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aytajkhankishiyeva/Desktop/Work/"/>
    </mc:Choice>
  </mc:AlternateContent>
  <xr:revisionPtr revIDLastSave="0" documentId="13_ncr:1_{75CD2A2D-7F85-3C45-9F03-0047EE44C42D}" xr6:coauthVersionLast="47" xr6:coauthVersionMax="47" xr10:uidLastSave="{00000000-0000-0000-0000-000000000000}"/>
  <bookViews>
    <workbookView xWindow="0" yWindow="0" windowWidth="28800" windowHeight="18000" activeTab="2" xr2:uid="{2F43B59A-29CA-466A-9B36-E961AA051D99}"/>
  </bookViews>
  <sheets>
    <sheet name="Source_data" sheetId="1" r:id="rId1"/>
    <sheet name="Analysis" sheetId="5" r:id="rId2"/>
    <sheet name="Marketing Analysis Dashboard" sheetId="7" r:id="rId3"/>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8" i="5" l="1"/>
  <c r="E78" i="5"/>
  <c r="D79" i="5"/>
  <c r="E79" i="5"/>
  <c r="D80" i="5"/>
  <c r="E80" i="5"/>
  <c r="D81" i="5"/>
  <c r="E81" i="5"/>
  <c r="D82" i="5"/>
  <c r="E82" i="5"/>
  <c r="D83" i="5"/>
  <c r="E83" i="5"/>
  <c r="D84" i="5"/>
  <c r="E84" i="5"/>
  <c r="D85" i="5"/>
  <c r="E85" i="5"/>
  <c r="D86" i="5"/>
  <c r="E86" i="5"/>
  <c r="D87" i="5"/>
  <c r="E87" i="5"/>
  <c r="D88" i="5"/>
  <c r="E88" i="5"/>
  <c r="D89" i="5"/>
  <c r="E89" i="5"/>
  <c r="D90" i="5"/>
  <c r="E90" i="5"/>
  <c r="D91" i="5"/>
  <c r="E91" i="5"/>
  <c r="D92" i="5"/>
  <c r="E92" i="5"/>
  <c r="D93" i="5"/>
  <c r="E93" i="5"/>
  <c r="D94" i="5"/>
  <c r="E94" i="5"/>
  <c r="D95" i="5"/>
  <c r="E95" i="5"/>
  <c r="D96" i="5"/>
  <c r="E96" i="5"/>
  <c r="D97" i="5"/>
  <c r="E97" i="5"/>
  <c r="D98" i="5"/>
  <c r="E98" i="5"/>
  <c r="D99" i="5"/>
  <c r="E99" i="5"/>
  <c r="D100" i="5"/>
  <c r="E100" i="5"/>
  <c r="D101" i="5"/>
  <c r="E101" i="5"/>
  <c r="D102" i="5"/>
  <c r="E102" i="5"/>
  <c r="D103" i="5"/>
  <c r="E103" i="5"/>
  <c r="D104" i="5"/>
  <c r="E104" i="5"/>
  <c r="D105" i="5"/>
  <c r="E105" i="5"/>
  <c r="D106" i="5"/>
  <c r="E106" i="5"/>
  <c r="D107" i="5"/>
  <c r="E107" i="5"/>
  <c r="D108" i="5"/>
  <c r="E108" i="5"/>
  <c r="D109" i="5"/>
  <c r="E109" i="5"/>
  <c r="D110" i="5"/>
  <c r="E110" i="5"/>
  <c r="D111" i="5"/>
  <c r="E111" i="5"/>
  <c r="D112" i="5"/>
  <c r="E112" i="5"/>
  <c r="D113" i="5"/>
  <c r="E113" i="5"/>
  <c r="D114" i="5"/>
  <c r="E114" i="5"/>
  <c r="D115" i="5"/>
  <c r="E115" i="5"/>
  <c r="D116" i="5"/>
  <c r="E116" i="5"/>
  <c r="D117" i="5"/>
  <c r="E117" i="5"/>
  <c r="D118" i="5"/>
  <c r="E118" i="5"/>
  <c r="D119" i="5"/>
  <c r="E119" i="5"/>
  <c r="D120" i="5"/>
  <c r="E120" i="5"/>
  <c r="D121" i="5"/>
  <c r="E121" i="5"/>
  <c r="D122" i="5"/>
  <c r="E122" i="5"/>
  <c r="D123" i="5"/>
  <c r="E123" i="5"/>
  <c r="D124" i="5"/>
  <c r="E124" i="5"/>
  <c r="D125" i="5"/>
  <c r="E125" i="5"/>
  <c r="D126" i="5"/>
  <c r="E126" i="5"/>
  <c r="X21" i="7"/>
  <c r="X22" i="7"/>
  <c r="X23" i="7"/>
  <c r="X24" i="7"/>
  <c r="X25" i="7"/>
  <c r="X26" i="7"/>
  <c r="X27" i="7"/>
  <c r="X28" i="7"/>
  <c r="X29" i="7"/>
  <c r="X30" i="7"/>
  <c r="X20" i="7"/>
  <c r="W29" i="7"/>
  <c r="W21" i="7"/>
  <c r="W22" i="7"/>
  <c r="W23" i="7"/>
  <c r="W24" i="7"/>
  <c r="W25" i="7"/>
  <c r="W26" i="7"/>
  <c r="W27" i="7"/>
  <c r="W28" i="7"/>
  <c r="W20" i="7"/>
  <c r="V21" i="7"/>
  <c r="V22" i="7"/>
  <c r="V23" i="7"/>
  <c r="V24" i="7"/>
  <c r="V25" i="7"/>
  <c r="V26" i="7"/>
  <c r="V27" i="7"/>
  <c r="V28" i="7"/>
  <c r="V29" i="7"/>
  <c r="V20" i="7"/>
  <c r="U21" i="7"/>
  <c r="U22" i="7"/>
  <c r="U23" i="7"/>
  <c r="U24" i="7"/>
  <c r="U25" i="7"/>
  <c r="U26" i="7"/>
  <c r="U27" i="7"/>
  <c r="U28" i="7"/>
  <c r="U29" i="7"/>
  <c r="U20" i="7"/>
  <c r="R21" i="7"/>
  <c r="R22" i="7"/>
  <c r="R23" i="7"/>
  <c r="R24" i="7"/>
  <c r="R25" i="7"/>
  <c r="R26" i="7"/>
  <c r="R27" i="7"/>
  <c r="R28" i="7"/>
  <c r="R29" i="7"/>
  <c r="R30" i="7"/>
  <c r="R20" i="7"/>
  <c r="Q21" i="7"/>
  <c r="Q22" i="7"/>
  <c r="Q23" i="7"/>
  <c r="Q24" i="7"/>
  <c r="Q25" i="7"/>
  <c r="Q26" i="7"/>
  <c r="Q27" i="7"/>
  <c r="Q28" i="7"/>
  <c r="Q29" i="7"/>
  <c r="Q20" i="7"/>
  <c r="P21" i="7"/>
  <c r="P30" i="7" s="1"/>
  <c r="P22" i="7"/>
  <c r="P23" i="7"/>
  <c r="P24" i="7"/>
  <c r="P25" i="7"/>
  <c r="P26" i="7"/>
  <c r="P27" i="7"/>
  <c r="P28" i="7"/>
  <c r="P29" i="7"/>
  <c r="P20" i="7"/>
  <c r="O21" i="7"/>
  <c r="O22" i="7"/>
  <c r="O23" i="7"/>
  <c r="O24" i="7"/>
  <c r="O25" i="7"/>
  <c r="O26" i="7"/>
  <c r="O27" i="7"/>
  <c r="O28" i="7"/>
  <c r="O29" i="7"/>
  <c r="O20" i="7"/>
  <c r="Q30" i="7"/>
  <c r="K21" i="7"/>
  <c r="K22" i="7"/>
  <c r="K23" i="7"/>
  <c r="K24" i="7"/>
  <c r="K25" i="7"/>
  <c r="K26" i="7"/>
  <c r="K27" i="7"/>
  <c r="K28" i="7"/>
  <c r="K29" i="7"/>
  <c r="K20" i="7"/>
  <c r="J21" i="7"/>
  <c r="J22" i="7"/>
  <c r="J23" i="7"/>
  <c r="J24" i="7"/>
  <c r="J25" i="7"/>
  <c r="J26" i="7"/>
  <c r="J27" i="7"/>
  <c r="J28" i="7"/>
  <c r="J29" i="7"/>
  <c r="J20" i="7"/>
  <c r="I21" i="7"/>
  <c r="I22" i="7"/>
  <c r="I23" i="7"/>
  <c r="I24" i="7"/>
  <c r="I25" i="7"/>
  <c r="I26" i="7"/>
  <c r="I27" i="7"/>
  <c r="I28" i="7"/>
  <c r="I29" i="7"/>
  <c r="I20" i="7"/>
  <c r="C23" i="7"/>
  <c r="E24" i="7"/>
  <c r="E25" i="7"/>
  <c r="E26" i="7"/>
  <c r="E27" i="7"/>
  <c r="E28" i="7"/>
  <c r="E29" i="7"/>
  <c r="D24" i="7"/>
  <c r="D25" i="7"/>
  <c r="D26" i="7"/>
  <c r="D27" i="7"/>
  <c r="D28" i="7"/>
  <c r="D29" i="7"/>
  <c r="C20" i="7"/>
  <c r="E21" i="7"/>
  <c r="E22" i="7"/>
  <c r="E23" i="7"/>
  <c r="E20" i="7"/>
  <c r="D21" i="7"/>
  <c r="D22" i="7"/>
  <c r="D23" i="7"/>
  <c r="D20" i="7"/>
  <c r="C25" i="7"/>
  <c r="C26" i="7"/>
  <c r="C27" i="7"/>
  <c r="C28" i="7"/>
  <c r="C29" i="7"/>
  <c r="C21" i="7"/>
  <c r="C22" i="7"/>
  <c r="C24" i="7"/>
  <c r="G55" i="5"/>
  <c r="H55" i="5"/>
  <c r="I55" i="5" s="1"/>
  <c r="G56" i="5"/>
  <c r="H56" i="5"/>
  <c r="I56" i="5" s="1"/>
  <c r="G57" i="5"/>
  <c r="H57" i="5"/>
  <c r="I57" i="5" s="1"/>
  <c r="G58" i="5"/>
  <c r="H58" i="5"/>
  <c r="I58" i="5" s="1"/>
  <c r="G59" i="5"/>
  <c r="H59" i="5"/>
  <c r="I59" i="5" s="1"/>
  <c r="G60" i="5"/>
  <c r="H60" i="5"/>
  <c r="I60" i="5" s="1"/>
  <c r="G61" i="5"/>
  <c r="H61" i="5"/>
  <c r="I61" i="5" s="1"/>
  <c r="G62" i="5"/>
  <c r="H62" i="5"/>
  <c r="I62" i="5" s="1"/>
  <c r="G63" i="5"/>
  <c r="H63" i="5"/>
  <c r="I63" i="5" s="1"/>
  <c r="G64" i="5"/>
  <c r="H64" i="5"/>
  <c r="I64" i="5" s="1"/>
  <c r="G65" i="5"/>
  <c r="H65" i="5"/>
  <c r="I65" i="5" s="1"/>
  <c r="G66" i="5"/>
  <c r="H66" i="5"/>
  <c r="I66" i="5" s="1"/>
  <c r="G67" i="5"/>
  <c r="H67" i="5"/>
  <c r="I67" i="5" s="1"/>
  <c r="G68" i="5"/>
  <c r="H68" i="5"/>
  <c r="I68" i="5" s="1"/>
  <c r="G69" i="5"/>
  <c r="H69" i="5"/>
  <c r="I69" i="5" s="1"/>
  <c r="G70" i="5"/>
  <c r="H70" i="5"/>
  <c r="I70" i="5" s="1"/>
  <c r="F59" i="5"/>
  <c r="F63" i="5"/>
  <c r="F67" i="5"/>
  <c r="F55" i="5"/>
  <c r="F5" i="5"/>
  <c r="E5" i="5"/>
  <c r="J30" i="7" l="1"/>
  <c r="F24" i="7"/>
  <c r="E30" i="7"/>
  <c r="L24" i="7"/>
  <c r="L22" i="7"/>
  <c r="K30" i="7"/>
  <c r="D30" i="7"/>
  <c r="F27" i="7"/>
  <c r="L29" i="7"/>
  <c r="L27" i="7"/>
  <c r="L28" i="7"/>
  <c r="L26" i="7"/>
  <c r="L25" i="7"/>
  <c r="L21" i="7"/>
  <c r="F22" i="7"/>
  <c r="L23" i="7"/>
  <c r="L20" i="7"/>
  <c r="W30" i="7"/>
  <c r="V30" i="7"/>
  <c r="F21" i="7"/>
  <c r="F28" i="7"/>
  <c r="F20" i="7"/>
  <c r="F26" i="7"/>
  <c r="F29" i="7"/>
  <c r="F25" i="7"/>
  <c r="F23" i="7"/>
  <c r="L30" i="7" l="1"/>
  <c r="F30" i="7"/>
</calcChain>
</file>

<file path=xl/sharedStrings.xml><?xml version="1.0" encoding="utf-8"?>
<sst xmlns="http://schemas.openxmlformats.org/spreadsheetml/2006/main" count="130109" uniqueCount="10968">
  <si>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</si>
  <si>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</si>
  <si>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</si>
  <si>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</si>
  <si>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</si>
  <si>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</si>
  <si>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</si>
  <si>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</si>
  <si>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</si>
  <si>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</si>
  <si>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</si>
  <si>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</si>
  <si>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</si>
  <si>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</si>
  <si>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</si>
  <si>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</si>
  <si>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</si>
  <si>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</si>
  <si>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</si>
  <si>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</si>
  <si>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</si>
  <si>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</si>
  <si>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</si>
  <si>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</si>
  <si>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</si>
  <si>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</si>
  <si>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</si>
  <si>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</si>
  <si>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</si>
  <si>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</si>
  <si>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</si>
  <si>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</si>
  <si>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</si>
  <si>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</si>
  <si>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</si>
  <si>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</si>
  <si>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</si>
  <si>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</si>
  <si>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</si>
  <si>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</si>
  <si>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</si>
  <si>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</si>
  <si>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</si>
  <si>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</si>
  <si>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</si>
  <si>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</si>
  <si>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</si>
  <si>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</si>
  <si>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</si>
  <si>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</si>
  <si>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</si>
  <si>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</si>
  <si>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</si>
  <si>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</si>
  <si>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</si>
  <si>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</si>
  <si>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</si>
  <si>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</si>
  <si>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</si>
  <si>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</si>
  <si>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</si>
  <si>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</si>
  <si>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</si>
  <si>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</si>
  <si>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</si>
  <si>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</si>
  <si>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</si>
  <si>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</si>
  <si>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</si>
  <si>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</si>
  <si>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</si>
  <si>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</si>
  <si>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</si>
  <si>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</si>
  <si>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</si>
  <si>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</si>
  <si>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</si>
  <si>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</si>
  <si>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</si>
  <si>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</si>
  <si>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</si>
  <si>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</si>
  <si>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</si>
  <si>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</si>
  <si>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</si>
  <si>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</si>
  <si>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</si>
  <si>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</si>
  <si>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</si>
  <si>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</si>
  <si>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</si>
  <si>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</si>
  <si>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</si>
  <si>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</si>
  <si>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</si>
  <si>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</si>
  <si>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</si>
  <si>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</si>
  <si>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</si>
  <si>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</si>
  <si>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</si>
  <si>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</si>
  <si>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</si>
  <si>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</si>
  <si>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</si>
  <si>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</si>
  <si>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</si>
  <si>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</si>
  <si>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</si>
  <si>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</si>
  <si>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</si>
  <si>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</si>
  <si>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</si>
  <si>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</si>
  <si>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</si>
  <si>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</si>
  <si>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</si>
  <si>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</si>
  <si>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</si>
  <si>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</si>
  <si>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</si>
  <si>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</si>
  <si>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</si>
  <si>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</si>
  <si>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</si>
  <si>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</si>
  <si>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</si>
  <si>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</si>
  <si>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</si>
  <si>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</si>
  <si>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</si>
  <si>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</si>
  <si>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</si>
  <si>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</si>
  <si>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</si>
  <si>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</si>
  <si>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</si>
  <si>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</si>
  <si>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</si>
  <si>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</si>
  <si>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</si>
  <si>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</si>
  <si>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</si>
  <si>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</si>
  <si>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</si>
  <si>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</si>
  <si>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</si>
  <si>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</si>
  <si>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</si>
  <si>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</si>
  <si>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</si>
  <si>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</si>
  <si>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</si>
  <si>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</si>
  <si>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</si>
  <si>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</si>
  <si>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</si>
  <si>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</si>
  <si>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</si>
  <si>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</si>
  <si>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</si>
  <si>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</si>
  <si>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</si>
  <si>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</si>
  <si>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</si>
  <si>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</si>
  <si>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</si>
  <si>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</si>
  <si>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</si>
  <si>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</si>
  <si>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</si>
  <si>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</si>
  <si>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</si>
  <si>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</si>
  <si>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</si>
  <si>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</si>
  <si>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</si>
  <si>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</si>
  <si>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</si>
  <si>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</si>
  <si>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</si>
  <si>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</si>
  <si>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</si>
  <si>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</si>
  <si>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</si>
  <si>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</si>
  <si>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</si>
  <si>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</si>
  <si>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</si>
  <si>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</si>
  <si>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</si>
  <si>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</si>
  <si>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</si>
  <si>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</si>
  <si>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</si>
  <si>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</si>
  <si>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</si>
  <si>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</si>
  <si>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</si>
  <si>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</si>
  <si>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</si>
  <si>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</si>
  <si>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</si>
  <si>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</si>
  <si>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</si>
  <si>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</si>
  <si>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</si>
  <si>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</si>
  <si>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</si>
  <si>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</si>
  <si>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</si>
  <si>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</si>
  <si>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</si>
  <si>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</si>
  <si>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</si>
  <si>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</si>
  <si>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</si>
  <si>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</si>
  <si>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</si>
  <si>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</si>
  <si>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</si>
  <si>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</si>
  <si>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</si>
  <si>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</si>
  <si>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</si>
  <si>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</si>
  <si>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</si>
  <si>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</si>
  <si>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</si>
  <si>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</si>
  <si>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</si>
  <si>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</si>
  <si>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</si>
  <si>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</si>
  <si>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</si>
  <si>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</si>
  <si>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</si>
  <si>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</si>
  <si>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</si>
  <si>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</si>
  <si>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</si>
  <si>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</si>
  <si>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</si>
  <si>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</si>
  <si>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</si>
  <si>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</si>
  <si>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</si>
  <si>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</si>
  <si>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</si>
  <si>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</si>
  <si>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</si>
  <si>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</si>
  <si>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</si>
  <si>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</si>
  <si>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</si>
  <si>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</si>
  <si>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</si>
  <si>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</si>
  <si>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</si>
  <si>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</si>
  <si>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</si>
  <si>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</si>
  <si>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</si>
  <si>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</si>
  <si>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</si>
  <si>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</si>
  <si>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</si>
  <si>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</si>
  <si>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</si>
  <si>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</si>
  <si>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</si>
  <si>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</si>
  <si>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</si>
  <si>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</si>
  <si>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</si>
  <si>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</si>
  <si>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</si>
  <si>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</si>
  <si>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</si>
  <si>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</si>
  <si>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</si>
  <si>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</si>
  <si>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</si>
  <si>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</si>
  <si>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</si>
  <si>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</si>
  <si>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</si>
  <si>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</si>
  <si>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</si>
  <si>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</si>
  <si>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</si>
  <si>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</si>
  <si>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</si>
  <si>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</si>
  <si>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</si>
  <si>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</si>
  <si>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</si>
  <si>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</si>
  <si>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</si>
  <si>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</si>
  <si>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</si>
  <si>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</si>
  <si>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</si>
  <si>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</si>
  <si>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</si>
  <si>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</si>
  <si>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</si>
  <si>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</si>
  <si>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</si>
  <si>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</si>
  <si>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</si>
  <si>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</si>
  <si>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</si>
  <si>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</si>
  <si>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</si>
  <si>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</si>
  <si>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</si>
  <si>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</si>
  <si>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</si>
  <si>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</si>
  <si>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</si>
  <si>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</si>
  <si>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</si>
  <si>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</si>
  <si>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</si>
  <si>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</si>
  <si>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</si>
  <si>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</si>
  <si>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</si>
  <si>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</si>
  <si>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</si>
  <si>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</si>
  <si>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</si>
  <si>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</si>
  <si>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</si>
  <si>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</si>
  <si>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</si>
  <si>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</si>
  <si>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</si>
  <si>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</si>
  <si>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</si>
  <si>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</si>
  <si>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</si>
  <si>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</si>
  <si>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</si>
  <si>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</si>
  <si>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</si>
  <si>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</si>
  <si>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</si>
  <si>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</si>
  <si>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</si>
  <si>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</si>
  <si>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</si>
  <si>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</si>
  <si>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</si>
  <si>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</si>
  <si>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</si>
  <si>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</si>
  <si>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</si>
  <si>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</si>
  <si>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</si>
  <si>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</si>
  <si>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</si>
  <si>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</si>
  <si>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</si>
  <si>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</si>
  <si>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</si>
  <si>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</si>
  <si>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</si>
  <si>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</si>
  <si>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</si>
  <si>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</si>
  <si>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</si>
  <si>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</si>
  <si>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</si>
  <si>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</si>
  <si>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</si>
  <si>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</si>
  <si>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</si>
  <si>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</si>
  <si>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</si>
  <si>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</si>
  <si>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</si>
  <si>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</si>
  <si>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</si>
  <si>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</si>
  <si>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</si>
  <si>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</si>
  <si>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</si>
  <si>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</si>
  <si>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</si>
  <si>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</si>
  <si>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</si>
  <si>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</si>
  <si>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</si>
  <si>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</si>
  <si>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</si>
  <si>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</si>
  <si>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</si>
  <si>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</si>
  <si>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</si>
  <si>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</si>
  <si>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</si>
  <si>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</si>
  <si>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</si>
  <si>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</si>
  <si>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</si>
  <si>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</si>
  <si>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</si>
  <si>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</si>
  <si>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</si>
  <si>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</si>
  <si>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</si>
  <si>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</si>
  <si>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</si>
  <si>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</si>
  <si>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</si>
  <si>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</si>
  <si>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</si>
  <si>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</si>
  <si>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</si>
  <si>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</si>
  <si>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</si>
  <si>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</si>
  <si>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</si>
  <si>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</si>
  <si>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</si>
  <si>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</si>
  <si>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</si>
  <si>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</si>
  <si>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</si>
  <si>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</si>
  <si>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</si>
  <si>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</si>
  <si>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</si>
  <si>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</si>
  <si>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</si>
  <si>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</si>
  <si>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</si>
  <si>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</si>
  <si>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</si>
  <si>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</si>
  <si>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</si>
  <si>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</si>
  <si>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</si>
  <si>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</si>
  <si>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</si>
  <si>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</si>
  <si>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</si>
  <si>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</si>
  <si>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</si>
  <si>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</si>
  <si>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</si>
  <si>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</si>
  <si>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</si>
  <si>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</si>
  <si>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</si>
  <si>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</si>
  <si>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</si>
  <si>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</si>
  <si>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</si>
  <si>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</si>
  <si>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</si>
  <si>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</si>
  <si>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</si>
  <si>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</si>
  <si>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</si>
  <si>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</si>
  <si>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</si>
  <si>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</si>
  <si>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</si>
  <si>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</si>
  <si>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</si>
  <si>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</si>
  <si>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</si>
  <si>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</si>
  <si>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</si>
  <si>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</si>
  <si>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</si>
  <si>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</si>
  <si>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</si>
  <si>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</si>
  <si>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</si>
  <si>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</si>
  <si>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</si>
  <si>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</si>
  <si>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</si>
  <si>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</si>
  <si>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</si>
  <si>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</si>
  <si>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</si>
  <si>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</si>
  <si>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</si>
  <si>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</si>
  <si>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</si>
  <si>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</si>
  <si>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</si>
  <si>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</si>
  <si>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</si>
  <si>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</si>
  <si>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</si>
  <si>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</si>
  <si>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</si>
  <si>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</si>
  <si>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</si>
  <si>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</si>
  <si>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</si>
  <si>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</si>
  <si>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</si>
  <si>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</si>
  <si>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</si>
  <si>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</si>
  <si>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</si>
  <si>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</si>
  <si>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</si>
  <si>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</si>
  <si>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</si>
  <si>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</si>
  <si>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</si>
  <si>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</si>
  <si>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</si>
  <si>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</si>
  <si>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</si>
  <si>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</si>
  <si>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</si>
  <si>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</si>
  <si>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</si>
  <si>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</si>
  <si>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</si>
  <si>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</si>
  <si>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</si>
  <si>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</si>
  <si>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</si>
  <si>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</si>
  <si>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</si>
  <si>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</si>
  <si>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</si>
  <si>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</si>
  <si>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</si>
  <si>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</si>
  <si>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</si>
  <si>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</si>
  <si>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</si>
  <si>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</si>
  <si>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</si>
  <si>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</si>
  <si>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</si>
  <si>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</si>
  <si>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</si>
  <si>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</si>
  <si>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</si>
  <si>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</si>
  <si>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</si>
  <si>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</si>
  <si>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</si>
  <si>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</si>
  <si>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</si>
  <si>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</si>
  <si>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</si>
  <si>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</si>
  <si>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</si>
  <si>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</si>
  <si>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</si>
  <si>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</si>
  <si>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</si>
  <si>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</si>
  <si>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</si>
  <si>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</si>
  <si>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</si>
  <si>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</si>
  <si>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</si>
  <si>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</si>
  <si>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</si>
  <si>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</si>
  <si>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</si>
  <si>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</si>
  <si>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</si>
  <si>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</si>
  <si>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</si>
  <si>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</si>
  <si>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</si>
  <si>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</si>
  <si>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</si>
  <si>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</si>
  <si>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</si>
  <si>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</si>
  <si>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</si>
  <si>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</si>
  <si>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</si>
  <si>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</si>
  <si>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</si>
  <si>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</si>
  <si>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</si>
  <si>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</si>
  <si>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</si>
  <si>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</si>
  <si>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</si>
  <si>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</si>
  <si>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</si>
  <si>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</si>
  <si>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</si>
  <si>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</si>
  <si>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</si>
  <si>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</si>
  <si>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</si>
  <si>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</si>
  <si>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</si>
  <si>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</si>
  <si>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</si>
  <si>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</si>
  <si>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</si>
  <si>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</si>
  <si>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</si>
  <si>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</si>
  <si>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</si>
  <si>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</si>
  <si>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</si>
  <si>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</si>
  <si>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</si>
  <si>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</si>
  <si>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</si>
  <si>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</si>
  <si>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</si>
  <si>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</si>
  <si>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</si>
  <si>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</si>
  <si>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</si>
  <si>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</si>
  <si>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</si>
  <si>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</si>
  <si>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</si>
  <si>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</si>
  <si>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</si>
  <si>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</si>
  <si>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</si>
  <si>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</si>
  <si>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</si>
  <si>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</si>
  <si>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</si>
  <si>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</si>
  <si>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</si>
  <si>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</si>
  <si>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</si>
  <si>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</si>
  <si>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</si>
  <si>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</si>
  <si>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</si>
  <si>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</si>
  <si>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</si>
  <si>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</si>
  <si>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</si>
  <si>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</si>
  <si>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</si>
  <si>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</si>
  <si>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</si>
  <si>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</si>
  <si>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</si>
  <si>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</si>
  <si>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</si>
  <si>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</si>
  <si>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</si>
  <si>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</si>
  <si>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</si>
  <si>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</si>
  <si>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</si>
  <si>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</si>
  <si>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</si>
  <si>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</si>
  <si>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</si>
  <si>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</si>
  <si>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</si>
  <si>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</si>
  <si>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</si>
  <si>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</si>
  <si>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</si>
  <si>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</si>
  <si>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</si>
  <si>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</si>
  <si>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</si>
  <si>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</si>
  <si>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</si>
  <si>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</si>
  <si>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</si>
  <si>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</si>
  <si>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</si>
  <si>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</si>
  <si>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</si>
  <si>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</si>
  <si>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</si>
  <si>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</si>
  <si>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</si>
  <si>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</si>
  <si>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</si>
  <si>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</si>
  <si>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</si>
  <si>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</si>
  <si>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</si>
  <si>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</si>
  <si>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</si>
  <si>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</si>
  <si>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</si>
  <si>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</si>
  <si>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</si>
  <si>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</si>
  <si>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</si>
  <si>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</si>
  <si>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</si>
  <si>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</si>
  <si>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</si>
  <si>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</si>
  <si>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</si>
  <si>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</si>
  <si>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</si>
  <si>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</si>
  <si>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</si>
  <si>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</si>
  <si>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</si>
  <si>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</si>
  <si>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</si>
  <si>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</si>
  <si>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</si>
  <si>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</si>
  <si>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</si>
  <si>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</si>
  <si>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</si>
  <si>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</si>
  <si>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</si>
  <si>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</si>
  <si>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</si>
  <si>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</si>
  <si>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</si>
  <si>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</si>
  <si>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</si>
  <si>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</si>
  <si>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</si>
  <si>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</si>
  <si>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</si>
  <si>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</si>
  <si>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</si>
  <si>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</si>
  <si>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</si>
  <si>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</si>
  <si>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</si>
  <si>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</si>
  <si>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</si>
  <si>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</si>
  <si>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</si>
  <si>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</si>
  <si>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</si>
  <si>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</si>
  <si>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</si>
  <si>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</si>
  <si>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</si>
  <si>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</si>
  <si>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</si>
  <si>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</si>
  <si>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</si>
  <si>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</si>
  <si>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</si>
  <si>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</si>
  <si>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</si>
  <si>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</si>
  <si>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</si>
  <si>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</si>
  <si>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</si>
  <si>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</si>
  <si>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</si>
  <si>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</si>
  <si>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</si>
  <si>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</si>
  <si>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</si>
  <si>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</si>
  <si>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</si>
  <si>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</si>
  <si>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</si>
  <si>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</si>
  <si>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</si>
  <si>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</si>
  <si>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</si>
  <si>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</si>
  <si>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</si>
  <si>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</si>
  <si>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</si>
  <si>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</si>
  <si>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</si>
  <si>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</si>
  <si>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</si>
  <si>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</si>
  <si>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</si>
  <si>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</si>
  <si>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</si>
  <si>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</si>
  <si>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</si>
  <si>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</si>
  <si>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</si>
  <si>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</si>
  <si>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</si>
  <si>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</si>
  <si>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</si>
  <si>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</si>
  <si>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</si>
  <si>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</si>
  <si>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</si>
  <si>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</si>
  <si>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</si>
  <si>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</si>
  <si>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</si>
  <si>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</si>
  <si>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</si>
  <si>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</si>
  <si>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</si>
  <si>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</si>
  <si>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</si>
  <si>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</si>
  <si>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</si>
  <si>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</si>
  <si>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</si>
  <si>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</si>
  <si>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</si>
  <si>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</si>
  <si>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</si>
  <si>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</si>
  <si>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</si>
  <si>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</si>
  <si>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</si>
  <si>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</si>
  <si>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</si>
  <si>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</si>
  <si>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</si>
  <si>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</si>
  <si>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</si>
  <si>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</si>
  <si>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</si>
  <si>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</si>
  <si>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</si>
  <si>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</si>
  <si>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</si>
  <si>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</si>
  <si>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</si>
  <si>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</si>
  <si>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</si>
  <si>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</si>
  <si>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</si>
  <si>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</si>
  <si>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</si>
  <si>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</si>
  <si>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</si>
  <si>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</si>
  <si>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</si>
  <si>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</si>
  <si>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</si>
  <si>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</si>
  <si>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</si>
  <si>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</si>
  <si>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</si>
  <si>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</si>
  <si>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</si>
  <si>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</si>
  <si>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</si>
  <si>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</si>
  <si>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</si>
  <si>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</si>
  <si>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</si>
  <si>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</si>
  <si>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</si>
  <si>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</si>
  <si>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</si>
  <si>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</si>
  <si>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</si>
  <si>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</si>
  <si>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</si>
  <si>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</si>
  <si>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</si>
  <si>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</si>
  <si>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</si>
  <si>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</si>
  <si>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</si>
  <si>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</si>
  <si>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</si>
  <si>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</si>
  <si>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</si>
  <si>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</si>
  <si>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</si>
  <si>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</si>
  <si>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</si>
  <si>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</si>
  <si>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</si>
  <si>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</si>
  <si>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</si>
  <si>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</si>
  <si>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</si>
  <si>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</si>
  <si>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</si>
  <si>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</si>
  <si>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</si>
  <si>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</si>
  <si>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</si>
  <si>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</si>
  <si>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</si>
  <si>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</si>
  <si>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</si>
  <si>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</si>
  <si>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</si>
  <si>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</si>
  <si>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</si>
  <si>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</si>
  <si>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</si>
  <si>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</si>
  <si>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</si>
  <si>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</si>
  <si>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</si>
  <si>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</si>
  <si>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</si>
  <si>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</si>
  <si>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</si>
  <si>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</si>
  <si>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</si>
  <si>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</si>
  <si>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</si>
  <si>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</si>
  <si>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</si>
  <si>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</si>
  <si>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</si>
  <si>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</si>
  <si>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</si>
  <si>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</si>
  <si>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</si>
  <si>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</si>
  <si>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</si>
  <si>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</si>
  <si>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</si>
  <si>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</si>
  <si>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</si>
  <si>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</si>
  <si>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</si>
  <si>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</si>
  <si>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</si>
  <si>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</si>
  <si>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</si>
  <si>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</si>
  <si>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</si>
  <si>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</si>
  <si>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</si>
  <si>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</si>
  <si>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</si>
  <si>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</si>
  <si>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</si>
  <si>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</si>
  <si>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</si>
  <si>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</si>
  <si>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</si>
  <si>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</si>
  <si>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</si>
  <si>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</si>
  <si>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</si>
  <si>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</si>
  <si>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</si>
  <si>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</si>
  <si>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</si>
  <si>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</si>
  <si>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</si>
  <si>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</si>
  <si>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</si>
  <si>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</si>
  <si>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</si>
  <si>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</si>
  <si>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</si>
  <si>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</si>
  <si>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</si>
  <si>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</si>
  <si>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</si>
  <si>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</si>
  <si>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</si>
  <si>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</si>
  <si>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</si>
  <si>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</si>
  <si>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</si>
  <si>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</si>
  <si>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</si>
  <si>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</si>
  <si>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</si>
  <si>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</si>
  <si>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</si>
  <si>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</si>
  <si>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</si>
  <si>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</si>
  <si>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</si>
  <si>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</si>
  <si>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</si>
  <si>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</si>
  <si>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</si>
  <si>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</si>
  <si>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</si>
  <si>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</si>
  <si>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</si>
  <si>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</si>
  <si>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</si>
  <si>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</si>
  <si>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</si>
  <si>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</si>
  <si>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</si>
  <si>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</si>
  <si>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</si>
  <si>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</si>
  <si>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</si>
  <si>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</si>
  <si>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</si>
  <si>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</si>
  <si>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</si>
  <si>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</si>
  <si>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</si>
  <si>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</si>
  <si>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</si>
  <si>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</si>
  <si>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</si>
  <si>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</si>
  <si>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</si>
  <si>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</si>
  <si>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</si>
  <si>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</si>
  <si>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</si>
  <si>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</si>
  <si>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</si>
  <si>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</si>
  <si>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</si>
  <si>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</si>
  <si>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</si>
  <si>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</si>
  <si>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</si>
  <si>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</si>
  <si>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</si>
  <si>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</si>
  <si>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</si>
  <si>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</si>
  <si>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</si>
  <si>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</si>
  <si>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</si>
  <si>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</si>
  <si>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</si>
  <si>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</si>
  <si>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</si>
  <si>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</si>
  <si>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</si>
  <si>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</si>
  <si>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</si>
  <si>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</si>
  <si>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</si>
  <si>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</si>
  <si>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</si>
  <si>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</si>
  <si>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</si>
  <si>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</si>
  <si>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</si>
  <si>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</si>
  <si>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</si>
  <si>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</si>
  <si>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</si>
  <si>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</si>
  <si>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</si>
  <si>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</si>
  <si>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</si>
  <si>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</si>
  <si>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</si>
  <si>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</si>
  <si>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</si>
  <si>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</si>
  <si>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</si>
  <si>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</si>
  <si>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</si>
  <si>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</si>
  <si>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</si>
  <si>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</si>
  <si>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</si>
  <si>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</si>
  <si>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</si>
  <si>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</si>
  <si>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</si>
  <si>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</si>
  <si>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</si>
  <si>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</si>
  <si>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</si>
  <si>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</si>
  <si>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</si>
  <si>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</si>
  <si>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</si>
  <si>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</si>
  <si>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</si>
  <si>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</si>
  <si>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</si>
  <si>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</si>
  <si>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</si>
  <si>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</si>
  <si>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</si>
  <si>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</si>
  <si>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</si>
  <si>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</si>
  <si>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</si>
  <si>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</si>
  <si>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</si>
  <si>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</si>
  <si>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</si>
  <si>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</si>
  <si>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</si>
  <si>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</si>
  <si>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</si>
  <si>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</si>
  <si>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</si>
  <si>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</si>
  <si>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</si>
  <si>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</si>
  <si>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</si>
  <si>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</si>
  <si>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</si>
  <si>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</si>
  <si>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</si>
  <si>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</si>
  <si>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</si>
  <si>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</si>
  <si>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</si>
  <si>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</si>
  <si>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</si>
  <si>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</si>
  <si>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</si>
  <si>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</si>
  <si>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</si>
  <si>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</si>
  <si>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</si>
  <si>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</si>
  <si>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</si>
  <si>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</si>
  <si>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</si>
  <si>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</si>
  <si>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</si>
  <si>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</si>
  <si>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</si>
  <si>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</si>
  <si>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</si>
  <si>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</si>
  <si>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</si>
  <si>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</si>
  <si>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</si>
  <si>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</si>
  <si>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</si>
  <si>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</si>
  <si>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</si>
  <si>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</si>
  <si>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</si>
  <si>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</si>
  <si>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</si>
  <si>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</si>
  <si>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</si>
  <si>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</si>
  <si>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</si>
  <si>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</si>
  <si>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</si>
  <si>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</si>
  <si>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</si>
  <si>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</si>
  <si>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</si>
  <si>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</si>
  <si>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</si>
  <si>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</si>
  <si>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</si>
  <si>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</si>
  <si>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</si>
  <si>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</si>
  <si>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</si>
  <si>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</si>
  <si>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</si>
  <si>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</si>
  <si>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</si>
  <si>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</si>
  <si>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</si>
  <si>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</si>
  <si>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</si>
  <si>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</si>
  <si>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</si>
  <si>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</si>
  <si>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</si>
  <si>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</si>
  <si>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</si>
  <si>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</si>
  <si>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</si>
  <si>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</si>
  <si>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</si>
  <si>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</si>
  <si>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</si>
  <si>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</si>
  <si>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</si>
  <si>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</si>
  <si>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</si>
  <si>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</si>
  <si>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</si>
  <si>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</si>
  <si>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</si>
  <si>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</si>
  <si>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</si>
  <si>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</si>
  <si>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</si>
  <si>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</si>
  <si>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</si>
  <si>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</si>
  <si>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</si>
  <si>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</si>
  <si>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</si>
  <si>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</si>
  <si>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</si>
  <si>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</si>
  <si>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</si>
  <si>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</si>
  <si>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</si>
  <si>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</si>
  <si>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</si>
  <si>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</si>
  <si>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</si>
  <si>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</si>
  <si>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</si>
  <si>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</si>
  <si>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</si>
  <si>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</si>
  <si>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</si>
  <si>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</si>
  <si>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</si>
  <si>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</si>
  <si>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</si>
  <si>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</si>
  <si>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</si>
  <si>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</si>
  <si>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</si>
  <si>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</si>
  <si>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</si>
  <si>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</si>
  <si>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</si>
  <si>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</si>
  <si>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</si>
  <si>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</si>
  <si>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</si>
  <si>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</si>
  <si>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</si>
  <si>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</si>
  <si>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</si>
  <si>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</si>
  <si>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</si>
  <si>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</si>
  <si>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</si>
  <si>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</si>
  <si>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</si>
  <si>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</si>
  <si>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</si>
  <si>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</si>
  <si>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</si>
  <si>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</si>
  <si>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</si>
  <si>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</si>
  <si>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</si>
  <si>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</si>
  <si>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</si>
  <si>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</si>
  <si>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</si>
  <si>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</si>
  <si>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</si>
  <si>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</si>
  <si>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</si>
  <si>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</si>
  <si>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</si>
  <si>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</si>
  <si>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</si>
  <si>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</si>
  <si>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</si>
  <si>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</si>
  <si>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</si>
  <si>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</si>
  <si>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</si>
  <si>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</si>
  <si>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</si>
  <si>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</si>
  <si>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</si>
  <si>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</si>
  <si>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</si>
  <si>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</si>
  <si>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</si>
  <si>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</si>
  <si>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</si>
  <si>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</si>
  <si>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</si>
  <si>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</si>
  <si>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</si>
  <si>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</si>
  <si>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</si>
  <si>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</si>
  <si>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</si>
  <si>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</si>
  <si>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</si>
  <si>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</si>
  <si>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</si>
  <si>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</si>
  <si>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</si>
  <si>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</si>
  <si>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</si>
  <si>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</si>
  <si>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</si>
  <si>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</si>
  <si>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</si>
  <si>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</si>
  <si>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</si>
  <si>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</si>
  <si>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</si>
  <si>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</si>
  <si>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</si>
  <si>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</si>
  <si>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</si>
  <si>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</si>
  <si>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</si>
  <si>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</si>
  <si>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</si>
  <si>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</si>
  <si>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</si>
  <si>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</si>
  <si>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</si>
  <si>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</si>
  <si>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</si>
  <si>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</si>
  <si>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</si>
  <si>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</si>
  <si>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</si>
  <si>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</si>
  <si>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</si>
  <si>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</si>
  <si>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</si>
  <si>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</si>
  <si>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</si>
  <si>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</si>
  <si>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</si>
  <si>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</si>
  <si>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</si>
  <si>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</si>
  <si>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</si>
  <si>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</si>
  <si>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</si>
  <si>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</si>
  <si>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</si>
  <si>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</si>
  <si>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</si>
  <si>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</si>
  <si>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</si>
  <si>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</si>
  <si>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</si>
  <si>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</si>
  <si>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</si>
  <si>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</si>
  <si>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</si>
  <si>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</si>
  <si>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</si>
  <si>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</si>
  <si>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</si>
  <si>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</si>
  <si>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</si>
  <si>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</si>
  <si>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</si>
  <si>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</si>
  <si>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</si>
  <si>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</si>
  <si>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</si>
  <si>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</si>
  <si>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</si>
  <si>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</si>
  <si>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</si>
  <si>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</si>
  <si>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</si>
  <si>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</si>
  <si>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</si>
  <si>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</si>
  <si>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</si>
  <si>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</si>
  <si>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</si>
  <si>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</si>
  <si>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</si>
  <si>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</si>
  <si>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</si>
  <si>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</si>
  <si>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</si>
  <si>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</si>
  <si>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</si>
  <si>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</si>
  <si>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</si>
  <si>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</si>
  <si>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</si>
  <si>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</si>
  <si>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</si>
  <si>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</si>
  <si>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</si>
  <si>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</si>
  <si>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</si>
  <si>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</si>
  <si>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</si>
  <si>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</si>
  <si>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</si>
  <si>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</si>
  <si>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</si>
  <si>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</si>
  <si>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</si>
  <si>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</si>
  <si>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</si>
  <si>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</si>
  <si>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</si>
  <si>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</si>
  <si>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</si>
  <si>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</si>
  <si>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</si>
  <si>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</si>
  <si>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</si>
  <si>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</si>
  <si>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</si>
  <si>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</si>
  <si>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</si>
  <si>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</si>
  <si>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</si>
  <si>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</si>
  <si>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</si>
  <si>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</si>
  <si>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</si>
  <si>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</si>
  <si>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</si>
  <si>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</si>
  <si>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</si>
  <si>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</si>
  <si>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</si>
  <si>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</si>
  <si>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</si>
  <si>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</si>
  <si>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</si>
  <si>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</si>
  <si>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</si>
  <si>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</si>
  <si>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</si>
  <si>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</si>
  <si>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</si>
  <si>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</si>
  <si>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</si>
  <si>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</si>
  <si>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</si>
  <si>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</si>
  <si>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</si>
  <si>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</si>
  <si>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</si>
  <si>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</si>
  <si>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</si>
  <si>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</si>
  <si>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</si>
  <si>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</si>
  <si>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</si>
  <si>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</si>
  <si>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</si>
  <si>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</si>
  <si>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</si>
  <si>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</si>
  <si>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</si>
  <si>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</si>
  <si>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</si>
  <si>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</si>
  <si>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</si>
  <si>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</si>
  <si>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</si>
  <si>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</si>
  <si>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</si>
  <si>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</si>
  <si>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</si>
  <si>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</si>
  <si>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</si>
  <si>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</si>
  <si>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</si>
  <si>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</si>
  <si>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</si>
  <si>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</si>
  <si>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</si>
  <si>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</si>
  <si>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</si>
  <si>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</si>
  <si>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</si>
  <si>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</si>
  <si>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</si>
  <si>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</si>
  <si>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</si>
  <si>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</si>
  <si>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</si>
  <si>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</si>
  <si>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</si>
  <si>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</si>
  <si>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</si>
  <si>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</si>
  <si>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</si>
  <si>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</si>
  <si>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</si>
  <si>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</si>
  <si>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</si>
  <si>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</si>
  <si>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</si>
  <si>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</si>
  <si>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</si>
  <si>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</si>
  <si>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</si>
  <si>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</si>
  <si>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</si>
  <si>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</si>
  <si>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</si>
  <si>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</si>
  <si>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</si>
  <si>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</si>
  <si>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</si>
  <si>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</si>
  <si>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</si>
  <si>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</si>
  <si>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</si>
  <si>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</si>
  <si>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</si>
  <si>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</si>
  <si>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</si>
  <si>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</si>
  <si>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</si>
  <si>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</si>
  <si>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</si>
  <si>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</si>
  <si>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</si>
  <si>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</si>
  <si>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</si>
  <si>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</si>
  <si>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</si>
  <si>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</si>
  <si>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</si>
  <si>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</si>
  <si>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</si>
  <si>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</si>
  <si>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</si>
  <si>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</si>
  <si>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</si>
  <si>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</si>
  <si>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</si>
  <si>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</si>
  <si>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</si>
  <si>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</si>
  <si>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</si>
  <si>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</si>
  <si>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</si>
  <si>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</si>
  <si>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</si>
  <si>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</si>
  <si>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</si>
  <si>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</si>
  <si>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</si>
  <si>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</si>
  <si>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</si>
  <si>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</si>
  <si>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</si>
  <si>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</si>
  <si>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</si>
  <si>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</si>
  <si>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</si>
  <si>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</si>
  <si>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</si>
  <si>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</si>
  <si>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</si>
  <si>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</si>
  <si>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</si>
  <si>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</si>
  <si>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</si>
  <si>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</si>
  <si>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</si>
  <si>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</si>
  <si>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</si>
  <si>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</si>
  <si>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</si>
  <si>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</si>
  <si>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</si>
  <si>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</si>
  <si>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</si>
  <si>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</si>
  <si>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</si>
  <si>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</si>
  <si>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</si>
  <si>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</si>
  <si>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</si>
  <si>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</si>
  <si>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</si>
  <si>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</si>
  <si>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</si>
  <si>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</si>
  <si>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</si>
  <si>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</si>
  <si>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</si>
  <si>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</si>
  <si>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</si>
  <si>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</si>
  <si>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</si>
  <si>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</si>
  <si>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</si>
  <si>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</si>
  <si>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</si>
  <si>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</si>
  <si>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</si>
  <si>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</si>
  <si>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</si>
  <si>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</si>
  <si>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</si>
  <si>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</si>
  <si>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</si>
  <si>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</si>
  <si>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</si>
  <si>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</si>
  <si>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</si>
  <si>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</si>
  <si>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</si>
  <si>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</si>
  <si>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</si>
  <si>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</si>
  <si>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</si>
  <si>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</si>
  <si>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</si>
  <si>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</si>
  <si>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</si>
  <si>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</si>
  <si>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</si>
  <si>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</si>
  <si>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</si>
  <si>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</si>
  <si>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</si>
  <si>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</si>
  <si>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</si>
  <si>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</si>
  <si>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</si>
  <si>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</si>
  <si>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</si>
  <si>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</si>
  <si>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</si>
  <si>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</si>
  <si>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</si>
  <si>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</si>
  <si>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</si>
  <si>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</si>
  <si>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</si>
  <si>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</si>
  <si>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</si>
  <si>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</si>
  <si>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</si>
  <si>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</si>
  <si>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</si>
  <si>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</si>
  <si>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</si>
  <si>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</si>
  <si>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</si>
  <si>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</si>
  <si>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</si>
  <si>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</si>
  <si>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</si>
  <si>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</si>
  <si>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</si>
  <si>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</si>
  <si>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</si>
  <si>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</si>
  <si>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</si>
  <si>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</si>
  <si>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</si>
  <si>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</si>
  <si>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</si>
  <si>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</si>
  <si>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</si>
  <si>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</si>
  <si>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</si>
  <si>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</si>
  <si>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</si>
  <si>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</si>
  <si>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</si>
  <si>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</si>
  <si>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</si>
  <si>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</si>
  <si>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</si>
  <si>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</si>
  <si>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</si>
  <si>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</si>
  <si>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</si>
  <si>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</si>
  <si>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</si>
  <si>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</si>
  <si>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</si>
  <si>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</si>
  <si>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</si>
  <si>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</si>
  <si>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</si>
  <si>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</si>
  <si>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</si>
  <si>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</si>
  <si>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</si>
  <si>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</si>
  <si>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</si>
  <si>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</si>
  <si>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</si>
  <si>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</si>
  <si>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</si>
  <si>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</si>
  <si>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</si>
  <si>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</si>
  <si>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</si>
  <si>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</si>
  <si>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</si>
  <si>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</si>
  <si>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</si>
  <si>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</si>
  <si>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</si>
  <si>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</si>
  <si>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</si>
  <si>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</si>
  <si>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</si>
  <si>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</si>
  <si>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</si>
  <si>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</si>
  <si>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</si>
  <si>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</si>
  <si>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</si>
  <si>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</si>
  <si>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</si>
  <si>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</si>
  <si>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</si>
  <si>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</si>
  <si>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</si>
  <si>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</si>
  <si>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</si>
  <si>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</si>
  <si>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</si>
  <si>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</si>
  <si>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</si>
  <si>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</si>
  <si>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</si>
  <si>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</si>
  <si>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</si>
  <si>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</si>
  <si>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</si>
  <si>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</si>
  <si>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</si>
  <si>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</si>
  <si>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</si>
  <si>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</si>
  <si>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</si>
  <si>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</si>
  <si>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</si>
  <si>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</si>
  <si>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</si>
  <si>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</si>
  <si>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</si>
  <si>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</si>
  <si>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</si>
  <si>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</si>
  <si>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</si>
  <si>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</si>
  <si>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</si>
  <si>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</si>
  <si>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</si>
  <si>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</si>
  <si>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</si>
  <si>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</si>
  <si>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</si>
  <si>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</si>
  <si>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</si>
  <si>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</si>
  <si>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</si>
  <si>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</si>
  <si>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</si>
  <si>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</si>
  <si>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</si>
  <si>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</si>
  <si>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</si>
  <si>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</si>
  <si>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</si>
  <si>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</si>
  <si>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</si>
  <si>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</si>
  <si>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</si>
  <si>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</si>
  <si>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</si>
  <si>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</si>
  <si>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</si>
  <si>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</si>
  <si>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</si>
  <si>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</si>
  <si>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</si>
  <si>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</si>
  <si>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</si>
  <si>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</si>
  <si>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</si>
  <si>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</si>
  <si>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</si>
  <si>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</si>
  <si>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</si>
  <si>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</si>
  <si>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</si>
  <si>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</si>
  <si>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</si>
  <si>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</si>
  <si>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</si>
  <si>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</si>
  <si>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</si>
  <si>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</si>
  <si>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</si>
  <si>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</si>
  <si>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</si>
  <si>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</si>
  <si>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</si>
  <si>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</si>
  <si>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</si>
  <si>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</si>
  <si>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</si>
  <si>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</si>
  <si>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</si>
  <si>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</si>
  <si>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</si>
  <si>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</si>
  <si>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</si>
  <si>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</si>
  <si>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</si>
  <si>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</si>
  <si>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</si>
  <si>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</si>
  <si>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</si>
  <si>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</si>
  <si>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</si>
  <si>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</si>
  <si>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</si>
  <si>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</si>
  <si>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</si>
  <si>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</si>
  <si>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</si>
  <si>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</si>
  <si>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</si>
  <si>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</si>
  <si>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</si>
  <si>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</si>
  <si>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</si>
  <si>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</si>
  <si>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</si>
  <si>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</si>
  <si>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</si>
  <si>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</si>
  <si>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</si>
  <si>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</si>
  <si>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</si>
  <si>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</si>
  <si>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</si>
  <si>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</si>
  <si>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</si>
  <si>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</si>
  <si>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</si>
  <si>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</si>
  <si>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</si>
  <si>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</si>
  <si>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</si>
  <si>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</si>
  <si>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</si>
  <si>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</si>
  <si>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</si>
  <si>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</si>
  <si>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</si>
  <si>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</si>
  <si>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</si>
  <si>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</si>
  <si>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</si>
  <si>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</si>
  <si>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</si>
  <si>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</si>
  <si>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</si>
  <si>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</si>
  <si>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</si>
  <si>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</si>
  <si>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</si>
  <si>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</si>
  <si>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</si>
  <si>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</si>
  <si>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</si>
  <si>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</si>
  <si>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</si>
  <si>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</si>
  <si>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</si>
  <si>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</si>
  <si>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</si>
  <si>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</si>
  <si>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</si>
  <si>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</si>
  <si>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</si>
  <si>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</si>
  <si>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</si>
  <si>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</si>
  <si>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</si>
  <si>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</si>
  <si>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</si>
  <si>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</si>
  <si>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</si>
  <si>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</si>
  <si>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</si>
  <si>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</si>
  <si>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</si>
  <si>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</si>
  <si>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</si>
  <si>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</si>
  <si>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</si>
  <si>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</si>
  <si>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</si>
  <si>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</si>
  <si>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</si>
  <si>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</si>
  <si>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</si>
  <si>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</si>
  <si>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</si>
  <si>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</si>
  <si>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</si>
  <si>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</si>
  <si>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</si>
  <si>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</si>
  <si>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</si>
  <si>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</si>
  <si>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</si>
  <si>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</si>
  <si>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</si>
  <si>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</si>
  <si>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</si>
  <si>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</si>
  <si>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</si>
  <si>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</si>
  <si>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</si>
  <si>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</si>
  <si>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</si>
  <si>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</si>
  <si>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</si>
  <si>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</si>
  <si>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</si>
  <si>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</si>
  <si>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</si>
  <si>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</si>
  <si>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</si>
  <si>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</si>
  <si>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</si>
  <si>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</si>
  <si>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</si>
  <si>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</si>
  <si>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</si>
  <si>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</si>
  <si>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</si>
  <si>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</si>
  <si>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</si>
  <si>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</si>
  <si>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</si>
  <si>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</si>
  <si>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</si>
  <si>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</si>
  <si>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</si>
  <si>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</si>
  <si>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</si>
  <si>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</si>
  <si>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</si>
  <si>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</si>
  <si>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</si>
  <si>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</si>
  <si>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</si>
  <si>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</si>
  <si>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</si>
  <si>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</si>
  <si>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</si>
  <si>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</si>
  <si>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</si>
  <si>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</si>
  <si>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</si>
  <si>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</si>
  <si>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</si>
  <si>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</si>
  <si>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</si>
  <si>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</si>
  <si>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</si>
  <si>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</si>
  <si>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</si>
  <si>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</si>
  <si>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</si>
  <si>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</si>
  <si>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</si>
  <si>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</si>
  <si>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</si>
  <si>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</si>
  <si>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</si>
  <si>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</si>
  <si>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</si>
  <si>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</si>
  <si>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</si>
  <si>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</si>
  <si>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</si>
  <si>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</si>
  <si>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</si>
  <si>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</si>
  <si>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</si>
  <si>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</si>
  <si>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</si>
  <si>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</si>
  <si>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</si>
  <si>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</si>
  <si>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</si>
  <si>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</si>
  <si>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</si>
  <si>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</si>
  <si>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</si>
  <si>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</si>
  <si>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</si>
  <si>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</si>
  <si>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</si>
  <si>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</si>
  <si>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</si>
  <si>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</si>
  <si>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</si>
  <si>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</si>
  <si>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</si>
  <si>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</si>
  <si>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</si>
  <si>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</si>
  <si>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</si>
  <si>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</si>
  <si>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</si>
  <si>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</si>
  <si>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</si>
  <si>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</si>
  <si>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</si>
  <si>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</si>
  <si>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</si>
  <si>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</si>
  <si>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</si>
  <si>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</si>
  <si>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</si>
  <si>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</si>
  <si>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</si>
  <si>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</si>
  <si>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</si>
  <si>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</si>
  <si>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</si>
  <si>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</si>
  <si>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</si>
  <si>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</si>
  <si>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</si>
  <si>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</si>
  <si>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</si>
  <si>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</si>
  <si>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</si>
  <si>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</si>
  <si>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</si>
  <si>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</si>
  <si>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</si>
  <si>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</si>
  <si>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</si>
  <si>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</si>
  <si>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</si>
  <si>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</si>
  <si>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</si>
  <si>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</si>
  <si>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</si>
  <si>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</si>
  <si>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</si>
  <si>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</si>
  <si>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</si>
  <si>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</si>
  <si>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</si>
  <si>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</si>
  <si>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</si>
  <si>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</si>
  <si>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</si>
  <si>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</si>
  <si>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</si>
  <si>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</si>
  <si>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</si>
  <si>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</si>
  <si>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</si>
  <si>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</si>
  <si>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</si>
  <si>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</si>
  <si>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</si>
  <si>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</si>
  <si>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</si>
  <si>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</si>
  <si>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</si>
  <si>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</si>
  <si>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</si>
  <si>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</si>
  <si>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</si>
  <si>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</si>
  <si>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</si>
  <si>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</si>
  <si>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</si>
  <si>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</si>
  <si>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</si>
  <si>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</si>
  <si>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</si>
  <si>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</si>
  <si>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</si>
  <si>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</si>
  <si>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</si>
  <si>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</si>
  <si>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</si>
  <si>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</si>
  <si>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</si>
  <si>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</si>
  <si>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</si>
  <si>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</si>
  <si>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</si>
  <si>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</si>
  <si>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</si>
  <si>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</si>
  <si>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</si>
  <si>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</si>
  <si>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</si>
  <si>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</si>
  <si>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</si>
  <si>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</si>
  <si>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</si>
  <si>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</si>
  <si>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</si>
  <si>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</si>
  <si>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</si>
  <si>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</si>
  <si>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</si>
  <si>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</si>
  <si>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</si>
  <si>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</si>
  <si>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</si>
  <si>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</si>
  <si>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</si>
  <si>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</si>
  <si>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</si>
  <si>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</si>
  <si>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</si>
  <si>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</si>
  <si>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</si>
  <si>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</si>
  <si>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</si>
  <si>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</si>
  <si>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</si>
  <si>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</si>
  <si>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</si>
  <si>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</si>
  <si>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</si>
  <si>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</si>
  <si>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</si>
  <si>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</si>
  <si>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</si>
  <si>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</si>
  <si>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</si>
  <si>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</si>
  <si>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</si>
  <si>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</si>
  <si>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</si>
  <si>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</si>
  <si>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</si>
  <si>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</si>
  <si>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</si>
  <si>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</si>
  <si>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</si>
  <si>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</si>
  <si>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</si>
  <si>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</si>
  <si>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</si>
  <si>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</si>
  <si>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</si>
  <si>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</si>
  <si>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</si>
  <si>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</si>
  <si>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</si>
  <si>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</si>
  <si>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</si>
  <si>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</si>
  <si>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</si>
  <si>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</si>
  <si>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</si>
  <si>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</si>
  <si>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</si>
  <si>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</si>
  <si>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</si>
  <si>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</si>
  <si>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</si>
  <si>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</si>
  <si>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</si>
  <si>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</si>
  <si>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</si>
  <si>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</si>
  <si>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</si>
  <si>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</si>
  <si>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</si>
  <si>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</si>
  <si>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</si>
  <si>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</si>
  <si>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</si>
  <si>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</si>
  <si>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</si>
  <si>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</si>
  <si>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</si>
  <si>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</si>
  <si>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</si>
  <si>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</si>
  <si>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</si>
  <si>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</si>
  <si>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</si>
  <si>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</si>
  <si>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</si>
  <si>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</si>
  <si>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</si>
  <si>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</si>
  <si>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</si>
  <si>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</si>
  <si>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</si>
  <si>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</si>
  <si>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</si>
  <si>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</si>
  <si>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</si>
  <si>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</si>
  <si>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</si>
  <si>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</si>
  <si>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</si>
  <si>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</si>
  <si>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</si>
  <si>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</si>
  <si>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</si>
  <si>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</si>
  <si>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</si>
  <si>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</si>
  <si>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</si>
  <si>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</si>
  <si>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</si>
  <si>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</si>
  <si>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</si>
  <si>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</si>
  <si>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</si>
  <si>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</si>
  <si>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</si>
  <si>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</si>
  <si>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</si>
  <si>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</si>
  <si>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</si>
  <si>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</si>
  <si>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</si>
  <si>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</si>
  <si>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</si>
  <si>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</si>
  <si>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</si>
  <si>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</si>
  <si>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</si>
  <si>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</si>
  <si>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</si>
  <si>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</si>
  <si>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</si>
  <si>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</si>
  <si>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</si>
  <si>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</si>
  <si>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</si>
  <si>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</si>
  <si>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</si>
  <si>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</si>
  <si>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</si>
  <si>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</si>
  <si>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</si>
  <si>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</si>
  <si>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</si>
  <si>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</si>
  <si>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</si>
  <si>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</si>
  <si>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</si>
  <si>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</si>
  <si>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</si>
  <si>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</si>
  <si>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</si>
  <si>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</si>
  <si>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</si>
  <si>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</si>
  <si>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</si>
  <si>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</si>
  <si>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</si>
  <si>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</si>
  <si>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</si>
  <si>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</si>
  <si>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</si>
  <si>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</si>
  <si>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</si>
  <si>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</si>
  <si>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</si>
  <si>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</si>
  <si>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</si>
  <si>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</si>
  <si>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</si>
  <si>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</si>
  <si>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</si>
  <si>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</si>
  <si>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</si>
  <si>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</si>
  <si>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</si>
  <si>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</si>
  <si>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</si>
  <si>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</si>
  <si>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</si>
  <si>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</si>
  <si>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</si>
  <si>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</si>
  <si>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</si>
  <si>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</si>
  <si>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</si>
  <si>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</si>
  <si>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</si>
  <si>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</si>
  <si>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</si>
  <si>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</si>
  <si>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</si>
  <si>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</si>
  <si>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</si>
  <si>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</si>
  <si>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</si>
  <si>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</si>
  <si>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</si>
  <si>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</si>
  <si>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</si>
  <si>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</si>
  <si>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</si>
  <si>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</si>
  <si>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</si>
  <si>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</si>
  <si>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</si>
  <si>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</si>
  <si>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</si>
  <si>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</si>
  <si>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</si>
  <si>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</si>
  <si>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</si>
  <si>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</si>
  <si>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</si>
  <si>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</si>
  <si>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</si>
  <si>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</si>
  <si>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</si>
  <si>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</si>
  <si>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</si>
  <si>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</si>
  <si>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</si>
  <si>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</si>
  <si>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</si>
  <si>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</si>
  <si>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</si>
  <si>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</si>
  <si>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</si>
  <si>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</si>
  <si>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</si>
  <si>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</si>
  <si>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</si>
  <si>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</si>
  <si>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</si>
  <si>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</si>
  <si>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</si>
  <si>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</si>
  <si>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</si>
  <si>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</si>
  <si>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</si>
  <si>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</si>
  <si>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</si>
  <si>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</si>
  <si>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</si>
  <si>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</si>
  <si>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</si>
  <si>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</si>
  <si>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</si>
  <si>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</si>
  <si>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</si>
  <si>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</si>
  <si>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</si>
  <si>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</si>
  <si>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</si>
  <si>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</si>
  <si>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</si>
  <si>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</si>
  <si>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</si>
  <si>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</si>
  <si>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</si>
  <si>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</si>
  <si>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</si>
  <si>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</si>
  <si>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</si>
  <si>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</si>
  <si>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</si>
  <si>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</si>
  <si>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</si>
  <si>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</si>
  <si>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</si>
  <si>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</si>
  <si>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</si>
  <si>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</si>
  <si>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</si>
  <si>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</si>
  <si>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</si>
  <si>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</si>
  <si>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</si>
  <si>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</si>
  <si>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</si>
  <si>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</si>
  <si>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</si>
  <si>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</si>
  <si>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</si>
  <si>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</si>
  <si>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</si>
  <si>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</si>
  <si>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</si>
  <si>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</si>
  <si>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</si>
  <si>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</si>
  <si>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</si>
  <si>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</si>
  <si>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</si>
  <si>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</si>
  <si>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</si>
  <si>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</si>
  <si>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</si>
  <si>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</si>
  <si>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</si>
  <si>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</si>
  <si>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</si>
  <si>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</si>
  <si>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</si>
  <si>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</si>
  <si>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</si>
  <si>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</si>
  <si>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</si>
  <si>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</si>
  <si>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</si>
  <si>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</si>
  <si>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</si>
  <si>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</si>
  <si>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</si>
  <si>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</si>
  <si>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</si>
  <si>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</si>
  <si>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</si>
  <si>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</si>
  <si>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</si>
  <si>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</si>
  <si>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</si>
  <si>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</si>
  <si>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</si>
  <si>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</si>
  <si>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</si>
  <si>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</si>
  <si>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</si>
  <si>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</si>
  <si>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</si>
  <si>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</si>
  <si>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</si>
  <si>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</si>
  <si>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</si>
  <si>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</si>
  <si>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</si>
  <si>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</si>
  <si>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</si>
  <si>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</si>
  <si>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</si>
  <si>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</si>
  <si>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</si>
  <si>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</si>
  <si>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</si>
  <si>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</si>
  <si>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</si>
  <si>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</si>
  <si>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</si>
  <si>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</si>
  <si>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</si>
  <si>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</si>
  <si>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</si>
  <si>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</si>
  <si>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</si>
  <si>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</si>
  <si>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</si>
  <si>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</si>
  <si>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</si>
  <si>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</si>
  <si>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</si>
  <si>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</si>
  <si>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</si>
  <si>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</si>
  <si>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</si>
  <si>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</si>
  <si>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</si>
  <si>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</si>
  <si>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</si>
  <si>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</si>
  <si>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</si>
  <si>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</si>
  <si>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</si>
  <si>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</si>
  <si>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</si>
  <si>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</si>
  <si>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</si>
  <si>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</si>
  <si>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</si>
  <si>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</si>
  <si>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</si>
  <si>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</si>
  <si>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</si>
  <si>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</si>
  <si>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</si>
  <si>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</si>
  <si>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</si>
  <si>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</si>
  <si>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</si>
  <si>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</si>
  <si>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</si>
  <si>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</si>
  <si>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</si>
  <si>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</si>
  <si>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</si>
  <si>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</si>
  <si>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</si>
  <si>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</si>
  <si>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</si>
  <si>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</si>
  <si>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</si>
  <si>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</si>
  <si>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</si>
  <si>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</si>
  <si>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</si>
  <si>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</si>
  <si>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</si>
  <si>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</si>
  <si>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</si>
  <si>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</si>
  <si>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</si>
  <si>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</si>
  <si>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</si>
  <si>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</si>
  <si>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</si>
  <si>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</si>
  <si>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</si>
  <si>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</si>
  <si>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</si>
  <si>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</si>
  <si>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</si>
  <si>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</si>
  <si>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</si>
  <si>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</si>
  <si>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</si>
  <si>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</si>
  <si>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</si>
  <si>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</si>
  <si>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</si>
  <si>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</si>
  <si>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</si>
  <si>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</si>
  <si>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</si>
  <si>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</si>
  <si>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</si>
  <si>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</si>
  <si>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</si>
  <si>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</si>
  <si>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</si>
  <si>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</si>
  <si>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</si>
  <si>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</si>
  <si>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</si>
  <si>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</si>
  <si>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</si>
  <si>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</si>
  <si>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</si>
  <si>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</si>
  <si>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</si>
  <si>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</si>
  <si>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</si>
  <si>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</si>
  <si>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</si>
  <si>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</si>
  <si>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</si>
  <si>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</si>
  <si>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</si>
  <si>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</si>
  <si>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</si>
  <si>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</si>
  <si>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</si>
  <si>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</si>
  <si>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</si>
  <si>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</si>
  <si>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</si>
  <si>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</si>
  <si>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</si>
  <si>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</si>
  <si>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</si>
  <si>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</si>
  <si>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</si>
  <si>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</si>
  <si>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</si>
  <si>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</si>
  <si>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</si>
  <si>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</si>
  <si>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</si>
  <si>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</si>
  <si>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</si>
  <si>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</si>
  <si>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</si>
  <si>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</si>
  <si>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</si>
  <si>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</si>
  <si>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</si>
  <si>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</si>
  <si>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</si>
  <si>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</si>
  <si>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</si>
  <si>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</si>
  <si>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</si>
  <si>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</si>
  <si>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</si>
  <si>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</si>
  <si>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</si>
  <si>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</si>
  <si>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</si>
  <si>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</si>
  <si>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</si>
  <si>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</si>
  <si>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</si>
  <si>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</si>
  <si>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</si>
  <si>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</si>
  <si>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</si>
  <si>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</si>
  <si>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</si>
  <si>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</si>
  <si>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</si>
  <si>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</si>
  <si>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</si>
  <si>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</si>
  <si>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</si>
  <si>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</si>
  <si>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</si>
  <si>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</si>
  <si>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</si>
  <si>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</si>
  <si>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</si>
  <si>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</si>
  <si>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</si>
  <si>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</si>
  <si>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</si>
  <si>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</si>
  <si>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</si>
  <si>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</si>
  <si>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</si>
  <si>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</si>
  <si>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</si>
  <si>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</si>
  <si>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</si>
  <si>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</si>
  <si>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</si>
  <si>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</si>
  <si>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</si>
  <si>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</si>
  <si>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</si>
  <si>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</si>
  <si>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</si>
  <si>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</si>
  <si>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</si>
  <si>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</si>
  <si>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</si>
  <si>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</si>
  <si>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</si>
  <si>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</si>
  <si>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</si>
  <si>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</si>
  <si>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</si>
  <si>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</si>
  <si>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</si>
  <si>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</si>
  <si>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</si>
  <si>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</si>
  <si>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</si>
  <si>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</si>
  <si>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</si>
  <si>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</si>
  <si>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</si>
  <si>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</si>
  <si>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</si>
  <si>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</si>
  <si>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</si>
  <si>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</si>
  <si>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</si>
  <si>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</si>
  <si>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</si>
  <si>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</si>
  <si>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</si>
  <si>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</si>
  <si>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</si>
  <si>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</si>
  <si>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</si>
  <si>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</si>
  <si>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</si>
  <si>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</si>
  <si>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</si>
  <si>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</si>
  <si>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</si>
  <si>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</si>
  <si>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</si>
  <si>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</si>
  <si>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</si>
  <si>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</si>
  <si>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</si>
  <si>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</si>
  <si>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</si>
  <si>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</si>
  <si>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</si>
  <si>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</si>
  <si>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</si>
  <si>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</si>
  <si>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</si>
  <si>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</si>
  <si>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</si>
  <si>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</si>
  <si>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</si>
  <si>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</si>
  <si>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</si>
  <si>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</si>
  <si>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</si>
  <si>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</si>
  <si>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</si>
  <si>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</si>
  <si>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</si>
  <si>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</si>
  <si>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</si>
  <si>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</si>
  <si>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</si>
  <si>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</si>
  <si>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</si>
  <si>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</si>
  <si>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</si>
  <si>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</si>
  <si>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</si>
  <si>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</si>
  <si>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</si>
  <si>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</si>
  <si>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</si>
  <si>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</si>
  <si>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</si>
  <si>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</si>
  <si>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</si>
  <si>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</si>
  <si>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</si>
  <si>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</si>
  <si>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</si>
  <si>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</si>
  <si>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</si>
  <si>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</si>
  <si>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</si>
  <si>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</si>
  <si>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</si>
  <si>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</si>
  <si>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</si>
  <si>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</si>
  <si>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</si>
  <si>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</si>
  <si>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</si>
  <si>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</si>
  <si>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</si>
  <si>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</si>
  <si>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</si>
  <si>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</si>
  <si>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</si>
  <si>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</si>
  <si>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</si>
  <si>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</si>
  <si>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</si>
  <si>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</si>
  <si>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</si>
  <si>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</si>
  <si>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</si>
  <si>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</si>
  <si>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</si>
  <si>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</si>
  <si>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</si>
  <si>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</si>
  <si>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</si>
  <si>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</si>
  <si>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</si>
  <si>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</si>
  <si>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</si>
  <si>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</si>
  <si>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</si>
  <si>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</si>
  <si>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</si>
  <si>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</si>
  <si>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</si>
  <si>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</si>
  <si>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</si>
  <si>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</si>
  <si>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</si>
  <si>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</si>
  <si>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</si>
  <si>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</si>
  <si>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</si>
  <si>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</si>
  <si>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</si>
  <si>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</si>
  <si>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</si>
  <si>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</si>
  <si>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</si>
  <si>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</si>
  <si>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</si>
  <si>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</si>
  <si>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</si>
  <si>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</si>
  <si>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</si>
  <si>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</si>
  <si>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</si>
  <si>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</si>
  <si>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</si>
  <si>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</si>
  <si>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</si>
  <si>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</si>
  <si>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</si>
  <si>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</si>
  <si>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</si>
  <si>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</si>
  <si>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</si>
  <si>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</si>
  <si>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</si>
  <si>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</si>
  <si>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</si>
  <si>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</si>
  <si>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</si>
  <si>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</si>
  <si>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</si>
  <si>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</si>
  <si>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</si>
  <si>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</si>
  <si>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</si>
  <si>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</si>
  <si>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</si>
  <si>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</si>
  <si>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</si>
  <si>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</si>
  <si>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</si>
  <si>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</si>
  <si>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</si>
  <si>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</si>
  <si>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</si>
  <si>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</si>
  <si>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</si>
  <si>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</si>
  <si>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</si>
  <si>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</si>
  <si>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</si>
  <si>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</si>
  <si>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</si>
  <si>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</si>
  <si>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</si>
  <si>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</si>
  <si>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</si>
  <si>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</si>
  <si>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</si>
  <si>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</si>
  <si>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</si>
  <si>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</si>
  <si>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</si>
  <si>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</si>
  <si>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</si>
  <si>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</si>
  <si>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</si>
  <si>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</si>
  <si>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</si>
  <si>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</si>
  <si>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</si>
  <si>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</si>
  <si>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</si>
  <si>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</si>
  <si>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</si>
  <si>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</si>
  <si>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</si>
  <si>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</si>
  <si>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</si>
  <si>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</si>
  <si>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</si>
  <si>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</si>
  <si>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</si>
  <si>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</si>
  <si>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</si>
  <si>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</si>
  <si>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</si>
  <si>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</si>
  <si>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</si>
  <si>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</si>
  <si>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</si>
  <si>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</si>
  <si>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</si>
  <si>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</si>
  <si>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</si>
  <si>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</si>
  <si>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</si>
  <si>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</si>
  <si>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</si>
  <si>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</si>
  <si>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</si>
  <si>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</si>
  <si>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</si>
  <si>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</si>
  <si>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</si>
  <si>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</si>
  <si>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</si>
  <si>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</si>
  <si>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</si>
  <si>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</si>
  <si>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</si>
  <si>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</si>
  <si>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</si>
  <si>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</si>
  <si>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</si>
  <si>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</si>
  <si>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</si>
  <si>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</si>
  <si>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</si>
  <si>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</si>
  <si>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</si>
  <si>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</si>
  <si>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</si>
  <si>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</si>
  <si>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</si>
  <si>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</si>
  <si>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</si>
  <si>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</si>
  <si>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</si>
  <si>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</si>
  <si>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</si>
  <si>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</si>
  <si>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</si>
  <si>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</si>
  <si>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</si>
  <si>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</si>
  <si>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</si>
  <si>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</si>
  <si>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</si>
  <si>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</si>
  <si>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</si>
  <si>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</si>
  <si>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</si>
  <si>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</si>
  <si>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</si>
  <si>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</si>
  <si>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</si>
  <si>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</si>
  <si>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</si>
  <si>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</si>
  <si>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</si>
  <si>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</si>
  <si>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</si>
  <si>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</si>
  <si>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</si>
  <si>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</si>
  <si>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</si>
  <si>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</si>
  <si>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</si>
  <si>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</si>
  <si>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</si>
  <si>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</si>
  <si>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</si>
  <si>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</si>
  <si>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</si>
  <si>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</si>
  <si>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</si>
  <si>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</si>
  <si>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</si>
  <si>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</si>
  <si>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</si>
  <si>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</si>
  <si>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</si>
  <si>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</si>
  <si>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</si>
  <si>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</si>
  <si>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</si>
  <si>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</si>
  <si>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</si>
  <si>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</si>
  <si>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</si>
  <si>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</si>
  <si>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</si>
  <si>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</si>
  <si>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</si>
  <si>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</si>
  <si>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</si>
  <si>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</si>
  <si>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</si>
  <si>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</si>
  <si>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</si>
  <si>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</si>
  <si>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</si>
  <si>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</si>
  <si>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</si>
  <si>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</si>
  <si>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</si>
  <si>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</si>
  <si>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</si>
  <si>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</si>
  <si>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</si>
  <si>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</si>
  <si>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</si>
  <si>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</si>
  <si>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</si>
  <si>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</si>
  <si>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</si>
  <si>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</si>
  <si>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</si>
  <si>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</si>
  <si>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</si>
  <si>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</si>
  <si>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</si>
  <si>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</si>
  <si>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</si>
  <si>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</si>
  <si>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</si>
  <si>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</si>
  <si>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</si>
  <si>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</si>
  <si>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</si>
  <si>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</si>
  <si>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</si>
  <si>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</si>
  <si>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</si>
  <si>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</si>
  <si>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</si>
  <si>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</si>
  <si>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</si>
  <si>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</si>
  <si>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</si>
  <si>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</si>
  <si>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</si>
  <si>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</si>
  <si>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</si>
  <si>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</si>
  <si>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</si>
  <si>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</si>
  <si>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</si>
  <si>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</si>
  <si>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</si>
  <si>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</si>
  <si>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</si>
  <si>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</si>
  <si>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</si>
  <si>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</si>
  <si>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</si>
  <si>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</si>
  <si>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</si>
  <si>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</si>
  <si>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</si>
  <si>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</si>
  <si>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</si>
  <si>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</si>
  <si>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</si>
  <si>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</si>
  <si>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</si>
  <si>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</si>
  <si>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</si>
  <si>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</si>
  <si>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</si>
  <si>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</si>
  <si>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</si>
  <si>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</si>
  <si>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</si>
  <si>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</si>
  <si>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</si>
  <si>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</si>
  <si>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</si>
  <si>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</si>
  <si>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</si>
  <si>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</si>
  <si>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</si>
  <si>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</si>
  <si>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</si>
  <si>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</si>
  <si>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</si>
  <si>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</si>
  <si>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</si>
  <si>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</si>
  <si>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</si>
  <si>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</si>
  <si>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</si>
  <si>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</si>
  <si>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</si>
  <si>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</si>
  <si>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</si>
  <si>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</si>
  <si>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</si>
  <si>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</si>
  <si>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</si>
  <si>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</si>
  <si>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</si>
  <si>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</si>
  <si>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</si>
  <si>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</si>
  <si>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</si>
  <si>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</si>
  <si>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</si>
  <si>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</si>
  <si>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</si>
  <si>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</si>
  <si>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</si>
  <si>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</si>
  <si>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</si>
  <si>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</si>
  <si>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</si>
  <si>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</si>
  <si>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</si>
  <si>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</si>
  <si>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</si>
  <si>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</si>
  <si>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</si>
  <si>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</si>
  <si>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</si>
  <si>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</si>
  <si>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</si>
  <si>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</si>
  <si>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</si>
  <si>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</si>
  <si>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</si>
  <si>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</si>
  <si>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</si>
  <si>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</si>
  <si>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</si>
  <si>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</si>
  <si>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</si>
  <si>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</si>
  <si>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</si>
  <si>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</si>
  <si>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</si>
  <si>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</si>
  <si>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</si>
  <si>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</si>
  <si>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</si>
  <si>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</si>
  <si>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</si>
  <si>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</si>
  <si>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</si>
  <si>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</si>
  <si>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</si>
  <si>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</si>
  <si>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</si>
  <si>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</si>
  <si>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</si>
  <si>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</si>
  <si>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</si>
  <si>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</si>
  <si>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</si>
  <si>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</si>
  <si>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</si>
  <si>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</si>
  <si>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</si>
  <si>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</si>
  <si>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</si>
  <si>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</si>
  <si>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</si>
  <si>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</si>
  <si>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</si>
  <si>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</si>
  <si>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</si>
  <si>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</si>
  <si>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</si>
  <si>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</si>
  <si>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</si>
  <si>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</si>
  <si>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</si>
  <si>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</si>
  <si>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</si>
  <si>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</si>
  <si>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</si>
  <si>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</si>
  <si>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</si>
  <si>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</si>
  <si>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</si>
  <si>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</si>
  <si>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</si>
  <si>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</si>
  <si>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</si>
  <si>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</si>
  <si>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</si>
  <si>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</si>
  <si>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</si>
  <si>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</si>
  <si>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</si>
  <si>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</si>
  <si>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</si>
  <si>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</si>
  <si>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</si>
  <si>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</si>
  <si>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</si>
  <si>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</si>
  <si>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</si>
  <si>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</si>
  <si>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</si>
  <si>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</si>
  <si>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</si>
  <si>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</si>
  <si>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</si>
  <si>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</si>
  <si>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</si>
  <si>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</si>
  <si>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</si>
  <si>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</si>
  <si>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</si>
  <si>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</si>
  <si>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</si>
  <si>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</si>
  <si>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</si>
  <si>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</si>
  <si>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</si>
  <si>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</si>
  <si>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</si>
  <si>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</si>
  <si>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</si>
  <si>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</si>
  <si>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</si>
  <si>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</si>
  <si>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</si>
  <si>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</si>
  <si>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</si>
  <si>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</si>
  <si>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</si>
  <si>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</si>
  <si>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</si>
  <si>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</si>
  <si>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</si>
  <si>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</si>
  <si>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</si>
  <si>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</si>
  <si>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</si>
  <si>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</si>
  <si>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</si>
  <si>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</si>
  <si>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</si>
  <si>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</si>
  <si>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</si>
  <si>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</si>
  <si>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</si>
  <si>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</si>
  <si>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</si>
  <si>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</si>
  <si>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</si>
  <si>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</si>
  <si>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</si>
  <si>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</si>
  <si>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</si>
  <si>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</si>
  <si>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</si>
  <si>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</si>
  <si>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</si>
  <si>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</si>
  <si>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</si>
  <si>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</si>
  <si>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</si>
  <si>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</si>
  <si>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</si>
  <si>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</si>
  <si>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</si>
  <si>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</si>
  <si>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</si>
  <si>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</si>
  <si>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</si>
  <si>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</si>
  <si>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</si>
  <si>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</si>
  <si>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</si>
  <si>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</si>
  <si>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</si>
  <si>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</si>
  <si>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</si>
  <si>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</si>
  <si>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</si>
  <si>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</si>
  <si>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</si>
  <si>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</si>
  <si>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</si>
  <si>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</si>
  <si>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</si>
  <si>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</si>
  <si>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</si>
  <si>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</si>
  <si>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</si>
  <si>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</si>
  <si>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</si>
  <si>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</si>
  <si>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</si>
  <si>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</si>
  <si>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</si>
  <si>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</si>
  <si>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</si>
  <si>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</si>
  <si>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</si>
  <si>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</si>
  <si>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</si>
  <si>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</si>
  <si>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</si>
  <si>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</si>
  <si>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</si>
  <si>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</si>
  <si>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</si>
  <si>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</si>
  <si>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</si>
  <si>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</si>
  <si>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</si>
  <si>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</si>
  <si>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</si>
  <si>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</si>
  <si>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</si>
  <si>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</si>
  <si>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</si>
  <si>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</si>
  <si>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</si>
  <si>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</si>
  <si>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</si>
  <si>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</si>
  <si>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</si>
  <si>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</si>
  <si>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</si>
  <si>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</si>
  <si>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</si>
  <si>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</si>
  <si>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</si>
  <si>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</si>
  <si>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</si>
  <si>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</si>
  <si>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</si>
  <si>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</si>
  <si>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</si>
  <si>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</si>
  <si>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</si>
  <si>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</si>
  <si>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</si>
  <si>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</si>
  <si>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</si>
  <si>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</si>
  <si>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</si>
  <si>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</si>
  <si>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</si>
  <si>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</si>
  <si>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</si>
  <si>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</si>
  <si>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</si>
  <si>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</si>
  <si>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</si>
  <si>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</si>
  <si>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</si>
  <si>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</si>
  <si>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</si>
  <si>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</si>
  <si>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</si>
  <si>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</si>
  <si>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</si>
  <si>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</si>
  <si>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</si>
  <si>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</si>
  <si>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</si>
  <si>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</si>
  <si>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</si>
  <si>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</si>
  <si>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</si>
  <si>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</si>
  <si>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</si>
  <si>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</si>
  <si>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</si>
  <si>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</si>
  <si>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</si>
  <si>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</si>
  <si>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</si>
  <si>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</si>
  <si>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</si>
  <si>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</si>
  <si>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</si>
  <si>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</si>
  <si>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</si>
  <si>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</si>
  <si>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</si>
  <si>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</si>
  <si>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</si>
  <si>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</si>
  <si>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</si>
  <si>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</si>
  <si>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</si>
  <si>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</si>
  <si>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</si>
  <si>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</si>
  <si>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</si>
  <si>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</si>
  <si>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</si>
  <si>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</si>
  <si>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</si>
  <si>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</si>
  <si>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</si>
  <si>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</si>
  <si>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</si>
  <si>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</si>
  <si>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</si>
  <si>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</si>
  <si>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</si>
  <si>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</si>
  <si>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</si>
  <si>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</si>
  <si>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</si>
  <si>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</si>
  <si>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</si>
  <si>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</si>
  <si>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</si>
  <si>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</si>
  <si>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</si>
  <si>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</si>
  <si>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</si>
  <si>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</si>
  <si>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</si>
  <si>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</si>
  <si>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</si>
  <si>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</si>
  <si>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</si>
  <si>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</si>
  <si>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</si>
  <si>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</si>
  <si>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</si>
  <si>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</si>
  <si>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</si>
  <si>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</si>
  <si>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</si>
  <si>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</si>
  <si>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</si>
  <si>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</si>
  <si>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</si>
  <si>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</si>
  <si>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</si>
  <si>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</si>
  <si>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</si>
  <si>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</si>
  <si>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</si>
  <si>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</si>
  <si>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</si>
  <si>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</si>
  <si>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</si>
  <si>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</si>
  <si>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</si>
  <si>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</si>
  <si>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</si>
  <si>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</si>
  <si>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</si>
  <si>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</si>
  <si>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</si>
  <si>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</si>
  <si>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</si>
  <si>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</si>
  <si>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</si>
  <si>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</si>
  <si>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</si>
  <si>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</si>
  <si>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</si>
  <si>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</si>
  <si>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</si>
  <si>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</si>
  <si>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</si>
  <si>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</si>
  <si>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</si>
  <si>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</si>
  <si>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</si>
  <si>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</si>
  <si>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</si>
  <si>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</si>
  <si>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</si>
  <si>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</si>
  <si>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</si>
  <si>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</si>
  <si>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</si>
  <si>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</si>
  <si>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</si>
  <si>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</si>
  <si>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</si>
  <si>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</si>
  <si>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</si>
  <si>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</si>
  <si>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</si>
  <si>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</si>
  <si>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</si>
  <si>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</si>
  <si>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</si>
  <si>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</si>
  <si>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</si>
  <si>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</si>
  <si>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</si>
  <si>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</si>
  <si>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</si>
  <si>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</si>
  <si>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</si>
  <si>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</si>
  <si>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</si>
  <si>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</si>
  <si>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</si>
  <si>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</si>
  <si>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</si>
  <si>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</si>
  <si>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</si>
  <si>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</si>
  <si>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</si>
  <si>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</si>
  <si>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</si>
  <si>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</si>
  <si>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</si>
  <si>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</si>
  <si>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</si>
  <si>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</si>
  <si>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</si>
  <si>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</si>
  <si>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</si>
  <si>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</si>
  <si>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</si>
  <si>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</si>
  <si>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</si>
  <si>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</si>
  <si>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</si>
  <si>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</si>
  <si>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</si>
  <si>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</si>
  <si>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</si>
  <si>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</si>
  <si>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</si>
  <si>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</si>
  <si>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</si>
  <si>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</si>
  <si>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</si>
  <si>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</si>
  <si>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</si>
  <si>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</si>
  <si>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</si>
  <si>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</si>
  <si>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</si>
  <si>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</si>
  <si>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</si>
  <si>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</si>
  <si>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</si>
  <si>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</si>
  <si>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</si>
  <si>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</si>
  <si>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</si>
  <si>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</si>
  <si>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</si>
  <si>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</si>
  <si>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</si>
  <si>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</si>
  <si>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</si>
  <si>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</si>
  <si>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</si>
  <si>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</si>
  <si>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</si>
  <si>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</si>
  <si>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</si>
  <si>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</si>
  <si>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</si>
  <si>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</si>
  <si>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</si>
  <si>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</si>
  <si>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</si>
  <si>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</si>
  <si>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</si>
  <si>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</si>
  <si>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</si>
  <si>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</si>
  <si>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</si>
  <si>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</si>
  <si>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</si>
  <si>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</si>
  <si>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</si>
  <si>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</si>
  <si>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</si>
  <si>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</si>
  <si>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</si>
  <si>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</si>
  <si>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</si>
  <si>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</si>
  <si>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</si>
  <si>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</si>
  <si>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</si>
  <si>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</si>
  <si>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</si>
  <si>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</si>
  <si>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</si>
  <si>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</si>
  <si>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</si>
  <si>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</si>
  <si>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</si>
  <si>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</si>
  <si>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</si>
  <si>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</si>
  <si>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</si>
  <si>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</si>
  <si>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</si>
  <si>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</si>
  <si>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</si>
  <si>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</si>
  <si>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</si>
  <si>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</si>
  <si>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</si>
  <si>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</si>
  <si>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</si>
  <si>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</si>
  <si>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</si>
  <si>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</si>
  <si>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</si>
  <si>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</si>
  <si>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</si>
  <si>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</si>
  <si>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</si>
  <si>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</si>
  <si>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</si>
  <si>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</si>
  <si>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</si>
  <si>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</si>
  <si>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</si>
  <si>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</si>
  <si>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</si>
  <si>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</si>
  <si>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</si>
  <si>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</si>
  <si>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</si>
  <si>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</si>
  <si>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</si>
  <si>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</si>
  <si>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</si>
  <si>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</si>
  <si>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</si>
  <si>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</si>
  <si>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</si>
  <si>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</si>
  <si>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</si>
  <si>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</si>
  <si>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</si>
  <si>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</si>
  <si>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</si>
  <si>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</si>
  <si>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</si>
  <si>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</si>
  <si>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</si>
  <si>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</si>
  <si>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</si>
  <si>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</si>
  <si>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</si>
  <si>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</si>
  <si>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</si>
  <si>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</si>
  <si>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</si>
  <si>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</si>
  <si>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</si>
  <si>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</si>
  <si>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</si>
  <si>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</si>
  <si>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</si>
  <si>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</si>
  <si>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</si>
  <si>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</si>
  <si>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</si>
  <si>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</si>
  <si>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</si>
  <si>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</si>
  <si>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</si>
  <si>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</si>
  <si>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</si>
  <si>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</si>
  <si>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</si>
  <si>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</si>
  <si>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</si>
  <si>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</si>
  <si>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</si>
  <si>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</si>
  <si>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</si>
  <si>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</si>
  <si>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</si>
  <si>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</si>
  <si>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</si>
  <si>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</si>
  <si>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</si>
  <si>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</si>
  <si>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</si>
  <si>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</si>
  <si>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</si>
  <si>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</si>
  <si>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</si>
  <si>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</si>
  <si>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</si>
  <si>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</si>
  <si>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</si>
  <si>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</si>
  <si>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</si>
  <si>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</si>
  <si>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</si>
  <si>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</si>
  <si>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</si>
  <si>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</si>
  <si>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</si>
  <si>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</si>
  <si>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</si>
  <si>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</si>
  <si>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</si>
  <si>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</si>
  <si>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</si>
  <si>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</si>
  <si>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</si>
  <si>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</si>
  <si>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</si>
  <si>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</si>
  <si>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</si>
  <si>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</si>
  <si>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</si>
  <si>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</si>
  <si>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</si>
  <si>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</si>
  <si>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</si>
  <si>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</si>
  <si>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</si>
  <si>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</si>
  <si>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</si>
  <si>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</si>
  <si>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</si>
  <si>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</si>
  <si>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</si>
  <si>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</si>
  <si>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</si>
  <si>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</si>
  <si>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</si>
  <si>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</si>
  <si>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</si>
  <si>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</si>
  <si>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</si>
  <si>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</si>
  <si>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</si>
  <si>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</si>
  <si>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</si>
  <si>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</si>
  <si>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</si>
  <si>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</si>
  <si>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</si>
  <si>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</si>
  <si>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</si>
  <si>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</si>
  <si>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</si>
  <si>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</si>
  <si>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</si>
  <si>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</si>
  <si>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</si>
  <si>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</si>
  <si>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</si>
  <si>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</si>
  <si>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</si>
  <si>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</si>
  <si>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</si>
  <si>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</si>
  <si>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</si>
  <si>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</si>
  <si>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</si>
  <si>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</si>
  <si>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</si>
  <si>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</si>
  <si>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</si>
  <si>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</si>
  <si>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</si>
  <si>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</si>
  <si>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</si>
  <si>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</si>
  <si>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</si>
  <si>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</si>
  <si>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</si>
  <si>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</si>
  <si>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</si>
  <si>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</si>
  <si>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</si>
  <si>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</si>
  <si>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</si>
  <si>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</si>
  <si>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</si>
  <si>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</si>
  <si>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</si>
  <si>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</si>
  <si>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</si>
  <si>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</si>
  <si>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</si>
  <si>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</si>
  <si>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</si>
  <si>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</si>
  <si>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</si>
  <si>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</si>
  <si>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</si>
  <si>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</si>
  <si>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</si>
  <si>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</si>
  <si>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</si>
  <si>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</si>
  <si>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</si>
  <si>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</si>
  <si>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</si>
  <si>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</si>
  <si>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</si>
  <si>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</si>
  <si>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</si>
  <si>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</si>
  <si>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</si>
  <si>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</si>
  <si>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</si>
  <si>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</si>
  <si>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</si>
  <si>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</si>
  <si>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</si>
  <si>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</si>
  <si>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</si>
  <si>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</si>
  <si>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</si>
  <si>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</si>
  <si>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</si>
  <si>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</si>
  <si>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</si>
  <si>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</si>
  <si>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</si>
  <si>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</si>
  <si>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</si>
  <si>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</si>
  <si>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</si>
  <si>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</si>
  <si>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</si>
  <si>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</si>
  <si>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</si>
  <si>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</si>
  <si>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</si>
  <si>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</si>
  <si>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</si>
  <si>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</si>
  <si>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</si>
  <si>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</si>
  <si>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</si>
  <si>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</si>
  <si>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</si>
  <si>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</si>
  <si>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</si>
  <si>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</si>
  <si>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</si>
  <si>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</si>
  <si>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</si>
  <si>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</si>
  <si>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</si>
  <si>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</si>
  <si>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</si>
  <si>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</si>
  <si>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</si>
  <si>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</si>
  <si>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</si>
  <si>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</si>
  <si>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</si>
  <si>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</si>
  <si>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</si>
  <si>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</si>
  <si>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</si>
  <si>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</si>
  <si>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</si>
  <si>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</si>
  <si>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</si>
  <si>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</si>
  <si>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</si>
  <si>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</si>
  <si>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</si>
  <si>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</si>
  <si>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</si>
  <si>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</si>
  <si>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</si>
  <si>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</si>
  <si>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</si>
  <si>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</si>
  <si>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</si>
  <si>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</si>
  <si>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</si>
  <si>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</si>
  <si>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</si>
  <si>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</si>
  <si>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</si>
  <si>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</si>
  <si>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</si>
  <si>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</si>
  <si>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</si>
  <si>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</si>
  <si>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</si>
  <si>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</si>
  <si>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</si>
  <si>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</si>
  <si>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</si>
  <si>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</si>
  <si>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</si>
  <si>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</si>
  <si>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</si>
  <si>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</si>
  <si>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</si>
  <si>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</si>
  <si>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</si>
  <si>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</si>
  <si>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</si>
  <si>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</si>
  <si>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</si>
  <si>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</si>
  <si>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</si>
  <si>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</si>
  <si>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</si>
  <si>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</si>
  <si>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</si>
  <si>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</si>
  <si>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</si>
  <si>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</si>
  <si>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</si>
  <si>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</si>
  <si>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</si>
  <si>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</si>
  <si>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</si>
  <si>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</si>
  <si>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</si>
  <si>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</si>
  <si>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</si>
  <si>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</si>
  <si>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</si>
  <si>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</si>
  <si>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</si>
  <si>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</si>
  <si>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</si>
  <si>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</si>
  <si>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</si>
  <si>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</si>
  <si>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</si>
  <si>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</si>
  <si>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</si>
  <si>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</si>
  <si>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</si>
  <si>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</si>
  <si>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</si>
  <si>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</si>
  <si>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</si>
  <si>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</si>
  <si>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</si>
  <si>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</si>
  <si>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</si>
  <si>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</si>
  <si>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</si>
  <si>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</si>
  <si>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</si>
  <si>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</si>
  <si>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</si>
  <si>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</si>
  <si>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</si>
  <si>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</si>
  <si>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</si>
  <si>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</si>
  <si>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</si>
  <si>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</si>
  <si>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</si>
  <si>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</si>
  <si>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</si>
  <si>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</si>
  <si>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</si>
  <si>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</si>
  <si>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</si>
  <si>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</si>
  <si>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</si>
  <si>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</si>
  <si>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</si>
  <si>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</si>
  <si>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</si>
  <si>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</si>
  <si>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</si>
  <si>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</si>
  <si>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</si>
  <si>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</si>
  <si>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</si>
  <si>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</si>
  <si>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</si>
  <si>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</si>
  <si>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</si>
  <si>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</si>
  <si>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</si>
  <si>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</si>
  <si>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</si>
  <si>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</si>
  <si>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</si>
  <si>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</si>
  <si>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</si>
  <si>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</si>
  <si>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</si>
  <si>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</si>
  <si>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</si>
  <si>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</si>
  <si>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</si>
  <si>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</si>
  <si>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</si>
  <si>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</si>
  <si>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</si>
  <si>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</si>
  <si>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</si>
  <si>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</si>
  <si>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</si>
  <si>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</si>
  <si>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</si>
  <si>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</si>
  <si>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</si>
  <si>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</si>
  <si>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</si>
  <si>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</si>
  <si>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</si>
  <si>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</si>
  <si>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</si>
  <si>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</si>
  <si>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</si>
  <si>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</si>
  <si>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</si>
  <si>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</si>
  <si>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</si>
  <si>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</si>
  <si>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</si>
  <si>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</si>
  <si>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</si>
  <si>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</si>
  <si>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</si>
  <si>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</si>
  <si>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</si>
  <si>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</si>
  <si>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</si>
  <si>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</si>
  <si>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</si>
  <si>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</si>
  <si>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</si>
  <si>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</si>
  <si>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</si>
  <si>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</si>
  <si>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</si>
  <si>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</si>
  <si>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</si>
  <si>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</si>
  <si>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</si>
  <si>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</si>
  <si>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</si>
  <si>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</si>
  <si>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</si>
  <si>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</si>
  <si>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</si>
  <si>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</si>
  <si>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</si>
  <si>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</si>
  <si>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</si>
  <si>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</si>
  <si>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</si>
  <si>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</si>
  <si>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</si>
  <si>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</si>
  <si>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</si>
  <si>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</si>
  <si>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</si>
  <si>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</si>
  <si>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</si>
  <si>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</si>
  <si>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</si>
  <si>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</si>
  <si>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</si>
  <si>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</si>
  <si>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</si>
  <si>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</si>
  <si>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</si>
  <si>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</si>
  <si>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</si>
  <si>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</si>
  <si>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</si>
  <si>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</si>
  <si>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</si>
  <si>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</si>
  <si>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</si>
  <si>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</si>
  <si>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</si>
  <si>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</si>
  <si>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</si>
  <si>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</si>
  <si>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</si>
  <si>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</si>
  <si>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</si>
  <si>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</si>
  <si>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</si>
  <si>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</si>
  <si>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</si>
  <si>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</si>
  <si>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</si>
  <si>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</si>
  <si>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</si>
  <si>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</si>
  <si>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</si>
  <si>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</si>
  <si>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</si>
  <si>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</si>
  <si>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</si>
  <si>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</si>
  <si>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</si>
  <si>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</si>
  <si>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</si>
  <si>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</si>
  <si>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</si>
  <si>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</si>
  <si>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</si>
  <si>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</si>
  <si>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</si>
  <si>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</si>
  <si>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</si>
  <si>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</si>
  <si>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</si>
  <si>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</si>
  <si>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</si>
  <si>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</si>
  <si>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</si>
  <si>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</si>
  <si>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</si>
  <si>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</si>
  <si>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</si>
  <si>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</si>
  <si>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</si>
  <si>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</si>
  <si>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</si>
  <si>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</si>
  <si>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</si>
  <si>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</si>
  <si>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</si>
  <si>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</si>
  <si>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</si>
  <si>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</si>
  <si>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</si>
  <si>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</si>
  <si>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</si>
  <si>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</si>
  <si>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</si>
  <si>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</si>
  <si>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</si>
  <si>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</si>
  <si>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</si>
  <si>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</si>
  <si>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</si>
  <si>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</si>
  <si>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</si>
  <si>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</si>
  <si>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</si>
  <si>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</si>
  <si>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</si>
  <si>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</si>
  <si>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</si>
  <si>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</si>
  <si>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</si>
  <si>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</si>
  <si>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</si>
  <si>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</si>
  <si>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</si>
  <si>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</si>
  <si>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</si>
  <si>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</si>
  <si>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</si>
  <si>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</si>
  <si>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</si>
  <si>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</si>
  <si>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</si>
  <si>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</si>
  <si>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</si>
  <si>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</si>
  <si>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</si>
  <si>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</si>
  <si>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</si>
  <si>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</si>
  <si>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</si>
  <si>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</si>
  <si>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</si>
  <si>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</si>
  <si>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</si>
  <si>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</si>
  <si>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</si>
  <si>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</si>
  <si>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</si>
  <si>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</si>
  <si>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</si>
  <si>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</si>
  <si>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</si>
  <si>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</si>
  <si>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</si>
  <si>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</si>
  <si>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</si>
  <si>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</si>
  <si>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</si>
  <si>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</si>
  <si>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</si>
  <si>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</si>
  <si>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</si>
  <si>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</si>
  <si>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</si>
  <si>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</si>
  <si>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</si>
  <si>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</si>
  <si>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</si>
  <si>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</si>
  <si>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</si>
  <si>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</si>
  <si>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</si>
  <si>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</si>
  <si>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</si>
  <si>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</si>
  <si>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</si>
  <si>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</si>
  <si>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</si>
  <si>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</si>
  <si>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</si>
  <si>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</si>
  <si>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</si>
  <si>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</si>
  <si>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</si>
  <si>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</si>
  <si>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</si>
  <si>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</si>
  <si>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</si>
  <si>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</si>
  <si>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</si>
  <si>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</si>
  <si>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</si>
  <si>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</si>
  <si>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</si>
  <si>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</si>
  <si>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</si>
  <si>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</si>
  <si>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</si>
  <si>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</si>
  <si>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</si>
  <si>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</si>
  <si>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</si>
  <si>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</si>
  <si>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</si>
  <si>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</si>
  <si>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</si>
  <si>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</si>
  <si>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</si>
  <si>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</si>
  <si>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</si>
  <si>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</si>
  <si>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</si>
  <si>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</si>
  <si>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</si>
  <si>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</si>
  <si>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</si>
  <si>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</si>
  <si>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</si>
  <si>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</si>
  <si>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</si>
  <si>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</si>
  <si>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</si>
  <si>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</si>
  <si>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</si>
  <si>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</si>
  <si>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</si>
  <si>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</si>
  <si>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</si>
  <si>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</si>
  <si>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</si>
  <si>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</si>
  <si>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</si>
  <si>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</si>
  <si>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</si>
  <si>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</si>
  <si>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</si>
  <si>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</si>
  <si>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</si>
  <si>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</si>
  <si>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</si>
  <si>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</si>
  <si>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</si>
  <si>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</si>
  <si>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</si>
  <si>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</si>
  <si>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</si>
  <si>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</si>
  <si>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</si>
  <si>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</si>
  <si>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</si>
  <si>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</si>
  <si>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</si>
  <si>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</si>
  <si>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</si>
  <si>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</si>
  <si>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</si>
  <si>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</si>
  <si>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</si>
  <si>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</si>
  <si>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</si>
  <si>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</si>
  <si>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</si>
  <si>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</si>
  <si>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</si>
  <si>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</si>
  <si>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</si>
  <si>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</si>
  <si>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</si>
  <si>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</si>
  <si>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</si>
  <si>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</si>
  <si>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</si>
  <si>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</si>
  <si>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</si>
  <si>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</si>
  <si>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</si>
  <si>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</si>
  <si>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</si>
  <si>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</si>
  <si>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</si>
  <si>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</si>
  <si>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</si>
  <si>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</si>
  <si>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</si>
  <si>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</si>
  <si>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</si>
  <si>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</si>
  <si>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</si>
  <si>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</si>
  <si>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</si>
  <si>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</si>
  <si>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</si>
  <si>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</si>
  <si>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</si>
  <si>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</si>
  <si>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</si>
  <si>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</si>
  <si>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</si>
  <si>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</si>
  <si>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</si>
  <si>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</si>
  <si>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</si>
  <si>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</si>
  <si>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</si>
  <si>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</si>
  <si>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</si>
  <si>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</si>
  <si>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</si>
  <si>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</si>
  <si>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</si>
  <si>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</si>
  <si>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</si>
  <si>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</si>
  <si>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</si>
  <si>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</si>
  <si>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</si>
  <si>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</si>
  <si>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</si>
  <si>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</si>
  <si>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</si>
  <si>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</si>
  <si>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</si>
  <si>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</si>
  <si>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</si>
  <si>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</si>
  <si>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</si>
  <si>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</si>
  <si>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</si>
  <si>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</si>
  <si>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</si>
  <si>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</si>
  <si>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</si>
  <si>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</si>
  <si>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</si>
  <si>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</si>
  <si>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</si>
  <si>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</si>
  <si>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</si>
  <si>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</si>
  <si>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</si>
  <si>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</si>
  <si>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</si>
  <si>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</si>
  <si>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</si>
  <si>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</si>
  <si>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</si>
  <si>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</si>
  <si>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</si>
  <si>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</si>
  <si>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</si>
  <si>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</si>
  <si>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</si>
  <si>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</si>
  <si>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</si>
  <si>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</si>
  <si>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</si>
  <si>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</si>
  <si>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</si>
  <si>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</si>
  <si>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</si>
  <si>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</si>
  <si>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</si>
  <si>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</si>
  <si>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</si>
  <si>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</si>
  <si>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</si>
  <si>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</si>
  <si>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</si>
  <si>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</si>
  <si>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</si>
  <si>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</si>
  <si>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</si>
  <si>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</si>
  <si>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</si>
  <si>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</si>
  <si>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</si>
  <si>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</si>
  <si>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</si>
  <si>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</si>
  <si>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</si>
  <si>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</si>
  <si>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</si>
  <si>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</si>
  <si>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</si>
  <si>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</si>
  <si>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</si>
  <si>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</si>
  <si>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</si>
  <si>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</si>
  <si>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</si>
  <si>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</si>
  <si>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</si>
  <si>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</si>
  <si>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</si>
  <si>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</si>
  <si>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</si>
  <si>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</si>
  <si>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</si>
  <si>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</si>
  <si>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</si>
  <si>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</si>
  <si>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</si>
  <si>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</si>
  <si>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</si>
  <si>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</si>
  <si>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</si>
  <si>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</si>
  <si>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</si>
  <si>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</si>
  <si>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</si>
  <si>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</si>
  <si>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</si>
  <si>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</si>
  <si>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</si>
  <si>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</si>
  <si>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</si>
  <si>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</si>
  <si>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</si>
  <si>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</si>
  <si>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</si>
  <si>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</si>
  <si>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</si>
  <si>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</si>
  <si>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</si>
  <si>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</si>
  <si>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</si>
  <si>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</si>
  <si>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</si>
  <si>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</si>
  <si>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</si>
  <si>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</si>
  <si>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</si>
  <si>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</si>
  <si>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</si>
  <si>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</si>
  <si>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</si>
  <si>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</si>
  <si>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</si>
  <si>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</si>
  <si>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</si>
  <si>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</si>
  <si>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</si>
  <si>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</si>
  <si>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</si>
  <si>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</si>
  <si>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</si>
  <si>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</si>
  <si>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</si>
  <si>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</si>
  <si>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</si>
  <si>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</si>
  <si>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</si>
  <si>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</si>
  <si>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</si>
  <si>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</si>
  <si>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</si>
  <si>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</si>
  <si>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</si>
  <si>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</si>
  <si>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</si>
  <si>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</si>
  <si>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</si>
  <si>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</si>
  <si>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</si>
  <si>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</si>
  <si>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</si>
  <si>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</si>
  <si>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</si>
  <si>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</si>
  <si>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</si>
  <si>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</si>
  <si>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</si>
  <si>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</si>
  <si>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</si>
  <si>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</si>
  <si>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</si>
  <si>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</si>
  <si>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</si>
  <si>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</si>
  <si>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</si>
  <si>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</si>
  <si>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</si>
  <si>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</si>
  <si>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</si>
  <si>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</si>
  <si>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</si>
  <si>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</si>
  <si>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</si>
  <si>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</si>
  <si>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</si>
  <si>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</si>
  <si>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</si>
  <si>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</si>
  <si>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</si>
  <si>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</si>
  <si>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</si>
  <si>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</si>
  <si>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</si>
  <si>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</si>
  <si>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</si>
  <si>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</si>
  <si>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</si>
  <si>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</si>
  <si>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</si>
  <si>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</si>
  <si>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</si>
  <si>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</si>
  <si>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</si>
  <si>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</si>
  <si>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</si>
  <si>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</si>
  <si>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</si>
  <si>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</si>
  <si>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</si>
  <si>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</si>
  <si>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</si>
  <si>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</si>
  <si>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</si>
  <si>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</si>
  <si>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</si>
  <si>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</si>
  <si>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</si>
  <si>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</si>
  <si>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</si>
  <si>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</si>
  <si>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</si>
  <si>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</si>
  <si>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</si>
  <si>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</si>
  <si>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</si>
  <si>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</si>
  <si>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</si>
  <si>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</si>
  <si>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</si>
  <si>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</si>
  <si>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</si>
  <si>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</si>
  <si>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</si>
  <si>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</si>
  <si>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</si>
  <si>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</si>
  <si>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</si>
  <si>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</si>
  <si>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</si>
  <si>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</si>
  <si>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</si>
  <si>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</si>
  <si>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</si>
  <si>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</si>
  <si>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</si>
  <si>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</si>
  <si>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</si>
  <si>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</si>
  <si>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</si>
  <si>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</si>
  <si>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</si>
  <si>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</si>
  <si>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</si>
  <si>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</si>
  <si>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</si>
  <si>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</si>
  <si>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</si>
  <si>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</si>
  <si>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</si>
  <si>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</si>
  <si>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</si>
  <si>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</si>
  <si>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</si>
  <si>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</si>
  <si>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</si>
  <si>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</si>
  <si>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</si>
  <si>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</si>
  <si>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</si>
  <si>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</si>
  <si>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</si>
  <si>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</si>
  <si>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</si>
  <si>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</si>
  <si>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</si>
  <si>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</si>
  <si>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</si>
  <si>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</si>
  <si>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</si>
  <si>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</si>
  <si>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</si>
  <si>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</si>
  <si>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</si>
  <si>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</si>
  <si>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</si>
  <si>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</si>
  <si>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</si>
  <si>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</si>
  <si>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</si>
  <si>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</si>
  <si>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</si>
  <si>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</si>
  <si>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</si>
  <si>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</si>
  <si>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</si>
  <si>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</si>
  <si>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</si>
  <si>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</si>
  <si>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</si>
  <si>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</si>
  <si>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</si>
  <si>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</si>
  <si>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</si>
  <si>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</si>
  <si>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</si>
  <si>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</si>
  <si>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</si>
  <si>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</si>
  <si>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</si>
  <si>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</si>
  <si>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</si>
  <si>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</si>
  <si>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</si>
  <si>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</si>
  <si>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</si>
  <si>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</si>
  <si>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</si>
  <si>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</si>
  <si>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</si>
  <si>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</si>
  <si>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</si>
  <si>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</si>
  <si>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</si>
  <si>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</si>
  <si>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</si>
  <si>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</si>
  <si>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</si>
  <si>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</si>
  <si>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</si>
  <si>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</si>
  <si>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</si>
  <si>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</si>
  <si>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</si>
  <si>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</si>
  <si>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</si>
  <si>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</si>
  <si>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</si>
  <si>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</si>
  <si>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</si>
  <si>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</si>
  <si>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</si>
  <si>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</si>
  <si>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</si>
  <si>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</si>
  <si>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</si>
  <si>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</si>
  <si>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</si>
  <si>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</si>
  <si>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</si>
  <si>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</si>
  <si>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</si>
  <si>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</si>
  <si>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</si>
  <si>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</si>
  <si>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</si>
  <si>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</si>
  <si>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</si>
  <si>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</si>
  <si>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</si>
  <si>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</si>
  <si>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</si>
  <si>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</si>
  <si>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</si>
  <si>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</si>
  <si>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</si>
  <si>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</si>
  <si>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</si>
  <si>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</si>
  <si>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</si>
  <si>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</si>
  <si>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</si>
  <si>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</si>
  <si>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</si>
  <si>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</si>
  <si>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</si>
  <si>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</si>
  <si>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</si>
  <si>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</si>
  <si>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</si>
  <si>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</si>
  <si>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</si>
  <si>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</si>
  <si>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</si>
  <si>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</si>
  <si>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</si>
  <si>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</si>
  <si>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</si>
  <si>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</si>
  <si>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</si>
  <si>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</si>
  <si>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</si>
  <si>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</si>
  <si>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</si>
  <si>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</si>
  <si>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</si>
  <si>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</si>
  <si>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</si>
  <si>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</si>
  <si>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</si>
  <si>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</si>
  <si>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</si>
  <si>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</si>
  <si>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</si>
  <si>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</si>
  <si>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</si>
  <si>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</si>
  <si>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</si>
  <si>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</si>
  <si>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</si>
  <si>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</si>
  <si>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</si>
  <si>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</si>
  <si>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</si>
  <si>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</si>
  <si>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</si>
  <si>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</si>
  <si>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</si>
  <si>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</si>
  <si>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</si>
  <si>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</si>
  <si>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</si>
  <si>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</si>
  <si>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</si>
  <si>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</si>
  <si>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</si>
  <si>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</si>
  <si>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</si>
  <si>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</si>
  <si>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</si>
  <si>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</si>
  <si>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</si>
  <si>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</si>
  <si>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</si>
  <si>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</si>
  <si>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</si>
  <si>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</si>
  <si>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</si>
  <si>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</si>
  <si>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</si>
  <si>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</si>
  <si>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</si>
  <si>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</si>
  <si>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</si>
  <si>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</si>
  <si>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</si>
  <si>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</si>
  <si>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</si>
  <si>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</si>
  <si>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</si>
  <si>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</si>
  <si>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</si>
  <si>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</si>
  <si>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</si>
  <si>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</si>
  <si>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</si>
  <si>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</si>
  <si>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</si>
  <si>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</si>
  <si>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</si>
  <si>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</si>
  <si>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</si>
  <si>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</si>
  <si>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</si>
  <si>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</si>
  <si>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</si>
  <si>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</si>
  <si>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</si>
  <si>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</si>
  <si>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</si>
  <si>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</si>
  <si>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</si>
  <si>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</si>
  <si>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</si>
  <si>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</si>
  <si>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</si>
  <si>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</si>
  <si>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</si>
  <si>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</si>
  <si>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</si>
  <si>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</si>
  <si>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</si>
  <si>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</si>
  <si>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</si>
  <si>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</si>
  <si>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</si>
  <si>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</si>
  <si>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</si>
  <si>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</si>
  <si>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</si>
  <si>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</si>
  <si>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</si>
  <si>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</si>
  <si>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</si>
  <si>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</si>
  <si>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</si>
  <si>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</si>
  <si>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</si>
  <si>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</si>
  <si>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</si>
  <si>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</si>
  <si>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</si>
  <si>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</si>
  <si>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</si>
  <si>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</si>
  <si>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</si>
  <si>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</si>
  <si>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</si>
  <si>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</si>
  <si>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</si>
  <si>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</si>
  <si>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</si>
  <si>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</si>
  <si>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</si>
  <si>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</si>
  <si>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</si>
  <si>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</si>
  <si>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</si>
  <si>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</si>
  <si>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</si>
  <si>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</si>
  <si>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</si>
  <si>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</si>
  <si>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</si>
  <si>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</si>
  <si>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</si>
  <si>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</si>
  <si>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</si>
  <si>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</si>
  <si>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</si>
  <si>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</si>
  <si>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</si>
  <si>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</si>
  <si>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</si>
  <si>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</si>
  <si>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</si>
  <si>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</si>
  <si>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</si>
  <si>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</si>
  <si>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</si>
  <si>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</si>
  <si>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</si>
  <si>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</si>
  <si>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</si>
  <si>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</si>
  <si>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</si>
  <si>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</si>
  <si>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</si>
  <si>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</si>
  <si>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</si>
  <si>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</si>
  <si>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</si>
  <si>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</si>
  <si>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</si>
  <si>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</si>
  <si>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</si>
  <si>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</si>
  <si>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</si>
  <si>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</si>
  <si>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</si>
  <si>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</si>
  <si>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</si>
  <si>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</si>
  <si>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</si>
  <si>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</si>
  <si>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</si>
  <si>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</si>
  <si>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</si>
  <si>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</si>
  <si>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</si>
  <si>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</si>
  <si>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</si>
  <si>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</si>
  <si>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</si>
  <si>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</si>
  <si>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</si>
  <si>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</si>
  <si>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</si>
  <si>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</si>
  <si>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</si>
  <si>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</si>
  <si>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</si>
  <si>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</si>
  <si>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</si>
  <si>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</si>
  <si>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</si>
  <si>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</si>
  <si>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</si>
  <si>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</si>
  <si>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</si>
  <si>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</si>
  <si>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</si>
  <si>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</si>
  <si>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</si>
  <si>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</si>
  <si>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</si>
  <si>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</si>
  <si>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</si>
  <si>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</si>
  <si>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</si>
  <si>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</si>
  <si>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</si>
  <si>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</si>
  <si>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</si>
  <si>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</si>
  <si>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</si>
  <si>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</si>
  <si>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</si>
  <si>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</si>
  <si>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</si>
  <si>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</si>
  <si>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</si>
  <si>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</si>
  <si>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</si>
  <si>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</si>
  <si>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</si>
  <si>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</si>
  <si>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</si>
  <si>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</si>
  <si>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</si>
  <si>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</si>
  <si>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</si>
  <si>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</si>
  <si>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</si>
  <si>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</si>
  <si>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</si>
  <si>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</si>
  <si>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</si>
  <si>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</si>
  <si>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</si>
  <si>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</si>
  <si>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</si>
  <si>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</si>
  <si>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</si>
  <si>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</si>
  <si>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</si>
  <si>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</si>
  <si>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</si>
  <si>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</si>
  <si>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</si>
  <si>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</si>
  <si>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</si>
  <si>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</si>
  <si>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</si>
  <si>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</si>
  <si>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</si>
  <si>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</si>
  <si>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</si>
  <si>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</si>
  <si>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</si>
  <si>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</si>
  <si>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</si>
  <si>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</si>
  <si>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</si>
  <si>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</si>
  <si>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</si>
  <si>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</si>
  <si>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</si>
  <si>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</si>
  <si>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</si>
  <si>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</si>
  <si>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</si>
  <si>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</si>
  <si>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</si>
  <si>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</si>
  <si>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</si>
  <si>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</si>
  <si>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</si>
  <si>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</si>
  <si>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</si>
  <si>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</si>
  <si>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</si>
  <si>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</si>
  <si>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</si>
  <si>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</si>
  <si>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</si>
  <si>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</si>
  <si>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</si>
  <si>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</si>
  <si>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</si>
  <si>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</si>
  <si>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</si>
  <si>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</si>
  <si>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</si>
  <si>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</si>
  <si>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</si>
  <si>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</si>
  <si>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</si>
  <si>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</si>
  <si>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</si>
  <si>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</si>
  <si>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</si>
  <si>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</si>
  <si>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</si>
  <si>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</si>
  <si>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</si>
  <si>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</si>
  <si>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</si>
  <si>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</si>
  <si>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</si>
  <si>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</si>
  <si>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</si>
  <si>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</si>
  <si>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</si>
  <si>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</si>
  <si>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</si>
  <si>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</si>
  <si>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</si>
  <si>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</si>
  <si>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</si>
  <si>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</si>
  <si>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</si>
  <si>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</si>
  <si>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</si>
  <si>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</si>
  <si>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</si>
  <si>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</si>
  <si>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</si>
  <si>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</si>
  <si>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</si>
  <si>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</si>
  <si>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</si>
  <si>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</si>
  <si>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</si>
  <si>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</si>
  <si>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</si>
  <si>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</si>
  <si>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</si>
  <si>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</si>
  <si>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</si>
  <si>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</si>
  <si>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</si>
  <si>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</si>
  <si>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</si>
  <si>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</si>
  <si>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</si>
  <si>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</si>
  <si>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</si>
  <si>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</si>
  <si>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</si>
  <si>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</si>
  <si>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</si>
  <si>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</si>
  <si>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</si>
  <si>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</si>
  <si>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</si>
  <si>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</si>
  <si>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</si>
  <si>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</si>
  <si>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</si>
  <si>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</si>
  <si>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</si>
  <si>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</si>
  <si>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</si>
  <si>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</si>
  <si>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</si>
  <si>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</si>
  <si>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</si>
  <si>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</si>
  <si>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</si>
  <si>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</si>
  <si>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</si>
  <si>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</si>
  <si>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</si>
  <si>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</si>
  <si>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</si>
  <si>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</si>
  <si>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</si>
  <si>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</si>
  <si>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</si>
  <si>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</si>
  <si>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</si>
  <si>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</si>
  <si>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</si>
  <si>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</si>
  <si>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</si>
  <si>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</si>
  <si>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</si>
  <si>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</si>
  <si>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</si>
  <si>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</si>
  <si>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</si>
  <si>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</si>
  <si>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</si>
  <si>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</si>
  <si>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</si>
  <si>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</si>
  <si>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</si>
  <si>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</si>
  <si>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</si>
  <si>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</si>
  <si>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</si>
  <si>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</si>
  <si>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</si>
  <si>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</si>
  <si>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</si>
  <si>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</si>
  <si>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</si>
  <si>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</si>
  <si>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</si>
  <si>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</si>
  <si>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</si>
  <si>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</si>
  <si>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</si>
  <si>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</si>
  <si>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</si>
  <si>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</si>
  <si>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</si>
  <si>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</si>
  <si>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</si>
  <si>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</si>
  <si>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</si>
  <si>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</si>
  <si>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</si>
  <si>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</si>
  <si>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</si>
  <si>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</si>
  <si>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</si>
  <si>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</si>
  <si>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</si>
  <si>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</si>
  <si>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</si>
  <si>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</si>
  <si>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</si>
  <si>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</si>
  <si>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</si>
  <si>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</si>
  <si>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</si>
  <si>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</si>
  <si>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</si>
  <si>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</si>
  <si>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</si>
  <si>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</si>
  <si>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</si>
  <si>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</si>
  <si>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</si>
  <si>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</si>
  <si>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</si>
  <si>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</si>
  <si>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</si>
  <si>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</si>
  <si>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</si>
  <si>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</si>
  <si>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</si>
  <si>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</si>
  <si>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</si>
  <si>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</si>
  <si>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</si>
  <si>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</si>
  <si>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</si>
  <si>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</si>
  <si>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</si>
  <si>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</si>
  <si>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</si>
  <si>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</si>
  <si>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</si>
  <si>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</si>
  <si>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</si>
  <si>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</si>
  <si>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</si>
  <si>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</si>
  <si>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</si>
  <si>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</si>
  <si>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</si>
  <si>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</si>
  <si>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</si>
  <si>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</si>
  <si>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</si>
  <si>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</si>
  <si>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</si>
  <si>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</si>
  <si>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</si>
  <si>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</si>
  <si>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</si>
  <si>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</si>
  <si>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</si>
  <si>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</si>
  <si>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</si>
  <si>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</si>
  <si>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</si>
  <si>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</si>
  <si>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</si>
  <si>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</si>
  <si>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</si>
  <si>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</si>
  <si>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</si>
  <si>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</si>
  <si>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</si>
  <si>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</si>
  <si>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</si>
  <si>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</si>
  <si>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</si>
  <si>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</si>
  <si>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</si>
  <si>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</si>
  <si>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</si>
  <si>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</si>
  <si>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</si>
  <si>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</si>
  <si>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</si>
  <si>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</si>
  <si>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</si>
  <si>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</si>
  <si>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</si>
  <si>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</si>
  <si>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</si>
  <si>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</si>
  <si>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</si>
  <si>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</si>
  <si>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</si>
  <si>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</si>
  <si>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</si>
  <si>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</si>
  <si>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</si>
  <si>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</si>
  <si>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</si>
  <si>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</si>
  <si>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</si>
  <si>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</si>
  <si>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</si>
  <si>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</si>
  <si>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</si>
  <si>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</si>
  <si>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</si>
  <si>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</si>
  <si>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</si>
  <si>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</si>
  <si>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</si>
  <si>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</si>
  <si>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</si>
  <si>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</si>
  <si>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</si>
  <si>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</si>
  <si>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</si>
  <si>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</si>
  <si>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</si>
  <si>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</si>
  <si>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</si>
  <si>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</si>
  <si>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</si>
  <si>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</si>
  <si>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</si>
  <si>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</si>
  <si>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</si>
  <si>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</si>
  <si>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</si>
  <si>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</si>
  <si>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</si>
  <si>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</si>
  <si>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</si>
  <si>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</si>
  <si>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</si>
  <si>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</si>
  <si>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</si>
  <si>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</si>
  <si>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</si>
  <si>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</si>
  <si>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</si>
  <si>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</si>
  <si>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</si>
  <si>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</si>
  <si>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</si>
  <si>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</si>
  <si>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</si>
  <si>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</si>
  <si>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</si>
  <si>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</si>
  <si>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</si>
  <si>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</si>
  <si>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</si>
  <si>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</si>
  <si>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</si>
  <si>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</si>
  <si>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</si>
  <si>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</si>
  <si>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</si>
  <si>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</si>
  <si>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</si>
  <si>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</si>
  <si>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</si>
  <si>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</si>
  <si>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</si>
  <si>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</si>
  <si>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</si>
  <si>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</si>
  <si>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</si>
  <si>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</si>
  <si>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</si>
  <si>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</si>
  <si>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</si>
  <si>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</si>
  <si>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</si>
  <si>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</si>
  <si>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</si>
  <si>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</si>
  <si>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</si>
  <si>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</si>
  <si>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</si>
  <si>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</si>
  <si>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</si>
  <si>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</si>
  <si>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</si>
  <si>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</si>
  <si>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</si>
  <si>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</si>
  <si>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</si>
  <si>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</si>
  <si>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</si>
  <si>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</si>
  <si>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</si>
  <si>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</si>
  <si>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</si>
  <si>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</si>
  <si>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</si>
  <si>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</si>
  <si>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</si>
  <si>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</si>
  <si>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</si>
  <si>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</si>
  <si>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</si>
  <si>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</si>
  <si>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</si>
  <si>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</si>
  <si>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</si>
  <si>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</si>
  <si>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</si>
  <si>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</si>
  <si>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</si>
  <si>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</si>
  <si>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</si>
  <si>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</si>
  <si>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</si>
  <si>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</si>
  <si>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</si>
  <si>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</si>
  <si>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</si>
  <si>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</si>
  <si>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</si>
  <si>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</si>
  <si>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</si>
  <si>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</si>
  <si>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</si>
  <si>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</si>
  <si>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</si>
  <si>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</si>
  <si>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</si>
  <si>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</si>
  <si>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</si>
  <si>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</si>
  <si>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</si>
  <si>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</si>
  <si>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</si>
  <si>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</si>
  <si>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</si>
  <si>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</si>
  <si>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</si>
  <si>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</si>
  <si>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</si>
  <si>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</si>
  <si>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</si>
  <si>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</si>
  <si>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</si>
  <si>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</si>
  <si>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</si>
  <si>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</si>
  <si>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</si>
  <si>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</si>
  <si>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</si>
  <si>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</si>
  <si>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</si>
  <si>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</si>
  <si>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</si>
  <si>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</si>
  <si>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</si>
  <si>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</si>
  <si>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</si>
  <si>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</si>
  <si>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</si>
  <si>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</si>
  <si>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</si>
  <si>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</si>
  <si>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</si>
  <si>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</si>
  <si>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</si>
  <si>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</si>
  <si>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</si>
  <si>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</si>
  <si>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</si>
  <si>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</si>
  <si>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</si>
  <si>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</si>
  <si>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</si>
  <si>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</si>
  <si>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</si>
  <si>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</si>
  <si>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</si>
  <si>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</si>
  <si>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</si>
  <si>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</si>
  <si>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</si>
  <si>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</si>
  <si>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</si>
  <si>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</si>
  <si>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</si>
  <si>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</si>
  <si>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</si>
  <si>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</si>
  <si>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</si>
  <si>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</si>
  <si>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</si>
  <si>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</si>
  <si>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</si>
  <si>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</si>
  <si>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</si>
  <si>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</si>
  <si>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</si>
  <si>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</si>
  <si>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</si>
  <si>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</si>
  <si>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</si>
  <si>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</si>
  <si>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</si>
  <si>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</si>
  <si>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</si>
  <si>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</si>
  <si>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</si>
  <si>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</si>
  <si>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</si>
  <si>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</si>
  <si>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</si>
  <si>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</si>
  <si>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</si>
  <si>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</si>
  <si>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</si>
  <si>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</si>
  <si>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</si>
  <si>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</si>
  <si>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</si>
  <si>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</si>
  <si>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</si>
  <si>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</si>
  <si>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</si>
  <si>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</si>
  <si>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</si>
  <si>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</si>
  <si>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</si>
  <si>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</si>
  <si>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</si>
  <si>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</si>
  <si>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</si>
  <si>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</si>
  <si>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</si>
  <si>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</si>
  <si>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</si>
  <si>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</si>
  <si>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</si>
  <si>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</si>
  <si>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</si>
  <si>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</si>
  <si>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</si>
  <si>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</si>
  <si>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</si>
  <si>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</si>
  <si>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</si>
  <si>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</si>
  <si>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</si>
  <si>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</si>
  <si>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</si>
  <si>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</si>
  <si>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</si>
  <si>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</si>
  <si>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</si>
  <si>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</si>
  <si>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</si>
  <si>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</si>
  <si>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</si>
  <si>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</si>
  <si>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</si>
  <si>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</si>
  <si>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</si>
  <si>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</si>
  <si>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</si>
  <si>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</si>
  <si>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</si>
  <si>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</si>
  <si>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</si>
  <si>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</si>
  <si>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</si>
  <si>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</si>
  <si>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</si>
  <si>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</si>
  <si>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</si>
  <si>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</si>
  <si>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</si>
  <si>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</si>
  <si>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</si>
  <si>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</si>
  <si>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</si>
  <si>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</si>
  <si>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</si>
  <si>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</si>
  <si>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</si>
  <si>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</si>
  <si>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</si>
  <si>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</si>
  <si>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</si>
  <si>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</si>
  <si>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</si>
  <si>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</si>
  <si>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</si>
  <si>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</si>
  <si>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</si>
  <si>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</si>
  <si>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</si>
  <si>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</si>
  <si>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</si>
  <si>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</si>
  <si>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</si>
  <si>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</si>
  <si>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</si>
  <si>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</si>
  <si>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</si>
  <si>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</si>
  <si>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</si>
  <si>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</si>
  <si>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</si>
  <si>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</si>
  <si>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</si>
  <si>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</si>
  <si>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</si>
  <si>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</si>
  <si>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</si>
  <si>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</si>
  <si>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</si>
  <si>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</si>
  <si>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</si>
  <si>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</si>
  <si>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</si>
  <si>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</si>
  <si>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</si>
  <si>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</si>
  <si>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</si>
  <si>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</si>
  <si>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</si>
  <si>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</si>
  <si>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</si>
  <si>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</si>
  <si>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</si>
  <si>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</si>
  <si>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</si>
  <si>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</si>
  <si>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</si>
  <si>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</si>
  <si>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</si>
  <si>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</si>
  <si>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</si>
  <si>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</si>
  <si>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</si>
  <si>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</si>
  <si>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</si>
  <si>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</si>
  <si>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</si>
  <si>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</si>
  <si>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</si>
  <si>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</si>
  <si>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</si>
  <si>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</si>
  <si>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</si>
  <si>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</si>
  <si>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</si>
  <si>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</si>
  <si>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</si>
  <si>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</si>
  <si>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</si>
  <si>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</si>
  <si>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</si>
  <si>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</si>
  <si>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</si>
  <si>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</si>
  <si>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</si>
  <si>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</si>
  <si>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</si>
  <si>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</si>
  <si>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</si>
  <si>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</si>
  <si>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</si>
  <si>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</si>
  <si>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</si>
  <si>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</si>
  <si>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</si>
  <si>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</si>
  <si>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</si>
  <si>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</si>
  <si>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</si>
  <si>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</si>
  <si>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</si>
  <si>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</si>
  <si>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</si>
  <si>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</si>
  <si>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</si>
  <si>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</si>
  <si>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</si>
  <si>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</si>
  <si>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</si>
  <si>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</si>
  <si>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</si>
  <si>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</si>
  <si>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</si>
  <si>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</si>
  <si>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</si>
  <si>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</si>
  <si>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</si>
  <si>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</si>
  <si>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</si>
  <si>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</si>
  <si>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</si>
  <si>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</si>
  <si>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</si>
  <si>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</si>
  <si>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</si>
  <si>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</si>
  <si>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</si>
  <si>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</si>
  <si>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</si>
  <si>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</si>
  <si>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</si>
  <si>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</si>
  <si>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</si>
  <si>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</si>
  <si>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</si>
  <si>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</si>
  <si>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</si>
  <si>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</si>
  <si>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</si>
  <si>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</si>
  <si>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</si>
  <si>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</si>
  <si>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</si>
  <si>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</si>
  <si>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</si>
  <si>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</si>
  <si>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</si>
  <si>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</si>
  <si>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</si>
  <si>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</si>
  <si>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</si>
  <si>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</si>
  <si>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</si>
  <si>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</si>
  <si>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</si>
  <si>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</si>
  <si>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</si>
  <si>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</si>
  <si>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</si>
  <si>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</si>
  <si>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</si>
  <si>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</si>
  <si>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</si>
  <si>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</si>
  <si>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</si>
  <si>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</si>
  <si>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</si>
  <si>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</si>
  <si>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</si>
  <si>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</si>
  <si>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</si>
  <si>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</si>
  <si>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</si>
  <si>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</si>
  <si>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</si>
  <si>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</si>
  <si>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</si>
  <si>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</si>
  <si>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</si>
  <si>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</si>
  <si>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</si>
  <si>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</si>
  <si>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</si>
  <si>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</si>
  <si>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</si>
  <si>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</si>
  <si>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</si>
  <si>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</si>
  <si>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</si>
  <si>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</si>
  <si>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</si>
  <si>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</si>
  <si>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</si>
  <si>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</si>
  <si>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</si>
  <si>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</si>
  <si>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</si>
  <si>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</si>
  <si>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</si>
  <si>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</si>
  <si>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</si>
  <si>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</si>
  <si>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</si>
  <si>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</si>
  <si>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</si>
  <si>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</si>
  <si>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</si>
  <si>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</si>
  <si>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</si>
  <si>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</si>
  <si>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</si>
  <si>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</si>
  <si>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</si>
  <si>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</si>
  <si>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</si>
  <si>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</si>
  <si>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</si>
  <si>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</si>
  <si>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</si>
  <si>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</si>
  <si>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</si>
  <si>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</si>
  <si>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</si>
  <si>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</si>
  <si>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</si>
  <si>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</si>
  <si>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</si>
  <si>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</si>
  <si>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</si>
  <si>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</si>
  <si>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</si>
  <si>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</si>
  <si>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</si>
  <si>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</si>
  <si>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</si>
  <si>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</si>
  <si>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</si>
  <si>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</si>
  <si>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</si>
  <si>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</si>
  <si>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</si>
  <si>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</si>
  <si>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</si>
  <si>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</si>
  <si>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</si>
  <si>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</si>
  <si>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</si>
  <si>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</si>
  <si>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</si>
  <si>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</si>
  <si>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</si>
  <si>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</si>
  <si>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</si>
  <si>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</si>
  <si>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</si>
  <si>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</si>
  <si>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</si>
  <si>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</si>
  <si>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</si>
  <si>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</si>
  <si>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</si>
  <si>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</si>
  <si>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</si>
  <si>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</si>
  <si>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</si>
  <si>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</si>
  <si>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</si>
  <si>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</si>
  <si>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</si>
  <si>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</si>
  <si>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</si>
  <si>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</si>
  <si>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</si>
  <si>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</si>
  <si>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</si>
  <si>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</si>
  <si>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</si>
  <si>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</si>
  <si>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</si>
  <si>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</si>
  <si>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</si>
  <si>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</si>
  <si>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</si>
  <si>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</si>
  <si>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</si>
  <si>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</si>
  <si>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</si>
  <si>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</si>
  <si>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</si>
  <si>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</si>
  <si>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</si>
  <si>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</si>
  <si>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</si>
  <si>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</si>
  <si>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</si>
  <si>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</si>
  <si>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</si>
  <si>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</si>
  <si>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</si>
  <si>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</si>
  <si>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</si>
  <si>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</si>
  <si>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</si>
  <si>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</si>
  <si>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</si>
  <si>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</si>
  <si>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</si>
  <si>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</si>
  <si>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</si>
  <si>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</si>
  <si>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</si>
  <si>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</si>
  <si>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</si>
  <si>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</si>
  <si>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</si>
  <si>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</si>
  <si>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</si>
  <si>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</si>
  <si>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</si>
  <si>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</si>
  <si>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</si>
  <si>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</si>
  <si>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</si>
  <si>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</si>
  <si>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</si>
  <si>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</si>
  <si>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</si>
  <si>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</si>
  <si>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</si>
  <si>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</si>
  <si>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</si>
  <si>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</si>
  <si>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</si>
  <si>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</si>
  <si>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</si>
  <si>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</si>
  <si>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</si>
  <si>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</si>
  <si>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</si>
  <si>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</si>
  <si>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</si>
  <si>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</si>
  <si>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</si>
  <si>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</si>
  <si>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</si>
  <si>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</si>
  <si>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</si>
  <si>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</si>
  <si>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</si>
  <si>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</si>
  <si>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</si>
  <si>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</si>
  <si>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</si>
  <si>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</si>
  <si>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</si>
  <si>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</si>
  <si>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</si>
  <si>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</si>
  <si>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</si>
  <si>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</si>
  <si>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</si>
  <si>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</si>
  <si>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</si>
  <si>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</si>
  <si>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</si>
  <si>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</si>
  <si>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</si>
  <si>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</si>
  <si>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</si>
  <si>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</si>
  <si>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</si>
  <si>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</si>
  <si>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</si>
  <si>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</si>
  <si>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</si>
  <si>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</si>
  <si>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</si>
  <si>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</si>
  <si>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</si>
  <si>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</si>
  <si>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</si>
  <si>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</si>
  <si>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</si>
  <si>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</si>
  <si>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</si>
  <si>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</si>
  <si>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</si>
  <si>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</si>
  <si>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</si>
  <si>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</si>
  <si>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</si>
  <si>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</si>
  <si>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</si>
  <si>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</si>
  <si>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</si>
  <si>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</si>
  <si>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</si>
  <si>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</si>
  <si>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</si>
  <si>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</si>
  <si>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</si>
  <si>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</si>
  <si>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</si>
  <si>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</si>
  <si>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</si>
  <si>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</si>
  <si>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</si>
  <si>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</si>
  <si>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</si>
  <si>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</si>
  <si>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</si>
  <si>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</si>
  <si>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</si>
  <si>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</si>
  <si>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</si>
  <si>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</si>
  <si>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</si>
  <si>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</si>
  <si>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</si>
  <si>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</si>
  <si>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</si>
  <si>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</si>
  <si>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</si>
  <si>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</si>
  <si>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</si>
  <si>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</si>
  <si>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</si>
  <si>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</si>
  <si>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</si>
  <si>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</si>
  <si>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</si>
  <si>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</si>
  <si>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</si>
  <si>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</si>
  <si>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</si>
  <si>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</si>
  <si>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</si>
  <si>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</si>
  <si>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</si>
  <si>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</si>
  <si>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</si>
  <si>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</si>
  <si>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</si>
  <si>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</si>
  <si>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</si>
  <si>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</si>
  <si>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</si>
  <si>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</si>
  <si>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</si>
  <si>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</si>
  <si>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</si>
  <si>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</si>
  <si>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</si>
  <si>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</si>
  <si>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</si>
  <si>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</si>
  <si>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</si>
  <si>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</si>
  <si>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</si>
  <si>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</si>
  <si>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</si>
  <si>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</si>
  <si>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</si>
  <si>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</si>
  <si>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</si>
  <si>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</si>
  <si>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</si>
  <si>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</si>
  <si>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</si>
  <si>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</si>
  <si>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</si>
  <si>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</si>
  <si>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</si>
  <si>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</si>
  <si>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</si>
  <si>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</si>
  <si>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</si>
  <si>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</si>
  <si>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</si>
  <si>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</si>
  <si>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</si>
  <si>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</si>
  <si>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</si>
  <si>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</si>
  <si>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</si>
  <si>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</si>
  <si>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</si>
  <si>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</si>
  <si>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</si>
  <si>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</si>
  <si>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</si>
  <si>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</si>
  <si>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</si>
  <si>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</si>
  <si>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</si>
  <si>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</si>
  <si>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</si>
  <si>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</si>
  <si>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</si>
  <si>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</si>
  <si>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</si>
  <si>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</si>
  <si>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</si>
  <si>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</si>
  <si>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</si>
  <si>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</si>
  <si>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</si>
  <si>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</si>
  <si>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</si>
  <si>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</si>
  <si>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</si>
  <si>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</si>
  <si>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</si>
  <si>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</si>
  <si>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</si>
  <si>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</si>
  <si>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</si>
  <si>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</si>
  <si>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</si>
  <si>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</si>
  <si>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</si>
  <si>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</si>
  <si>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</si>
  <si>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</si>
  <si>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</si>
  <si>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</si>
  <si>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</si>
  <si>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</si>
  <si>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</si>
  <si>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</si>
  <si>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</si>
  <si>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</si>
  <si>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</si>
  <si>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</si>
  <si>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</si>
  <si>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</si>
  <si>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</si>
  <si>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</si>
  <si>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</si>
  <si>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</si>
  <si>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</si>
  <si>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</si>
  <si>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</si>
  <si>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</si>
  <si>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</si>
  <si>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</si>
  <si>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</si>
  <si>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</si>
  <si>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</si>
  <si>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</si>
  <si>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</si>
  <si>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</si>
  <si>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</si>
  <si>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</si>
  <si>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</si>
  <si>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</si>
  <si>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</si>
  <si>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</si>
  <si>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</si>
  <si>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</si>
  <si>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</si>
  <si>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</si>
  <si>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</si>
  <si>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</si>
  <si>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</si>
  <si>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</si>
  <si>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</si>
  <si>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</si>
  <si>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</si>
  <si>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</si>
  <si>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</si>
  <si>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</si>
  <si>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</si>
  <si>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</si>
  <si>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</si>
  <si>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</si>
  <si>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</si>
  <si>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</si>
  <si>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</si>
  <si>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</si>
  <si>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</si>
  <si>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</si>
  <si>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</si>
  <si>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</si>
  <si>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</si>
  <si>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</si>
  <si>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</si>
  <si>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</si>
  <si>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</si>
  <si>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</si>
  <si>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</si>
  <si>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</si>
  <si>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</si>
  <si>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</si>
  <si>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</si>
  <si>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</si>
  <si>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</si>
  <si>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</si>
  <si>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</si>
  <si>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</si>
  <si>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</si>
  <si>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</si>
  <si>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</si>
  <si>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</si>
  <si>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</si>
  <si>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</si>
  <si>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</si>
  <si>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</si>
  <si>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</si>
  <si>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</si>
  <si>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</si>
  <si>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</si>
  <si>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</si>
  <si>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</si>
  <si>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</si>
  <si>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</si>
  <si>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</si>
  <si>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</si>
  <si>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</si>
  <si>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</si>
  <si>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</si>
  <si>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</si>
  <si>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</si>
  <si>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</si>
  <si>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</si>
  <si>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</si>
  <si>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</si>
  <si>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</si>
  <si>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</si>
  <si>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</si>
  <si>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</si>
  <si>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</si>
  <si>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</si>
  <si>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</si>
  <si>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</si>
  <si>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</si>
  <si>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</si>
  <si>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</si>
  <si>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</si>
  <si>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</si>
  <si>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</si>
  <si>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</si>
  <si>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</si>
  <si>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</si>
  <si>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</si>
  <si>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</si>
  <si>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</si>
  <si>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</si>
  <si>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</si>
  <si>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</si>
  <si>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</si>
  <si>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</si>
  <si>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</si>
  <si>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</si>
  <si>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</si>
  <si>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</si>
  <si>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</si>
  <si>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</si>
  <si>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</si>
  <si>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</si>
  <si>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</si>
  <si>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</si>
  <si>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</si>
  <si>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</si>
  <si>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</si>
  <si>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</si>
  <si>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</si>
  <si>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</si>
  <si>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</si>
  <si>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</si>
  <si>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</si>
  <si>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</si>
  <si>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</si>
  <si>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</si>
  <si>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</si>
  <si>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</si>
  <si>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</si>
  <si>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</si>
  <si>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</si>
  <si>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</si>
  <si>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</si>
  <si>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</si>
  <si>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</si>
  <si>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</si>
  <si>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</si>
  <si>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</si>
  <si>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</si>
  <si>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</si>
  <si>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</si>
  <si>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</si>
  <si>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</si>
  <si>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</si>
  <si>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</si>
  <si>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</si>
  <si>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</si>
  <si>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</si>
  <si>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</si>
  <si>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</si>
  <si>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</si>
  <si>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</si>
  <si>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</si>
  <si>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</si>
  <si>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</si>
  <si>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</si>
  <si>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</si>
  <si>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</si>
  <si>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</si>
  <si>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</si>
  <si>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</si>
  <si>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</si>
  <si>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</si>
  <si>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</si>
  <si>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</si>
  <si>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</si>
  <si>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</si>
  <si>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</si>
  <si>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</si>
  <si>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</si>
  <si>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</si>
  <si>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</si>
  <si>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</si>
  <si>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</si>
  <si>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</si>
  <si>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</si>
  <si>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</si>
  <si>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</si>
  <si>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</si>
  <si>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</si>
  <si>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</si>
  <si>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</si>
  <si>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</si>
  <si>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</si>
  <si>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</si>
  <si>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</si>
  <si>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</si>
  <si>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</si>
  <si>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</si>
  <si>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</si>
  <si>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</si>
  <si>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</si>
  <si>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</si>
  <si>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</si>
  <si>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</si>
  <si>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</si>
  <si>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</si>
  <si>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</si>
  <si>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</si>
  <si>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</si>
  <si>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</si>
  <si>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</si>
  <si>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</si>
  <si>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</si>
  <si>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</si>
  <si>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</si>
  <si>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</si>
  <si>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</si>
  <si>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</si>
  <si>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</si>
  <si>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</si>
  <si>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</si>
  <si>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</si>
  <si>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</si>
  <si>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</si>
  <si>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</si>
  <si>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</si>
  <si>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</si>
  <si>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</si>
  <si>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</si>
  <si>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</si>
  <si>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</si>
  <si>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</si>
  <si>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</si>
  <si>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</si>
  <si>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</si>
  <si>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</si>
  <si>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</si>
  <si>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</si>
  <si>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</si>
  <si>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</si>
  <si>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</si>
  <si>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</si>
  <si>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</si>
  <si>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</si>
  <si>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</si>
  <si>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</si>
  <si>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</si>
  <si>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</si>
  <si>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</si>
  <si>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</si>
  <si>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</si>
  <si>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</si>
  <si>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</si>
  <si>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</si>
  <si>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</si>
  <si>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</si>
  <si>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</si>
  <si>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</si>
  <si>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</si>
  <si>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</si>
  <si>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</si>
  <si>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</si>
  <si>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</si>
  <si>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</si>
  <si>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</si>
  <si>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</si>
  <si>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</si>
  <si>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</si>
  <si>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</si>
  <si>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</si>
  <si>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</si>
  <si>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</si>
  <si>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</si>
  <si>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</si>
  <si>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</si>
  <si>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</si>
  <si>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</si>
  <si>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</si>
  <si>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</si>
  <si>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</si>
  <si>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</si>
  <si>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</si>
  <si>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</si>
  <si>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</si>
  <si>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</si>
  <si>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</si>
  <si>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</si>
  <si>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</si>
  <si>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</si>
  <si>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</si>
  <si>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</si>
  <si>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</si>
  <si>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</si>
  <si>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</si>
  <si>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</si>
  <si>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</si>
  <si>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</si>
  <si>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</si>
  <si>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</si>
  <si>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</si>
  <si>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</si>
  <si>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</si>
  <si>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</si>
  <si>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</si>
  <si>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</si>
  <si>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</si>
  <si>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</si>
  <si>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</si>
  <si>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</si>
  <si>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</si>
  <si>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</si>
  <si>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</si>
  <si>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</si>
  <si>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</si>
  <si>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</si>
  <si>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</si>
  <si>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</si>
  <si>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</si>
  <si>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</si>
  <si>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</si>
  <si>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</si>
  <si>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</si>
  <si>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</si>
  <si>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</si>
  <si>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</si>
  <si>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</si>
  <si>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</si>
  <si>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</si>
  <si>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</si>
  <si>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</si>
  <si>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</si>
  <si>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</si>
  <si>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</si>
  <si>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</si>
  <si>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</si>
  <si>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</si>
  <si>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</si>
  <si>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</si>
  <si>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</si>
  <si>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</si>
  <si>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</si>
  <si>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</si>
  <si>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</si>
  <si>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</si>
  <si>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</si>
  <si>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</si>
  <si>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</si>
  <si>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</si>
  <si>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</si>
  <si>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</si>
  <si>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</si>
  <si>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</si>
  <si>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</si>
  <si>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</si>
  <si>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</si>
  <si>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</si>
  <si>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</si>
  <si>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</si>
  <si>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</si>
  <si>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</si>
  <si>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</si>
  <si>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</si>
  <si>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</si>
  <si>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</si>
  <si>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</si>
  <si>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</si>
  <si>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</si>
  <si>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</si>
  <si>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</si>
  <si>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</si>
  <si>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</si>
  <si>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</si>
  <si>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</si>
  <si>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</si>
  <si>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</si>
  <si>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</si>
  <si>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</si>
  <si>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</si>
  <si>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</si>
  <si>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</si>
  <si>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</si>
  <si>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</si>
  <si>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</si>
  <si>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</si>
  <si>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</si>
  <si>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</si>
  <si>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</si>
  <si>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</si>
  <si>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</si>
  <si>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</si>
  <si>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</si>
  <si>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</si>
  <si>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</si>
  <si>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</si>
  <si>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</si>
  <si>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</si>
  <si>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</si>
  <si>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</si>
  <si>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</si>
  <si>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</si>
  <si>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</si>
  <si>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</si>
  <si>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</si>
  <si>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</si>
  <si>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</si>
  <si>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</si>
  <si>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</si>
  <si>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</si>
  <si>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</si>
  <si>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</si>
  <si>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</si>
  <si>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</si>
  <si>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</si>
  <si>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</si>
  <si>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</si>
  <si>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</si>
  <si>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</si>
  <si>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</si>
  <si>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</si>
  <si>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</si>
  <si>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</si>
  <si>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</si>
  <si>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</si>
  <si>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</si>
  <si>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</si>
  <si>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</si>
  <si>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</si>
  <si>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</si>
  <si>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</si>
  <si>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</si>
  <si>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</si>
  <si>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</si>
  <si>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</si>
  <si>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</si>
  <si>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</si>
  <si>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</si>
  <si>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</si>
  <si>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</si>
  <si>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</si>
  <si>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</si>
  <si>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</si>
  <si>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</si>
  <si>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</si>
  <si>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</si>
  <si>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</si>
  <si>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</si>
  <si>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</si>
  <si>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</si>
  <si>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</si>
  <si>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</si>
  <si>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</si>
  <si>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</si>
  <si>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</si>
  <si>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</si>
  <si>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</si>
  <si>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</si>
  <si>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</si>
  <si>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</si>
  <si>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</si>
  <si>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</si>
  <si>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</si>
  <si>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</si>
  <si>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</si>
  <si>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</si>
  <si>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</si>
  <si>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</si>
  <si>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</si>
  <si>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</si>
  <si>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</si>
  <si>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</si>
  <si>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</si>
  <si>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</si>
  <si>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</si>
  <si>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</si>
  <si>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</si>
  <si>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</si>
  <si>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</si>
  <si>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</si>
  <si>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</si>
  <si>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</si>
  <si>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</si>
  <si>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</si>
  <si>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</si>
  <si>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</si>
  <si>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</si>
  <si>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</si>
  <si>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</si>
  <si>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</si>
  <si>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</si>
  <si>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</si>
  <si>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</si>
  <si>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</si>
  <si>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</si>
  <si>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</si>
  <si>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</si>
  <si>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</si>
  <si>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</si>
  <si>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</si>
  <si>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</si>
  <si>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</si>
  <si>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</si>
  <si>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</si>
  <si>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</si>
  <si>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</si>
  <si>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</si>
  <si>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</si>
  <si>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</si>
  <si>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</si>
  <si>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</si>
  <si>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</si>
  <si>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</si>
  <si>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</si>
  <si>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</si>
  <si>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</si>
  <si>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</si>
  <si>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</si>
  <si>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</si>
  <si>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</si>
  <si>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</si>
  <si>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</si>
  <si>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</si>
  <si>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</si>
  <si>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</si>
  <si>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</si>
  <si>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</si>
  <si>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</si>
  <si>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</si>
  <si>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</si>
  <si>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</si>
  <si>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</si>
  <si>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</si>
  <si>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</si>
  <si>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</si>
  <si>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</si>
  <si>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</si>
  <si>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</si>
  <si>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</si>
  <si>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</si>
  <si>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</si>
  <si>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</si>
  <si>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</si>
  <si>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</si>
  <si>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</si>
  <si>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</si>
  <si>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</si>
  <si>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</si>
  <si>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</si>
  <si>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</si>
  <si>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</si>
  <si>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</si>
  <si>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</si>
  <si>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</si>
  <si>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</si>
  <si>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</si>
  <si>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</si>
  <si>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</si>
  <si>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</si>
  <si>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</si>
  <si>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</si>
  <si>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</si>
  <si>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</si>
  <si>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</si>
  <si>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</si>
  <si>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</si>
  <si>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</si>
  <si>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</si>
  <si>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</si>
  <si>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</si>
  <si>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</si>
  <si>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</si>
  <si>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</si>
  <si>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</si>
  <si>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</si>
  <si>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</si>
  <si>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</si>
  <si>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</si>
  <si>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</si>
  <si>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</si>
  <si>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</si>
  <si>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</si>
  <si>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</si>
  <si>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</si>
  <si>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</si>
  <si>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</si>
  <si>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</si>
  <si>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</si>
  <si>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</si>
  <si>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</si>
  <si>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</si>
  <si>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</si>
  <si>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</si>
  <si>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</si>
  <si>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</si>
  <si>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</si>
  <si>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</si>
  <si>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</si>
  <si>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</si>
  <si>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</si>
  <si>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</si>
  <si>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</si>
  <si>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</si>
  <si>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</si>
  <si>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</si>
  <si>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</si>
  <si>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</si>
  <si>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</si>
  <si>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</si>
  <si>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</si>
  <si>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</si>
  <si>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</si>
  <si>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</si>
  <si>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</si>
  <si>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</si>
  <si>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</si>
  <si>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</si>
  <si>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</si>
  <si>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</si>
  <si>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</si>
  <si>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</si>
  <si>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</si>
  <si>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</si>
  <si>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</si>
  <si>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</si>
  <si>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</si>
  <si>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</si>
  <si>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</si>
  <si>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</si>
  <si>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</si>
  <si>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</si>
  <si>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</si>
  <si>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</si>
  <si>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</si>
  <si>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</si>
  <si>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</si>
  <si>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</si>
  <si>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</si>
  <si>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</si>
  <si>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</si>
  <si>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</si>
  <si>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</si>
  <si>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</si>
  <si>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</si>
  <si>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</si>
  <si>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</si>
  <si>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</si>
  <si>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</si>
  <si>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</si>
  <si>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</si>
  <si>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</si>
  <si>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</si>
  <si>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</si>
  <si>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</si>
  <si>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</si>
  <si>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</si>
  <si>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</si>
  <si>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</si>
  <si>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</si>
  <si>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</si>
  <si>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</si>
  <si>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</si>
  <si>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</si>
  <si>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</si>
  <si>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</si>
  <si>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</si>
  <si>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</si>
  <si>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</si>
  <si>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</si>
  <si>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</si>
  <si>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</si>
  <si>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</si>
  <si>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</si>
  <si>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</si>
  <si>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</si>
  <si>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</si>
  <si>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</si>
  <si>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</si>
  <si>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</si>
  <si>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</si>
  <si>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</si>
  <si>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</si>
  <si>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</si>
  <si>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</si>
  <si>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</si>
  <si>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</si>
  <si>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</si>
  <si>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</si>
  <si>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</si>
  <si>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</si>
  <si>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</si>
  <si>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</si>
  <si>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</si>
  <si>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</si>
  <si>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</si>
  <si>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</si>
  <si>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</si>
  <si>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</si>
  <si>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</si>
  <si>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</si>
  <si>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</si>
  <si>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</si>
  <si>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</si>
  <si>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</si>
  <si>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</si>
  <si>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</si>
  <si>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</si>
  <si>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</si>
  <si>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</si>
  <si>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</si>
  <si>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</si>
  <si>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</si>
  <si>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</si>
  <si>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</si>
  <si>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</si>
  <si>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</si>
  <si>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</si>
  <si>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</si>
  <si>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</si>
  <si>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</si>
  <si>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</si>
  <si>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</si>
  <si>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</si>
  <si>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</si>
  <si>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</si>
  <si>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</si>
  <si>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</si>
  <si>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</si>
  <si>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</si>
  <si>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</si>
  <si>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</si>
  <si>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</si>
  <si>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</si>
  <si>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</si>
  <si>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</si>
  <si>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</si>
  <si>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</si>
  <si>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</si>
  <si>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</si>
  <si>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</si>
  <si>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</si>
  <si>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</si>
  <si>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</si>
  <si>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</si>
  <si>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</si>
  <si>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</si>
  <si>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</si>
  <si>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</si>
  <si>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</si>
  <si>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</si>
  <si>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</si>
  <si>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</si>
  <si>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</si>
  <si>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</si>
  <si>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</si>
  <si>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</si>
  <si>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</si>
  <si>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</si>
  <si>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</si>
  <si>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</si>
  <si>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</si>
  <si>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</si>
  <si>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</si>
  <si>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</si>
  <si>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</si>
  <si>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</si>
  <si>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</si>
  <si>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</si>
  <si>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</si>
  <si>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</si>
  <si>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</si>
  <si>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</si>
  <si>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</si>
  <si>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</si>
  <si>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</si>
  <si>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</si>
  <si>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</si>
  <si>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</si>
  <si>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</si>
  <si>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</si>
  <si>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</si>
  <si>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</si>
  <si>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</si>
  <si>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</si>
  <si>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</si>
  <si>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</si>
  <si>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</si>
  <si>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</si>
  <si>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</si>
  <si>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</si>
  <si>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</si>
  <si>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</si>
  <si>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</si>
  <si>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</si>
  <si>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</si>
  <si>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</si>
  <si>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</si>
  <si>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</si>
  <si>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</si>
  <si>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</si>
  <si>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</si>
  <si>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</si>
  <si>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</si>
  <si>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</si>
  <si>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</si>
  <si>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</si>
  <si>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</si>
  <si>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</si>
  <si>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</si>
  <si>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</si>
  <si>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</si>
  <si>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</si>
  <si>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</si>
  <si>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</si>
  <si>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</si>
  <si>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</si>
  <si>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</si>
  <si>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</si>
  <si>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</si>
  <si>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</si>
  <si>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</si>
  <si>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</si>
  <si>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</si>
  <si>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</si>
  <si>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</si>
  <si>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</si>
  <si>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</si>
  <si>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</si>
  <si>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</si>
  <si>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</si>
  <si>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</si>
  <si>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</si>
  <si>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</si>
  <si>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</si>
  <si>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</si>
  <si>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</si>
  <si>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</si>
  <si>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</si>
  <si>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</si>
  <si>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</si>
  <si>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</si>
  <si>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</si>
  <si>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</si>
  <si>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</si>
  <si>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</si>
  <si>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</si>
  <si>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</si>
  <si>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</si>
  <si>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</si>
  <si>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</si>
  <si>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</si>
  <si>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</si>
  <si>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</si>
  <si>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</si>
  <si>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</si>
  <si>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</si>
  <si>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</si>
  <si>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</si>
  <si>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</si>
  <si>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</si>
  <si>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</si>
  <si>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</si>
  <si>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</si>
  <si>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</si>
  <si>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</si>
  <si>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</si>
  <si>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</si>
  <si>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</si>
  <si>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</si>
  <si>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</si>
  <si>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</si>
  <si>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</si>
  <si>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</si>
  <si>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</si>
  <si>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</si>
  <si>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</si>
  <si>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</si>
  <si>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</si>
  <si>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</si>
  <si>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</si>
  <si>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</si>
  <si>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</si>
  <si>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</si>
  <si>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</si>
  <si>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</si>
  <si>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</si>
  <si>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</si>
  <si>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</si>
  <si>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</si>
  <si>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</si>
  <si>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</si>
  <si>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</si>
  <si>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</si>
  <si>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</si>
  <si>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</si>
  <si>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</si>
  <si>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</si>
  <si>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</si>
  <si>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</si>
  <si>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</si>
  <si>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</si>
  <si>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</si>
  <si>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</si>
  <si>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</si>
  <si>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</si>
  <si>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</si>
  <si>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</si>
  <si>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</si>
  <si>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</si>
  <si>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</si>
  <si>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</si>
  <si>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</si>
  <si>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</si>
  <si>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</si>
  <si>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</si>
  <si>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</si>
  <si>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</si>
  <si>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</si>
  <si>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</si>
  <si>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</si>
  <si>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</si>
  <si>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</si>
  <si>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</si>
  <si>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</si>
  <si>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</si>
  <si>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</si>
  <si>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</si>
  <si>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</si>
  <si>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</si>
  <si>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</si>
  <si>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</si>
  <si>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</si>
  <si>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</si>
  <si>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</si>
  <si>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</si>
  <si>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</si>
  <si>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</si>
  <si>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</si>
  <si>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</si>
  <si>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</si>
  <si>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</si>
  <si>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</si>
  <si>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</si>
  <si>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</si>
  <si>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</si>
  <si>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</si>
  <si>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</si>
  <si>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</si>
  <si>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</si>
  <si>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</si>
  <si>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</si>
  <si>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</si>
  <si>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</si>
  <si>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</si>
  <si>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</si>
  <si>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</si>
  <si>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</si>
  <si>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</si>
  <si>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</si>
  <si>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</si>
  <si>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</si>
  <si>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</si>
  <si>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</si>
  <si>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</si>
  <si>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</si>
  <si>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</si>
  <si>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</si>
  <si>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</si>
  <si>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</si>
  <si>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</si>
  <si>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</si>
  <si>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</si>
  <si>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</si>
  <si>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</si>
  <si>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</si>
  <si>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</si>
  <si>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</si>
  <si>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</si>
  <si>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</si>
  <si>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</si>
  <si>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</si>
  <si>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</si>
  <si>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</si>
  <si>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</si>
  <si>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</si>
  <si>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</si>
  <si>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</si>
  <si>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</si>
  <si>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</si>
  <si>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</si>
  <si>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</si>
  <si>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</si>
  <si>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</si>
  <si>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</si>
  <si>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</si>
  <si>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</si>
  <si>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</si>
  <si>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</si>
  <si>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</si>
  <si>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</si>
  <si>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</si>
  <si>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</si>
  <si>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</si>
  <si>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</si>
  <si>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</si>
  <si>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</si>
  <si>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</si>
  <si>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</si>
  <si>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</si>
  <si>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</si>
  <si>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</si>
  <si>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</si>
  <si>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</si>
  <si>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</si>
  <si>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</si>
  <si>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</si>
  <si>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</si>
  <si>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</si>
  <si>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</si>
  <si>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</si>
  <si>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</si>
  <si>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</si>
  <si>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</si>
  <si>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</si>
  <si>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</si>
  <si>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</si>
  <si>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</si>
  <si>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</si>
  <si>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</si>
  <si>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</si>
  <si>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</si>
  <si>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</si>
  <si>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</si>
  <si>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</si>
  <si>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</si>
  <si>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</si>
  <si>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</si>
  <si>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</si>
  <si>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</si>
  <si>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</si>
  <si>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</si>
  <si>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</si>
  <si>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</si>
  <si>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</si>
  <si>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</si>
  <si>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</si>
  <si>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</si>
  <si>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</si>
  <si>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</si>
  <si>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</si>
  <si>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</si>
  <si>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</si>
  <si>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</si>
  <si>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</si>
  <si>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</si>
  <si>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</si>
  <si>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</si>
  <si>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</si>
  <si>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</si>
  <si>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</si>
  <si>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</si>
  <si>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</si>
  <si>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</si>
  <si>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</si>
  <si>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</si>
  <si>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</si>
  <si>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</si>
  <si>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</si>
  <si>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</si>
  <si>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</si>
  <si>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</si>
  <si>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</si>
  <si>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</si>
  <si>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</si>
  <si>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</si>
  <si>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</si>
  <si>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</si>
  <si>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</si>
  <si>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</si>
  <si>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</si>
  <si>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</si>
  <si>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</si>
  <si>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</si>
  <si>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</si>
  <si>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</si>
  <si>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</si>
  <si>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</si>
  <si>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</si>
  <si>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</si>
  <si>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</si>
  <si>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</si>
  <si>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</si>
  <si>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</si>
  <si>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</si>
  <si>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</si>
  <si>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</si>
  <si>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</si>
  <si>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</si>
  <si>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</si>
  <si>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</si>
  <si>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</si>
  <si>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</si>
  <si>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</si>
  <si>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</si>
  <si>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</si>
  <si>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</si>
  <si>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</si>
  <si>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</si>
  <si>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</si>
  <si>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</si>
  <si>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</si>
  <si>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</si>
  <si>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</si>
  <si>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</si>
  <si>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</si>
  <si>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</si>
  <si>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</si>
  <si>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</si>
  <si>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</si>
  <si>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</si>
  <si>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</si>
  <si>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</si>
  <si>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</si>
  <si>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</si>
  <si>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</si>
  <si>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</si>
  <si>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</si>
  <si>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</si>
  <si>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</si>
  <si>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</si>
  <si>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</si>
  <si>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</si>
  <si>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</si>
  <si>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</si>
  <si>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</si>
  <si>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</si>
  <si>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</si>
  <si>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</si>
  <si>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</si>
  <si>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</si>
  <si>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</si>
  <si>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</si>
  <si>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</si>
  <si>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</si>
  <si>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</si>
  <si>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</si>
  <si>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</si>
  <si>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</si>
  <si>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</si>
  <si>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</si>
  <si>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</si>
  <si>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</si>
  <si>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</si>
  <si>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</si>
  <si>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</si>
  <si>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</si>
  <si>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</si>
  <si>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</si>
  <si>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</si>
  <si>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</si>
  <si>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</si>
  <si>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</si>
  <si>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</si>
  <si>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</si>
  <si>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</si>
  <si>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</si>
  <si>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</si>
  <si>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</si>
  <si>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</si>
  <si>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</si>
  <si>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</si>
  <si>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</si>
  <si>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</si>
  <si>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</si>
  <si>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</si>
  <si>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</si>
  <si>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</si>
  <si>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</si>
  <si>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</si>
  <si>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</si>
  <si>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</si>
  <si>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</si>
  <si>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</si>
  <si>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</si>
  <si>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</si>
  <si>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</si>
  <si>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</si>
  <si>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</si>
  <si>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</si>
  <si>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</si>
  <si>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</si>
  <si>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</si>
  <si>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</si>
  <si>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</si>
  <si>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</si>
  <si>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</si>
  <si>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</si>
  <si>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</si>
  <si>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</si>
  <si>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</si>
  <si>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</si>
  <si>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</si>
  <si>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</si>
  <si>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</si>
  <si>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</si>
  <si>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</si>
  <si>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</si>
  <si>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</si>
  <si>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</si>
  <si>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</si>
  <si>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</si>
  <si>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</si>
  <si>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</si>
  <si>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</si>
  <si>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</si>
  <si>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</si>
  <si>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</si>
  <si>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</si>
  <si>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</si>
  <si>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</si>
  <si>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</si>
  <si>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</si>
  <si>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</si>
  <si>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</si>
  <si>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</si>
  <si>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</si>
  <si>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</si>
  <si>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</si>
  <si>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</si>
  <si>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</si>
  <si>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</si>
  <si>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</si>
  <si>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</si>
  <si>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</si>
  <si>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</si>
  <si>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</si>
  <si>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</si>
  <si>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</si>
  <si>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</si>
  <si>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</si>
  <si>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</si>
  <si>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</si>
  <si>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</si>
  <si>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</si>
  <si>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</si>
  <si>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</si>
  <si>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</si>
  <si>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</si>
  <si>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</si>
  <si>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</si>
  <si>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</si>
  <si>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</si>
  <si>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</si>
  <si>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</si>
  <si>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</si>
  <si>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</si>
  <si>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</si>
  <si>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</si>
  <si>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</si>
  <si>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</si>
  <si>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</si>
  <si>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</si>
  <si>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</si>
  <si>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</si>
  <si>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</si>
  <si>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</si>
  <si>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</si>
  <si>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</si>
  <si>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</si>
  <si>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</si>
  <si>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</si>
  <si>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</si>
  <si>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</si>
  <si>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</si>
  <si>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</si>
  <si>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</si>
  <si>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</si>
  <si>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</si>
  <si>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</si>
  <si>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</si>
  <si>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</si>
  <si>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</si>
  <si>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</si>
  <si>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</si>
  <si>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</si>
  <si>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</si>
  <si>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</si>
  <si>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</si>
  <si>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</si>
  <si>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</si>
  <si>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</si>
  <si>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</si>
  <si>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</si>
  <si>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</si>
  <si>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</si>
  <si>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</si>
  <si>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</si>
  <si>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</si>
  <si>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</si>
  <si>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</si>
  <si>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</si>
  <si>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</si>
  <si>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</si>
  <si>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</si>
  <si>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</si>
  <si>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</si>
  <si>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</si>
  <si>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</si>
  <si>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</si>
  <si>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</si>
  <si>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</si>
  <si>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</si>
  <si>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</si>
  <si>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</si>
  <si>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</si>
  <si>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</si>
  <si>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</si>
  <si>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</si>
  <si>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</si>
  <si>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</si>
  <si>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</si>
  <si>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</si>
  <si>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</si>
  <si>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</si>
  <si>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</si>
  <si>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</si>
  <si>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</si>
  <si>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</si>
  <si>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</si>
  <si>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</si>
  <si>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</si>
  <si>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</si>
  <si>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</si>
  <si>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</si>
  <si>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</si>
  <si>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</si>
  <si>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</si>
  <si>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</si>
  <si>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</si>
  <si>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</si>
  <si>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</si>
  <si>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</si>
  <si>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</si>
  <si>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</si>
  <si>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</si>
  <si>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</si>
  <si>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</si>
  <si>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</si>
  <si>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</si>
  <si>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</si>
  <si>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</si>
  <si>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</si>
  <si>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</si>
  <si>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</si>
  <si>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</si>
  <si>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</si>
  <si>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</si>
  <si>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</si>
  <si>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</si>
  <si>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</si>
  <si>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</si>
  <si>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</si>
  <si>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</si>
  <si>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</si>
  <si>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</si>
  <si>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</si>
  <si>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</si>
  <si>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</si>
  <si>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</si>
  <si>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</si>
  <si>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</si>
  <si>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</si>
  <si>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</si>
  <si>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</si>
  <si>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</si>
  <si>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</si>
  <si>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</si>
  <si>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</si>
  <si>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</si>
  <si>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</si>
  <si>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</si>
  <si>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</si>
  <si>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</si>
  <si>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</si>
  <si>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</si>
  <si>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</si>
  <si>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</si>
  <si>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</si>
  <si>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</si>
  <si>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</si>
  <si>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</si>
  <si>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</si>
  <si>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</si>
  <si>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</si>
  <si>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</si>
  <si>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</si>
  <si>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</si>
  <si>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</si>
  <si>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</si>
  <si>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</si>
  <si>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</si>
  <si>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</si>
  <si>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</si>
  <si>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</si>
  <si>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</si>
  <si>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</si>
  <si>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</si>
  <si>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</si>
  <si>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</si>
  <si>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</si>
  <si>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</si>
  <si>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</si>
  <si>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</si>
  <si>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</si>
  <si>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</si>
  <si>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</si>
  <si>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</si>
  <si>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</si>
  <si>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</si>
  <si>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</si>
  <si>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</si>
  <si>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</si>
  <si>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</si>
  <si>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</si>
  <si>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</si>
  <si>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</si>
  <si>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</si>
  <si>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</si>
  <si>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</si>
  <si>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</si>
  <si>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</si>
  <si>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</si>
  <si>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</si>
  <si>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</si>
  <si>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</si>
  <si>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</si>
  <si>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</si>
  <si>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</si>
  <si>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</si>
  <si>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</si>
  <si>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</si>
  <si>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</si>
  <si>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</si>
  <si>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</si>
  <si>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</si>
  <si>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</si>
  <si>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</si>
  <si>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</si>
  <si>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</si>
  <si>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</si>
  <si>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</si>
  <si>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</si>
  <si>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</si>
  <si>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</si>
  <si>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</si>
  <si>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</si>
  <si>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</si>
  <si>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</si>
  <si>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</si>
  <si>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</si>
  <si>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</si>
  <si>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</si>
  <si>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</si>
  <si>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</si>
  <si>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</si>
  <si>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</si>
  <si>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</si>
  <si>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</si>
  <si>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</si>
  <si>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</si>
  <si>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</si>
  <si>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</si>
  <si>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</si>
  <si>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</si>
  <si>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</si>
  <si>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</si>
  <si>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</si>
  <si>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</si>
  <si>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</si>
  <si>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</si>
  <si>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</si>
  <si>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</si>
  <si>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</si>
  <si>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</si>
  <si>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</si>
  <si>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</si>
  <si>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</si>
  <si>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</si>
  <si>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</si>
  <si>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</si>
  <si>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</si>
  <si>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</si>
  <si>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</si>
  <si>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</si>
  <si>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</si>
  <si>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</si>
  <si>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</si>
  <si>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</si>
  <si>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</si>
  <si>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</si>
  <si>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</si>
  <si>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</si>
  <si>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</si>
  <si>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</si>
  <si>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</si>
  <si>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</si>
  <si>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</si>
  <si>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</si>
  <si>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</si>
  <si>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</si>
  <si>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</si>
  <si>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</si>
  <si>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</si>
  <si>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</si>
  <si>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</si>
  <si>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</si>
  <si>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</si>
  <si>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</si>
  <si>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</si>
  <si>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</si>
  <si>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</si>
  <si>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</si>
  <si>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</si>
  <si>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</si>
  <si>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</si>
  <si>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</si>
  <si>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</si>
  <si>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</si>
  <si>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</si>
  <si>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</si>
  <si>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</si>
  <si>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</si>
  <si>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</si>
  <si>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</si>
  <si>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</si>
  <si>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</si>
  <si>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</si>
  <si>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</si>
  <si>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</si>
  <si>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</si>
  <si>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</si>
  <si>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</si>
  <si>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</si>
  <si>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</si>
  <si>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</si>
  <si>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</si>
  <si>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</si>
  <si>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</si>
  <si>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</si>
  <si>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</si>
  <si>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</si>
  <si>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</si>
  <si>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</si>
  <si>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</si>
  <si>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</si>
  <si>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</si>
  <si>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</si>
  <si>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</si>
  <si>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</si>
  <si>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</si>
  <si>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</si>
  <si>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</si>
  <si>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</si>
  <si>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</si>
  <si>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</si>
  <si>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</si>
  <si>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</si>
  <si>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</si>
  <si>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</si>
  <si>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</si>
  <si>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</si>
  <si>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</si>
  <si>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</si>
  <si>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</si>
  <si>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</si>
  <si>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</si>
  <si>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</si>
  <si>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</si>
  <si>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</si>
  <si>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</si>
  <si>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</si>
  <si>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</si>
  <si>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</si>
  <si>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</si>
  <si>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</si>
  <si>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</si>
  <si>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</si>
  <si>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</si>
  <si>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</si>
  <si>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</si>
  <si>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</si>
  <si>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</si>
  <si>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</si>
  <si>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</si>
  <si>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</si>
  <si>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</si>
  <si>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</si>
  <si>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</si>
  <si>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</si>
  <si>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</si>
  <si>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</si>
  <si>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</si>
  <si>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</si>
  <si>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</si>
  <si>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</si>
  <si>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</si>
  <si>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</si>
  <si>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</si>
  <si>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</si>
  <si>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</si>
  <si>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</si>
  <si>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</si>
  <si>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</si>
  <si>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</si>
  <si>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</si>
  <si>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</si>
  <si>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</si>
  <si>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</si>
  <si>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</si>
  <si>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</si>
  <si>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</si>
  <si>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</si>
  <si>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</si>
  <si>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</si>
  <si>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</si>
  <si>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</si>
  <si>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</si>
  <si>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</si>
  <si>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</si>
  <si>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</si>
  <si>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</si>
  <si>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</si>
  <si>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</si>
  <si>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</si>
  <si>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</si>
  <si>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</si>
  <si>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</si>
  <si>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</si>
  <si>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</si>
  <si>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</si>
  <si>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</si>
  <si>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</si>
  <si>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</si>
  <si>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</si>
  <si>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</si>
  <si>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</si>
  <si>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</si>
  <si>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</si>
  <si>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</si>
  <si>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</si>
  <si>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</si>
  <si>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</si>
  <si>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</si>
  <si>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</si>
  <si>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</si>
  <si>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</si>
  <si>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</si>
  <si>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</si>
  <si>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</si>
  <si>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</si>
  <si>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</si>
  <si>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</si>
  <si>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</si>
  <si>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</si>
  <si>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</si>
  <si>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</si>
  <si>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</si>
  <si>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</si>
  <si>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</si>
  <si>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</si>
  <si>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</si>
  <si>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</si>
  <si>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</si>
  <si>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</si>
  <si>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</si>
  <si>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</si>
  <si>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</si>
  <si>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</si>
  <si>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</si>
  <si>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</si>
  <si>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</si>
  <si>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</si>
  <si>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</si>
  <si>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</si>
  <si>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</si>
  <si>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</si>
  <si>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</si>
  <si>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</si>
  <si>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</si>
  <si>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</si>
  <si>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</si>
  <si>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</si>
  <si>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</si>
  <si>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</si>
  <si>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</si>
  <si>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</si>
  <si>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</si>
  <si>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</si>
  <si>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</si>
  <si>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</si>
  <si>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</si>
  <si>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</si>
  <si>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</si>
  <si>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</si>
  <si>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</si>
  <si>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</si>
  <si>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</si>
  <si>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</si>
  <si>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</si>
  <si>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</si>
  <si>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</si>
  <si>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</si>
  <si>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</si>
  <si>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</si>
  <si>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</si>
  <si>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</si>
  <si>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</si>
  <si>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</si>
  <si>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</si>
  <si>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</si>
  <si>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</si>
  <si>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</si>
  <si>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</si>
  <si>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</si>
  <si>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</si>
  <si>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</si>
  <si>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</si>
  <si>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</si>
  <si>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</si>
  <si>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</si>
  <si>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</si>
  <si>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</si>
  <si>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</si>
  <si>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</si>
  <si>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</si>
  <si>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</si>
  <si>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</si>
  <si>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</si>
  <si>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</si>
  <si>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</si>
  <si>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</si>
  <si>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</si>
  <si>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</si>
  <si>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</si>
  <si>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</si>
  <si>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</si>
  <si>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</si>
  <si>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</si>
  <si>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</si>
  <si>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</si>
  <si>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</si>
  <si>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</si>
  <si>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</si>
  <si>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</si>
  <si>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</si>
  <si>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</si>
  <si>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</si>
  <si>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</si>
  <si>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</si>
  <si>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</si>
  <si>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</si>
  <si>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</si>
  <si>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</si>
  <si>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</si>
  <si>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</si>
  <si>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</si>
  <si>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</si>
  <si>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</si>
  <si>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</si>
  <si>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</si>
  <si>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</si>
  <si>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</si>
  <si>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</si>
  <si>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</si>
  <si>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</si>
  <si>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</si>
  <si>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</si>
  <si>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</si>
  <si>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</si>
  <si>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</si>
  <si>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</si>
  <si>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</si>
  <si>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</si>
  <si>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</si>
  <si>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</si>
  <si>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</si>
  <si>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</si>
  <si>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</si>
  <si>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</si>
  <si>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</si>
  <si>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</si>
  <si>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</si>
  <si>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</si>
  <si>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</si>
  <si>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</si>
  <si>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</si>
  <si>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</si>
  <si>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</si>
  <si>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</si>
  <si>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</si>
  <si>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</si>
  <si>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</si>
  <si>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</si>
  <si>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</si>
  <si>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</si>
  <si>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</si>
  <si>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</si>
  <si>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</si>
  <si>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</si>
  <si>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</si>
  <si>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</si>
  <si>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</si>
  <si>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</si>
  <si>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</si>
  <si>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</si>
  <si>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</si>
  <si>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</si>
  <si>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</si>
  <si>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</si>
  <si>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</si>
  <si>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</si>
  <si>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</si>
  <si>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</si>
  <si>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</si>
  <si>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</si>
  <si>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</si>
  <si>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</si>
  <si>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</si>
  <si>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</si>
  <si>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</si>
  <si>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</si>
  <si>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</si>
  <si>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</si>
  <si>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</si>
  <si>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</si>
  <si>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</si>
  <si>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</si>
  <si>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</si>
  <si>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</si>
  <si>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</si>
  <si>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</si>
  <si>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</si>
  <si>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</si>
  <si>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</si>
  <si>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</si>
  <si>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</si>
  <si>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</si>
  <si>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</si>
  <si>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</si>
  <si>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</si>
  <si>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</si>
  <si>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</si>
  <si>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</si>
  <si>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</si>
  <si>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</si>
  <si>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</si>
  <si>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</si>
  <si>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</si>
  <si>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</si>
  <si>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</si>
  <si>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</si>
  <si>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</si>
  <si>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</si>
  <si>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</si>
  <si>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</si>
  <si>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</si>
  <si>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</si>
  <si>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</si>
  <si>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</si>
  <si>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</si>
  <si>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</si>
  <si>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</si>
  <si>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</si>
  <si>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</si>
  <si>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</si>
  <si>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</si>
  <si>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</si>
  <si>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</si>
  <si>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</si>
  <si>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</si>
  <si>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</si>
  <si>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</si>
  <si>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</si>
  <si>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</si>
  <si>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</si>
  <si>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</si>
  <si>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</si>
  <si>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</si>
  <si>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</si>
  <si>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</si>
  <si>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</si>
  <si>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</si>
  <si>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</si>
  <si>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</si>
  <si>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</si>
  <si>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</si>
  <si>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</si>
  <si>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</si>
  <si>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</si>
  <si>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</si>
  <si>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</si>
  <si>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</si>
  <si>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</si>
  <si>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</si>
  <si>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</si>
  <si>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</si>
  <si>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</si>
  <si>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</si>
  <si>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</si>
  <si>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</si>
  <si>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</si>
  <si>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</si>
  <si>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</si>
  <si>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</si>
  <si>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</si>
  <si>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</si>
  <si>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</si>
  <si>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</si>
  <si>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</si>
  <si>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</si>
  <si>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</si>
  <si>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</si>
  <si>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</si>
  <si>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</si>
  <si>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</si>
  <si>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</si>
  <si>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</si>
  <si>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</si>
  <si>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</si>
  <si>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</si>
  <si>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</si>
  <si>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</si>
  <si>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</si>
  <si>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</si>
  <si>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</si>
  <si>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</si>
  <si>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</si>
  <si>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</si>
  <si>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</si>
  <si>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</si>
  <si>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</si>
  <si>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</si>
  <si>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</si>
  <si>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</si>
  <si>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</si>
  <si>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</si>
  <si>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</si>
  <si>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</si>
  <si>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</si>
  <si>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</si>
  <si>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</si>
  <si>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</si>
  <si>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</si>
  <si>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</si>
  <si>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</si>
  <si>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</si>
  <si>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</si>
  <si>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</si>
  <si>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</si>
  <si>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</si>
  <si>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</si>
  <si>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</si>
  <si>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</si>
  <si>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</si>
  <si>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</si>
  <si>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</si>
  <si>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</si>
  <si>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</si>
  <si>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</si>
  <si>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</si>
  <si>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</si>
  <si>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</si>
  <si>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</si>
  <si>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</si>
  <si>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</si>
  <si>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</si>
  <si>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</si>
  <si>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</si>
  <si>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</si>
  <si>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</si>
  <si>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</si>
  <si>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</si>
  <si>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</si>
  <si>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</si>
  <si>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</si>
  <si>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</si>
  <si>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</si>
  <si>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</si>
  <si>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</si>
  <si>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</si>
  <si>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</si>
  <si>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</si>
  <si>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</si>
  <si>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</si>
  <si>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</si>
  <si>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</si>
  <si>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</si>
  <si>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</si>
  <si>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</si>
  <si>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</si>
  <si>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</si>
  <si>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</si>
  <si>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</si>
  <si>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</si>
  <si>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</si>
  <si>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</si>
  <si>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</si>
  <si>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</si>
  <si>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</si>
  <si>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</si>
  <si>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</si>
  <si>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</si>
  <si>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</si>
  <si>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</si>
  <si>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</si>
  <si>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</si>
  <si>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</si>
  <si>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</si>
  <si>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</si>
  <si>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</si>
  <si>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</si>
  <si>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</si>
  <si>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</si>
  <si>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</si>
  <si>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</si>
  <si>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</si>
  <si>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</si>
  <si>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</si>
  <si>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</si>
  <si>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</si>
  <si>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</si>
  <si>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</si>
  <si>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</si>
  <si>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</si>
  <si>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</si>
  <si>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</si>
  <si>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</si>
  <si>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</si>
  <si>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</si>
  <si>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</si>
  <si>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</si>
  <si>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</si>
  <si>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</si>
  <si>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</si>
  <si>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</si>
  <si>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</si>
  <si>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</si>
  <si>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</si>
  <si>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</si>
  <si>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</si>
  <si>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</si>
  <si>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</si>
  <si>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</si>
  <si>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</si>
  <si>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</si>
  <si>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</si>
  <si>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</si>
  <si>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</si>
  <si>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</si>
  <si>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</si>
  <si>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</si>
  <si>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</si>
  <si>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</si>
  <si>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</si>
  <si>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</si>
  <si>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</si>
  <si>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</si>
  <si>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</si>
  <si>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</si>
  <si>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</si>
  <si>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</si>
  <si>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</si>
  <si>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</si>
  <si>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</si>
  <si>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</si>
  <si>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</si>
  <si>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</si>
  <si>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</si>
  <si>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</si>
  <si>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</si>
  <si>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</si>
  <si>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</si>
  <si>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</si>
  <si>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</si>
  <si>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</si>
  <si>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</si>
  <si>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</si>
  <si>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</si>
  <si>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</si>
  <si>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</si>
  <si>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</si>
  <si>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</si>
  <si>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</si>
  <si>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</si>
  <si>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</si>
  <si>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</si>
  <si>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</si>
  <si>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</si>
  <si>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</si>
  <si>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</si>
  <si>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</si>
  <si>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</si>
  <si>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</si>
  <si>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</si>
  <si>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</si>
  <si>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</si>
  <si>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</si>
  <si>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</si>
  <si>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</si>
  <si>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</si>
  <si>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</si>
  <si>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</si>
  <si>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</si>
  <si>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</si>
  <si>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</si>
  <si>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</si>
  <si>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</si>
  <si>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</si>
  <si>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</si>
  <si>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</si>
  <si>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</si>
  <si>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</si>
  <si>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</si>
  <si>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</si>
  <si>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</si>
  <si>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</si>
  <si>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</si>
  <si>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</si>
  <si>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</si>
  <si>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</si>
  <si>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</si>
  <si>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</si>
  <si>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</si>
  <si>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</si>
  <si>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</si>
  <si>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</si>
  <si>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</si>
  <si>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</si>
  <si>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</si>
  <si>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</si>
  <si>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</si>
  <si>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</si>
  <si>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</si>
  <si>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</si>
  <si>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</si>
  <si>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</si>
  <si>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</si>
  <si>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</si>
  <si>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</si>
  <si>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</si>
  <si>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</si>
  <si>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</si>
  <si>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</si>
  <si>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</si>
  <si>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</si>
  <si>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</si>
  <si>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</si>
  <si>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</si>
  <si>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</si>
  <si>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</si>
  <si>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</si>
  <si>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</si>
  <si>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</si>
  <si>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</si>
  <si>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</si>
  <si>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</si>
  <si>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</si>
  <si>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</si>
  <si>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</si>
  <si>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</si>
  <si>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</si>
  <si>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</si>
  <si>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</si>
  <si>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</si>
  <si>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</si>
  <si>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</si>
  <si>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</si>
  <si>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</si>
  <si>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</si>
  <si>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</si>
  <si>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</si>
  <si>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</si>
  <si>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</si>
  <si>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</si>
  <si>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</si>
  <si>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</si>
  <si>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</si>
  <si>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</si>
  <si>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</si>
  <si>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</si>
  <si>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</si>
  <si>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</si>
  <si>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</si>
  <si>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</si>
  <si>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</si>
  <si>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</si>
  <si>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</si>
  <si>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</si>
  <si>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</si>
  <si>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</si>
  <si>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</si>
  <si>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</si>
  <si>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</si>
  <si>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</si>
  <si>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</si>
  <si>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</si>
  <si>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</si>
  <si>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</si>
  <si>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</si>
  <si>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</si>
  <si>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</si>
  <si>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</si>
  <si>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</si>
  <si>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</si>
  <si>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</si>
  <si>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</si>
  <si>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</si>
  <si>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</si>
  <si>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</si>
  <si>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</si>
  <si>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</si>
  <si>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</si>
  <si>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</si>
  <si>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</si>
  <si>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</si>
  <si>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</si>
  <si>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</si>
  <si>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</si>
  <si>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</si>
  <si>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</si>
  <si>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</si>
  <si>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</si>
  <si>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</si>
  <si>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</si>
  <si>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</si>
  <si>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</si>
  <si>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</si>
  <si>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</si>
  <si>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</si>
  <si>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</si>
  <si>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</si>
  <si>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</si>
  <si>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</si>
  <si>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</si>
  <si>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</si>
  <si>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</si>
  <si>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</si>
  <si>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</si>
  <si>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</si>
  <si>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</si>
  <si>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</si>
  <si>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</si>
  <si>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</si>
  <si>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</si>
  <si>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</si>
  <si>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</si>
  <si>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</si>
  <si>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</si>
  <si>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</si>
  <si>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</si>
  <si>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</si>
  <si>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</si>
  <si>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</si>
  <si>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</si>
  <si>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</si>
  <si>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</si>
  <si>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</si>
  <si>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</si>
  <si>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</si>
  <si>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</si>
  <si>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</si>
  <si>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</si>
  <si>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</si>
  <si>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</si>
  <si>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</si>
  <si>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</si>
  <si>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</si>
  <si>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</si>
  <si>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</si>
  <si>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</si>
  <si>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</si>
  <si>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</si>
  <si>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</si>
  <si>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</si>
  <si>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</si>
  <si>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</si>
  <si>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</si>
  <si>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</si>
  <si>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</si>
  <si>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</si>
  <si>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</si>
  <si>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</si>
  <si>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</si>
  <si>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</si>
  <si>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</si>
  <si>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</si>
  <si>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</si>
  <si>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</si>
  <si>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</si>
  <si>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</si>
  <si>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</si>
  <si>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</si>
  <si>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</si>
  <si>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</si>
  <si>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</si>
  <si>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</si>
  <si>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</si>
  <si>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</si>
  <si>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</si>
  <si>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</si>
  <si>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</si>
  <si>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</si>
  <si>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</si>
  <si>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</si>
  <si>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</si>
  <si>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</si>
  <si>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</si>
  <si>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</si>
  <si>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</si>
  <si>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</si>
  <si>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</si>
  <si>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</si>
  <si>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</si>
  <si>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</si>
  <si>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</si>
  <si>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</si>
  <si>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</si>
  <si>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</si>
  <si>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</si>
  <si>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</si>
  <si>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</si>
  <si>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</si>
  <si>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</si>
  <si>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</si>
  <si>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</si>
  <si>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</si>
  <si>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</si>
  <si>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</si>
  <si>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</si>
  <si>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</si>
  <si>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</si>
  <si>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</si>
  <si>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</si>
  <si>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</si>
  <si>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</si>
  <si>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</si>
  <si>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</si>
  <si>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</si>
  <si>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</si>
  <si>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</si>
  <si>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</si>
  <si>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</si>
  <si>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</si>
  <si>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</si>
  <si>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</si>
  <si>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</si>
  <si>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</si>
  <si>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</si>
  <si>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</si>
  <si>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</si>
  <si>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</si>
  <si>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</si>
  <si>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</si>
  <si>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</si>
  <si>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</si>
  <si>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</si>
  <si>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</si>
  <si>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</si>
  <si>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</si>
  <si>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</si>
  <si>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</si>
  <si>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</si>
  <si>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</si>
  <si>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</si>
  <si>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</si>
  <si>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</si>
  <si>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</si>
  <si>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</si>
  <si>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</si>
  <si>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</si>
  <si>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</si>
  <si>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</si>
  <si>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</si>
  <si>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</si>
  <si>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</si>
  <si>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</si>
  <si>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</si>
  <si>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</si>
  <si>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</si>
  <si>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</si>
  <si>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</si>
  <si>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</si>
  <si>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</si>
  <si>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</si>
  <si>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</si>
  <si>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</si>
  <si>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</si>
  <si>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</si>
  <si>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</si>
  <si>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</si>
  <si>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</si>
  <si>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</si>
  <si>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</si>
  <si>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</si>
  <si>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</si>
  <si>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</si>
  <si>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</si>
  <si>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</si>
  <si>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</si>
  <si>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</si>
  <si>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</si>
  <si>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</si>
  <si>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</si>
  <si>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</si>
  <si>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</si>
  <si>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</si>
  <si>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</si>
  <si>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</si>
  <si>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</si>
  <si>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</si>
  <si>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</si>
  <si>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</si>
  <si>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</si>
  <si>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</si>
  <si>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</si>
  <si>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</si>
  <si>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</si>
  <si>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</si>
  <si>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</si>
  <si>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</si>
  <si>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</si>
  <si>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</si>
  <si>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</si>
  <si>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</si>
  <si>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</si>
  <si>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</si>
  <si>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</si>
  <si>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</si>
  <si>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</si>
  <si>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</si>
  <si>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</si>
  <si>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</si>
  <si>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</si>
  <si>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</si>
  <si>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</si>
  <si>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</si>
  <si>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</si>
  <si>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</si>
  <si>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</si>
  <si>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</si>
  <si>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</si>
  <si>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</si>
  <si>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</si>
  <si>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</si>
  <si>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</si>
  <si>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</si>
  <si>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</si>
  <si>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</si>
  <si>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</si>
  <si>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</si>
  <si>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</si>
  <si>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</si>
  <si>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</si>
  <si>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</si>
  <si>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</si>
  <si>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</si>
  <si>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</si>
  <si>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</si>
  <si>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</si>
  <si>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</si>
  <si>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</si>
  <si>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</si>
  <si>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</si>
  <si>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</si>
  <si>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</si>
  <si>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</si>
  <si>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</si>
  <si>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</si>
  <si>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</si>
  <si>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</si>
  <si>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</si>
  <si>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</si>
  <si>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</si>
  <si>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</si>
  <si>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</si>
  <si>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</si>
  <si>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</si>
  <si>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</si>
  <si>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</si>
  <si>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</si>
  <si>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</si>
  <si>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</si>
  <si>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</si>
  <si>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</si>
  <si>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</si>
  <si>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</si>
  <si>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</si>
  <si>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</si>
  <si>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</si>
  <si>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</si>
  <si>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</si>
  <si>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</si>
  <si>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</si>
  <si>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</si>
  <si>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</si>
  <si>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</si>
  <si>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</si>
  <si>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</si>
  <si>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</si>
  <si>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</si>
  <si>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</si>
  <si>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</si>
  <si>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</si>
  <si>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</si>
  <si>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</si>
  <si>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</si>
  <si>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</si>
  <si>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</si>
  <si>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</si>
  <si>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</si>
  <si>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</si>
  <si>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</si>
  <si>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</si>
  <si>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</si>
  <si>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</si>
  <si>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</si>
  <si>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</si>
  <si>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</si>
  <si>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</si>
  <si>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</si>
  <si>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</si>
  <si>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</si>
  <si>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</si>
  <si>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</si>
  <si>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</si>
  <si>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</si>
  <si>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</si>
  <si>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</si>
  <si>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</si>
  <si>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</si>
  <si>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</si>
  <si>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</si>
  <si>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</si>
  <si>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</si>
  <si>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</si>
  <si>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</si>
  <si>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</si>
  <si>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</si>
  <si>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</si>
  <si>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</si>
  <si>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</si>
  <si>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</si>
  <si>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</si>
  <si>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</si>
  <si>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</si>
  <si>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</si>
  <si>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</si>
  <si>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</si>
  <si>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</si>
  <si>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</si>
  <si>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</si>
  <si>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</si>
  <si>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</si>
  <si>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</si>
  <si>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</si>
  <si>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</si>
  <si>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</si>
  <si>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</si>
  <si>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</si>
  <si>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</si>
  <si>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</si>
  <si>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</si>
  <si>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</si>
  <si>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</si>
  <si>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</si>
  <si>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</si>
  <si>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</si>
  <si>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</si>
  <si>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</si>
  <si>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</si>
  <si>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</si>
  <si>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</si>
  <si>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</si>
  <si>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</si>
  <si>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</si>
  <si>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</si>
  <si>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</si>
  <si>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</si>
  <si>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</si>
  <si>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</si>
  <si>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</si>
  <si>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</si>
  <si>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</si>
  <si>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</si>
  <si>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</si>
  <si>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</si>
  <si>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</si>
  <si>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</si>
  <si>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</si>
  <si>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</si>
  <si>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</si>
  <si>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</si>
  <si>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</si>
  <si>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</si>
  <si>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</si>
  <si>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</si>
  <si>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</si>
  <si>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</si>
  <si>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</si>
  <si>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</si>
  <si>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</si>
  <si>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</si>
  <si>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</si>
  <si>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</si>
  <si>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</si>
  <si>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</si>
  <si>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</si>
  <si>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</si>
  <si>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</si>
  <si>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</si>
  <si>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</si>
  <si>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</si>
  <si>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</si>
  <si>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</si>
  <si>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</si>
  <si>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</si>
  <si>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</si>
  <si>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</si>
  <si>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</si>
  <si>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</si>
  <si>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</si>
  <si>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</si>
  <si>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</si>
  <si>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</si>
  <si>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</si>
  <si>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</si>
  <si>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</si>
  <si>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</si>
  <si>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</si>
  <si>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</si>
  <si>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</si>
  <si>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</si>
  <si>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</si>
  <si>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</si>
  <si>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</si>
  <si>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</si>
  <si>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</si>
  <si>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</si>
  <si>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</si>
  <si>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</si>
  <si>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</si>
  <si>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</si>
  <si>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</si>
  <si>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</si>
  <si>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</si>
  <si>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</si>
  <si>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</si>
  <si>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</si>
  <si>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</si>
  <si>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</si>
  <si>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</si>
  <si>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</si>
  <si>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</si>
  <si>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</si>
  <si>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</si>
  <si>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</si>
  <si>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</si>
  <si>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</si>
  <si>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</si>
  <si>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</si>
  <si>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</si>
  <si>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</si>
  <si>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</si>
  <si>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</si>
  <si>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</si>
  <si>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</si>
  <si>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</si>
  <si>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</si>
  <si>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</si>
  <si>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</si>
  <si>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</si>
  <si>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</si>
  <si>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</si>
  <si>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</si>
  <si>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</si>
  <si>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</si>
  <si>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</si>
  <si>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</si>
  <si>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</si>
  <si>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</si>
  <si>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</si>
  <si>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</si>
  <si>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</si>
  <si>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</si>
  <si>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</si>
  <si>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</si>
  <si>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</si>
  <si>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</si>
  <si>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</si>
  <si>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</si>
  <si>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</si>
  <si>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</si>
  <si>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</si>
  <si>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</si>
  <si>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</si>
  <si>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</si>
  <si>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</si>
  <si>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</si>
  <si>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</si>
  <si>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</si>
  <si>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</si>
  <si>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</si>
  <si>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</si>
  <si>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</si>
  <si>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</si>
  <si>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</si>
  <si>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</si>
  <si>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</si>
  <si>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</si>
  <si>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</si>
  <si>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</si>
  <si>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</si>
  <si>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</si>
  <si>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</si>
  <si>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</si>
  <si>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</si>
  <si>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</si>
  <si>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</si>
  <si>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</si>
  <si>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</si>
  <si>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</si>
  <si>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</si>
  <si>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</si>
  <si>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</si>
  <si>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</si>
  <si>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</si>
  <si>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</si>
  <si>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</si>
  <si>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</si>
  <si>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</si>
  <si>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</si>
  <si>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</si>
  <si>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</si>
  <si>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</si>
  <si>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</si>
  <si>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</si>
  <si>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</si>
  <si>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</si>
  <si>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</si>
  <si>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</si>
  <si>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</si>
  <si>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</si>
  <si>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</si>
  <si>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</si>
  <si>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</si>
  <si>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</si>
  <si>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</si>
  <si>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</si>
  <si>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</si>
  <si>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</si>
  <si>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</si>
  <si>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</si>
  <si>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</si>
  <si>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</si>
  <si>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</si>
  <si>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</si>
  <si>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</si>
  <si>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</si>
  <si>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</si>
  <si>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</si>
  <si>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</si>
  <si>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</si>
  <si>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</si>
  <si>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</si>
  <si>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</si>
  <si>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</si>
  <si>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</si>
  <si>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</si>
  <si>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</si>
  <si>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</si>
  <si>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</si>
  <si>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</si>
  <si>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</si>
  <si>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</si>
  <si>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</si>
  <si>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</si>
  <si>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</si>
  <si>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</si>
  <si>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</si>
  <si>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</si>
  <si>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</si>
  <si>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</si>
  <si>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</si>
  <si>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</si>
  <si>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</si>
  <si>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</si>
  <si>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</si>
  <si>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</si>
  <si>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</si>
  <si>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</si>
  <si>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</si>
  <si>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</si>
  <si>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</si>
  <si>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</si>
  <si>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</si>
  <si>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</si>
  <si>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</si>
  <si>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</si>
  <si>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</si>
  <si>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</si>
  <si>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</si>
  <si>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</si>
  <si>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</si>
  <si>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</si>
  <si>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</si>
  <si>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</si>
  <si>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</si>
  <si>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</si>
  <si>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</si>
  <si>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</si>
  <si>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</si>
  <si>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</si>
  <si>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</si>
  <si>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</si>
  <si>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</si>
  <si>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</si>
  <si>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</si>
  <si>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</si>
  <si>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</si>
  <si>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</si>
  <si>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</si>
  <si>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</si>
  <si>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</si>
  <si>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</si>
  <si>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</si>
  <si>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</si>
  <si>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</si>
  <si>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</si>
  <si>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</si>
  <si>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</si>
  <si>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</si>
  <si>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</si>
  <si>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</si>
  <si>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</si>
  <si>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</si>
  <si>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</si>
  <si>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</si>
  <si>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</si>
  <si>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</si>
  <si>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</si>
  <si>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</si>
  <si>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</si>
  <si>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</si>
  <si>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</si>
  <si>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</si>
  <si>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</si>
  <si>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</si>
  <si>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</si>
  <si>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</si>
  <si>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</si>
  <si>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</si>
  <si>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</si>
  <si>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</si>
  <si>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</si>
  <si>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</si>
  <si>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</si>
  <si>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</si>
  <si>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</si>
  <si>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</si>
  <si>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</si>
  <si>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</si>
  <si>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</si>
  <si>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</si>
  <si>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</si>
  <si>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</si>
  <si>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</si>
  <si>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</si>
  <si>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</si>
  <si>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</si>
  <si>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</si>
  <si>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</si>
  <si>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</si>
  <si>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</si>
  <si>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</si>
  <si>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</si>
  <si>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</si>
  <si>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</si>
  <si>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</si>
  <si>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</si>
  <si>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</si>
  <si>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</si>
  <si>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</si>
  <si>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</si>
  <si>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</si>
  <si>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</si>
  <si>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</si>
  <si>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</si>
  <si>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</si>
  <si>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</si>
  <si>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</si>
  <si>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</si>
  <si>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</si>
  <si>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</si>
  <si>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</si>
  <si>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</si>
  <si>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</si>
  <si>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</si>
  <si>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</si>
  <si>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</si>
  <si>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</si>
  <si>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</si>
  <si>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</si>
  <si>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</si>
  <si>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</si>
  <si>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</si>
  <si>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</si>
  <si>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</si>
  <si>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</si>
  <si>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</si>
  <si>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</si>
  <si>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</si>
  <si>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</si>
  <si>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</si>
  <si>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</si>
  <si>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</si>
  <si>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</si>
  <si>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</si>
  <si>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</si>
  <si>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</si>
  <si>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</si>
  <si>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</si>
  <si>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</si>
  <si>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</si>
  <si>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</si>
  <si>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</si>
  <si>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</si>
  <si>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</si>
  <si>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</si>
  <si>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</si>
  <si>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</si>
  <si>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</si>
  <si>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</si>
  <si>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</si>
  <si>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</si>
  <si>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</si>
  <si>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</si>
  <si>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</si>
  <si>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</si>
  <si>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</si>
  <si>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</si>
  <si>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</si>
  <si>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</si>
  <si>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</si>
  <si>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</si>
  <si>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</si>
  <si>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</si>
  <si>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</si>
  <si>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</si>
  <si>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</si>
  <si>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</si>
  <si>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</si>
  <si>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</si>
  <si>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</si>
  <si>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</si>
  <si>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</si>
  <si>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</si>
  <si>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</si>
  <si>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</si>
  <si>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</si>
  <si>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</si>
  <si>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</si>
  <si>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</si>
  <si>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</si>
  <si>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</si>
  <si>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</si>
  <si>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</si>
  <si>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</si>
  <si>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</si>
  <si>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</si>
  <si>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</si>
  <si>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</si>
  <si>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</si>
  <si>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</si>
  <si>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</si>
  <si>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</si>
  <si>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</si>
  <si>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</si>
  <si>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</si>
  <si>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</si>
  <si>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</si>
  <si>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</si>
  <si>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</si>
  <si>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</si>
  <si>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</si>
  <si>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</si>
  <si>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</si>
  <si>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</si>
  <si>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</si>
  <si>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</si>
  <si>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</si>
  <si>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</si>
  <si>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</si>
  <si>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</si>
  <si>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</si>
  <si>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</si>
  <si>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</si>
  <si>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</si>
  <si>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</si>
  <si>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</si>
  <si>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</si>
  <si>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</si>
  <si>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</si>
  <si>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</si>
  <si>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</si>
  <si>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</si>
  <si>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</si>
  <si>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</si>
  <si>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</si>
  <si>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</si>
  <si>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</si>
  <si>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</si>
  <si>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</si>
  <si>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</si>
  <si>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</si>
  <si>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</si>
  <si>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</si>
  <si>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</si>
  <si>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</si>
  <si>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</si>
  <si>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</si>
  <si>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</si>
  <si>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</si>
  <si>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</si>
  <si>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</si>
  <si>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</si>
  <si>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</si>
  <si>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</si>
  <si>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</si>
  <si>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</si>
  <si>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</si>
  <si>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</si>
  <si>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</si>
  <si>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</si>
  <si>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</si>
  <si>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</si>
  <si>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</si>
  <si>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</si>
  <si>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</si>
  <si>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</si>
  <si>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</si>
  <si>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</si>
  <si>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</si>
  <si>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</si>
  <si>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</si>
  <si>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</si>
  <si>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</si>
  <si>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</si>
  <si>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</si>
  <si>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</si>
  <si>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</si>
  <si>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</si>
  <si>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</si>
  <si>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</si>
  <si>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</si>
  <si>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</si>
  <si>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</si>
  <si>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</si>
  <si>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</si>
  <si>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</si>
  <si>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</si>
  <si>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</si>
  <si>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</si>
  <si>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</si>
  <si>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</si>
  <si>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</si>
  <si>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</si>
  <si>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</si>
  <si>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</si>
  <si>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</si>
  <si>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</si>
  <si>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</si>
  <si>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</si>
  <si>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</si>
  <si>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</si>
  <si>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</si>
  <si>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</si>
  <si>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</si>
  <si>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</si>
  <si>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</si>
  <si>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</si>
  <si>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</si>
  <si>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</si>
  <si>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</si>
  <si>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</si>
  <si>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</si>
  <si>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</si>
  <si>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</si>
  <si>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</si>
  <si>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</si>
  <si>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</si>
  <si>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</si>
  <si>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</si>
  <si>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</si>
  <si>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</si>
  <si>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</si>
  <si>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</si>
  <si>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</si>
  <si>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</si>
  <si>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</si>
  <si>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</si>
  <si>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</si>
  <si>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</si>
  <si>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</si>
  <si>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</si>
  <si>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</si>
  <si>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</si>
  <si>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</si>
  <si>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</si>
  <si>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</si>
  <si>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</si>
  <si>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</si>
  <si>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</si>
  <si>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</si>
  <si>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</si>
  <si>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</si>
  <si>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</si>
  <si>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</si>
  <si>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</si>
  <si>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</si>
  <si>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</si>
  <si>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</si>
  <si>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</si>
  <si>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</si>
  <si>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</si>
  <si>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</si>
  <si>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</si>
  <si>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</si>
  <si>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</si>
  <si>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</si>
  <si>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</si>
  <si>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</si>
  <si>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</si>
  <si>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</si>
  <si>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</si>
  <si>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</si>
  <si>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</si>
  <si>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</si>
  <si>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</si>
  <si>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</si>
  <si>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</si>
  <si>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</si>
  <si>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</si>
  <si>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</si>
  <si>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</si>
  <si>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</si>
  <si>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</si>
  <si>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</si>
  <si>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</si>
  <si>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</si>
  <si>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</si>
  <si>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</si>
  <si>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</si>
  <si>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</si>
  <si>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</si>
  <si>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</si>
  <si>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</si>
  <si>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</si>
  <si>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</si>
  <si>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</si>
  <si>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</si>
  <si>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</si>
  <si>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</si>
  <si>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</si>
  <si>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</si>
  <si>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</si>
  <si>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</si>
  <si>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</si>
  <si>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</si>
  <si>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</si>
  <si>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</si>
  <si>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</si>
  <si>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</si>
  <si>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</si>
  <si>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</si>
  <si>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</si>
  <si>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</si>
  <si>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</si>
  <si>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</si>
  <si>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</si>
  <si>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</si>
  <si>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</si>
  <si>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</si>
  <si>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</si>
  <si>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</si>
  <si>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</si>
  <si>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</si>
  <si>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</si>
  <si>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</si>
  <si>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</si>
  <si>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</si>
  <si>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</si>
  <si>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</si>
  <si>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</si>
  <si>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</si>
  <si>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</si>
  <si>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</si>
  <si>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</si>
  <si>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</si>
  <si>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</si>
  <si>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</si>
  <si>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</si>
  <si>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</si>
  <si>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</si>
  <si>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</si>
  <si>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</si>
  <si>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</si>
  <si>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</si>
  <si>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</si>
  <si>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</si>
  <si>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</si>
  <si>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</si>
  <si>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</si>
  <si>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</si>
  <si>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</si>
  <si>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</si>
  <si>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</si>
  <si>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</si>
  <si>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</si>
  <si>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</si>
  <si>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</si>
  <si>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</si>
  <si>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</si>
  <si>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</si>
  <si>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</si>
  <si>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</si>
  <si>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</si>
  <si>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</si>
  <si>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</si>
  <si>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</si>
  <si>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</si>
  <si>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</si>
  <si>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</si>
  <si>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</si>
  <si>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</si>
  <si>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</si>
  <si>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</si>
  <si>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</si>
  <si>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</si>
  <si>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</si>
  <si>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</si>
  <si>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</si>
  <si>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</si>
  <si>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</si>
  <si>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</si>
  <si>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</si>
  <si>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</si>
  <si>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</si>
  <si>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</si>
  <si>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</si>
  <si>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</si>
  <si>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</si>
  <si>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</si>
  <si>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</si>
  <si>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</si>
  <si>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</si>
  <si>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</si>
  <si>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</si>
  <si>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</si>
  <si>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</si>
  <si>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</si>
  <si>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</si>
  <si>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</si>
  <si>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</si>
  <si>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</si>
  <si>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</si>
  <si>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</si>
  <si>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</si>
  <si>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</si>
  <si>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</si>
  <si>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</si>
  <si>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</si>
  <si>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</si>
  <si>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</si>
  <si>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</si>
  <si>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</si>
  <si>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</si>
  <si>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</si>
  <si>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</si>
  <si>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</si>
  <si>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</si>
  <si>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</si>
  <si>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</si>
  <si>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</si>
  <si>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</si>
  <si>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</si>
  <si>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</si>
  <si>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</si>
  <si>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</si>
  <si>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</si>
  <si>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</si>
  <si>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</si>
  <si>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</si>
  <si>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</si>
  <si>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</si>
  <si>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</si>
  <si>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</si>
  <si>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</si>
  <si>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</si>
  <si>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</si>
  <si>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</si>
  <si>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</si>
  <si>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</si>
  <si>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</si>
  <si>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</si>
  <si>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</si>
  <si>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</si>
  <si>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</si>
  <si>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</si>
  <si>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</si>
  <si>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</si>
  <si>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</si>
  <si>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</si>
  <si>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</si>
  <si>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</si>
  <si>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</si>
  <si>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</si>
  <si>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</si>
  <si>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</si>
  <si>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</si>
  <si>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</si>
  <si>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</si>
  <si>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</si>
  <si>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</si>
  <si>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</si>
  <si>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</si>
  <si>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</si>
  <si>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</si>
  <si>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</si>
  <si>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</si>
  <si>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</si>
  <si>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</si>
  <si>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</si>
  <si>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</si>
  <si>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</si>
  <si>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</si>
  <si>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</si>
  <si>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</si>
  <si>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</si>
  <si>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</si>
  <si>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</si>
  <si>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</si>
  <si>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</si>
  <si>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</si>
  <si>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</si>
  <si>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</si>
  <si>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</si>
  <si>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</si>
  <si>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</si>
  <si>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</si>
  <si>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</si>
  <si>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</si>
  <si>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</si>
  <si>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</si>
  <si>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</si>
  <si>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</si>
  <si>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</si>
  <si>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</si>
  <si>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</si>
  <si>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</si>
  <si>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</si>
  <si>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</si>
  <si>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</si>
  <si>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</si>
  <si>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</si>
  <si>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</si>
  <si>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</si>
  <si>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</si>
  <si>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</si>
  <si>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</si>
  <si>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</si>
  <si>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</si>
  <si>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</si>
  <si>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</si>
  <si>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</si>
  <si>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</si>
  <si>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</si>
  <si>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</si>
  <si>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</si>
  <si>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</si>
  <si>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</si>
  <si>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</si>
  <si>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</si>
  <si>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</si>
  <si>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</si>
  <si>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</si>
  <si>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</si>
  <si>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</si>
  <si>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</si>
  <si>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</si>
  <si>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</si>
  <si>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</si>
  <si>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</si>
  <si>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</si>
  <si>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</si>
  <si>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</si>
  <si>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</si>
  <si>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</si>
  <si>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</si>
  <si>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</si>
  <si>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</si>
  <si>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</si>
  <si>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</si>
  <si>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</si>
  <si>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</si>
  <si>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</si>
  <si>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</si>
  <si>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</si>
  <si>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</si>
  <si>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</si>
  <si>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</si>
  <si>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</si>
  <si>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</si>
  <si>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</si>
  <si>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</si>
  <si>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</si>
  <si>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</si>
  <si>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</si>
  <si>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</si>
  <si>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</si>
  <si>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</si>
  <si>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</si>
  <si>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</si>
  <si>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</si>
  <si>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</si>
  <si>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</si>
  <si>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</si>
  <si>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</si>
  <si>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</si>
  <si>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</si>
  <si>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</si>
  <si>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</si>
  <si>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</si>
  <si>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</si>
  <si>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</si>
  <si>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</si>
  <si>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</si>
  <si>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</si>
  <si>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</si>
  <si>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</si>
  <si>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</si>
  <si>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</si>
  <si>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</si>
  <si>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</si>
  <si>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</si>
  <si>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</si>
  <si>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</si>
  <si>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</si>
  <si>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</si>
  <si>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</si>
  <si>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</si>
  <si>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</si>
  <si>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</si>
  <si>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</si>
  <si>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</si>
  <si>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</si>
  <si>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</si>
  <si>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</si>
  <si>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</si>
  <si>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</si>
  <si>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</si>
  <si>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</si>
  <si>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</si>
  <si>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</si>
  <si>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</si>
  <si>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</si>
  <si>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</si>
  <si>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</si>
  <si>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</si>
  <si>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</si>
  <si>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</si>
  <si>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</si>
  <si>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</si>
  <si>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</si>
  <si>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</si>
  <si>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</si>
  <si>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</si>
  <si>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</si>
  <si>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</si>
  <si>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</si>
  <si>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</si>
  <si>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</si>
  <si>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</si>
  <si>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</si>
  <si>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</si>
  <si>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</si>
  <si>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</si>
  <si>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</si>
  <si>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</si>
  <si>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</si>
  <si>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</si>
  <si>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</si>
  <si>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</si>
  <si>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</si>
  <si>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</si>
  <si>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</si>
  <si>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</si>
  <si>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</si>
  <si>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</si>
  <si>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</si>
  <si>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</si>
  <si>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</si>
  <si>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</si>
  <si>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</si>
  <si>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</si>
  <si>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</si>
  <si>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</si>
  <si>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</si>
  <si>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</si>
  <si>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</si>
  <si>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</si>
  <si>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</si>
  <si>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</si>
  <si>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</si>
  <si>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</si>
  <si>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</si>
  <si>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</si>
  <si>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</si>
  <si>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</si>
  <si>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</si>
  <si>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</si>
  <si>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</si>
  <si>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</si>
  <si>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</si>
  <si>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</si>
  <si>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</si>
  <si>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</si>
  <si>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</si>
  <si>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</si>
  <si>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</si>
  <si>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</si>
  <si>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</si>
  <si>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</si>
  <si>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</si>
  <si>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</si>
  <si>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</si>
  <si>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</si>
  <si>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</si>
  <si>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</si>
  <si>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</si>
  <si>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</si>
  <si>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</si>
  <si>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</si>
  <si>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</si>
  <si>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</si>
  <si>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</si>
  <si>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</si>
  <si>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</si>
  <si>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</si>
  <si>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</si>
  <si>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</si>
  <si>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</si>
  <si>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</si>
  <si>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</si>
  <si>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</si>
  <si>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</si>
  <si>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</si>
  <si>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</si>
  <si>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</si>
  <si>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</si>
  <si>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</si>
  <si>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</si>
  <si>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</si>
  <si>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</si>
  <si>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</si>
  <si>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</si>
  <si>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</si>
  <si>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</si>
  <si>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</si>
  <si>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</si>
  <si>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</si>
  <si>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</si>
  <si>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</si>
  <si>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</si>
  <si>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</si>
  <si>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</si>
  <si>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</si>
  <si>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</si>
  <si>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</si>
  <si>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</si>
  <si>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</si>
  <si>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</si>
  <si>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</si>
  <si>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</si>
  <si>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</si>
  <si>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</si>
  <si>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</si>
  <si>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</si>
  <si>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</si>
  <si>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</si>
  <si>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</si>
  <si>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</si>
  <si>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</si>
  <si>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</si>
  <si>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</si>
  <si>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</si>
  <si>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</si>
  <si>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</si>
  <si>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</si>
  <si>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</si>
  <si>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</si>
  <si>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</si>
  <si>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</si>
  <si>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</si>
  <si>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</si>
  <si>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</si>
  <si>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</si>
  <si>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</si>
  <si>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</si>
  <si>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</si>
  <si>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</si>
  <si>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</si>
  <si>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</si>
  <si>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</si>
  <si>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</si>
  <si>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</si>
  <si>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</si>
  <si>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</si>
  <si>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</si>
  <si>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</si>
  <si>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</si>
  <si>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</si>
  <si>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</si>
  <si>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</si>
  <si>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</si>
  <si>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</si>
  <si>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</si>
  <si>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</si>
  <si>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</si>
  <si>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</si>
  <si>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</si>
  <si>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</si>
  <si>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</si>
  <si>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</si>
  <si>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</si>
  <si>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</si>
  <si>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</si>
  <si>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</si>
  <si>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</si>
  <si>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</si>
  <si>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</si>
  <si>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</si>
  <si>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</si>
  <si>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</si>
  <si>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</si>
  <si>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</si>
  <si>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</si>
  <si>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</si>
  <si>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</si>
  <si>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</si>
  <si>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</si>
  <si>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</si>
  <si>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</si>
  <si>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</si>
  <si>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</si>
  <si>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</si>
  <si>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</si>
  <si>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</si>
  <si>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</si>
  <si>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</si>
  <si>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</si>
  <si>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</si>
  <si>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</si>
  <si>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</si>
  <si>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</si>
  <si>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</si>
  <si>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</si>
  <si>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</si>
  <si>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</si>
  <si>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</si>
  <si>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</si>
  <si>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</si>
  <si>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</si>
  <si>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</si>
  <si>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</si>
  <si>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</si>
  <si>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</si>
  <si>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</si>
  <si>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</si>
  <si>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</si>
  <si>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</si>
  <si>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</si>
  <si>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</si>
  <si>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</si>
  <si>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</si>
  <si>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</si>
  <si>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</si>
  <si>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</si>
  <si>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</si>
  <si>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</si>
  <si>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</si>
  <si>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</si>
  <si>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</si>
  <si>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</si>
  <si>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</si>
  <si>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</si>
  <si>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</si>
  <si>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</si>
  <si>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</si>
  <si>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</si>
  <si>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</si>
  <si>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</si>
  <si>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</si>
  <si>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</si>
  <si>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</si>
  <si>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</si>
  <si>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</si>
  <si>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</si>
  <si>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</si>
  <si>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</si>
  <si>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</si>
  <si>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</si>
  <si>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</si>
  <si>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</si>
  <si>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</si>
  <si>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</si>
  <si>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</si>
  <si>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</si>
  <si>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</si>
  <si>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</si>
  <si>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</si>
  <si>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</si>
  <si>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</si>
  <si>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</si>
  <si>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</si>
  <si>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</si>
  <si>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</si>
  <si>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</si>
  <si>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</si>
  <si>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</si>
  <si>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</si>
  <si>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</si>
  <si>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</si>
  <si>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</si>
  <si>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</si>
  <si>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</si>
  <si>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</si>
  <si>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</si>
  <si>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</si>
  <si>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</si>
  <si>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</si>
  <si>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</si>
  <si>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</si>
  <si>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</si>
  <si>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</si>
  <si>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</si>
  <si>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</si>
  <si>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</si>
  <si>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</si>
  <si>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</si>
  <si>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</si>
  <si>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</si>
  <si>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</si>
  <si>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</si>
  <si>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</si>
  <si>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</si>
  <si>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</si>
  <si>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</si>
  <si>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</si>
  <si>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</si>
  <si>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</si>
  <si>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</si>
  <si>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</si>
  <si>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</si>
  <si>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</si>
  <si>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</si>
  <si>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</si>
  <si>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</si>
  <si>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</si>
  <si>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</si>
  <si>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</si>
  <si>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</si>
  <si>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</si>
  <si>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</si>
  <si>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</si>
  <si>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</si>
  <si>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</si>
  <si>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</si>
  <si>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</si>
  <si>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</si>
  <si>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</si>
  <si>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</si>
  <si>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</si>
  <si>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</si>
  <si>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</si>
  <si>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</si>
  <si>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</si>
  <si>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</si>
  <si>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</si>
  <si>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</si>
  <si>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</si>
  <si>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</si>
  <si>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</si>
  <si>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</si>
  <si>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</si>
  <si>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</si>
  <si>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</si>
  <si>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</si>
  <si>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</si>
  <si>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</si>
  <si>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</si>
  <si>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</si>
  <si>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</si>
  <si>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</si>
  <si>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</si>
  <si>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</si>
  <si>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</si>
  <si>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</si>
  <si>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</si>
  <si>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</si>
  <si>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</si>
  <si>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</si>
  <si>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</si>
  <si>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</si>
  <si>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</si>
  <si>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</si>
  <si>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</si>
  <si>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</si>
  <si>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</si>
  <si>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</si>
  <si>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</si>
  <si>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</si>
  <si>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</si>
  <si>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</si>
  <si>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</si>
  <si>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</si>
  <si>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</si>
  <si>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</si>
  <si>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</si>
  <si>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</si>
  <si>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</si>
  <si>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</si>
  <si>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</si>
  <si>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</si>
  <si>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</si>
  <si>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</si>
  <si>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</si>
  <si>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</si>
  <si>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</si>
  <si>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</si>
  <si>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</si>
  <si>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</si>
  <si>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</si>
  <si>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</si>
  <si>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</si>
  <si>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</si>
  <si>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</si>
  <si>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</si>
  <si>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</si>
  <si>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</si>
  <si>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</si>
  <si>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</si>
  <si>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</si>
  <si>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</si>
  <si>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</si>
  <si>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</si>
  <si>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</si>
  <si>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</si>
  <si>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</si>
  <si>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</si>
  <si>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</si>
  <si>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</si>
  <si>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</si>
  <si>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</si>
  <si>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</si>
  <si>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</si>
  <si>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</si>
  <si>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</si>
  <si>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</si>
  <si>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</si>
  <si>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</si>
  <si>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</si>
  <si>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</si>
  <si>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</si>
  <si>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</si>
  <si>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</si>
  <si>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</si>
  <si>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</si>
  <si>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</si>
  <si>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</si>
  <si>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</si>
  <si>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</si>
  <si>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</si>
  <si>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</si>
  <si>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</si>
  <si>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</si>
  <si>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</si>
  <si>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</si>
  <si>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</si>
  <si>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</si>
  <si>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</si>
  <si>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</si>
  <si>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</si>
  <si>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</si>
  <si>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</si>
  <si>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</si>
  <si>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</si>
  <si>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</si>
  <si>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</si>
  <si>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</si>
  <si>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</si>
  <si>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</si>
  <si>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</si>
  <si>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</si>
  <si>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</si>
  <si>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</si>
  <si>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</si>
  <si>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</si>
  <si>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</si>
  <si>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</si>
  <si>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</si>
  <si>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</si>
  <si>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</si>
  <si>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</si>
  <si>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</si>
  <si>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</si>
  <si>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</si>
  <si>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</si>
  <si>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</si>
  <si>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</si>
  <si>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</si>
  <si>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</si>
  <si>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</si>
  <si>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</si>
  <si>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</si>
  <si>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</si>
  <si>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</si>
  <si>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</si>
  <si>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</si>
  <si>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</si>
  <si>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</si>
  <si>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</si>
  <si>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</si>
  <si>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</si>
  <si>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</si>
  <si>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</si>
  <si>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</si>
  <si>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</si>
  <si>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</si>
  <si>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</si>
  <si>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</si>
  <si>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</si>
  <si>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</si>
  <si>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</si>
  <si>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</si>
  <si>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</si>
  <si>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</si>
  <si>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</si>
  <si>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</si>
  <si>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</si>
  <si>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</si>
  <si>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</si>
  <si>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</si>
  <si>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</si>
  <si>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</si>
  <si>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</si>
  <si>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</si>
  <si>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</si>
  <si>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</si>
  <si>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</si>
  <si>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</si>
  <si>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</si>
  <si>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</si>
  <si>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</si>
  <si>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</si>
  <si>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</si>
  <si>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</si>
  <si>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</si>
  <si>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</si>
  <si>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</si>
  <si>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</si>
  <si>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</si>
  <si>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</si>
  <si>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</si>
  <si>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</si>
  <si>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</si>
  <si>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</si>
  <si>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</si>
  <si>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</si>
  <si>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</si>
  <si>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</si>
  <si>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</si>
  <si>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</si>
  <si>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</si>
  <si>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</si>
  <si>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</si>
  <si>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</si>
  <si>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</si>
  <si>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</si>
  <si>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</si>
  <si>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</si>
  <si>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</si>
  <si>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</si>
  <si>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</si>
  <si>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</si>
  <si>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</si>
  <si>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</si>
  <si>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</si>
  <si>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</si>
  <si>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</si>
  <si>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</si>
  <si>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</si>
  <si>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</si>
  <si>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</si>
  <si>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</si>
  <si>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</si>
  <si>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</si>
  <si>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</si>
  <si>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</si>
  <si>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</si>
  <si>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</si>
  <si>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</si>
  <si>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</si>
  <si>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</si>
  <si>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</si>
  <si>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</si>
  <si>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</si>
  <si>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</si>
  <si>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</si>
  <si>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</si>
  <si>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</si>
  <si>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</si>
  <si>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</si>
  <si>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</si>
  <si>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</si>
  <si>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</si>
  <si>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</si>
  <si>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</si>
  <si>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</si>
  <si>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</si>
  <si>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</si>
  <si>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</si>
  <si>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</si>
  <si>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</si>
  <si>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</si>
  <si>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</si>
  <si>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</si>
  <si>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</si>
  <si>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</si>
  <si>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</si>
  <si>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</si>
  <si>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</si>
  <si>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</si>
  <si>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</si>
  <si>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</si>
  <si>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</si>
  <si>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</si>
  <si>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</si>
  <si>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</si>
  <si>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</si>
  <si>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</si>
  <si>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</si>
  <si>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</si>
  <si>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</si>
  <si>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</si>
  <si>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</si>
  <si>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</si>
  <si>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</si>
  <si>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</si>
  <si>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</si>
  <si>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</si>
  <si>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</si>
  <si>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</si>
  <si>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</si>
  <si>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</si>
  <si>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</si>
  <si>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</si>
  <si>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</si>
  <si>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</si>
  <si>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</si>
  <si>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</si>
  <si>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</si>
  <si>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</si>
  <si>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</si>
  <si>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</si>
  <si>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</si>
  <si>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</si>
  <si>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</si>
  <si>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</si>
  <si>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</si>
  <si>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</si>
  <si>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</si>
  <si>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</si>
  <si>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</si>
  <si>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</si>
  <si>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</si>
  <si>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</si>
  <si>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</si>
  <si>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</si>
  <si>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</si>
  <si>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</si>
  <si>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</si>
  <si>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</si>
  <si>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</si>
  <si>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</si>
  <si>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</si>
  <si>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</si>
  <si>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</si>
  <si>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</si>
  <si>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</si>
  <si>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</si>
  <si>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</si>
  <si>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</si>
  <si>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</si>
  <si>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</si>
  <si>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</si>
  <si>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</si>
  <si>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</si>
  <si>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</si>
  <si>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</si>
  <si>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</si>
  <si>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</si>
  <si>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</si>
  <si>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</si>
  <si>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</si>
  <si>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</si>
  <si>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</si>
  <si>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</si>
  <si>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</si>
  <si>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</si>
  <si>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</si>
  <si>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</si>
  <si>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</si>
  <si>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</si>
  <si>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</si>
  <si>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</si>
  <si>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</si>
  <si>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</si>
  <si>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</si>
  <si>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</si>
  <si>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</si>
  <si>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</si>
  <si>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</si>
  <si>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</si>
  <si>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</si>
  <si>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</si>
  <si>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</si>
  <si>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</si>
  <si>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</si>
  <si>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</si>
  <si>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</si>
  <si>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</si>
  <si>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</si>
  <si>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</si>
  <si>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</si>
  <si>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</si>
  <si>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</si>
  <si>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</si>
  <si>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</si>
  <si>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</si>
  <si>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</si>
  <si>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</si>
  <si>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</si>
  <si>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</si>
  <si>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</si>
  <si>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</si>
  <si>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</si>
  <si>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</si>
  <si>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</si>
  <si>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</si>
  <si>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</si>
  <si>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</si>
  <si>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</si>
  <si>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</si>
  <si>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</si>
  <si>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</si>
  <si>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</si>
  <si>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</si>
  <si>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</si>
  <si>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</si>
  <si>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</si>
  <si>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</si>
  <si>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</si>
  <si>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</si>
  <si>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</si>
  <si>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</si>
  <si>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</si>
  <si>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</si>
  <si>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</si>
  <si>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</si>
  <si>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</si>
  <si>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</si>
  <si>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</si>
  <si>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</si>
  <si>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</si>
  <si>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</si>
  <si>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</si>
  <si>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</si>
  <si>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</si>
  <si>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</si>
  <si>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</si>
  <si>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</si>
  <si>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</si>
  <si>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</si>
  <si>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</si>
  <si>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</si>
  <si>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</si>
  <si>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</si>
  <si>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</si>
  <si>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</si>
  <si>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</si>
  <si>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</si>
  <si>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</si>
  <si>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</si>
  <si>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</si>
  <si>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</si>
  <si>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</si>
  <si>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</si>
  <si>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</si>
  <si>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</si>
  <si>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</si>
  <si>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</si>
  <si>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</si>
  <si>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</si>
  <si>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</si>
  <si>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</si>
  <si>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</si>
  <si>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</si>
  <si>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</si>
  <si>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</si>
  <si>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</si>
  <si>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</si>
  <si>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</si>
  <si>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</si>
  <si>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</si>
  <si>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</si>
  <si>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</si>
  <si>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</si>
  <si>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</si>
  <si>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</si>
  <si>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</si>
  <si>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</si>
  <si>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</si>
  <si>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</si>
  <si>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</si>
  <si>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</si>
  <si>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</si>
  <si>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</si>
  <si>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</si>
  <si>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</si>
  <si>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</si>
  <si>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</si>
  <si>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</si>
  <si>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</si>
  <si>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</si>
  <si>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</si>
  <si>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</si>
  <si>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</si>
  <si>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</si>
  <si>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</si>
  <si>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</si>
  <si>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</si>
  <si>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</si>
  <si>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</si>
  <si>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</si>
  <si>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</si>
  <si>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</si>
  <si>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</si>
  <si>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</si>
  <si>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</si>
  <si>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</si>
  <si>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</si>
  <si>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</si>
  <si>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</si>
  <si>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</si>
  <si>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</si>
  <si>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</si>
  <si>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</si>
  <si>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</si>
  <si>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</si>
  <si>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</si>
  <si>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</si>
  <si>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</si>
  <si>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</si>
  <si>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</si>
  <si>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</si>
  <si>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</si>
  <si>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</si>
  <si>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</si>
  <si>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</si>
  <si>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</si>
  <si>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</si>
  <si>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</si>
  <si>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</si>
  <si>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</si>
  <si>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</si>
  <si>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</si>
  <si>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</si>
  <si>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</si>
  <si>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</si>
  <si>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</si>
  <si>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</si>
  <si>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</si>
  <si>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</si>
  <si>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</si>
  <si>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</si>
  <si>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</si>
  <si>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</si>
  <si>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</si>
  <si>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</si>
  <si>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</si>
  <si>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</si>
  <si>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</si>
  <si>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</si>
  <si>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</si>
  <si>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</si>
  <si>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</si>
  <si>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</si>
  <si>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</si>
  <si>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</si>
  <si>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</si>
  <si>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</si>
  <si>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</si>
  <si>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</si>
  <si>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</si>
  <si>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</si>
  <si>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</si>
  <si>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</si>
  <si>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</si>
  <si>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</si>
  <si>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</si>
  <si>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</si>
  <si>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</si>
  <si>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</si>
  <si>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</si>
  <si>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</si>
  <si>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</si>
  <si>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</si>
  <si>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</si>
  <si>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</si>
  <si>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</si>
  <si>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</si>
  <si>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</si>
  <si>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</si>
  <si>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</si>
  <si>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</si>
  <si>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</si>
  <si>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</si>
  <si>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</si>
  <si>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</si>
  <si>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</si>
  <si>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</si>
  <si>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</si>
  <si>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</si>
  <si>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</si>
  <si>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</si>
  <si>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</si>
  <si>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</si>
  <si>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</si>
  <si>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</si>
  <si>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</si>
  <si>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</si>
  <si>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</si>
  <si>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</si>
  <si>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</si>
  <si>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</si>
  <si>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</si>
  <si>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</si>
  <si>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</si>
  <si>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</si>
  <si>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</si>
  <si>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</si>
  <si>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</si>
  <si>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</si>
  <si>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</si>
  <si>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</si>
  <si>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</si>
  <si>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</si>
  <si>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</si>
  <si>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</si>
  <si>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</si>
  <si>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</si>
  <si>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</si>
  <si>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</si>
  <si>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</si>
  <si>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</si>
  <si>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</si>
  <si>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</si>
  <si>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</si>
  <si>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</si>
  <si>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</si>
  <si>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</si>
  <si>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</si>
  <si>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</si>
  <si>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</si>
  <si>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</si>
  <si>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</si>
  <si>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</si>
  <si>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</si>
  <si>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</si>
  <si>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</si>
  <si>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</si>
  <si>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</si>
  <si>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</si>
  <si>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</si>
  <si>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</si>
  <si>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</si>
  <si>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</si>
  <si>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</si>
  <si>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</si>
  <si>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</si>
  <si>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</si>
  <si>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</si>
  <si>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</si>
  <si>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</si>
  <si>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</si>
  <si>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</si>
  <si>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</si>
  <si>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</si>
  <si>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</si>
  <si>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</si>
  <si>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</si>
  <si>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</si>
  <si>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</si>
  <si>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</si>
  <si>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</si>
  <si>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</si>
  <si>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</si>
  <si>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</si>
  <si>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</si>
  <si>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</si>
  <si>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</si>
  <si>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</si>
  <si>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</si>
  <si>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</si>
  <si>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</si>
  <si>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</si>
  <si>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</si>
  <si>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</si>
  <si>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</si>
  <si>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</si>
  <si>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</si>
  <si>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</si>
  <si>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</si>
  <si>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</si>
  <si>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</si>
  <si>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</si>
  <si>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</si>
  <si>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</si>
  <si>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</si>
  <si>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</si>
  <si>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</si>
  <si>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</si>
  <si>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</si>
  <si>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</si>
  <si>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</si>
  <si>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</si>
  <si>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</si>
  <si>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</si>
  <si>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</si>
  <si>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</si>
  <si>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</si>
  <si>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</si>
  <si>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</si>
  <si>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</si>
  <si>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</si>
  <si>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</si>
  <si>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</si>
  <si>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</si>
  <si>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</si>
  <si>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</si>
  <si>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</si>
  <si>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</si>
  <si>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</si>
  <si>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</si>
  <si>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</si>
  <si>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</si>
  <si>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</si>
  <si>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</si>
  <si>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</si>
  <si>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</si>
  <si>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</si>
  <si>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</si>
  <si>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</si>
  <si>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</si>
  <si>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</si>
  <si>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</si>
  <si>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</si>
  <si>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</si>
  <si>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</si>
  <si>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</si>
  <si>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</si>
  <si>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</si>
  <si>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</si>
  <si>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</si>
  <si>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</si>
  <si>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</si>
  <si>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</si>
  <si>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</si>
  <si>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</si>
  <si>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</si>
  <si>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</si>
  <si>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</si>
  <si>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</si>
  <si>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</si>
  <si>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</si>
  <si>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</si>
  <si>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</si>
  <si>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</si>
  <si>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</si>
  <si>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</si>
  <si>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</si>
  <si>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</si>
  <si>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</si>
  <si>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</si>
  <si>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</si>
  <si>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</si>
  <si>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</si>
  <si>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</si>
  <si>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</si>
  <si>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</si>
  <si>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</si>
  <si>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</si>
  <si>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</si>
  <si>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</si>
  <si>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</si>
  <si>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</si>
  <si>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</si>
  <si>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</si>
  <si>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</si>
  <si>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</si>
  <si>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</si>
  <si>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</si>
  <si>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</si>
  <si>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</si>
  <si>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</si>
  <si>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</si>
  <si>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</si>
  <si>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</si>
  <si>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</si>
  <si>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</si>
  <si>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</si>
  <si>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</si>
  <si>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</si>
  <si>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</si>
  <si>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</si>
  <si>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</si>
  <si>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</si>
  <si>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</si>
  <si>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</si>
  <si>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</si>
  <si>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</si>
  <si>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</si>
  <si>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</si>
  <si>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</si>
  <si>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</si>
  <si>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</si>
  <si>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</si>
  <si>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</si>
  <si>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</si>
  <si>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</si>
  <si>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</si>
  <si>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</si>
  <si>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</si>
  <si>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</si>
  <si>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</si>
  <si>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</si>
  <si>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</si>
  <si>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</si>
  <si>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</si>
  <si>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</si>
  <si>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</si>
  <si>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</si>
  <si>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</si>
  <si>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</si>
  <si>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</si>
  <si>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</si>
  <si>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</si>
  <si>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</si>
  <si>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</si>
  <si>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</si>
  <si>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</si>
  <si>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</si>
  <si>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</si>
  <si>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</si>
  <si>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</si>
  <si>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</si>
  <si>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</si>
  <si>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</si>
  <si>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</si>
  <si>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</si>
  <si>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</si>
  <si>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</si>
  <si>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</si>
  <si>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</si>
  <si>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</si>
  <si>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</si>
  <si>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</si>
  <si>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</si>
  <si>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</si>
  <si>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</si>
  <si>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</si>
  <si>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</si>
  <si>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</si>
  <si>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</si>
  <si>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</si>
  <si>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</si>
  <si>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</si>
  <si>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</si>
  <si>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</si>
  <si>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</si>
  <si>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</si>
  <si>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</si>
  <si>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</si>
  <si>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</si>
  <si>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</si>
  <si>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</si>
  <si>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</si>
  <si>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</si>
  <si>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</si>
  <si>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</si>
  <si>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</si>
  <si>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</si>
  <si>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</si>
  <si>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</si>
  <si>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</si>
  <si>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</si>
  <si>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</si>
  <si>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</si>
  <si>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</si>
  <si>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</si>
  <si>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</si>
  <si>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</si>
  <si>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</si>
  <si>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</si>
  <si>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</si>
  <si>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</si>
  <si>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</si>
  <si>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</si>
  <si>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</si>
  <si>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</si>
  <si>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</si>
  <si>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</si>
  <si>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</si>
  <si>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</si>
  <si>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</si>
  <si>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</si>
  <si>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</si>
  <si>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</si>
  <si>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</si>
  <si>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</si>
  <si>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</si>
  <si>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</si>
  <si>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</si>
  <si>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</si>
  <si>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</si>
  <si>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</si>
  <si>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</si>
  <si>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</si>
  <si>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</si>
  <si>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</si>
  <si>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</si>
  <si>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</si>
  <si>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</si>
  <si>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</si>
  <si>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</si>
  <si>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</si>
  <si>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</si>
  <si>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</si>
  <si>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</si>
  <si>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</si>
  <si>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</si>
  <si>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</si>
  <si>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</si>
  <si>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</si>
  <si>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</si>
  <si>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</si>
  <si>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</si>
  <si>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</si>
  <si>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</si>
  <si>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</si>
  <si>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</si>
  <si>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</si>
  <si>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</si>
  <si>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</si>
  <si>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</si>
  <si>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</si>
  <si>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</si>
  <si>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</si>
  <si>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</si>
  <si>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</si>
  <si>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</si>
  <si>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</si>
  <si>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</si>
  <si>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</si>
  <si>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</si>
  <si>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</si>
  <si>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</si>
  <si>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</si>
  <si>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</si>
  <si>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</si>
  <si>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</si>
  <si>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</si>
  <si>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</si>
  <si>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</si>
  <si>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</si>
  <si>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</si>
  <si>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</si>
  <si>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</si>
  <si>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</si>
  <si>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</si>
  <si>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</si>
  <si>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</si>
  <si>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</si>
  <si>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</si>
  <si>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</si>
  <si>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</si>
  <si>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</si>
  <si>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</si>
  <si>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</si>
  <si>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</si>
  <si>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</si>
  <si>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</si>
  <si>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</si>
  <si>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</si>
  <si>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</si>
  <si>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</si>
  <si>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</si>
  <si>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</si>
  <si>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</si>
  <si>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</si>
  <si>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</si>
  <si>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</si>
  <si>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</si>
  <si>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</si>
  <si>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</si>
  <si>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</si>
  <si>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</si>
  <si>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</si>
  <si>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</si>
  <si>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</si>
  <si>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</si>
  <si>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</si>
  <si>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</si>
  <si>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</si>
  <si>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</si>
  <si>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</si>
  <si>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</si>
  <si>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</si>
  <si>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</si>
  <si>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</si>
  <si>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</si>
  <si>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</si>
  <si>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</si>
  <si>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</si>
  <si>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</si>
  <si>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</si>
  <si>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</si>
  <si>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</si>
  <si>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</si>
  <si>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</si>
  <si>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</si>
  <si>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</si>
  <si>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</si>
  <si>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</si>
  <si>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</si>
  <si>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</si>
  <si>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</si>
  <si>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</si>
  <si>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</si>
  <si>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</si>
  <si>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</si>
  <si>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</si>
  <si>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</si>
  <si>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</si>
  <si>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</si>
  <si>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</si>
  <si>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</si>
  <si>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</si>
  <si>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</si>
  <si>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</si>
  <si>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</si>
  <si>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</si>
  <si>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</si>
  <si>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</si>
  <si>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</si>
  <si>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</si>
  <si>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</si>
  <si>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</si>
  <si>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</si>
  <si>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</si>
  <si>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</si>
  <si>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</si>
  <si>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</si>
  <si>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</si>
  <si>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</si>
  <si>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</si>
  <si>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</si>
  <si>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</si>
  <si>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</si>
  <si>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</si>
  <si>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</si>
  <si>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</si>
  <si>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</si>
  <si>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</si>
  <si>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</si>
  <si>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</si>
  <si>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</si>
  <si>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</si>
  <si>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</si>
  <si>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</si>
  <si>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</si>
  <si>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</si>
  <si>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</si>
  <si>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</si>
  <si>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</si>
  <si>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</si>
  <si>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</si>
  <si>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</si>
  <si>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</si>
  <si>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</si>
  <si>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</si>
  <si>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</si>
  <si>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</si>
  <si>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</si>
  <si>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</si>
  <si>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</si>
  <si>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</si>
  <si>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</si>
  <si>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</si>
  <si>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</si>
  <si>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</si>
  <si>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</si>
  <si>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</si>
  <si>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</si>
  <si>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</si>
  <si>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</si>
  <si>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</si>
  <si>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</si>
  <si>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</si>
  <si>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</si>
  <si>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</si>
  <si>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</si>
  <si>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</si>
  <si>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</si>
  <si>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</si>
  <si>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</si>
  <si>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</si>
  <si>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</si>
  <si>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</si>
  <si>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</si>
  <si>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</si>
  <si>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</si>
  <si>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</si>
  <si>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</si>
  <si>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</si>
  <si>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</si>
  <si>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</si>
  <si>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</si>
  <si>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</si>
  <si>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</si>
  <si>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</si>
  <si>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</si>
  <si>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</si>
  <si>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</si>
  <si>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</si>
  <si>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</si>
  <si>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</si>
  <si>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</si>
  <si>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</si>
  <si>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</si>
  <si>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</si>
  <si>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</si>
  <si>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</si>
  <si>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</si>
  <si>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</si>
  <si>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</si>
  <si>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</si>
  <si>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</si>
  <si>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</si>
  <si>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</si>
  <si>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</si>
  <si>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</si>
  <si>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</si>
  <si>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</si>
  <si>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Table 1</t>
  </si>
  <si>
    <t>Chart 1</t>
  </si>
  <si>
    <t>Row Labels</t>
  </si>
  <si>
    <t>Grand Total</t>
  </si>
  <si>
    <t>2014</t>
  </si>
  <si>
    <t>Qtr1</t>
  </si>
  <si>
    <t>Qtr2</t>
  </si>
  <si>
    <t>Qtr3</t>
  </si>
  <si>
    <t>Qtr4</t>
  </si>
  <si>
    <t>2015</t>
  </si>
  <si>
    <t>2016</t>
  </si>
  <si>
    <t>2017</t>
  </si>
  <si>
    <t>Sum of Sales</t>
  </si>
  <si>
    <t>Sum of Profit</t>
  </si>
  <si>
    <t>Sales vs PY</t>
  </si>
  <si>
    <t>Profit vs PY</t>
  </si>
  <si>
    <t>Column Labels</t>
  </si>
  <si>
    <t>Table 2</t>
  </si>
  <si>
    <t>Table 3</t>
  </si>
  <si>
    <t>Table 4</t>
  </si>
  <si>
    <t>Sum of Quantity</t>
  </si>
  <si>
    <t>Price</t>
  </si>
  <si>
    <t>Chart 2</t>
  </si>
  <si>
    <t>Years (Order Date)</t>
  </si>
  <si>
    <t>Quarters (Order Date)</t>
  </si>
  <si>
    <t>Sub Category</t>
  </si>
  <si>
    <t>vs PY</t>
  </si>
  <si>
    <t>▲▼</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</si>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</sst>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0.0%"/>
    <numFmt numFmtId="165" formatCode="&quot;$&quot;#,##0.0"/>
    <numFmt numFmtId="166" formatCode="&quot;$&quot;#,##0.00"/>
    <numFmt numFmtId="167" formatCode="&quot;$&quot;#,##0"/>
    <numFmt numFmtId="168" formatCode="[Color10]0.0%\▲;[Red]\(0.0\)%\▼"/>
  </numFmts>
  <fonts count="4" x14ac:knownFonts="1">
    <font>
      <sz val="11"/>
      <color theme="1"/>
      <name val="Calibri"/>
      <family val="2"/>
      <scheme val="minor"/>
    </font>
    <font>
      <sz val="11"/>
      <color rgb="FFFF0000"/>
      <name val="Calibri"/>
      <family val="2"/>
      <scheme val="minor"/>
    </font>
    <font>
      <b/>
      <sz val="11"/>
      <color theme="1"/>
      <name val="Calibri"/>
      <family val="2"/>
      <scheme val="minor"/>
    </font>
    <font>
      <sz val="11"/>
      <color theme="0"/>
      <name val="Arial"/>
      <family val="2"/>
    </font>
  </fonts>
  <fills count="3">
    <fill>
      <patternFill patternType="none"/>
    </fill>
    <fill>
      <patternFill patternType="gray125"/>
    </fill>
    <fill>
      <patternFill patternType="solid">
        <fgColor theme="4" tint="0.79998168889431442"/>
        <bgColor indexed="64"/>
      </patternFill>
    </fill>
  </fills>
  <borders count="6">
    <border>
      <left/>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25">
    <xf numFmtId="0" fontId="0" fillId="0" borderId="0" xfId="0"/>
    <xf numFmtId="14" fontId="0" fillId="0" borderId="0" xfId="0" applyNumberFormat="1"/>
    <xf numFmtId="0" fontId="0" fillId="0" borderId="2" xfId="0" applyBorder="1"/>
    <xf numFmtId="0" fontId="0" fillId="0" borderId="4" xfId="0" applyBorder="1"/>
    <xf numFmtId="0" fontId="0" fillId="0" borderId="0" xfId="0" pivotButton="1"/>
    <xf numFmtId="0" fontId="0" fillId="0" borderId="0" xfId="0" applyAlignment="1">
      <alignment horizontal="left"/>
    </xf>
    <xf numFmtId="164" fontId="0" fillId="0" borderId="0" xfId="0" applyNumberFormat="1"/>
    <xf numFmtId="0" fontId="0" fillId="0" borderId="1" xfId="0" applyBorder="1" applyAlignment="1">
      <alignment horizontal="center"/>
    </xf>
    <xf numFmtId="0" fontId="0" fillId="0" borderId="2" xfId="0" applyBorder="1" applyAlignment="1">
      <alignment vertical="center"/>
    </xf>
    <xf numFmtId="0" fontId="0" fillId="0" borderId="3" xfId="0" applyBorder="1" applyAlignment="1">
      <alignment vertical="center"/>
    </xf>
    <xf numFmtId="0" fontId="0" fillId="0" borderId="0" xfId="0" applyAlignment="1">
      <alignment vertical="center"/>
    </xf>
    <xf numFmtId="44" fontId="0" fillId="0" borderId="0" xfId="0" applyNumberFormat="1"/>
    <xf numFmtId="166" fontId="0" fillId="0" borderId="0" xfId="0" applyNumberFormat="1"/>
    <xf numFmtId="166" fontId="0" fillId="0" borderId="0" xfId="0" applyNumberFormat="1" applyAlignment="1">
      <alignment horizontal="left"/>
    </xf>
    <xf numFmtId="165" fontId="0" fillId="0" borderId="0" xfId="0" applyNumberFormat="1"/>
    <xf numFmtId="167" fontId="0" fillId="0" borderId="0" xfId="0" applyNumberFormat="1"/>
    <xf numFmtId="0" fontId="2" fillId="0" borderId="0" xfId="0" applyFont="1"/>
    <xf numFmtId="0" fontId="2" fillId="0" borderId="0" xfId="0" applyFont="1" applyAlignment="1">
      <alignment horizontal="center"/>
    </xf>
    <xf numFmtId="10" fontId="0" fillId="0" borderId="0" xfId="0" applyNumberFormat="1"/>
    <xf numFmtId="0" fontId="2" fillId="0" borderId="5" xfId="0" applyFont="1" applyBorder="1"/>
    <xf numFmtId="167" fontId="2" fillId="0" borderId="5" xfId="0" applyNumberFormat="1" applyFont="1" applyBorder="1"/>
    <xf numFmtId="168" fontId="0" fillId="0" borderId="0" xfId="0" applyNumberFormat="1"/>
    <xf numFmtId="0" fontId="3" fillId="0" borderId="0" xfId="0" applyFont="1"/>
    <xf numFmtId="0" fontId="1" fillId="2" borderId="0" xfId="0" applyFont="1" applyFill="1" applyAlignment="1">
      <alignment horizontal="center" vertical="center"/>
    </xf>
    <xf numFmtId="0" fontId="1" fillId="0" borderId="0" xfId="0" applyFont="1" applyAlignment="1">
      <alignment horizontal="center" vertical="center"/>
    </xf>
  </cellXfs>
  <cellStyles count="1">
    <cellStyle name="Normal" xfId="0" builtinId="0"/>
  </cellStyles>
  <dxfs count="16">
    <dxf>
      <numFmt numFmtId="166" formatCode="&quot;$&quot;#,##0.00"/>
    </dxf>
    <dxf>
      <numFmt numFmtId="170" formatCode="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66" formatCode="&quot;$&quot;#,##0.00"/>
    </dxf>
    <dxf>
      <numFmt numFmtId="170" formatCode="0.0"/>
    </dxf>
    <dxf>
      <numFmt numFmtId="167" formatCode="&quot;$&quot;#,##0"/>
    </dxf>
    <dxf>
      <numFmt numFmtId="169" formatCode="_(&quot;$&quot;* #,##0.0_);_(&quot;$&quot;* \(#,##0.0\);_(&quot;$&quot;* &quot;-&quot;??_);_(@_)"/>
    </dxf>
    <dxf>
      <numFmt numFmtId="166" formatCode="&quot;$&quot;#,##0.00"/>
    </dxf>
    <dxf>
      <numFmt numFmtId="166" formatCode="&quot;$&quot;#,##0.00"/>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xr9:uid="{41CEC7D3-4D18-4DC8-B9C2-FE07DB0B96CB}">
      <tableStyleElement type="wholeTable" dxfId="15"/>
      <tableStyleElement type="headerRow" dxfId="1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901159230096238"/>
          <c:y val="7.4228717234980285E-2"/>
          <c:w val="0.7466574803149606"/>
          <c:h val="0.76387596644365174"/>
        </c:manualLayout>
      </c:layout>
      <c:barChart>
        <c:barDir val="col"/>
        <c:grouping val="clustered"/>
        <c:varyColors val="0"/>
        <c:ser>
          <c:idx val="0"/>
          <c:order val="0"/>
          <c:tx>
            <c:strRef>
              <c:f>Analysis!$H$54</c:f>
              <c:strCache>
                <c:ptCount val="1"/>
                <c:pt idx="0">
                  <c:v>Sales</c:v>
                </c:pt>
              </c:strCache>
            </c:strRef>
          </c:tx>
          <c:spPr>
            <a:solidFill>
              <a:schemeClr val="accent1"/>
            </a:solidFill>
            <a:ln>
              <a:noFill/>
            </a:ln>
            <a:effectLst>
              <a:outerShdw blurRad="50800" dist="38100" dir="5400000" algn="t" rotWithShape="0">
                <a:prstClr val="black">
                  <a:alpha val="40000"/>
                </a:prstClr>
              </a:outerShdw>
            </a:effectLst>
            <a:scene3d>
              <a:camera prst="orthographicFront"/>
              <a:lightRig rig="threePt" dir="t"/>
            </a:scene3d>
            <a:sp3d>
              <a:bevelT prst="angle"/>
              <a:bevelB w="101600" prst="riblet"/>
            </a:sp3d>
          </c:spPr>
          <c:invertIfNegative val="0"/>
          <c:cat>
            <c:multiLvlStrRef>
              <c:f>Analysis!$F$55:$G$70</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Analysis!$H$55:$H$70</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formatCode="&quot;$&quot;#,##0.00">
                  <c:v>280054.06699999998</c:v>
                </c:pt>
              </c:numCache>
            </c:numRef>
          </c:val>
          <c:extLst>
            <c:ext xmlns:c16="http://schemas.microsoft.com/office/drawing/2014/chart" uri="{C3380CC4-5D6E-409C-BE32-E72D297353CC}">
              <c16:uniqueId val="{00000000-2C3B-4307-A9DD-94CB32846DCD}"/>
            </c:ext>
          </c:extLst>
        </c:ser>
        <c:dLbls>
          <c:showLegendKey val="0"/>
          <c:showVal val="0"/>
          <c:showCatName val="0"/>
          <c:showSerName val="0"/>
          <c:showPercent val="0"/>
          <c:showBubbleSize val="0"/>
        </c:dLbls>
        <c:gapWidth val="40"/>
        <c:overlap val="-30"/>
        <c:axId val="275536800"/>
        <c:axId val="348399872"/>
      </c:barChart>
      <c:lineChart>
        <c:grouping val="standard"/>
        <c:varyColors val="0"/>
        <c:ser>
          <c:idx val="1"/>
          <c:order val="1"/>
          <c:tx>
            <c:strRef>
              <c:f>Analysis!$I$54</c:f>
              <c:strCache>
                <c:ptCount val="1"/>
                <c:pt idx="0">
                  <c:v>Price</c:v>
                </c:pt>
              </c:strCache>
            </c:strRef>
          </c:tx>
          <c:spPr>
            <a:ln w="28575" cap="rnd">
              <a:solidFill>
                <a:schemeClr val="accent2"/>
              </a:solidFill>
              <a:round/>
            </a:ln>
            <a:effectLst>
              <a:outerShdw blurRad="50800" dist="50800" dir="5400000" algn="ctr" rotWithShape="0">
                <a:srgbClr val="000000">
                  <a:alpha val="43137"/>
                </a:srgbClr>
              </a:outerShdw>
            </a:effectLst>
          </c:spPr>
          <c:marker>
            <c:symbol val="circle"/>
            <c:size val="5"/>
            <c:spPr>
              <a:solidFill>
                <a:schemeClr val="accent2"/>
              </a:solidFill>
              <a:ln w="9525">
                <a:solidFill>
                  <a:schemeClr val="accent2"/>
                </a:solidFill>
              </a:ln>
              <a:effectLst>
                <a:outerShdw blurRad="50800" dist="50800" dir="5400000" algn="ctr" rotWithShape="0">
                  <a:srgbClr val="000000">
                    <a:alpha val="43137"/>
                  </a:srgbClr>
                </a:outerShdw>
              </a:effectLst>
            </c:spPr>
          </c:marker>
          <c:dLbls>
            <c:dLbl>
              <c:idx val="10"/>
              <c:layout>
                <c:manualLayout>
                  <c:x val="-2.9909484454939E-2"/>
                  <c:y val="3.77893338861221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C3B-4307-A9DD-94CB32846DCD}"/>
                </c:ext>
              </c:extLst>
            </c:dLbl>
            <c:dLbl>
              <c:idx val="11"/>
              <c:layout>
                <c:manualLayout>
                  <c:x val="-3.6206218024399842E-2"/>
                  <c:y val="-3.77893338861221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C3B-4307-A9DD-94CB32846DCD}"/>
                </c:ext>
              </c:extLst>
            </c:dLbl>
            <c:dLbl>
              <c:idx val="12"/>
              <c:layout>
                <c:manualLayout>
                  <c:x val="-9.4451003541912628E-3"/>
                  <c:y val="-2.83420004145916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C3B-4307-A9DD-94CB32846DCD}"/>
                </c:ext>
              </c:extLst>
            </c:dLbl>
            <c:dLbl>
              <c:idx val="13"/>
              <c:layout>
                <c:manualLayout>
                  <c:x val="-3.1483667847304213E-2"/>
                  <c:y val="3.4640222728945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3B-4307-A9DD-94CB32846DCD}"/>
                </c:ext>
              </c:extLst>
            </c:dLbl>
            <c:dLbl>
              <c:idx val="14"/>
              <c:layout>
                <c:manualLayout>
                  <c:x val="-4.2502951593860798E-2"/>
                  <c:y val="-3.14911115717684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C3B-4307-A9DD-94CB32846DCD}"/>
                </c:ext>
              </c:extLst>
            </c:dLbl>
            <c:dLbl>
              <c:idx val="15"/>
              <c:layout>
                <c:manualLayout>
                  <c:x val="-7.0838252656434592E-2"/>
                  <c:y val="-0.103920668186836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C3B-4307-A9DD-94CB32846D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Analysis!$I$55:$I$70</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formatCode="&quot;$&quot;#,##0.00">
                  <c:v>59.636726362862007</c:v>
                </c:pt>
              </c:numCache>
            </c:numRef>
          </c:val>
          <c:smooth val="0"/>
          <c:extLst>
            <c:ext xmlns:c16="http://schemas.microsoft.com/office/drawing/2014/chart" uri="{C3380CC4-5D6E-409C-BE32-E72D297353CC}">
              <c16:uniqueId val="{00000001-2C3B-4307-A9DD-94CB32846DCD}"/>
            </c:ext>
          </c:extLst>
        </c:ser>
        <c:dLbls>
          <c:showLegendKey val="0"/>
          <c:showVal val="0"/>
          <c:showCatName val="0"/>
          <c:showSerName val="0"/>
          <c:showPercent val="0"/>
          <c:showBubbleSize val="0"/>
        </c:dLbls>
        <c:marker val="1"/>
        <c:smooth val="0"/>
        <c:axId val="14272016"/>
        <c:axId val="1850142048"/>
      </c:lineChart>
      <c:catAx>
        <c:axId val="27553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399872"/>
        <c:crosses val="autoZero"/>
        <c:auto val="1"/>
        <c:lblAlgn val="ctr"/>
        <c:lblOffset val="100"/>
        <c:noMultiLvlLbl val="0"/>
      </c:catAx>
      <c:valAx>
        <c:axId val="3483998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536800"/>
        <c:crosses val="autoZero"/>
        <c:crossBetween val="between"/>
        <c:dispUnits>
          <c:builtInUnit val="thousands"/>
          <c:dispUnitsLbl>
            <c:layout>
              <c:manualLayout>
                <c:xMode val="edge"/>
                <c:yMode val="edge"/>
                <c:x val="8.2334682209084409E-2"/>
                <c:y val="0.35471698956137315"/>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850142048"/>
        <c:scaling>
          <c:orientation val="minMax"/>
        </c:scaling>
        <c:delete val="0"/>
        <c:axPos val="r"/>
        <c:numFmt formatCode="&quot;$&quot;#,##0.0" sourceLinked="1"/>
        <c:majorTickMark val="out"/>
        <c:minorTickMark val="none"/>
        <c:tickLblPos val="nextTo"/>
        <c:spPr>
          <a:noFill/>
          <a:ln>
            <a:noFill/>
          </a:ln>
          <a:effectLst>
            <a:outerShdw blurRad="50800" dir="5400000" sx="1000" sy="1000" algn="ctr" rotWithShape="0">
              <a:srgbClr val="000000">
                <a:alpha val="56000"/>
              </a:srgb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2016"/>
        <c:crosses val="max"/>
        <c:crossBetween val="between"/>
      </c:valAx>
      <c:catAx>
        <c:axId val="14272016"/>
        <c:scaling>
          <c:orientation val="minMax"/>
        </c:scaling>
        <c:delete val="1"/>
        <c:axPos val="b"/>
        <c:majorTickMark val="out"/>
        <c:minorTickMark val="none"/>
        <c:tickLblPos val="nextTo"/>
        <c:crossAx val="18501420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a:outerShdw blurRad="50800" dist="38100" dir="5400000" algn="t" rotWithShape="0">
        <a:prstClr val="black">
          <a:alpha val="40000"/>
        </a:prstClr>
      </a:outerShdw>
    </a:effectLst>
    <a:scene3d>
      <a:camera prst="orthographicFront"/>
      <a:lightRig rig="threePt" dir="t"/>
    </a:scene3d>
    <a:sp3d>
      <a:bevelT prst="slope"/>
    </a:sp3d>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Top 10 States With The Highest Sales</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Analysis!$E$77</c:f>
              <c:strCache>
                <c:ptCount val="1"/>
                <c:pt idx="0">
                  <c:v>Sales</c:v>
                </c:pt>
              </c:strCache>
            </c:strRef>
          </c:tx>
          <c:spPr>
            <a:solidFill>
              <a:schemeClr val="accent1"/>
            </a:solidFill>
            <a:ln>
              <a:noFill/>
            </a:ln>
            <a:effectLst/>
            <a:scene3d>
              <a:camera prst="orthographicFront"/>
              <a:lightRig rig="threePt" dir="t"/>
            </a:scene3d>
            <a:sp3d>
              <a:bevelT w="114300" prst="artDeco"/>
            </a:sp3d>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Analysis!$D$78:$D$87</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Analysis!$E$78:$E$87</c:f>
              <c:numCache>
                <c:formatCode>"$"#,##0.00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DB76-46FB-B8E1-5A2A6AC184C0}"/>
            </c:ext>
          </c:extLst>
        </c:ser>
        <c:dLbls>
          <c:showLegendKey val="0"/>
          <c:showVal val="0"/>
          <c:showCatName val="0"/>
          <c:showSerName val="0"/>
          <c:showPercent val="0"/>
          <c:showBubbleSize val="0"/>
        </c:dLbls>
        <c:gapWidth val="219"/>
        <c:overlap val="-27"/>
        <c:axId val="693890272"/>
        <c:axId val="2107909568"/>
      </c:barChart>
      <c:catAx>
        <c:axId val="69389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2107909568"/>
        <c:crosses val="autoZero"/>
        <c:auto val="1"/>
        <c:lblAlgn val="ctr"/>
        <c:lblOffset val="100"/>
        <c:noMultiLvlLbl val="0"/>
      </c:catAx>
      <c:valAx>
        <c:axId val="2107909568"/>
        <c:scaling>
          <c:orientation val="minMax"/>
        </c:scaling>
        <c:delete val="0"/>
        <c:axPos val="l"/>
        <c:majorGridlines>
          <c:spPr>
            <a:ln w="9525" cap="flat" cmpd="sng" algn="ctr">
              <a:no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93890272"/>
        <c:crosses val="autoZero"/>
        <c:crossBetween val="between"/>
        <c:dispUnits>
          <c:builtInUnit val="thousands"/>
          <c:dispUnitsLbl>
            <c:layout>
              <c:manualLayout>
                <c:xMode val="edge"/>
                <c:yMode val="edge"/>
                <c:x val="1.5771624884693278E-2"/>
                <c:y val="0.32781206851513228"/>
              </c:manualLayout>
            </c:layout>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25400" dir="5400000" algn="ctr" rotWithShape="0">
        <a:srgbClr val="000000">
          <a:alpha val="43137"/>
        </a:srgbClr>
      </a:outerShdw>
    </a:effectLst>
    <a:scene3d>
      <a:camera prst="orthographicFront"/>
      <a:lightRig rig="threePt" dir="t"/>
    </a:scene3d>
    <a:sp3d>
      <a:bevelT prst="slope"/>
      <a:bevelB w="152400" h="50800" prst="softRound"/>
    </a:sp3d>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6</xdr:col>
      <xdr:colOff>586740</xdr:colOff>
      <xdr:row>70</xdr:row>
      <xdr:rowOff>160020</xdr:rowOff>
    </xdr:from>
    <xdr:to>
      <xdr:col>8</xdr:col>
      <xdr:colOff>683895</xdr:colOff>
      <xdr:row>78</xdr:row>
      <xdr:rowOff>55245</xdr:rowOff>
    </xdr:to>
    <mc:AlternateContent xmlns:mc="http://schemas.openxmlformats.org/markup-compatibility/2006" xmlns:a14="http://schemas.microsoft.com/office/drawing/2010/main">
      <mc:Choice Requires="a14">
        <xdr:graphicFrame macro="">
          <xdr:nvGraphicFramePr>
            <xdr:cNvPr id="8" name="Segment_charts">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5791200" y="12961620"/>
              <a:ext cx="1811655" cy="13582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12</xdr:row>
      <xdr:rowOff>64770</xdr:rowOff>
    </xdr:from>
    <xdr:to>
      <xdr:col>26</xdr:col>
      <xdr:colOff>529590</xdr:colOff>
      <xdr:row>12</xdr:row>
      <xdr:rowOff>76200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flipV="1">
          <a:off x="0" y="2236470"/>
          <a:ext cx="16379190" cy="11430"/>
        </a:xfrm>
        <a:prstGeom prst="line">
          <a:avLst/>
        </a:prstGeom>
        <a:ln w="28575">
          <a:solidFill>
            <a:schemeClr val="accent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0</xdr:colOff>
      <xdr:row>32</xdr:row>
      <xdr:rowOff>169545</xdr:rowOff>
    </xdr:from>
    <xdr:to>
      <xdr:col>26</xdr:col>
      <xdr:colOff>529590</xdr:colOff>
      <xdr:row>33</xdr:row>
      <xdr:rowOff>7620</xdr:rowOff>
    </xdr:to>
    <xdr:cxnSp macro="">
      <xdr:nvCxnSpPr>
        <xdr:cNvPr id="4" name="Straight Connector 3">
          <a:extLst>
            <a:ext uri="{FF2B5EF4-FFF2-40B4-BE49-F238E27FC236}">
              <a16:creationId xmlns:a16="http://schemas.microsoft.com/office/drawing/2014/main" id="{00000000-0008-0000-0300-000004000000}"/>
            </a:ext>
          </a:extLst>
        </xdr:cNvPr>
        <xdr:cNvCxnSpPr/>
      </xdr:nvCxnSpPr>
      <xdr:spPr>
        <a:xfrm flipV="1">
          <a:off x="0" y="5770245"/>
          <a:ext cx="18341340" cy="19050"/>
        </a:xfrm>
        <a:prstGeom prst="line">
          <a:avLst/>
        </a:prstGeom>
        <a:ln w="28575">
          <a:solidFill>
            <a:schemeClr val="accent1"/>
          </a:solidFill>
        </a:ln>
      </xdr:spPr>
      <xdr:style>
        <a:lnRef idx="1">
          <a:schemeClr val="dk1"/>
        </a:lnRef>
        <a:fillRef idx="0">
          <a:schemeClr val="dk1"/>
        </a:fillRef>
        <a:effectRef idx="0">
          <a:schemeClr val="dk1"/>
        </a:effectRef>
        <a:fontRef idx="minor">
          <a:schemeClr val="tx1"/>
        </a:fontRef>
      </xdr:style>
    </xdr:cxnSp>
    <xdr:clientData/>
  </xdr:twoCellAnchor>
  <xdr:twoCellAnchor editAs="absolute">
    <xdr:from>
      <xdr:col>2</xdr:col>
      <xdr:colOff>55244</xdr:colOff>
      <xdr:row>7</xdr:row>
      <xdr:rowOff>19050</xdr:rowOff>
    </xdr:from>
    <xdr:to>
      <xdr:col>4</xdr:col>
      <xdr:colOff>365759</xdr:colOff>
      <xdr:row>11</xdr:row>
      <xdr:rowOff>16193</xdr:rowOff>
    </xdr:to>
    <xdr:sp macro="" textlink="Analysis!B5">
      <xdr:nvSpPr>
        <xdr:cNvPr id="7" name="Rectangle: Rounded Corners 6">
          <a:extLst>
            <a:ext uri="{FF2B5EF4-FFF2-40B4-BE49-F238E27FC236}">
              <a16:creationId xmlns:a16="http://schemas.microsoft.com/office/drawing/2014/main" id="{00000000-0008-0000-0300-000007000000}"/>
            </a:ext>
          </a:extLst>
        </xdr:cNvPr>
        <xdr:cNvSpPr/>
      </xdr:nvSpPr>
      <xdr:spPr>
        <a:xfrm>
          <a:off x="1264919" y="1278255"/>
          <a:ext cx="1967865" cy="719138"/>
        </a:xfrm>
        <a:prstGeom prst="roundRect">
          <a:avLst/>
        </a:prstGeom>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AD447B9-C119-494E-8F6C-464533CE5FAA}" type="TxLink">
            <a:rPr lang="en-US" sz="2800" b="0" i="0" u="none" strike="noStrike">
              <a:solidFill>
                <a:schemeClr val="bg1"/>
              </a:solidFill>
              <a:latin typeface="Calibri"/>
              <a:ea typeface="Calibri"/>
              <a:cs typeface="Calibri"/>
            </a:rPr>
            <a:pPr algn="ctr"/>
            <a:t>$733,215</a:t>
          </a:fld>
          <a:endParaRPr lang="en-US" sz="2800">
            <a:solidFill>
              <a:schemeClr val="bg1"/>
            </a:solidFill>
          </a:endParaRPr>
        </a:p>
      </xdr:txBody>
    </xdr:sp>
    <xdr:clientData/>
  </xdr:twoCellAnchor>
  <xdr:twoCellAnchor editAs="absolute">
    <xdr:from>
      <xdr:col>5</xdr:col>
      <xdr:colOff>340994</xdr:colOff>
      <xdr:row>6</xdr:row>
      <xdr:rowOff>137159</xdr:rowOff>
    </xdr:from>
    <xdr:to>
      <xdr:col>8</xdr:col>
      <xdr:colOff>456818</xdr:colOff>
      <xdr:row>10</xdr:row>
      <xdr:rowOff>135635</xdr:rowOff>
    </xdr:to>
    <xdr:sp macro="" textlink="Analysis!B4">
      <xdr:nvSpPr>
        <xdr:cNvPr id="8" name="Rectangle: Rounded Corners 7">
          <a:extLst>
            <a:ext uri="{FF2B5EF4-FFF2-40B4-BE49-F238E27FC236}">
              <a16:creationId xmlns:a16="http://schemas.microsoft.com/office/drawing/2014/main" id="{00000000-0008-0000-0300-000008000000}"/>
            </a:ext>
          </a:extLst>
        </xdr:cNvPr>
        <xdr:cNvSpPr/>
      </xdr:nvSpPr>
      <xdr:spPr>
        <a:xfrm>
          <a:off x="3945254" y="1234439"/>
          <a:ext cx="1973199" cy="722376"/>
        </a:xfrm>
        <a:prstGeom prst="roundRect">
          <a:avLst/>
        </a:prstGeom>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8E991BF8-B6F4-4161-94B1-FE92BBA5FE16}" type="TxLink">
            <a:rPr lang="en-US" sz="2800" b="0" i="0" u="none" strike="noStrike">
              <a:solidFill>
                <a:schemeClr val="bg1"/>
              </a:solidFill>
              <a:latin typeface="Calibri"/>
              <a:ea typeface="Calibri"/>
              <a:cs typeface="Calibri"/>
            </a:rPr>
            <a:pPr marL="0" indent="0" algn="ctr"/>
            <a:t>$609,206</a:t>
          </a:fld>
          <a:endParaRPr lang="en-US" sz="2800" b="0" i="0" u="none" strike="noStrike">
            <a:solidFill>
              <a:schemeClr val="bg1"/>
            </a:solidFill>
            <a:latin typeface="Calibri"/>
            <a:ea typeface="Calibri"/>
            <a:cs typeface="Calibri"/>
          </a:endParaRPr>
        </a:p>
      </xdr:txBody>
    </xdr:sp>
    <xdr:clientData/>
  </xdr:twoCellAnchor>
  <xdr:twoCellAnchor editAs="absolute">
    <xdr:from>
      <xdr:col>9</xdr:col>
      <xdr:colOff>169545</xdr:colOff>
      <xdr:row>6</xdr:row>
      <xdr:rowOff>167640</xdr:rowOff>
    </xdr:from>
    <xdr:to>
      <xdr:col>12</xdr:col>
      <xdr:colOff>22479</xdr:colOff>
      <xdr:row>10</xdr:row>
      <xdr:rowOff>173736</xdr:rowOff>
    </xdr:to>
    <xdr:sp macro="" textlink="Analysis!E5">
      <xdr:nvSpPr>
        <xdr:cNvPr id="9" name="Rectangle: Rounded Corners 8">
          <a:extLst>
            <a:ext uri="{FF2B5EF4-FFF2-40B4-BE49-F238E27FC236}">
              <a16:creationId xmlns:a16="http://schemas.microsoft.com/office/drawing/2014/main" id="{00000000-0008-0000-0300-000009000000}"/>
            </a:ext>
          </a:extLst>
        </xdr:cNvPr>
        <xdr:cNvSpPr/>
      </xdr:nvSpPr>
      <xdr:spPr>
        <a:xfrm>
          <a:off x="6526530" y="1257300"/>
          <a:ext cx="1975104" cy="722376"/>
        </a:xfrm>
        <a:prstGeom prst="roundRect">
          <a:avLst/>
        </a:prstGeom>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8EE5C25-5FC9-4345-99D8-00ED6278C273}" type="TxLink">
            <a:rPr lang="en-US" sz="2800" b="0" i="0" u="none" strike="noStrike">
              <a:solidFill>
                <a:schemeClr val="bg1"/>
              </a:solidFill>
              <a:latin typeface="Calibri"/>
              <a:ea typeface="Calibri"/>
              <a:cs typeface="Calibri"/>
            </a:rPr>
            <a:pPr marL="0" indent="0" algn="ctr"/>
            <a:t>20.4%</a:t>
          </a:fld>
          <a:endParaRPr lang="en-US" sz="2800" b="0" i="0" u="none" strike="noStrike">
            <a:solidFill>
              <a:schemeClr val="bg1"/>
            </a:solidFill>
            <a:latin typeface="Calibri"/>
            <a:ea typeface="Calibri"/>
            <a:cs typeface="Calibri"/>
          </a:endParaRPr>
        </a:p>
      </xdr:txBody>
    </xdr:sp>
    <xdr:clientData/>
  </xdr:twoCellAnchor>
  <xdr:twoCellAnchor editAs="absolute">
    <xdr:from>
      <xdr:col>16</xdr:col>
      <xdr:colOff>401955</xdr:colOff>
      <xdr:row>6</xdr:row>
      <xdr:rowOff>171449</xdr:rowOff>
    </xdr:from>
    <xdr:to>
      <xdr:col>19</xdr:col>
      <xdr:colOff>378714</xdr:colOff>
      <xdr:row>10</xdr:row>
      <xdr:rowOff>169925</xdr:rowOff>
    </xdr:to>
    <xdr:sp macro="" textlink="Analysis!C4">
      <xdr:nvSpPr>
        <xdr:cNvPr id="11" name="Rectangle: Rounded Corners 10">
          <a:extLst>
            <a:ext uri="{FF2B5EF4-FFF2-40B4-BE49-F238E27FC236}">
              <a16:creationId xmlns:a16="http://schemas.microsoft.com/office/drawing/2014/main" id="{00000000-0008-0000-0300-00000B000000}"/>
            </a:ext>
          </a:extLst>
        </xdr:cNvPr>
        <xdr:cNvSpPr/>
      </xdr:nvSpPr>
      <xdr:spPr>
        <a:xfrm>
          <a:off x="11744325" y="1257299"/>
          <a:ext cx="1963674" cy="722376"/>
        </a:xfrm>
        <a:prstGeom prst="roundRect">
          <a:avLst/>
        </a:prstGeom>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D3F1569-FC03-4BB1-B1FA-10763931323E}" type="TxLink">
            <a:rPr lang="en-US" sz="2800" b="0" i="0" u="none" strike="noStrike">
              <a:solidFill>
                <a:schemeClr val="bg1"/>
              </a:solidFill>
              <a:latin typeface="Calibri"/>
              <a:ea typeface="Calibri"/>
              <a:cs typeface="Calibri"/>
            </a:rPr>
            <a:pPr marL="0" indent="0" algn="ctr"/>
            <a:t>$81,795</a:t>
          </a:fld>
          <a:endParaRPr lang="en-US" sz="2800" b="0" i="0" u="none" strike="noStrike">
            <a:solidFill>
              <a:schemeClr val="bg1"/>
            </a:solidFill>
            <a:latin typeface="Calibri"/>
            <a:ea typeface="Calibri"/>
            <a:cs typeface="Calibri"/>
          </a:endParaRPr>
        </a:p>
      </xdr:txBody>
    </xdr:sp>
    <xdr:clientData/>
  </xdr:twoCellAnchor>
  <xdr:twoCellAnchor editAs="absolute">
    <xdr:from>
      <xdr:col>20</xdr:col>
      <xdr:colOff>342899</xdr:colOff>
      <xdr:row>6</xdr:row>
      <xdr:rowOff>167640</xdr:rowOff>
    </xdr:from>
    <xdr:to>
      <xdr:col>22</xdr:col>
      <xdr:colOff>685418</xdr:colOff>
      <xdr:row>10</xdr:row>
      <xdr:rowOff>173736</xdr:rowOff>
    </xdr:to>
    <xdr:sp macro="" textlink="Analysis!F5">
      <xdr:nvSpPr>
        <xdr:cNvPr id="12" name="Rectangle: Rounded Corners 11">
          <a:extLst>
            <a:ext uri="{FF2B5EF4-FFF2-40B4-BE49-F238E27FC236}">
              <a16:creationId xmlns:a16="http://schemas.microsoft.com/office/drawing/2014/main" id="{00000000-0008-0000-0300-00000C000000}"/>
            </a:ext>
          </a:extLst>
        </xdr:cNvPr>
        <xdr:cNvSpPr/>
      </xdr:nvSpPr>
      <xdr:spPr>
        <a:xfrm>
          <a:off x="14293214" y="1257300"/>
          <a:ext cx="1975104" cy="722376"/>
        </a:xfrm>
        <a:prstGeom prst="roundRect">
          <a:avLst/>
        </a:prstGeom>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422E3D9B-7C0A-43C5-BD51-DDEC14112C5D}" type="TxLink">
            <a:rPr lang="en-US" sz="2800" b="0" i="0" u="none" strike="noStrike">
              <a:solidFill>
                <a:schemeClr val="bg1"/>
              </a:solidFill>
              <a:latin typeface="Calibri"/>
              <a:ea typeface="Calibri"/>
              <a:cs typeface="Calibri"/>
            </a:rPr>
            <a:pPr marL="0" indent="0" algn="ctr"/>
            <a:t>14.2%</a:t>
          </a:fld>
          <a:endParaRPr lang="en-US" sz="2800" b="0" i="0" u="none" strike="noStrike">
            <a:solidFill>
              <a:schemeClr val="bg1"/>
            </a:solidFill>
            <a:latin typeface="Calibri"/>
            <a:ea typeface="Calibri"/>
            <a:cs typeface="Calibri"/>
          </a:endParaRPr>
        </a:p>
      </xdr:txBody>
    </xdr:sp>
    <xdr:clientData/>
  </xdr:twoCellAnchor>
  <xdr:twoCellAnchor editAs="absolute">
    <xdr:from>
      <xdr:col>13</xdr:col>
      <xdr:colOff>1905</xdr:colOff>
      <xdr:row>6</xdr:row>
      <xdr:rowOff>171450</xdr:rowOff>
    </xdr:from>
    <xdr:to>
      <xdr:col>15</xdr:col>
      <xdr:colOff>494919</xdr:colOff>
      <xdr:row>10</xdr:row>
      <xdr:rowOff>171450</xdr:rowOff>
    </xdr:to>
    <xdr:sp macro="" textlink="Analysis!C5">
      <xdr:nvSpPr>
        <xdr:cNvPr id="21" name="Rectangle: Rounded Corners 20">
          <a:extLst>
            <a:ext uri="{FF2B5EF4-FFF2-40B4-BE49-F238E27FC236}">
              <a16:creationId xmlns:a16="http://schemas.microsoft.com/office/drawing/2014/main" id="{00000000-0008-0000-0300-000015000000}"/>
            </a:ext>
          </a:extLst>
        </xdr:cNvPr>
        <xdr:cNvSpPr/>
      </xdr:nvSpPr>
      <xdr:spPr>
        <a:xfrm>
          <a:off x="9098280" y="1245870"/>
          <a:ext cx="1986534" cy="727710"/>
        </a:xfrm>
        <a:prstGeom prst="roundRect">
          <a:avLst/>
        </a:prstGeom>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443C181-CAC9-4A32-9051-8CDADA11C7E6}" type="TxLink">
            <a:rPr lang="en-US" sz="2800" b="0" i="0" u="none" strike="noStrike">
              <a:solidFill>
                <a:schemeClr val="bg1"/>
              </a:solidFill>
              <a:latin typeface="Calibri"/>
              <a:ea typeface="Calibri"/>
              <a:cs typeface="Calibri"/>
            </a:rPr>
            <a:pPr marL="0" indent="0" algn="ctr"/>
            <a:t>$93,439</a:t>
          </a:fld>
          <a:endParaRPr lang="en-US" sz="2800" b="0" i="0" u="none" strike="noStrike">
            <a:solidFill>
              <a:schemeClr val="bg1"/>
            </a:solidFill>
            <a:latin typeface="Calibri"/>
            <a:ea typeface="Calibri"/>
            <a:cs typeface="Calibri"/>
          </a:endParaRPr>
        </a:p>
      </xdr:txBody>
    </xdr:sp>
    <xdr:clientData/>
  </xdr:twoCellAnchor>
  <xdr:twoCellAnchor>
    <xdr:from>
      <xdr:col>2</xdr:col>
      <xdr:colOff>184784</xdr:colOff>
      <xdr:row>7</xdr:row>
      <xdr:rowOff>40005</xdr:rowOff>
    </xdr:from>
    <xdr:to>
      <xdr:col>4</xdr:col>
      <xdr:colOff>257174</xdr:colOff>
      <xdr:row>8</xdr:row>
      <xdr:rowOff>104775</xdr:rowOff>
    </xdr:to>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1403984" y="1306830"/>
          <a:ext cx="1710690" cy="245745"/>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Sales Latest Year</a:t>
          </a:r>
        </a:p>
      </xdr:txBody>
    </xdr:sp>
    <xdr:clientData/>
  </xdr:twoCellAnchor>
  <xdr:twoCellAnchor>
    <xdr:from>
      <xdr:col>6</xdr:col>
      <xdr:colOff>74295</xdr:colOff>
      <xdr:row>6</xdr:row>
      <xdr:rowOff>154305</xdr:rowOff>
    </xdr:from>
    <xdr:to>
      <xdr:col>8</xdr:col>
      <xdr:colOff>150495</xdr:colOff>
      <xdr:row>8</xdr:row>
      <xdr:rowOff>40005</xdr:rowOff>
    </xdr:to>
    <xdr:sp macro="" textlink="">
      <xdr:nvSpPr>
        <xdr:cNvPr id="27" name="TextBox 26">
          <a:extLst>
            <a:ext uri="{FF2B5EF4-FFF2-40B4-BE49-F238E27FC236}">
              <a16:creationId xmlns:a16="http://schemas.microsoft.com/office/drawing/2014/main" id="{00000000-0008-0000-0300-00001B000000}"/>
            </a:ext>
          </a:extLst>
        </xdr:cNvPr>
        <xdr:cNvSpPr txBox="1"/>
      </xdr:nvSpPr>
      <xdr:spPr>
        <a:xfrm>
          <a:off x="4293870" y="1240155"/>
          <a:ext cx="1295400" cy="247650"/>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Sales </a:t>
          </a:r>
          <a:r>
            <a:rPr lang="en-US" sz="1100">
              <a:solidFill>
                <a:schemeClr val="bg1"/>
              </a:solidFill>
              <a:latin typeface="+mn-lt"/>
              <a:ea typeface="+mn-ea"/>
              <a:cs typeface="+mn-cs"/>
            </a:rPr>
            <a:t>Last</a:t>
          </a:r>
          <a:r>
            <a:rPr lang="en-US" sz="1100" baseline="0">
              <a:solidFill>
                <a:schemeClr val="bg1"/>
              </a:solidFill>
            </a:rPr>
            <a:t> </a:t>
          </a:r>
          <a:r>
            <a:rPr lang="en-US" sz="1100">
              <a:solidFill>
                <a:schemeClr val="bg1"/>
              </a:solidFill>
            </a:rPr>
            <a:t>Year</a:t>
          </a:r>
        </a:p>
      </xdr:txBody>
    </xdr:sp>
    <xdr:clientData/>
  </xdr:twoCellAnchor>
  <xdr:twoCellAnchor>
    <xdr:from>
      <xdr:col>9</xdr:col>
      <xdr:colOff>476250</xdr:colOff>
      <xdr:row>7</xdr:row>
      <xdr:rowOff>1905</xdr:rowOff>
    </xdr:from>
    <xdr:to>
      <xdr:col>11</xdr:col>
      <xdr:colOff>407670</xdr:colOff>
      <xdr:row>8</xdr:row>
      <xdr:rowOff>55245</xdr:rowOff>
    </xdr:to>
    <xdr:sp macro="" textlink="">
      <xdr:nvSpPr>
        <xdr:cNvPr id="28" name="TextBox 27">
          <a:extLst>
            <a:ext uri="{FF2B5EF4-FFF2-40B4-BE49-F238E27FC236}">
              <a16:creationId xmlns:a16="http://schemas.microsoft.com/office/drawing/2014/main" id="{00000000-0008-0000-0300-00001C000000}"/>
            </a:ext>
          </a:extLst>
        </xdr:cNvPr>
        <xdr:cNvSpPr txBox="1"/>
      </xdr:nvSpPr>
      <xdr:spPr>
        <a:xfrm>
          <a:off x="6800850" y="1268730"/>
          <a:ext cx="1436370" cy="234315"/>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Sales Growth</a:t>
          </a:r>
          <a:r>
            <a:rPr lang="en-US" sz="1100" baseline="0">
              <a:solidFill>
                <a:schemeClr val="bg1"/>
              </a:solidFill>
            </a:rPr>
            <a:t> &amp; PY</a:t>
          </a:r>
          <a:endParaRPr lang="en-US" sz="1100">
            <a:solidFill>
              <a:schemeClr val="bg1"/>
            </a:solidFill>
          </a:endParaRPr>
        </a:p>
      </xdr:txBody>
    </xdr:sp>
    <xdr:clientData/>
  </xdr:twoCellAnchor>
  <xdr:twoCellAnchor>
    <xdr:from>
      <xdr:col>13</xdr:col>
      <xdr:colOff>211455</xdr:colOff>
      <xdr:row>7</xdr:row>
      <xdr:rowOff>11430</xdr:rowOff>
    </xdr:from>
    <xdr:to>
      <xdr:col>15</xdr:col>
      <xdr:colOff>291465</xdr:colOff>
      <xdr:row>8</xdr:row>
      <xdr:rowOff>78105</xdr:rowOff>
    </xdr:to>
    <xdr:sp macro="" textlink="">
      <xdr:nvSpPr>
        <xdr:cNvPr id="29" name="TextBox 28">
          <a:extLst>
            <a:ext uri="{FF2B5EF4-FFF2-40B4-BE49-F238E27FC236}">
              <a16:creationId xmlns:a16="http://schemas.microsoft.com/office/drawing/2014/main" id="{00000000-0008-0000-0300-00001D000000}"/>
            </a:ext>
          </a:extLst>
        </xdr:cNvPr>
        <xdr:cNvSpPr txBox="1"/>
      </xdr:nvSpPr>
      <xdr:spPr>
        <a:xfrm>
          <a:off x="9298305" y="1278255"/>
          <a:ext cx="1575435" cy="247650"/>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latin typeface="+mn-lt"/>
              <a:ea typeface="+mn-ea"/>
              <a:cs typeface="+mn-cs"/>
            </a:rPr>
            <a:t>Profit</a:t>
          </a:r>
          <a:r>
            <a:rPr lang="en-US" sz="1100">
              <a:solidFill>
                <a:schemeClr val="bg1"/>
              </a:solidFill>
            </a:rPr>
            <a:t> Latest Year</a:t>
          </a:r>
        </a:p>
      </xdr:txBody>
    </xdr:sp>
    <xdr:clientData/>
  </xdr:twoCellAnchor>
  <xdr:twoCellAnchor>
    <xdr:from>
      <xdr:col>17</xdr:col>
      <xdr:colOff>30480</xdr:colOff>
      <xdr:row>7</xdr:row>
      <xdr:rowOff>19050</xdr:rowOff>
    </xdr:from>
    <xdr:to>
      <xdr:col>19</xdr:col>
      <xdr:colOff>102870</xdr:colOff>
      <xdr:row>8</xdr:row>
      <xdr:rowOff>78105</xdr:rowOff>
    </xdr:to>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12117705" y="1285875"/>
          <a:ext cx="1310640" cy="240030"/>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Profit</a:t>
          </a:r>
          <a:r>
            <a:rPr lang="en-US" sz="1100" baseline="0">
              <a:solidFill>
                <a:schemeClr val="bg1"/>
              </a:solidFill>
            </a:rPr>
            <a:t> </a:t>
          </a:r>
          <a:r>
            <a:rPr lang="en-US" sz="1100">
              <a:solidFill>
                <a:schemeClr val="bg1"/>
              </a:solidFill>
            </a:rPr>
            <a:t>Last Year</a:t>
          </a:r>
        </a:p>
      </xdr:txBody>
    </xdr:sp>
    <xdr:clientData/>
  </xdr:twoCellAnchor>
  <xdr:twoCellAnchor>
    <xdr:from>
      <xdr:col>20</xdr:col>
      <xdr:colOff>630555</xdr:colOff>
      <xdr:row>7</xdr:row>
      <xdr:rowOff>40005</xdr:rowOff>
    </xdr:from>
    <xdr:to>
      <xdr:col>22</xdr:col>
      <xdr:colOff>582930</xdr:colOff>
      <xdr:row>8</xdr:row>
      <xdr:rowOff>110490</xdr:rowOff>
    </xdr:to>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14508480" y="1306830"/>
          <a:ext cx="1590675" cy="251460"/>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Profit Growth &amp; PY</a:t>
          </a:r>
        </a:p>
      </xdr:txBody>
    </xdr:sp>
    <xdr:clientData/>
  </xdr:twoCellAnchor>
  <xdr:twoCellAnchor>
    <xdr:from>
      <xdr:col>2</xdr:col>
      <xdr:colOff>11430</xdr:colOff>
      <xdr:row>38</xdr:row>
      <xdr:rowOff>179071</xdr:rowOff>
    </xdr:from>
    <xdr:to>
      <xdr:col>13</xdr:col>
      <xdr:colOff>255270</xdr:colOff>
      <xdr:row>61</xdr:row>
      <xdr:rowOff>45720</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17145</xdr:colOff>
      <xdr:row>39</xdr:row>
      <xdr:rowOff>17145</xdr:rowOff>
    </xdr:from>
    <xdr:to>
      <xdr:col>25</xdr:col>
      <xdr:colOff>201931</xdr:colOff>
      <xdr:row>61</xdr:row>
      <xdr:rowOff>55245</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xdr:col>
      <xdr:colOff>329118</xdr:colOff>
      <xdr:row>2</xdr:row>
      <xdr:rowOff>101637</xdr:rowOff>
    </xdr:from>
    <xdr:to>
      <xdr:col>8</xdr:col>
      <xdr:colOff>426086</xdr:colOff>
      <xdr:row>6</xdr:row>
      <xdr:rowOff>23516</xdr:rowOff>
    </xdr:to>
    <mc:AlternateContent xmlns:mc="http://schemas.openxmlformats.org/markup-compatibility/2006" xmlns:a14="http://schemas.microsoft.com/office/drawing/2010/main">
      <mc:Choice Requires="a14">
        <xdr:graphicFrame macro="">
          <xdr:nvGraphicFramePr>
            <xdr:cNvPr id="10" name="Category for slicer on dashboard">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microsoft.com/office/drawing/2010/slicer">
              <sle:slicer xmlns:sle="http://schemas.microsoft.com/office/drawing/2010/slicer" name="Category for slicer on dashboard"/>
            </a:graphicData>
          </a:graphic>
        </xdr:graphicFrame>
      </mc:Choice>
      <mc:Fallback xmlns="">
        <xdr:sp macro="" textlink="">
          <xdr:nvSpPr>
            <xdr:cNvPr id="0" name=""/>
            <xdr:cNvSpPr>
              <a:spLocks noTextEdit="1"/>
            </xdr:cNvSpPr>
          </xdr:nvSpPr>
          <xdr:spPr>
            <a:xfrm>
              <a:off x="2435824" y="460225"/>
              <a:ext cx="3449768" cy="6390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17</xdr:col>
      <xdr:colOff>284293</xdr:colOff>
      <xdr:row>2</xdr:row>
      <xdr:rowOff>108362</xdr:rowOff>
    </xdr:from>
    <xdr:to>
      <xdr:col>22</xdr:col>
      <xdr:colOff>243602</xdr:colOff>
      <xdr:row>6</xdr:row>
      <xdr:rowOff>34051</xdr:rowOff>
    </xdr:to>
    <mc:AlternateContent xmlns:mc="http://schemas.openxmlformats.org/markup-compatibility/2006" xmlns:a14="http://schemas.microsoft.com/office/drawing/2010/main">
      <mc:Choice Requires="a14">
        <xdr:graphicFrame macro="">
          <xdr:nvGraphicFramePr>
            <xdr:cNvPr id="13" name="Segment">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377681" y="466950"/>
              <a:ext cx="3446580" cy="6428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361950</xdr:colOff>
      <xdr:row>12</xdr:row>
      <xdr:rowOff>129540</xdr:rowOff>
    </xdr:from>
    <xdr:to>
      <xdr:col>9</xdr:col>
      <xdr:colOff>320637</xdr:colOff>
      <xdr:row>16</xdr:row>
      <xdr:rowOff>79414</xdr:rowOff>
    </xdr:to>
    <mc:AlternateContent xmlns:mc="http://schemas.openxmlformats.org/markup-compatibility/2006" xmlns:a14="http://schemas.microsoft.com/office/drawing/2010/main">
      <mc:Choice Requires="a14">
        <xdr:graphicFrame macro="">
          <xdr:nvGraphicFramePr>
            <xdr:cNvPr id="14" name="Category for Table 1">
              <a:extLst>
                <a:ext uri="{FF2B5EF4-FFF2-40B4-BE49-F238E27FC236}">
                  <a16:creationId xmlns:a16="http://schemas.microsoft.com/office/drawing/2014/main" id="{00000000-0008-0000-0300-00000E000000}"/>
                </a:ext>
              </a:extLst>
            </xdr:cNvPr>
            <xdr:cNvGraphicFramePr/>
          </xdr:nvGraphicFramePr>
          <xdr:xfrm>
            <a:off x="0" y="0"/>
            <a:ext cx="0" cy="0"/>
          </xdr:xfrm>
          <a:graphic>
            <a:graphicData uri="http://schemas.microsoft.com/office/drawing/2010/slicer">
              <sle:slicer xmlns:sle="http://schemas.microsoft.com/office/drawing/2010/slicer" name="Category for Table 1"/>
            </a:graphicData>
          </a:graphic>
        </xdr:graphicFrame>
      </mc:Choice>
      <mc:Fallback xmlns="">
        <xdr:sp macro="" textlink="">
          <xdr:nvSpPr>
            <xdr:cNvPr id="0" name=""/>
            <xdr:cNvSpPr>
              <a:spLocks noTextEdit="1"/>
            </xdr:cNvSpPr>
          </xdr:nvSpPr>
          <xdr:spPr>
            <a:xfrm>
              <a:off x="3215640" y="2305050"/>
              <a:ext cx="3452457" cy="6509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18</xdr:col>
      <xdr:colOff>80009</xdr:colOff>
      <xdr:row>12</xdr:row>
      <xdr:rowOff>175259</xdr:rowOff>
    </xdr:from>
    <xdr:to>
      <xdr:col>22</xdr:col>
      <xdr:colOff>663038</xdr:colOff>
      <xdr:row>16</xdr:row>
      <xdr:rowOff>113703</xdr:rowOff>
    </xdr:to>
    <mc:AlternateContent xmlns:mc="http://schemas.openxmlformats.org/markup-compatibility/2006" xmlns:a14="http://schemas.microsoft.com/office/drawing/2010/main">
      <mc:Choice Requires="a14">
        <xdr:graphicFrame macro="">
          <xdr:nvGraphicFramePr>
            <xdr:cNvPr id="15" name="Segment for table 3 and 4">
              <a:extLst>
                <a:ext uri="{FF2B5EF4-FFF2-40B4-BE49-F238E27FC236}">
                  <a16:creationId xmlns:a16="http://schemas.microsoft.com/office/drawing/2014/main" id="{00000000-0008-0000-0300-00000F000000}"/>
                </a:ext>
              </a:extLst>
            </xdr:cNvPr>
            <xdr:cNvGraphicFramePr/>
          </xdr:nvGraphicFramePr>
          <xdr:xfrm>
            <a:off x="0" y="0"/>
            <a:ext cx="0" cy="0"/>
          </xdr:xfrm>
          <a:graphic>
            <a:graphicData uri="http://schemas.microsoft.com/office/drawing/2010/slicer">
              <sle:slicer xmlns:sle="http://schemas.microsoft.com/office/drawing/2010/slicer" name="Segment for table 3 and 4"/>
            </a:graphicData>
          </a:graphic>
        </xdr:graphicFrame>
      </mc:Choice>
      <mc:Fallback xmlns="">
        <xdr:sp macro="" textlink="">
          <xdr:nvSpPr>
            <xdr:cNvPr id="0" name=""/>
            <xdr:cNvSpPr>
              <a:spLocks noTextEdit="1"/>
            </xdr:cNvSpPr>
          </xdr:nvSpPr>
          <xdr:spPr>
            <a:xfrm>
              <a:off x="12795884" y="2343149"/>
              <a:ext cx="3444339" cy="6471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721994</xdr:colOff>
      <xdr:row>34</xdr:row>
      <xdr:rowOff>54667</xdr:rowOff>
    </xdr:from>
    <xdr:to>
      <xdr:col>10</xdr:col>
      <xdr:colOff>360045</xdr:colOff>
      <xdr:row>37</xdr:row>
      <xdr:rowOff>132770</xdr:rowOff>
    </xdr:to>
    <mc:AlternateContent xmlns:mc="http://schemas.openxmlformats.org/markup-compatibility/2006" xmlns:a14="http://schemas.microsoft.com/office/drawing/2010/main">
      <mc:Choice Requires="a14">
        <xdr:graphicFrame macro="">
          <xdr:nvGraphicFramePr>
            <xdr:cNvPr id="16" name="Ship Mode_charts">
              <a:extLst>
                <a:ext uri="{FF2B5EF4-FFF2-40B4-BE49-F238E27FC236}">
                  <a16:creationId xmlns:a16="http://schemas.microsoft.com/office/drawing/2014/main" id="{00000000-0008-0000-0300-000010000000}"/>
                </a:ext>
              </a:extLst>
            </xdr:cNvPr>
            <xdr:cNvGraphicFramePr/>
          </xdr:nvGraphicFramePr>
          <xdr:xfrm>
            <a:off x="0" y="0"/>
            <a:ext cx="0" cy="0"/>
          </xdr:xfrm>
          <a:graphic>
            <a:graphicData uri="http://schemas.microsoft.com/office/drawing/2010/slicer">
              <sle:slicer xmlns:sle="http://schemas.microsoft.com/office/drawing/2010/slicer" name="Ship Mode_charts"/>
            </a:graphicData>
          </a:graphic>
        </xdr:graphicFrame>
      </mc:Choice>
      <mc:Fallback xmlns="">
        <xdr:sp macro="" textlink="">
          <xdr:nvSpPr>
            <xdr:cNvPr id="0" name=""/>
            <xdr:cNvSpPr>
              <a:spLocks noTextEdit="1"/>
            </xdr:cNvSpPr>
          </xdr:nvSpPr>
          <xdr:spPr>
            <a:xfrm>
              <a:off x="2827019" y="6183052"/>
              <a:ext cx="4632961" cy="621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12</xdr:col>
      <xdr:colOff>169816</xdr:colOff>
      <xdr:row>34</xdr:row>
      <xdr:rowOff>18199</xdr:rowOff>
    </xdr:from>
    <xdr:to>
      <xdr:col>17</xdr:col>
      <xdr:colOff>15511</xdr:colOff>
      <xdr:row>37</xdr:row>
      <xdr:rowOff>132498</xdr:rowOff>
    </xdr:to>
    <mc:AlternateContent xmlns:mc="http://schemas.openxmlformats.org/markup-compatibility/2006" xmlns:a14="http://schemas.microsoft.com/office/drawing/2010/main">
      <mc:Choice Requires="a14">
        <xdr:graphicFrame macro="">
          <xdr:nvGraphicFramePr>
            <xdr:cNvPr id="17" name="Category_charts">
              <a:extLst>
                <a:ext uri="{FF2B5EF4-FFF2-40B4-BE49-F238E27FC236}">
                  <a16:creationId xmlns:a16="http://schemas.microsoft.com/office/drawing/2014/main" id="{00000000-0008-0000-0300-000011000000}"/>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8650876" y="6146584"/>
              <a:ext cx="3455670" cy="6572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18</xdr:col>
      <xdr:colOff>117954</xdr:colOff>
      <xdr:row>34</xdr:row>
      <xdr:rowOff>53401</xdr:rowOff>
    </xdr:from>
    <xdr:to>
      <xdr:col>22</xdr:col>
      <xdr:colOff>707361</xdr:colOff>
      <xdr:row>37</xdr:row>
      <xdr:rowOff>172355</xdr:rowOff>
    </xdr:to>
    <mc:AlternateContent xmlns:mc="http://schemas.openxmlformats.org/markup-compatibility/2006" xmlns:a14="http://schemas.microsoft.com/office/drawing/2010/main">
      <mc:Choice Requires="a14">
        <xdr:graphicFrame macro="">
          <xdr:nvGraphicFramePr>
            <xdr:cNvPr id="18" name="Segment_charts 1">
              <a:extLst>
                <a:ext uri="{FF2B5EF4-FFF2-40B4-BE49-F238E27FC236}">
                  <a16:creationId xmlns:a16="http://schemas.microsoft.com/office/drawing/2014/main" id="{00000000-0008-0000-0300-000012000000}"/>
                </a:ext>
              </a:extLst>
            </xdr:cNvPr>
            <xdr:cNvGraphicFramePr/>
          </xdr:nvGraphicFramePr>
          <xdr:xfrm>
            <a:off x="0" y="0"/>
            <a:ext cx="0" cy="0"/>
          </xdr:xfrm>
          <a:graphic>
            <a:graphicData uri="http://schemas.microsoft.com/office/drawing/2010/slicer">
              <sle:slicer xmlns:sle="http://schemas.microsoft.com/office/drawing/2010/slicer" name="Segment_charts 1"/>
            </a:graphicData>
          </a:graphic>
        </xdr:graphicFrame>
      </mc:Choice>
      <mc:Fallback xmlns="">
        <xdr:sp macro="" textlink="">
          <xdr:nvSpPr>
            <xdr:cNvPr id="0" name=""/>
            <xdr:cNvSpPr>
              <a:spLocks noTextEdit="1"/>
            </xdr:cNvSpPr>
          </xdr:nvSpPr>
          <xdr:spPr>
            <a:xfrm>
              <a:off x="12833829" y="6181786"/>
              <a:ext cx="3443097" cy="6542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98051</xdr:colOff>
      <xdr:row>0</xdr:row>
      <xdr:rowOff>19610</xdr:rowOff>
    </xdr:from>
    <xdr:to>
      <xdr:col>2</xdr:col>
      <xdr:colOff>795057</xdr:colOff>
      <xdr:row>4</xdr:row>
      <xdr:rowOff>154792</xdr:rowOff>
    </xdr:to>
    <xdr:pic>
      <xdr:nvPicPr>
        <xdr:cNvPr id="23" name="Picture 22">
          <a:extLst>
            <a:ext uri="{FF2B5EF4-FFF2-40B4-BE49-F238E27FC236}">
              <a16:creationId xmlns:a16="http://schemas.microsoft.com/office/drawing/2014/main" id="{05473094-A000-437B-91B2-9C196F06521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8051" y="19610"/>
          <a:ext cx="1916206" cy="852358"/>
        </a:xfrm>
        <a:prstGeom prst="rect">
          <a:avLst/>
        </a:prstGeom>
      </xdr:spPr>
    </xdr:pic>
    <xdr:clientData/>
  </xdr:twoCellAnchor>
  <xdr:oneCellAnchor>
    <xdr:from>
      <xdr:col>8</xdr:col>
      <xdr:colOff>756266</xdr:colOff>
      <xdr:row>0</xdr:row>
      <xdr:rowOff>116541</xdr:rowOff>
    </xdr:from>
    <xdr:ext cx="5515805" cy="349624"/>
    <xdr:sp macro="" textlink="">
      <xdr:nvSpPr>
        <xdr:cNvPr id="24" name="Rectangle 23">
          <a:extLst>
            <a:ext uri="{FF2B5EF4-FFF2-40B4-BE49-F238E27FC236}">
              <a16:creationId xmlns:a16="http://schemas.microsoft.com/office/drawing/2014/main" id="{45B277C0-5CB8-292B-C03E-852718E976CF}"/>
            </a:ext>
          </a:extLst>
        </xdr:cNvPr>
        <xdr:cNvSpPr/>
      </xdr:nvSpPr>
      <xdr:spPr>
        <a:xfrm>
          <a:off x="6215772" y="116541"/>
          <a:ext cx="5515805" cy="349624"/>
        </a:xfrm>
        <a:prstGeom prst="rect">
          <a:avLst/>
        </a:prstGeom>
        <a:noFill/>
      </xdr:spPr>
      <xdr:txBody>
        <a:bodyPr wrap="none" lIns="91440" tIns="45720" rIns="91440" bIns="45720">
          <a:noAutofit/>
        </a:bodyPr>
        <a:lstStyle/>
        <a:p>
          <a:pPr algn="ctr"/>
          <a:r>
            <a:rPr lang="en-US" sz="5400" b="0" cap="none" spc="0">
              <a:ln w="0"/>
              <a:solidFill>
                <a:schemeClr val="accent1"/>
              </a:solidFill>
              <a:effectLst>
                <a:outerShdw blurRad="38100" dist="25400" dir="5400000" algn="ctr" rotWithShape="0">
                  <a:srgbClr val="6E747A">
                    <a:alpha val="43000"/>
                  </a:srgbClr>
                </a:outerShdw>
              </a:effectLst>
            </a:rPr>
            <a:t>Marketing Analysis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Predator" refreshedDate="45180.668749999997" createdVersion="8" refreshedVersion="8" minRefreshableVersion="3" recordCount="9994" xr:uid="{08F9DA48-E571-416C-BC51-480CD583431D}">
  <cacheSource type="worksheet">
    <worksheetSource ref="A1:U9995" sheet="Source_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2538055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A2F126-5C6E-453C-914F-EB1F69C74EE8}"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7:C48"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m of Sales" fld="17" baseField="0" baseItem="0" numFmtId="166"/>
  </dataFields>
  <formats count="2">
    <format dxfId="1">
      <pivotArea collapsedLevelsAreSubtotals="1" fieldPosition="0">
        <references count="1">
          <reference field="15" count="10">
            <x v="0"/>
            <x v="1"/>
            <x v="3"/>
            <x v="5"/>
            <x v="6"/>
            <x v="9"/>
            <x v="11"/>
            <x v="13"/>
            <x v="14"/>
            <x v="16"/>
          </reference>
        </references>
      </pivotArea>
    </format>
    <format dxfId="0">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3DD3E2-CAB6-409D-B73B-CCCED15ACD9B}"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37:H48"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123"/>
    </i>
    <i>
      <x v="207"/>
    </i>
    <i>
      <x v="80"/>
    </i>
    <i>
      <x v="94"/>
    </i>
    <i>
      <x v="233"/>
    </i>
  </rowItems>
  <colFields count="1">
    <field x="23"/>
  </colFields>
  <colItems count="2">
    <i>
      <x v="3"/>
    </i>
    <i>
      <x v="4"/>
    </i>
  </colItems>
  <dataFields count="1">
    <dataField name="Sum of Sales" fld="17" baseField="0" baseItem="0" numFmtId="166"/>
  </dataFields>
  <formats count="3">
    <format dxfId="4">
      <pivotArea outline="0" collapsedLevelsAreSubtotals="1" fieldPosition="0"/>
    </format>
    <format dxfId="3">
      <pivotArea dataOnly="0" labelOnly="1" fieldPosition="0">
        <references count="1">
          <reference field="9" count="10">
            <x v="80"/>
            <x v="94"/>
            <x v="123"/>
            <x v="207"/>
            <x v="233"/>
            <x v="266"/>
            <x v="329"/>
            <x v="374"/>
            <x v="438"/>
            <x v="452"/>
          </reference>
        </references>
      </pivotArea>
    </format>
    <format dxfId="2">
      <pivotArea dataOnly="0" labelOnly="1" grandRow="1" outline="0"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22EBAB-BEE0-4E14-8D14-81120B1336E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8:H29"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9"/>
  </rowFields>
  <rowItems count="10">
    <i>
      <x v="329"/>
    </i>
    <i>
      <x v="266"/>
    </i>
    <i>
      <x v="452"/>
    </i>
    <i>
      <x v="374"/>
    </i>
    <i>
      <x v="438"/>
    </i>
    <i>
      <x v="123"/>
    </i>
    <i>
      <x v="207"/>
    </i>
    <i>
      <x v="80"/>
    </i>
    <i>
      <x v="94"/>
    </i>
    <i>
      <x v="233"/>
    </i>
  </rowItems>
  <colFields count="1">
    <field x="23"/>
  </colFields>
  <colItems count="2">
    <i>
      <x v="3"/>
    </i>
    <i>
      <x v="4"/>
    </i>
  </colItems>
  <dataFields count="1">
    <dataField name="Sum of Sales" fld="17" baseField="0" baseItem="0" numFmtId="166"/>
  </dataFields>
  <formats count="3">
    <format dxfId="7">
      <pivotArea outline="0" collapsedLevelsAreSubtotals="1" fieldPosition="0"/>
    </format>
    <format dxfId="6">
      <pivotArea dataOnly="0" labelOnly="1" fieldPosition="0">
        <references count="1">
          <reference field="9" count="10">
            <x v="80"/>
            <x v="94"/>
            <x v="123"/>
            <x v="207"/>
            <x v="233"/>
            <x v="266"/>
            <x v="329"/>
            <x v="374"/>
            <x v="438"/>
            <x v="452"/>
          </reference>
        </references>
      </pivotArea>
    </format>
    <format dxfId="5">
      <pivotArea dataOnly="0" labelOnly="1" grandRow="1" outline="0"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2748B2-6DE5-45F2-9357-D9479D9CA02B}"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8:C29"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6">
        <item h="1" sd="0" x="0"/>
        <item h="1" sd="0" x="1"/>
        <item h="1" sd="0" x="2"/>
        <item sd="0" x="3"/>
        <item sd="0" x="4"/>
        <item h="1" sd="0" x="5"/>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m of Sales" fld="17" baseField="0" baseItem="0" numFmtId="166"/>
  </dataFields>
  <formats count="2">
    <format dxfId="9">
      <pivotArea collapsedLevelsAreSubtotals="1" fieldPosition="0">
        <references count="1">
          <reference field="15" count="10">
            <x v="0"/>
            <x v="1"/>
            <x v="3"/>
            <x v="5"/>
            <x v="6"/>
            <x v="9"/>
            <x v="11"/>
            <x v="13"/>
            <x v="14"/>
            <x v="16"/>
          </reference>
        </references>
      </pivotArea>
    </format>
    <format dxfId="8">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A4E352-1697-4E3B-8C4F-A2FD255E7D3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2">
    <format dxfId="11">
      <pivotArea collapsedLevelsAreSubtotals="1" fieldPosition="0">
        <references count="1">
          <reference field="23" count="0"/>
        </references>
      </pivotArea>
    </format>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941924-3829-46F7-95DA-F1A4F148CD05}"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7:B126" firstHeaderRow="1" firstDataRow="1" firstDataCol="1"/>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45AB4A-E04F-4436-ACF4-27FD9454F39F}"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4:D70" firstHeaderRow="0" firstDataRow="1" firstDataCol="2"/>
  <pivotFields count="24">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3"/>
    <field x="22"/>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um of Sales" fld="17" baseField="0" baseItem="0"/>
    <dataField name="Sum of Quantity" fld="18" baseField="0" baseItem="0"/>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F4E34D6-DAD3-4427-BE4C-55BF3D0D681B}" sourceName="Segment">
  <pivotTables>
    <pivotTable tabId="5" name="PivotTable2"/>
  </pivotTables>
  <data>
    <tabular pivotCacheId="125380555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348FF1F5-B72D-4392-885C-A7E8C6AEBE90}" sourceName="Category">
  <pivotTables>
    <pivotTable tabId="5" name="PivotTable3"/>
    <pivotTable tabId="5" name="PivotTable4"/>
  </pivotTables>
  <data>
    <tabular pivotCacheId="125380555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8F10770E-4DCB-4D9C-8A12-573A3ABAAF63}" sourceName="Segment">
  <pivotTables>
    <pivotTable tabId="5" name="PivotTable6"/>
    <pivotTable tabId="5" name="PivotTable5"/>
  </pivotTables>
  <data>
    <tabular pivotCacheId="125380555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C4AD925-F688-40B4-A117-054EF4D407AF}" sourceName="Ship Mode">
  <pivotTables>
    <pivotTable tabId="5" name="PivotTable7"/>
    <pivotTable tabId="5" name="PivotTable8"/>
  </pivotTables>
  <data>
    <tabular pivotCacheId="1253805559">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1AB99DBA-476E-4CB0-9DDE-379340060634}" sourceName="Category">
  <pivotTables>
    <pivotTable tabId="5" name="PivotTable7"/>
    <pivotTable tabId="5" name="PivotTable8"/>
  </pivotTables>
  <data>
    <tabular pivotCacheId="1253805559">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3D3E134B-E845-4119-BDF4-6F42BFACF230}" sourceName="Segment">
  <pivotTables>
    <pivotTable tabId="5" name="PivotTable7"/>
    <pivotTable tabId="5" name="PivotTable8"/>
  </pivotTables>
  <data>
    <tabular pivotCacheId="1253805559">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347E200-F22A-411F-9A4F-B581B26E6294}" sourceName="Category">
  <pivotTables>
    <pivotTable tabId="5" name="PivotTable2"/>
  </pivotTables>
  <data>
    <tabular pivotCacheId="125380555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_charts" xr10:uid="{20D955F6-5E62-414F-B291-513707599594}" cache="Slicer_Segment2" caption="Segmen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B9C4799E-6857-4A94-B773-59F6DC031BBF}" cache="Slicer_Segment" caption="Segment" columnCount="3" showCaption="0" style="Slicer_noborder" rowHeight="234950"/>
  <slicer name="Category for Table 1" xr10:uid="{9685FAF9-4285-41BD-A01E-91D1CE51210A}" cache="Slicer_Category1" caption="Category" columnCount="3" showCaption="0" style="Slicer_noborder" rowHeight="234950"/>
  <slicer name="Segment for table 3 and 4" xr10:uid="{6BC03CA1-612C-4E45-8084-B892904DAD5C}" cache="Slicer_Segment1" caption="Segment " columnCount="3" showCaption="0" style="Slicer_noborder" rowHeight="234950"/>
  <slicer name="Ship Mode_charts" xr10:uid="{E29B2C80-294F-423C-9AE2-1D6DDBE01C54}" cache="Slicer_Ship_Mode" caption="Ship Mode" columnCount="4" showCaption="0" style="Slicer_noborder" rowHeight="234950"/>
  <slicer name="Category_charts" xr10:uid="{DC562EBC-15F6-4972-8075-4F8739E2F87B}" cache="Slicer_Category2" caption="Category" columnCount="3" showCaption="0" style="Slicer_noborder" rowHeight="234950"/>
  <slicer name="Segment_charts 1" xr10:uid="{70E01CE3-C2CA-4011-BB73-FFCFE179A2FB}" cache="Slicer_Segment2" caption="Segment" columnCount="3" showCaption="0" style="Slicer_noborder" rowHeight="234950"/>
  <slicer name="Category for slicer on dashboard" xr10:uid="{9BFDDA6E-D3B8-4DBA-B0D8-41609A3C5ED9}" cache="Slicer_Category" caption="Category" columnCount="3" showCaption="0" style="Slicer_noborder" rowHeight="234950"/>
</slicers>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U9995"/>
  <sheetViews>
    <sheetView workbookViewId="0">
      <selection sqref="A1:U9995"/>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C6E99-8AD3-4EE6-917C-966BEA3EEEF9}">
  <dimension ref="A3:I126"/>
  <sheetViews>
    <sheetView topLeftCell="A29" workbookViewId="0">
      <selection activeCell="D79" sqref="D79"/>
    </sheetView>
  </sheetViews>
  <sheetFormatPr baseColWidth="10" defaultColWidth="8.83203125" defaultRowHeight="15" x14ac:dyDescent="0.2"/>
  <cols>
    <col min="1" max="1" width="12.1640625" bestFit="1" customWidth="1"/>
    <col min="2" max="2" width="10.5" bestFit="1" customWidth="1"/>
    <col min="3" max="3" width="11" bestFit="1" customWidth="1"/>
    <col min="4" max="4" width="13.5" bestFit="1" customWidth="1"/>
    <col min="5" max="5" width="12" bestFit="1" customWidth="1"/>
    <col min="6" max="6" width="12.1640625" bestFit="1" customWidth="1"/>
    <col min="7" max="7" width="14.83203125" bestFit="1" customWidth="1"/>
    <col min="8" max="8" width="10.1640625" bestFit="1" customWidth="1"/>
    <col min="9" max="9" width="15.83203125" bestFit="1" customWidth="1"/>
    <col min="10" max="10" width="11.5" bestFit="1" customWidth="1"/>
    <col min="11" max="23" width="9.83203125" bestFit="1" customWidth="1"/>
    <col min="24" max="30" width="8.83203125" bestFit="1" customWidth="1"/>
    <col min="31" max="43" width="9.83203125" bestFit="1" customWidth="1"/>
    <col min="44" max="44" width="9" bestFit="1" customWidth="1"/>
    <col min="45" max="45" width="8.83203125" bestFit="1" customWidth="1"/>
    <col min="46" max="46" width="9" bestFit="1" customWidth="1"/>
    <col min="47" max="48" width="8.83203125" bestFit="1" customWidth="1"/>
    <col min="49" max="49" width="9" bestFit="1" customWidth="1"/>
    <col min="50" max="55" width="9.83203125" bestFit="1" customWidth="1"/>
    <col min="56" max="56" width="10" bestFit="1" customWidth="1"/>
    <col min="57" max="67" width="9.83203125" bestFit="1" customWidth="1"/>
    <col min="68" max="68" width="8.83203125" bestFit="1" customWidth="1"/>
    <col min="69" max="69" width="9" bestFit="1" customWidth="1"/>
    <col min="70" max="71" width="8.83203125" bestFit="1" customWidth="1"/>
    <col min="72" max="72" width="9" bestFit="1" customWidth="1"/>
    <col min="73" max="74" width="8.83203125" bestFit="1" customWidth="1"/>
    <col min="75" max="75" width="9" bestFit="1" customWidth="1"/>
    <col min="76" max="91" width="9.83203125" bestFit="1" customWidth="1"/>
    <col min="92" max="99" width="8.83203125" bestFit="1" customWidth="1"/>
    <col min="100" max="119" width="9.83203125" bestFit="1" customWidth="1"/>
    <col min="120" max="123" width="8.83203125" bestFit="1" customWidth="1"/>
    <col min="124" max="124" width="9" bestFit="1" customWidth="1"/>
    <col min="125" max="125" width="8.83203125" bestFit="1" customWidth="1"/>
    <col min="126" max="127" width="9" bestFit="1" customWidth="1"/>
    <col min="128" max="134" width="9.83203125" bestFit="1" customWidth="1"/>
    <col min="135" max="135" width="10" bestFit="1" customWidth="1"/>
    <col min="136" max="144" width="9.83203125" bestFit="1" customWidth="1"/>
    <col min="145" max="147" width="8.83203125" bestFit="1" customWidth="1"/>
    <col min="148" max="149" width="9" bestFit="1" customWidth="1"/>
    <col min="150" max="152" width="8.83203125" bestFit="1" customWidth="1"/>
    <col min="153" max="168" width="9.83203125" bestFit="1" customWidth="1"/>
    <col min="169" max="171" width="8.83203125" bestFit="1" customWidth="1"/>
    <col min="172" max="173" width="9" bestFit="1" customWidth="1"/>
    <col min="174" max="174" width="8.83203125" bestFit="1" customWidth="1"/>
    <col min="175" max="176" width="9" bestFit="1" customWidth="1"/>
    <col min="177" max="192" width="9.83203125" bestFit="1" customWidth="1"/>
    <col min="193" max="197" width="8.83203125" bestFit="1" customWidth="1"/>
    <col min="198" max="198" width="9" bestFit="1" customWidth="1"/>
    <col min="199" max="199" width="10" bestFit="1" customWidth="1"/>
    <col min="200" max="200" width="9" bestFit="1" customWidth="1"/>
    <col min="201" max="212" width="9.83203125" bestFit="1" customWidth="1"/>
    <col min="213" max="213" width="10" bestFit="1" customWidth="1"/>
    <col min="214" max="229" width="9.83203125" bestFit="1" customWidth="1"/>
    <col min="230" max="249" width="10.83203125" bestFit="1" customWidth="1"/>
    <col min="250" max="258" width="9.83203125" bestFit="1" customWidth="1"/>
    <col min="259" max="278" width="10.83203125" bestFit="1" customWidth="1"/>
    <col min="279" max="287" width="9.83203125" bestFit="1" customWidth="1"/>
    <col min="288" max="306" width="10.83203125" bestFit="1" customWidth="1"/>
    <col min="307" max="307" width="9" bestFit="1" customWidth="1"/>
    <col min="308" max="308" width="10" bestFit="1" customWidth="1"/>
    <col min="309" max="312" width="8.83203125" bestFit="1" customWidth="1"/>
    <col min="313" max="324" width="9.83203125" bestFit="1" customWidth="1"/>
    <col min="325" max="325" width="8.83203125" bestFit="1" customWidth="1"/>
    <col min="326" max="326" width="9" bestFit="1" customWidth="1"/>
    <col min="327" max="329" width="8.83203125" bestFit="1" customWidth="1"/>
    <col min="330" max="341" width="9.83203125" bestFit="1" customWidth="1"/>
    <col min="342" max="342" width="10" bestFit="1" customWidth="1"/>
    <col min="343" max="343" width="8.83203125" bestFit="1" customWidth="1"/>
    <col min="344" max="345" width="9" bestFit="1" customWidth="1"/>
    <col min="346" max="346" width="8.83203125" bestFit="1" customWidth="1"/>
    <col min="347" max="347" width="9" bestFit="1" customWidth="1"/>
    <col min="348" max="348" width="8.83203125" bestFit="1" customWidth="1"/>
    <col min="349" max="355" width="9.83203125" bestFit="1" customWidth="1"/>
    <col min="356" max="356" width="10" bestFit="1" customWidth="1"/>
    <col min="357" max="367" width="9.83203125" bestFit="1" customWidth="1"/>
    <col min="368" max="368" width="8.83203125" bestFit="1" customWidth="1"/>
    <col min="369" max="370" width="9" bestFit="1" customWidth="1"/>
    <col min="371" max="373" width="8.83203125" bestFit="1" customWidth="1"/>
    <col min="374" max="387" width="9.83203125" bestFit="1" customWidth="1"/>
    <col min="388" max="388" width="10" bestFit="1" customWidth="1"/>
    <col min="389" max="392" width="9.83203125" bestFit="1" customWidth="1"/>
    <col min="393" max="395" width="8.83203125" bestFit="1" customWidth="1"/>
    <col min="396" max="396" width="9" bestFit="1" customWidth="1"/>
    <col min="397" max="397" width="8.83203125" bestFit="1" customWidth="1"/>
    <col min="398" max="398" width="9" bestFit="1" customWidth="1"/>
    <col min="399" max="399" width="8.83203125" bestFit="1" customWidth="1"/>
    <col min="400" max="403" width="9.83203125" bestFit="1" customWidth="1"/>
    <col min="404" max="404" width="10" bestFit="1" customWidth="1"/>
    <col min="405" max="419" width="9.83203125" bestFit="1" customWidth="1"/>
    <col min="420" max="421" width="8.83203125" bestFit="1" customWidth="1"/>
    <col min="422" max="422" width="9" bestFit="1" customWidth="1"/>
    <col min="423" max="423" width="8.83203125" bestFit="1" customWidth="1"/>
    <col min="424" max="424" width="9" bestFit="1" customWidth="1"/>
    <col min="425" max="425" width="8.83203125" bestFit="1" customWidth="1"/>
    <col min="426" max="441" width="9.83203125" bestFit="1" customWidth="1"/>
    <col min="442" max="442" width="9" bestFit="1" customWidth="1"/>
    <col min="443" max="443" width="8.83203125" bestFit="1" customWidth="1"/>
    <col min="444" max="444" width="9" bestFit="1" customWidth="1"/>
    <col min="445" max="445" width="8.83203125" bestFit="1" customWidth="1"/>
    <col min="446" max="446" width="9" bestFit="1" customWidth="1"/>
    <col min="447" max="447" width="8.83203125" bestFit="1" customWidth="1"/>
    <col min="448" max="448" width="9" bestFit="1" customWidth="1"/>
    <col min="449" max="465" width="9.83203125" bestFit="1" customWidth="1"/>
    <col min="466" max="467" width="9" bestFit="1" customWidth="1"/>
    <col min="468" max="468" width="8.83203125" bestFit="1" customWidth="1"/>
    <col min="469" max="469" width="9" bestFit="1" customWidth="1"/>
    <col min="470" max="471" width="8.83203125" bestFit="1" customWidth="1"/>
    <col min="472" max="472" width="9" bestFit="1" customWidth="1"/>
    <col min="473" max="487" width="9.83203125" bestFit="1" customWidth="1"/>
    <col min="488" max="490" width="9" bestFit="1" customWidth="1"/>
    <col min="491" max="491" width="8.83203125" bestFit="1" customWidth="1"/>
    <col min="492" max="493" width="9" bestFit="1" customWidth="1"/>
    <col min="494" max="494" width="8.83203125" bestFit="1" customWidth="1"/>
    <col min="495" max="501" width="9.83203125" bestFit="1" customWidth="1"/>
    <col min="502" max="502" width="10" bestFit="1" customWidth="1"/>
    <col min="503" max="519" width="9.83203125" bestFit="1" customWidth="1"/>
    <col min="520" max="538" width="10.83203125" bestFit="1" customWidth="1"/>
    <col min="539" max="544" width="9.83203125" bestFit="1" customWidth="1"/>
    <col min="545" max="545" width="10" bestFit="1" customWidth="1"/>
    <col min="546" max="546" width="9.83203125" bestFit="1" customWidth="1"/>
    <col min="547" max="566" width="10.83203125" bestFit="1" customWidth="1"/>
    <col min="567" max="574" width="9.83203125" bestFit="1" customWidth="1"/>
    <col min="575" max="596" width="10.83203125" bestFit="1" customWidth="1"/>
    <col min="597" max="601" width="8.83203125" bestFit="1" customWidth="1"/>
    <col min="602" max="602" width="9" bestFit="1" customWidth="1"/>
    <col min="603" max="603" width="8.83203125" bestFit="1" customWidth="1"/>
    <col min="604" max="617" width="9.83203125" bestFit="1" customWidth="1"/>
    <col min="618" max="618" width="8.83203125" bestFit="1" customWidth="1"/>
    <col min="619" max="619" width="9" bestFit="1" customWidth="1"/>
    <col min="620" max="621" width="8.83203125" bestFit="1" customWidth="1"/>
    <col min="622" max="622" width="9" bestFit="1" customWidth="1"/>
    <col min="623" max="624" width="8.83203125" bestFit="1" customWidth="1"/>
    <col min="625" max="625" width="9" bestFit="1" customWidth="1"/>
    <col min="626" max="626" width="8.83203125" bestFit="1" customWidth="1"/>
    <col min="627" max="641" width="9.83203125" bestFit="1" customWidth="1"/>
    <col min="642" max="643" width="9" bestFit="1" customWidth="1"/>
    <col min="644" max="647" width="8.83203125" bestFit="1" customWidth="1"/>
    <col min="648" max="648" width="9" bestFit="1" customWidth="1"/>
    <col min="649" max="649" width="8.83203125" bestFit="1" customWidth="1"/>
    <col min="650" max="669" width="9.83203125" bestFit="1" customWidth="1"/>
    <col min="670" max="670" width="9" bestFit="1" customWidth="1"/>
    <col min="671" max="673" width="8.83203125" bestFit="1" customWidth="1"/>
    <col min="674" max="674" width="9" bestFit="1" customWidth="1"/>
    <col min="675" max="675" width="8.83203125" bestFit="1" customWidth="1"/>
    <col min="676" max="678" width="9" bestFit="1" customWidth="1"/>
    <col min="679" max="695" width="9.83203125" bestFit="1" customWidth="1"/>
    <col min="696" max="696" width="8.83203125" bestFit="1" customWidth="1"/>
    <col min="697" max="699" width="9" bestFit="1" customWidth="1"/>
    <col min="700" max="700" width="8.83203125" bestFit="1" customWidth="1"/>
    <col min="701" max="703" width="9" bestFit="1" customWidth="1"/>
    <col min="704" max="715" width="9.83203125" bestFit="1" customWidth="1"/>
    <col min="716" max="716" width="10" bestFit="1" customWidth="1"/>
    <col min="717" max="724" width="9.83203125" bestFit="1" customWidth="1"/>
    <col min="725" max="726" width="8.83203125" bestFit="1" customWidth="1"/>
    <col min="727" max="727" width="9" bestFit="1" customWidth="1"/>
    <col min="728" max="728" width="8.83203125" bestFit="1" customWidth="1"/>
    <col min="729" max="729" width="9" bestFit="1" customWidth="1"/>
    <col min="730" max="730" width="8.83203125" bestFit="1" customWidth="1"/>
    <col min="731" max="731" width="9" bestFit="1" customWidth="1"/>
    <col min="732" max="751" width="9.83203125" bestFit="1" customWidth="1"/>
    <col min="752" max="752" width="9" bestFit="1" customWidth="1"/>
    <col min="753" max="754" width="8.83203125" bestFit="1" customWidth="1"/>
    <col min="755" max="757" width="9" bestFit="1" customWidth="1"/>
    <col min="758" max="758" width="8.83203125" bestFit="1" customWidth="1"/>
    <col min="759" max="776" width="9.83203125" bestFit="1" customWidth="1"/>
    <col min="777" max="777" width="9" bestFit="1" customWidth="1"/>
    <col min="778" max="783" width="8.83203125" bestFit="1" customWidth="1"/>
    <col min="784" max="784" width="9" bestFit="1" customWidth="1"/>
    <col min="785" max="785" width="8.83203125" bestFit="1" customWidth="1"/>
    <col min="786" max="786" width="9.83203125" bestFit="1" customWidth="1"/>
    <col min="787" max="787" width="10" bestFit="1" customWidth="1"/>
    <col min="788" max="804" width="9.83203125" bestFit="1" customWidth="1"/>
    <col min="805" max="810" width="9" bestFit="1" customWidth="1"/>
    <col min="811" max="811" width="10" bestFit="1" customWidth="1"/>
    <col min="812" max="812" width="8.83203125" bestFit="1" customWidth="1"/>
    <col min="813" max="827" width="9.83203125" bestFit="1" customWidth="1"/>
    <col min="828" max="829" width="10" bestFit="1" customWidth="1"/>
    <col min="830" max="833" width="9.83203125" bestFit="1" customWidth="1"/>
    <col min="834" max="834" width="10" bestFit="1" customWidth="1"/>
    <col min="835" max="840" width="9.83203125" bestFit="1" customWidth="1"/>
    <col min="841" max="859" width="10.83203125" bestFit="1" customWidth="1"/>
    <col min="860" max="862" width="9.83203125" bestFit="1" customWidth="1"/>
    <col min="863" max="863" width="10" bestFit="1" customWidth="1"/>
    <col min="864" max="867" width="9.83203125" bestFit="1" customWidth="1"/>
    <col min="868" max="888" width="10.83203125" bestFit="1" customWidth="1"/>
    <col min="889" max="896" width="9.83203125" bestFit="1" customWidth="1"/>
    <col min="897" max="916" width="10.83203125" bestFit="1" customWidth="1"/>
    <col min="917" max="919" width="9" bestFit="1" customWidth="1"/>
    <col min="920" max="920" width="8.83203125" bestFit="1" customWidth="1"/>
    <col min="921" max="921" width="9" bestFit="1" customWidth="1"/>
    <col min="922" max="923" width="8.83203125" bestFit="1" customWidth="1"/>
    <col min="924" max="939" width="9.83203125" bestFit="1" customWidth="1"/>
    <col min="940" max="942" width="8.83203125" bestFit="1" customWidth="1"/>
    <col min="943" max="943" width="9" bestFit="1" customWidth="1"/>
    <col min="944" max="945" width="8.83203125" bestFit="1" customWidth="1"/>
    <col min="946" max="949" width="9.83203125" bestFit="1" customWidth="1"/>
    <col min="950" max="950" width="10" bestFit="1" customWidth="1"/>
    <col min="951" max="959" width="9.83203125" bestFit="1" customWidth="1"/>
    <col min="960" max="961" width="9" bestFit="1" customWidth="1"/>
    <col min="962" max="967" width="8.83203125" bestFit="1" customWidth="1"/>
    <col min="968" max="978" width="9.83203125" bestFit="1" customWidth="1"/>
    <col min="979" max="979" width="10" bestFit="1" customWidth="1"/>
    <col min="980" max="986" width="9.83203125" bestFit="1" customWidth="1"/>
    <col min="987" max="987" width="10" bestFit="1" customWidth="1"/>
    <col min="988" max="988" width="9" bestFit="1" customWidth="1"/>
    <col min="989" max="992" width="8.83203125" bestFit="1" customWidth="1"/>
    <col min="993" max="993" width="10" bestFit="1" customWidth="1"/>
    <col min="994" max="995" width="8.83203125" bestFit="1" customWidth="1"/>
    <col min="996" max="1014" width="9.83203125" bestFit="1" customWidth="1"/>
    <col min="1015" max="1016" width="8.83203125" bestFit="1" customWidth="1"/>
    <col min="1017" max="1018" width="9" bestFit="1" customWidth="1"/>
    <col min="1019" max="1019" width="8.83203125" bestFit="1" customWidth="1"/>
    <col min="1020" max="1020" width="10" bestFit="1" customWidth="1"/>
    <col min="1021" max="1023" width="9" bestFit="1" customWidth="1"/>
    <col min="1024" max="1041" width="9.83203125" bestFit="1" customWidth="1"/>
    <col min="1042" max="1042" width="9" bestFit="1" customWidth="1"/>
    <col min="1043" max="1043" width="8.83203125" bestFit="1" customWidth="1"/>
    <col min="1044" max="1044" width="9" bestFit="1" customWidth="1"/>
    <col min="1045" max="1047" width="8.83203125" bestFit="1" customWidth="1"/>
    <col min="1048" max="1048" width="9" bestFit="1" customWidth="1"/>
    <col min="1049" max="1049" width="8.83203125" bestFit="1" customWidth="1"/>
    <col min="1050" max="1056" width="9.83203125" bestFit="1" customWidth="1"/>
    <col min="1057" max="1057" width="10" bestFit="1" customWidth="1"/>
    <col min="1058" max="1065" width="9.83203125" bestFit="1" customWidth="1"/>
    <col min="1066" max="1066" width="10" bestFit="1" customWidth="1"/>
    <col min="1067" max="1067" width="9.83203125" bestFit="1" customWidth="1"/>
    <col min="1068" max="1069" width="8.83203125" bestFit="1" customWidth="1"/>
    <col min="1070" max="1070" width="9" bestFit="1" customWidth="1"/>
    <col min="1071" max="1073" width="8.83203125" bestFit="1" customWidth="1"/>
    <col min="1074" max="1075" width="9" bestFit="1" customWidth="1"/>
    <col min="1076" max="1096" width="9.83203125" bestFit="1" customWidth="1"/>
    <col min="1097" max="1097" width="9" bestFit="1" customWidth="1"/>
    <col min="1098" max="1100" width="8.83203125" bestFit="1" customWidth="1"/>
    <col min="1101" max="1102" width="9" bestFit="1" customWidth="1"/>
    <col min="1103" max="1123" width="9.83203125" bestFit="1" customWidth="1"/>
    <col min="1124" max="1124" width="8.83203125" bestFit="1" customWidth="1"/>
    <col min="1125" max="1127" width="9" bestFit="1" customWidth="1"/>
    <col min="1128" max="1128" width="8.83203125" bestFit="1" customWidth="1"/>
    <col min="1129" max="1131" width="9" bestFit="1" customWidth="1"/>
    <col min="1132" max="1160" width="9.83203125" bestFit="1" customWidth="1"/>
    <col min="1161" max="1179" width="10.83203125" bestFit="1" customWidth="1"/>
    <col min="1180" max="1182" width="9.83203125" bestFit="1" customWidth="1"/>
    <col min="1183" max="1183" width="10" bestFit="1" customWidth="1"/>
    <col min="1184" max="1188" width="9.83203125" bestFit="1" customWidth="1"/>
    <col min="1189" max="1195" width="10.83203125" bestFit="1" customWidth="1"/>
    <col min="1196" max="1196" width="11" bestFit="1" customWidth="1"/>
    <col min="1197" max="1209" width="10.83203125" bestFit="1" customWidth="1"/>
    <col min="1210" max="1218" width="9.83203125" bestFit="1" customWidth="1"/>
    <col min="1219" max="1238" width="10.83203125" bestFit="1" customWidth="1"/>
    <col min="1239" max="1239" width="12" bestFit="1" customWidth="1"/>
  </cols>
  <sheetData>
    <row r="3" spans="1:8" x14ac:dyDescent="0.2">
      <c r="A3" s="4" t="s">
        <v>10941</v>
      </c>
      <c r="B3" t="s">
        <v>10951</v>
      </c>
      <c r="C3" t="s">
        <v>10952</v>
      </c>
      <c r="E3" t="s">
        <v>10953</v>
      </c>
      <c r="F3" t="s">
        <v>10954</v>
      </c>
    </row>
    <row r="4" spans="1:8" x14ac:dyDescent="0.2">
      <c r="A4" s="5" t="s">
        <v>10949</v>
      </c>
      <c r="B4" s="15">
        <v>609205.59799999965</v>
      </c>
      <c r="C4" s="15">
        <v>81795.17429999981</v>
      </c>
      <c r="D4" s="12"/>
      <c r="E4" s="12"/>
      <c r="F4" s="12"/>
      <c r="G4" s="12"/>
    </row>
    <row r="5" spans="1:8" x14ac:dyDescent="0.2">
      <c r="A5" s="5" t="s">
        <v>10950</v>
      </c>
      <c r="B5" s="15">
        <v>733215.2551999999</v>
      </c>
      <c r="C5" s="15">
        <v>93439.269600000145</v>
      </c>
      <c r="D5" s="12"/>
      <c r="E5" s="6">
        <f>B5/B4-1</f>
        <v>0.20355961535337097</v>
      </c>
      <c r="F5" s="6">
        <f>C5/C4-1</f>
        <v>0.1423567514789239</v>
      </c>
      <c r="G5" s="12"/>
    </row>
    <row r="6" spans="1:8" x14ac:dyDescent="0.2">
      <c r="A6" s="5" t="s">
        <v>10942</v>
      </c>
      <c r="B6" s="15">
        <v>1342420.8531999995</v>
      </c>
      <c r="C6" s="15">
        <v>175234.44389999995</v>
      </c>
      <c r="D6" s="12"/>
      <c r="E6" s="12"/>
      <c r="F6" s="12"/>
      <c r="G6" s="12"/>
    </row>
    <row r="16" spans="1:8" x14ac:dyDescent="0.2">
      <c r="A16" s="23" t="s">
        <v>10939</v>
      </c>
      <c r="B16" s="23"/>
      <c r="C16" s="23"/>
      <c r="F16" s="23" t="s">
        <v>10956</v>
      </c>
      <c r="G16" s="23"/>
      <c r="H16" s="23"/>
    </row>
    <row r="18" spans="1:8" x14ac:dyDescent="0.2">
      <c r="A18" s="4" t="s">
        <v>10951</v>
      </c>
      <c r="B18" s="4" t="s">
        <v>10955</v>
      </c>
      <c r="F18" s="4" t="s">
        <v>10951</v>
      </c>
      <c r="G18" s="4" t="s">
        <v>10955</v>
      </c>
    </row>
    <row r="19" spans="1:8" x14ac:dyDescent="0.2">
      <c r="A19" s="4" t="s">
        <v>10941</v>
      </c>
      <c r="B19" t="s">
        <v>10949</v>
      </c>
      <c r="C19" t="s">
        <v>10950</v>
      </c>
      <c r="F19" s="4" t="s">
        <v>10941</v>
      </c>
      <c r="G19" t="s">
        <v>10949</v>
      </c>
      <c r="H19" t="s">
        <v>10950</v>
      </c>
    </row>
    <row r="20" spans="1:8" x14ac:dyDescent="0.2">
      <c r="A20" s="5" t="s">
        <v>71</v>
      </c>
      <c r="B20" s="12">
        <v>78962.029999999984</v>
      </c>
      <c r="C20" s="12">
        <v>105340.51600000002</v>
      </c>
      <c r="D20" s="12"/>
      <c r="E20" s="12"/>
      <c r="F20" s="13" t="s">
        <v>265</v>
      </c>
      <c r="G20" s="12">
        <v>54824.09800000002</v>
      </c>
      <c r="H20" s="12">
        <v>86939.600999999995</v>
      </c>
    </row>
    <row r="21" spans="1:8" x14ac:dyDescent="0.2">
      <c r="A21" s="5" t="s">
        <v>35</v>
      </c>
      <c r="B21" s="12">
        <v>83918.64499999996</v>
      </c>
      <c r="C21" s="12">
        <v>95554.352999999988</v>
      </c>
      <c r="D21" s="12"/>
      <c r="E21" s="12"/>
      <c r="F21" s="13" t="s">
        <v>41</v>
      </c>
      <c r="G21" s="12">
        <v>56398.747999999992</v>
      </c>
      <c r="H21" s="12">
        <v>48875.692499999976</v>
      </c>
    </row>
    <row r="22" spans="1:8" x14ac:dyDescent="0.2">
      <c r="A22" s="5" t="s">
        <v>58</v>
      </c>
      <c r="B22" s="12">
        <v>58788.700000000004</v>
      </c>
      <c r="C22" s="12">
        <v>69677.617999999973</v>
      </c>
      <c r="D22" s="12"/>
      <c r="E22" s="12"/>
      <c r="F22" s="13" t="s">
        <v>94</v>
      </c>
      <c r="G22" s="12">
        <v>16158.721999999998</v>
      </c>
      <c r="H22" s="12">
        <v>56990.82</v>
      </c>
    </row>
    <row r="23" spans="1:8" x14ac:dyDescent="0.2">
      <c r="A23" s="5" t="s">
        <v>74</v>
      </c>
      <c r="B23" s="12">
        <v>49683.325000000004</v>
      </c>
      <c r="C23" s="12">
        <v>72788.044999999984</v>
      </c>
      <c r="D23" s="12"/>
      <c r="E23" s="12"/>
      <c r="F23" s="13" t="s">
        <v>145</v>
      </c>
      <c r="G23" s="12">
        <v>30304.938000000002</v>
      </c>
      <c r="H23" s="12">
        <v>41595.501999999964</v>
      </c>
    </row>
    <row r="24" spans="1:8" x14ac:dyDescent="0.2">
      <c r="A24" s="5" t="s">
        <v>55</v>
      </c>
      <c r="B24" s="12">
        <v>60833.200499999992</v>
      </c>
      <c r="C24" s="12">
        <v>60893.54250000004</v>
      </c>
      <c r="D24" s="12"/>
      <c r="E24" s="12"/>
      <c r="F24" s="13" t="s">
        <v>126</v>
      </c>
      <c r="G24" s="12">
        <v>29845.870999999992</v>
      </c>
      <c r="H24" s="12">
        <v>37197.550999999992</v>
      </c>
    </row>
    <row r="25" spans="1:8" x14ac:dyDescent="0.2">
      <c r="A25" s="5" t="s">
        <v>1218</v>
      </c>
      <c r="B25" s="12">
        <v>49599.41</v>
      </c>
      <c r="C25" s="12">
        <v>62899.387999999984</v>
      </c>
      <c r="D25" s="12"/>
      <c r="E25" s="12"/>
      <c r="F25" s="13" t="s">
        <v>881</v>
      </c>
      <c r="G25" s="12">
        <v>21197.32</v>
      </c>
      <c r="H25" s="12">
        <v>12148.885999999997</v>
      </c>
    </row>
    <row r="26" spans="1:8" x14ac:dyDescent="0.2">
      <c r="A26" s="5" t="s">
        <v>160</v>
      </c>
      <c r="B26" s="12">
        <v>41895.853999999999</v>
      </c>
      <c r="C26" s="12">
        <v>59946.232000000011</v>
      </c>
      <c r="D26" s="12"/>
      <c r="E26" s="12"/>
      <c r="F26" s="13" t="s">
        <v>183</v>
      </c>
      <c r="G26" s="12">
        <v>16448.681399999994</v>
      </c>
      <c r="H26" s="12">
        <v>16212.806399999998</v>
      </c>
    </row>
    <row r="27" spans="1:8" x14ac:dyDescent="0.2">
      <c r="A27" s="5" t="s">
        <v>683</v>
      </c>
      <c r="B27" s="12">
        <v>55906.886000000013</v>
      </c>
      <c r="C27" s="12">
        <v>43544.675000000003</v>
      </c>
      <c r="D27" s="12"/>
      <c r="E27" s="12"/>
      <c r="F27" s="13" t="s">
        <v>302</v>
      </c>
      <c r="G27" s="12">
        <v>13067.549999999997</v>
      </c>
      <c r="H27" s="12">
        <v>16245.611000000001</v>
      </c>
    </row>
    <row r="28" spans="1:8" x14ac:dyDescent="0.2">
      <c r="A28" s="5" t="s">
        <v>77</v>
      </c>
      <c r="B28" s="12">
        <v>26050.314999999999</v>
      </c>
      <c r="C28" s="12">
        <v>42926.932000000001</v>
      </c>
      <c r="D28" s="12"/>
      <c r="E28" s="12"/>
      <c r="F28" s="13" t="s">
        <v>496</v>
      </c>
      <c r="G28" s="12">
        <v>9506.4120000000021</v>
      </c>
      <c r="H28" s="12">
        <v>17571.473000000002</v>
      </c>
    </row>
    <row r="29" spans="1:8" x14ac:dyDescent="0.2">
      <c r="A29" s="5" t="s">
        <v>64</v>
      </c>
      <c r="B29" s="12">
        <v>27874.12399999996</v>
      </c>
      <c r="C29" s="12">
        <v>28915.093999999986</v>
      </c>
      <c r="D29" s="12"/>
      <c r="E29" s="12"/>
      <c r="F29" s="13" t="s">
        <v>4276</v>
      </c>
      <c r="G29" s="12">
        <v>18431.34</v>
      </c>
      <c r="H29" s="12">
        <v>5630.51</v>
      </c>
    </row>
    <row r="30" spans="1:8" x14ac:dyDescent="0.2">
      <c r="D30" s="12"/>
      <c r="E30" s="12"/>
    </row>
    <row r="35" spans="1:8" x14ac:dyDescent="0.2">
      <c r="A35" s="23" t="s">
        <v>10957</v>
      </c>
      <c r="B35" s="23"/>
      <c r="C35" s="23"/>
      <c r="F35" s="23" t="s">
        <v>10958</v>
      </c>
      <c r="G35" s="23"/>
      <c r="H35" s="23"/>
    </row>
    <row r="37" spans="1:8" x14ac:dyDescent="0.2">
      <c r="A37" s="4" t="s">
        <v>10951</v>
      </c>
      <c r="B37" s="4" t="s">
        <v>10955</v>
      </c>
      <c r="F37" s="4" t="s">
        <v>10951</v>
      </c>
      <c r="G37" s="4" t="s">
        <v>10955</v>
      </c>
    </row>
    <row r="38" spans="1:8" x14ac:dyDescent="0.2">
      <c r="A38" s="4" t="s">
        <v>10941</v>
      </c>
      <c r="B38" t="s">
        <v>10949</v>
      </c>
      <c r="C38" t="s">
        <v>10950</v>
      </c>
      <c r="F38" s="4" t="s">
        <v>10941</v>
      </c>
      <c r="G38" t="s">
        <v>10949</v>
      </c>
      <c r="H38" t="s">
        <v>10950</v>
      </c>
    </row>
    <row r="39" spans="1:8" x14ac:dyDescent="0.2">
      <c r="A39" s="5" t="s">
        <v>71</v>
      </c>
      <c r="B39" s="12">
        <v>78962.029999999984</v>
      </c>
      <c r="C39" s="12">
        <v>105340.51600000002</v>
      </c>
      <c r="D39" s="12"/>
      <c r="E39" s="12"/>
      <c r="F39" s="13" t="s">
        <v>265</v>
      </c>
      <c r="G39" s="12">
        <v>54824.09800000002</v>
      </c>
      <c r="H39" s="12">
        <v>86939.600999999995</v>
      </c>
    </row>
    <row r="40" spans="1:8" x14ac:dyDescent="0.2">
      <c r="A40" s="5" t="s">
        <v>35</v>
      </c>
      <c r="B40" s="12">
        <v>83918.64499999996</v>
      </c>
      <c r="C40" s="12">
        <v>95554.352999999988</v>
      </c>
      <c r="D40" s="12"/>
      <c r="E40" s="12"/>
      <c r="F40" s="13" t="s">
        <v>41</v>
      </c>
      <c r="G40" s="12">
        <v>56398.747999999992</v>
      </c>
      <c r="H40" s="12">
        <v>48875.692499999976</v>
      </c>
    </row>
    <row r="41" spans="1:8" x14ac:dyDescent="0.2">
      <c r="A41" s="5" t="s">
        <v>58</v>
      </c>
      <c r="B41" s="12">
        <v>58788.700000000004</v>
      </c>
      <c r="C41" s="12">
        <v>69677.617999999973</v>
      </c>
      <c r="D41" s="12"/>
      <c r="E41" s="12"/>
      <c r="F41" s="13" t="s">
        <v>94</v>
      </c>
      <c r="G41" s="12">
        <v>16158.721999999998</v>
      </c>
      <c r="H41" s="12">
        <v>56990.82</v>
      </c>
    </row>
    <row r="42" spans="1:8" x14ac:dyDescent="0.2">
      <c r="A42" s="5" t="s">
        <v>74</v>
      </c>
      <c r="B42" s="12">
        <v>49683.325000000004</v>
      </c>
      <c r="C42" s="12">
        <v>72788.044999999984</v>
      </c>
      <c r="D42" s="12"/>
      <c r="E42" s="12"/>
      <c r="F42" s="13" t="s">
        <v>145</v>
      </c>
      <c r="G42" s="12">
        <v>30304.938000000002</v>
      </c>
      <c r="H42" s="12">
        <v>41595.501999999964</v>
      </c>
    </row>
    <row r="43" spans="1:8" x14ac:dyDescent="0.2">
      <c r="A43" s="5" t="s">
        <v>55</v>
      </c>
      <c r="B43" s="12">
        <v>60833.200499999992</v>
      </c>
      <c r="C43" s="12">
        <v>60893.54250000004</v>
      </c>
      <c r="D43" s="12"/>
      <c r="E43" s="12"/>
      <c r="F43" s="13" t="s">
        <v>126</v>
      </c>
      <c r="G43" s="12">
        <v>29845.870999999992</v>
      </c>
      <c r="H43" s="12">
        <v>37197.550999999992</v>
      </c>
    </row>
    <row r="44" spans="1:8" x14ac:dyDescent="0.2">
      <c r="A44" s="5" t="s">
        <v>1218</v>
      </c>
      <c r="B44" s="12">
        <v>49599.41</v>
      </c>
      <c r="C44" s="12">
        <v>62899.387999999984</v>
      </c>
      <c r="D44" s="12"/>
      <c r="E44" s="12"/>
      <c r="F44" s="13" t="s">
        <v>881</v>
      </c>
      <c r="G44" s="12">
        <v>21197.32</v>
      </c>
      <c r="H44" s="12">
        <v>12148.885999999997</v>
      </c>
    </row>
    <row r="45" spans="1:8" x14ac:dyDescent="0.2">
      <c r="A45" s="5" t="s">
        <v>160</v>
      </c>
      <c r="B45" s="12">
        <v>41895.853999999999</v>
      </c>
      <c r="C45" s="12">
        <v>59946.232000000011</v>
      </c>
      <c r="D45" s="12"/>
      <c r="E45" s="12"/>
      <c r="F45" s="13" t="s">
        <v>183</v>
      </c>
      <c r="G45" s="12">
        <v>16448.681399999994</v>
      </c>
      <c r="H45" s="12">
        <v>16212.806399999998</v>
      </c>
    </row>
    <row r="46" spans="1:8" x14ac:dyDescent="0.2">
      <c r="A46" s="5" t="s">
        <v>683</v>
      </c>
      <c r="B46" s="12">
        <v>55906.886000000013</v>
      </c>
      <c r="C46" s="12">
        <v>43544.675000000003</v>
      </c>
      <c r="D46" s="12"/>
      <c r="E46" s="12"/>
      <c r="F46" s="13" t="s">
        <v>302</v>
      </c>
      <c r="G46" s="12">
        <v>13067.549999999997</v>
      </c>
      <c r="H46" s="12">
        <v>16245.611000000001</v>
      </c>
    </row>
    <row r="47" spans="1:8" x14ac:dyDescent="0.2">
      <c r="A47" s="5" t="s">
        <v>77</v>
      </c>
      <c r="B47" s="12">
        <v>26050.314999999999</v>
      </c>
      <c r="C47" s="12">
        <v>42926.932000000001</v>
      </c>
      <c r="D47" s="12"/>
      <c r="E47" s="12"/>
      <c r="F47" s="13" t="s">
        <v>496</v>
      </c>
      <c r="G47" s="12">
        <v>9506.4120000000021</v>
      </c>
      <c r="H47" s="12">
        <v>17571.473000000002</v>
      </c>
    </row>
    <row r="48" spans="1:8" x14ac:dyDescent="0.2">
      <c r="A48" s="5" t="s">
        <v>64</v>
      </c>
      <c r="B48" s="12">
        <v>27874.12399999996</v>
      </c>
      <c r="C48" s="12">
        <v>28915.093999999986</v>
      </c>
      <c r="D48" s="12"/>
      <c r="E48" s="12"/>
      <c r="F48" s="13" t="s">
        <v>4276</v>
      </c>
      <c r="G48" s="12">
        <v>18431.34</v>
      </c>
      <c r="H48" s="12">
        <v>5630.51</v>
      </c>
    </row>
    <row r="49" spans="1:9" x14ac:dyDescent="0.2">
      <c r="D49" s="12"/>
      <c r="E49" s="12"/>
    </row>
    <row r="52" spans="1:9" x14ac:dyDescent="0.2">
      <c r="A52" s="24" t="s">
        <v>10940</v>
      </c>
      <c r="B52" s="24"/>
      <c r="C52" s="24"/>
      <c r="D52" s="24"/>
    </row>
    <row r="54" spans="1:9" x14ac:dyDescent="0.2">
      <c r="A54" s="4" t="s">
        <v>10962</v>
      </c>
      <c r="B54" s="4" t="s">
        <v>10963</v>
      </c>
      <c r="C54" t="s">
        <v>10951</v>
      </c>
      <c r="D54" t="s">
        <v>10959</v>
      </c>
      <c r="H54" t="s">
        <v>17</v>
      </c>
      <c r="I54" t="s">
        <v>10960</v>
      </c>
    </row>
    <row r="55" spans="1:9" x14ac:dyDescent="0.2">
      <c r="A55" t="s">
        <v>10943</v>
      </c>
      <c r="B55" t="s">
        <v>10944</v>
      </c>
      <c r="C55" s="12">
        <v>74447.796000000104</v>
      </c>
      <c r="D55" s="12">
        <v>1028</v>
      </c>
      <c r="F55" t="str">
        <f>A55</f>
        <v>2014</v>
      </c>
      <c r="G55" t="str">
        <f t="shared" ref="G55:H70" si="0">B55</f>
        <v>Qtr1</v>
      </c>
      <c r="H55" s="14">
        <f t="shared" si="0"/>
        <v>74447.796000000104</v>
      </c>
      <c r="I55" s="14">
        <f>H55/D55</f>
        <v>72.420035019455355</v>
      </c>
    </row>
    <row r="56" spans="1:9" x14ac:dyDescent="0.2">
      <c r="B56" t="s">
        <v>10945</v>
      </c>
      <c r="C56" s="12">
        <v>86538.759600000005</v>
      </c>
      <c r="D56" s="12">
        <v>1523</v>
      </c>
      <c r="G56" t="str">
        <f t="shared" si="0"/>
        <v>Qtr2</v>
      </c>
      <c r="H56" s="14">
        <f t="shared" si="0"/>
        <v>86538.759600000005</v>
      </c>
      <c r="I56" s="14">
        <f t="shared" ref="I56:I70" si="1">H56/D56</f>
        <v>56.821247275114906</v>
      </c>
    </row>
    <row r="57" spans="1:9" x14ac:dyDescent="0.2">
      <c r="B57" t="s">
        <v>10946</v>
      </c>
      <c r="C57" s="12">
        <v>143633.21229999998</v>
      </c>
      <c r="D57" s="12">
        <v>2159</v>
      </c>
      <c r="G57" t="str">
        <f t="shared" si="0"/>
        <v>Qtr3</v>
      </c>
      <c r="H57" s="14">
        <f t="shared" si="0"/>
        <v>143633.21229999998</v>
      </c>
      <c r="I57" s="14">
        <f t="shared" si="1"/>
        <v>66.527657387679469</v>
      </c>
    </row>
    <row r="58" spans="1:9" x14ac:dyDescent="0.2">
      <c r="B58" t="s">
        <v>10947</v>
      </c>
      <c r="C58" s="12">
        <v>179627.73020000022</v>
      </c>
      <c r="D58" s="12">
        <v>2871</v>
      </c>
      <c r="G58" t="str">
        <f t="shared" si="0"/>
        <v>Qtr4</v>
      </c>
      <c r="H58" s="14">
        <f t="shared" si="0"/>
        <v>179627.73020000022</v>
      </c>
      <c r="I58" s="14">
        <f t="shared" si="1"/>
        <v>62.566259212817911</v>
      </c>
    </row>
    <row r="59" spans="1:9" x14ac:dyDescent="0.2">
      <c r="A59" t="s">
        <v>10948</v>
      </c>
      <c r="B59" t="s">
        <v>10944</v>
      </c>
      <c r="C59" s="12">
        <v>68851.738599999939</v>
      </c>
      <c r="D59" s="12">
        <v>990</v>
      </c>
      <c r="F59" t="str">
        <f t="shared" ref="F59:F67" si="2">A59</f>
        <v>2015</v>
      </c>
      <c r="G59" t="str">
        <f t="shared" si="0"/>
        <v>Qtr1</v>
      </c>
      <c r="H59" s="14">
        <f t="shared" si="0"/>
        <v>68851.738599999939</v>
      </c>
      <c r="I59" s="14">
        <f t="shared" si="1"/>
        <v>69.547210707070647</v>
      </c>
    </row>
    <row r="60" spans="1:9" x14ac:dyDescent="0.2">
      <c r="B60" t="s">
        <v>10945</v>
      </c>
      <c r="C60" s="12">
        <v>89124.186999999874</v>
      </c>
      <c r="D60" s="12">
        <v>1604</v>
      </c>
      <c r="G60" t="str">
        <f t="shared" si="0"/>
        <v>Qtr2</v>
      </c>
      <c r="H60" s="14">
        <f t="shared" si="0"/>
        <v>89124.186999999874</v>
      </c>
      <c r="I60" s="14">
        <f t="shared" si="1"/>
        <v>55.563707605984959</v>
      </c>
    </row>
    <row r="61" spans="1:9" x14ac:dyDescent="0.2">
      <c r="B61" t="s">
        <v>10946</v>
      </c>
      <c r="C61" s="12">
        <v>130259.57519999996</v>
      </c>
      <c r="D61" s="12">
        <v>2241</v>
      </c>
      <c r="G61" t="str">
        <f t="shared" si="0"/>
        <v>Qtr3</v>
      </c>
      <c r="H61" s="14">
        <f t="shared" si="0"/>
        <v>130259.57519999996</v>
      </c>
      <c r="I61" s="14">
        <f t="shared" si="1"/>
        <v>58.125647121820599</v>
      </c>
    </row>
    <row r="62" spans="1:9" x14ac:dyDescent="0.2">
      <c r="B62" t="s">
        <v>10947</v>
      </c>
      <c r="C62" s="12">
        <v>182297.00819999998</v>
      </c>
      <c r="D62" s="12">
        <v>3144</v>
      </c>
      <c r="G62" t="str">
        <f t="shared" si="0"/>
        <v>Qtr4</v>
      </c>
      <c r="H62" s="14">
        <f t="shared" si="0"/>
        <v>182297.00819999998</v>
      </c>
      <c r="I62" s="14">
        <f t="shared" si="1"/>
        <v>57.982508969465641</v>
      </c>
    </row>
    <row r="63" spans="1:9" x14ac:dyDescent="0.2">
      <c r="A63" t="s">
        <v>10949</v>
      </c>
      <c r="B63" t="s">
        <v>10944</v>
      </c>
      <c r="C63" s="12">
        <v>93237.180999999953</v>
      </c>
      <c r="D63" s="12">
        <v>1243</v>
      </c>
      <c r="F63" t="str">
        <f t="shared" si="2"/>
        <v>2016</v>
      </c>
      <c r="G63" t="str">
        <f t="shared" si="0"/>
        <v>Qtr1</v>
      </c>
      <c r="H63" s="14">
        <f t="shared" si="0"/>
        <v>93237.180999999953</v>
      </c>
      <c r="I63" s="14">
        <f t="shared" si="1"/>
        <v>75.009799678197865</v>
      </c>
    </row>
    <row r="64" spans="1:9" x14ac:dyDescent="0.2">
      <c r="B64" t="s">
        <v>10945</v>
      </c>
      <c r="C64" s="12">
        <v>136082.30100000001</v>
      </c>
      <c r="D64" s="12">
        <v>2240</v>
      </c>
      <c r="G64" t="str">
        <f t="shared" si="0"/>
        <v>Qtr2</v>
      </c>
      <c r="H64" s="14">
        <f t="shared" si="0"/>
        <v>136082.30100000001</v>
      </c>
      <c r="I64" s="14">
        <f t="shared" si="1"/>
        <v>60.75102723214286</v>
      </c>
    </row>
    <row r="65" spans="1:9" x14ac:dyDescent="0.2">
      <c r="B65" t="s">
        <v>10946</v>
      </c>
      <c r="C65" s="12">
        <v>143787.36219999992</v>
      </c>
      <c r="D65" s="12">
        <v>2767</v>
      </c>
      <c r="G65" t="str">
        <f t="shared" si="0"/>
        <v>Qtr3</v>
      </c>
      <c r="H65" s="14">
        <f t="shared" si="0"/>
        <v>143787.36219999992</v>
      </c>
      <c r="I65" s="14">
        <f t="shared" si="1"/>
        <v>51.965074882544243</v>
      </c>
    </row>
    <row r="66" spans="1:9" x14ac:dyDescent="0.2">
      <c r="B66" t="s">
        <v>10947</v>
      </c>
      <c r="C66" s="12">
        <v>236098.75379999995</v>
      </c>
      <c r="D66" s="12">
        <v>3587</v>
      </c>
      <c r="G66" t="str">
        <f t="shared" si="0"/>
        <v>Qtr4</v>
      </c>
      <c r="H66" s="14">
        <f t="shared" si="0"/>
        <v>236098.75379999995</v>
      </c>
      <c r="I66" s="14">
        <f t="shared" si="1"/>
        <v>65.820672930025083</v>
      </c>
    </row>
    <row r="67" spans="1:9" x14ac:dyDescent="0.2">
      <c r="A67" t="s">
        <v>10950</v>
      </c>
      <c r="B67" t="s">
        <v>10944</v>
      </c>
      <c r="C67" s="12">
        <v>123144.86019999994</v>
      </c>
      <c r="D67" s="12">
        <v>1845</v>
      </c>
      <c r="F67" t="str">
        <f t="shared" si="2"/>
        <v>2017</v>
      </c>
      <c r="G67" t="str">
        <f t="shared" si="0"/>
        <v>Qtr1</v>
      </c>
      <c r="H67" s="14">
        <f t="shared" si="0"/>
        <v>123144.86019999994</v>
      </c>
      <c r="I67" s="14">
        <f t="shared" si="1"/>
        <v>66.745181680216774</v>
      </c>
    </row>
    <row r="68" spans="1:9" x14ac:dyDescent="0.2">
      <c r="B68" t="s">
        <v>10945</v>
      </c>
      <c r="C68" s="12">
        <v>133764.37199999994</v>
      </c>
      <c r="D68" s="12">
        <v>2551</v>
      </c>
      <c r="G68" t="str">
        <f t="shared" si="0"/>
        <v>Qtr2</v>
      </c>
      <c r="H68" s="14">
        <f t="shared" si="0"/>
        <v>133764.37199999994</v>
      </c>
      <c r="I68" s="14">
        <f t="shared" si="1"/>
        <v>52.43605331242648</v>
      </c>
    </row>
    <row r="69" spans="1:9" x14ac:dyDescent="0.2">
      <c r="B69" t="s">
        <v>10946</v>
      </c>
      <c r="C69" s="12">
        <v>196251.95600000018</v>
      </c>
      <c r="D69" s="12">
        <v>3384</v>
      </c>
      <c r="G69" t="str">
        <f t="shared" si="0"/>
        <v>Qtr3</v>
      </c>
      <c r="H69" s="14">
        <f t="shared" si="0"/>
        <v>196251.95600000018</v>
      </c>
      <c r="I69" s="14">
        <f t="shared" si="1"/>
        <v>57.99407683215135</v>
      </c>
    </row>
    <row r="70" spans="1:9" x14ac:dyDescent="0.2">
      <c r="B70" t="s">
        <v>10947</v>
      </c>
      <c r="C70" s="12">
        <v>280054.06699999998</v>
      </c>
      <c r="D70" s="12">
        <v>4696</v>
      </c>
      <c r="G70" t="str">
        <f t="shared" si="0"/>
        <v>Qtr4</v>
      </c>
      <c r="H70" s="12">
        <f t="shared" si="0"/>
        <v>280054.06699999998</v>
      </c>
      <c r="I70" s="12">
        <f t="shared" si="1"/>
        <v>59.636726362862007</v>
      </c>
    </row>
    <row r="71" spans="1:9" x14ac:dyDescent="0.2">
      <c r="I71" s="11"/>
    </row>
    <row r="75" spans="1:9" x14ac:dyDescent="0.2">
      <c r="A75" s="24" t="s">
        <v>10961</v>
      </c>
      <c r="B75" s="24"/>
    </row>
    <row r="77" spans="1:9" x14ac:dyDescent="0.2">
      <c r="A77" s="4" t="s">
        <v>10</v>
      </c>
      <c r="B77" t="s">
        <v>10951</v>
      </c>
      <c r="D77" t="s">
        <v>10</v>
      </c>
      <c r="E77" t="s">
        <v>17</v>
      </c>
    </row>
    <row r="78" spans="1:9" x14ac:dyDescent="0.2">
      <c r="A78" t="s">
        <v>42</v>
      </c>
      <c r="B78" s="12">
        <v>457687.63150000101</v>
      </c>
      <c r="D78" t="str">
        <f>A78</f>
        <v>California</v>
      </c>
      <c r="E78" s="12">
        <f>B78</f>
        <v>457687.63150000101</v>
      </c>
    </row>
    <row r="79" spans="1:9" x14ac:dyDescent="0.2">
      <c r="A79" t="s">
        <v>266</v>
      </c>
      <c r="B79" s="12">
        <v>310876.27099999978</v>
      </c>
      <c r="D79" t="str">
        <f t="shared" ref="D79:D126" si="3">A79</f>
        <v>New York</v>
      </c>
      <c r="E79" s="12">
        <f t="shared" ref="E79:E126" si="4">B79</f>
        <v>310876.27099999978</v>
      </c>
    </row>
    <row r="80" spans="1:9" x14ac:dyDescent="0.2">
      <c r="A80" t="s">
        <v>103</v>
      </c>
      <c r="B80" s="12">
        <v>170188.04580000002</v>
      </c>
      <c r="D80" t="str">
        <f t="shared" si="3"/>
        <v>Texas</v>
      </c>
      <c r="E80" s="12">
        <f t="shared" si="4"/>
        <v>170188.04580000002</v>
      </c>
    </row>
    <row r="81" spans="1:5" x14ac:dyDescent="0.2">
      <c r="A81" t="s">
        <v>95</v>
      </c>
      <c r="B81" s="12">
        <v>138641.26999999993</v>
      </c>
      <c r="D81" t="str">
        <f t="shared" si="3"/>
        <v>Washington</v>
      </c>
      <c r="E81" s="12">
        <f t="shared" si="4"/>
        <v>138641.26999999993</v>
      </c>
    </row>
    <row r="82" spans="1:5" x14ac:dyDescent="0.2">
      <c r="A82" t="s">
        <v>146</v>
      </c>
      <c r="B82" s="12">
        <v>116511.91400000003</v>
      </c>
      <c r="D82" t="str">
        <f t="shared" si="3"/>
        <v>Pennsylvania</v>
      </c>
      <c r="E82" s="12">
        <f t="shared" si="4"/>
        <v>116511.91400000003</v>
      </c>
    </row>
    <row r="83" spans="1:5" x14ac:dyDescent="0.2">
      <c r="A83" t="s">
        <v>53</v>
      </c>
      <c r="B83" s="12">
        <v>89473.707999999999</v>
      </c>
      <c r="D83" t="str">
        <f t="shared" si="3"/>
        <v>Florida</v>
      </c>
      <c r="E83" s="12">
        <f t="shared" si="4"/>
        <v>89473.707999999999</v>
      </c>
    </row>
    <row r="84" spans="1:5" x14ac:dyDescent="0.2">
      <c r="A84" t="s">
        <v>210</v>
      </c>
      <c r="B84" s="12">
        <v>80166.100999999864</v>
      </c>
      <c r="D84" t="str">
        <f t="shared" si="3"/>
        <v>Illinois</v>
      </c>
      <c r="E84" s="12">
        <f t="shared" si="4"/>
        <v>80166.100999999864</v>
      </c>
    </row>
    <row r="85" spans="1:5" x14ac:dyDescent="0.2">
      <c r="A85" t="s">
        <v>497</v>
      </c>
      <c r="B85" s="12">
        <v>78258.135999999926</v>
      </c>
      <c r="D85" t="str">
        <f t="shared" si="3"/>
        <v>Ohio</v>
      </c>
      <c r="E85" s="12">
        <f t="shared" si="4"/>
        <v>78258.135999999926</v>
      </c>
    </row>
    <row r="86" spans="1:5" x14ac:dyDescent="0.2">
      <c r="A86" t="s">
        <v>237</v>
      </c>
      <c r="B86" s="12">
        <v>76269.614000000016</v>
      </c>
      <c r="D86" t="str">
        <f t="shared" si="3"/>
        <v>Michigan</v>
      </c>
      <c r="E86" s="12">
        <f t="shared" si="4"/>
        <v>76269.614000000016</v>
      </c>
    </row>
    <row r="87" spans="1:5" x14ac:dyDescent="0.2">
      <c r="A87" t="s">
        <v>318</v>
      </c>
      <c r="B87" s="12">
        <v>70636.719999999987</v>
      </c>
      <c r="D87" t="str">
        <f t="shared" si="3"/>
        <v>Virginia</v>
      </c>
      <c r="E87" s="12">
        <f t="shared" si="4"/>
        <v>70636.719999999987</v>
      </c>
    </row>
    <row r="88" spans="1:5" x14ac:dyDescent="0.2">
      <c r="A88" t="s">
        <v>87</v>
      </c>
      <c r="B88" s="12">
        <v>55603.163999999968</v>
      </c>
      <c r="D88" t="str">
        <f t="shared" si="3"/>
        <v>North Carolina</v>
      </c>
      <c r="E88" s="12">
        <f t="shared" si="4"/>
        <v>55603.163999999968</v>
      </c>
    </row>
    <row r="89" spans="1:5" x14ac:dyDescent="0.2">
      <c r="A89" t="s">
        <v>253</v>
      </c>
      <c r="B89" s="12">
        <v>53555.360000000001</v>
      </c>
      <c r="D89" t="str">
        <f t="shared" si="3"/>
        <v>Indiana</v>
      </c>
      <c r="E89" s="12">
        <f t="shared" si="4"/>
        <v>53555.360000000001</v>
      </c>
    </row>
    <row r="90" spans="1:5" x14ac:dyDescent="0.2">
      <c r="A90" t="s">
        <v>1274</v>
      </c>
      <c r="B90" s="12">
        <v>49095.840000000004</v>
      </c>
      <c r="D90" t="str">
        <f t="shared" si="3"/>
        <v>Georgia</v>
      </c>
      <c r="E90" s="12">
        <f t="shared" si="4"/>
        <v>49095.840000000004</v>
      </c>
    </row>
    <row r="91" spans="1:5" x14ac:dyDescent="0.2">
      <c r="A91" t="s">
        <v>28</v>
      </c>
      <c r="B91" s="12">
        <v>36591.749999999971</v>
      </c>
      <c r="D91" t="str">
        <f t="shared" si="3"/>
        <v>Kentucky</v>
      </c>
      <c r="E91" s="12">
        <f t="shared" si="4"/>
        <v>36591.749999999971</v>
      </c>
    </row>
    <row r="92" spans="1:5" x14ac:dyDescent="0.2">
      <c r="A92" t="s">
        <v>789</v>
      </c>
      <c r="B92" s="12">
        <v>35764.312000000013</v>
      </c>
      <c r="D92" t="str">
        <f t="shared" si="3"/>
        <v>New Jersey</v>
      </c>
      <c r="E92" s="12">
        <f t="shared" si="4"/>
        <v>35764.312000000013</v>
      </c>
    </row>
    <row r="93" spans="1:5" x14ac:dyDescent="0.2">
      <c r="A93" t="s">
        <v>309</v>
      </c>
      <c r="B93" s="12">
        <v>35282.000999999997</v>
      </c>
      <c r="D93" t="str">
        <f t="shared" si="3"/>
        <v>Arizona</v>
      </c>
      <c r="E93" s="12">
        <f t="shared" si="4"/>
        <v>35282.000999999997</v>
      </c>
    </row>
    <row r="94" spans="1:5" x14ac:dyDescent="0.2">
      <c r="A94" t="s">
        <v>113</v>
      </c>
      <c r="B94" s="12">
        <v>32114.610000000019</v>
      </c>
      <c r="D94" t="str">
        <f t="shared" si="3"/>
        <v>Wisconsin</v>
      </c>
      <c r="E94" s="12">
        <f t="shared" si="4"/>
        <v>32114.610000000019</v>
      </c>
    </row>
    <row r="95" spans="1:5" x14ac:dyDescent="0.2">
      <c r="A95" t="s">
        <v>456</v>
      </c>
      <c r="B95" s="12">
        <v>32108.117999999995</v>
      </c>
      <c r="D95" t="str">
        <f t="shared" si="3"/>
        <v>Colorado</v>
      </c>
      <c r="E95" s="12">
        <f t="shared" si="4"/>
        <v>32108.117999999995</v>
      </c>
    </row>
    <row r="96" spans="1:5" x14ac:dyDescent="0.2">
      <c r="A96" t="s">
        <v>334</v>
      </c>
      <c r="B96" s="12">
        <v>30661.872999999981</v>
      </c>
      <c r="D96" t="str">
        <f t="shared" si="3"/>
        <v>Tennessee</v>
      </c>
      <c r="E96" s="12">
        <f t="shared" si="4"/>
        <v>30661.872999999981</v>
      </c>
    </row>
    <row r="97" spans="1:5" x14ac:dyDescent="0.2">
      <c r="A97" t="s">
        <v>228</v>
      </c>
      <c r="B97" s="12">
        <v>29863.149999999994</v>
      </c>
      <c r="D97" t="str">
        <f t="shared" si="3"/>
        <v>Minnesota</v>
      </c>
      <c r="E97" s="12">
        <f t="shared" si="4"/>
        <v>29863.149999999994</v>
      </c>
    </row>
    <row r="98" spans="1:5" x14ac:dyDescent="0.2">
      <c r="A98" t="s">
        <v>1247</v>
      </c>
      <c r="B98" s="12">
        <v>28634.433999999994</v>
      </c>
      <c r="D98" t="str">
        <f t="shared" si="3"/>
        <v>Massachusetts</v>
      </c>
      <c r="E98" s="12">
        <f t="shared" si="4"/>
        <v>28634.433999999994</v>
      </c>
    </row>
    <row r="99" spans="1:5" x14ac:dyDescent="0.2">
      <c r="A99" t="s">
        <v>244</v>
      </c>
      <c r="B99" s="12">
        <v>27451.068999999992</v>
      </c>
      <c r="D99" t="str">
        <f t="shared" si="3"/>
        <v>Delaware</v>
      </c>
      <c r="E99" s="12">
        <f t="shared" si="4"/>
        <v>27451.068999999992</v>
      </c>
    </row>
    <row r="100" spans="1:5" x14ac:dyDescent="0.2">
      <c r="A100" t="s">
        <v>2741</v>
      </c>
      <c r="B100" s="12">
        <v>23705.523000000001</v>
      </c>
      <c r="D100" t="str">
        <f t="shared" si="3"/>
        <v>Maryland</v>
      </c>
      <c r="E100" s="12">
        <f t="shared" si="4"/>
        <v>23705.523000000001</v>
      </c>
    </row>
    <row r="101" spans="1:5" x14ac:dyDescent="0.2">
      <c r="A101" t="s">
        <v>1402</v>
      </c>
      <c r="B101" s="12">
        <v>22627.955999999995</v>
      </c>
      <c r="D101" t="str">
        <f t="shared" si="3"/>
        <v>Rhode Island</v>
      </c>
      <c r="E101" s="12">
        <f t="shared" si="4"/>
        <v>22627.955999999995</v>
      </c>
    </row>
    <row r="102" spans="1:5" x14ac:dyDescent="0.2">
      <c r="A102" t="s">
        <v>596</v>
      </c>
      <c r="B102" s="12">
        <v>22205.149999999998</v>
      </c>
      <c r="D102" t="str">
        <f t="shared" si="3"/>
        <v>Missouri</v>
      </c>
      <c r="E102" s="12">
        <f t="shared" si="4"/>
        <v>22205.149999999998</v>
      </c>
    </row>
    <row r="103" spans="1:5" x14ac:dyDescent="0.2">
      <c r="A103" t="s">
        <v>649</v>
      </c>
      <c r="B103" s="12">
        <v>19683.39</v>
      </c>
      <c r="D103" t="str">
        <f t="shared" si="3"/>
        <v>Oklahoma</v>
      </c>
      <c r="E103" s="12">
        <f t="shared" si="4"/>
        <v>19683.39</v>
      </c>
    </row>
    <row r="104" spans="1:5" x14ac:dyDescent="0.2">
      <c r="A104" t="s">
        <v>357</v>
      </c>
      <c r="B104" s="12">
        <v>19510.639999999992</v>
      </c>
      <c r="D104" t="str">
        <f t="shared" si="3"/>
        <v>Alabama</v>
      </c>
      <c r="E104" s="12">
        <f t="shared" si="4"/>
        <v>19510.639999999992</v>
      </c>
    </row>
    <row r="105" spans="1:5" x14ac:dyDescent="0.2">
      <c r="A105" t="s">
        <v>419</v>
      </c>
      <c r="B105" s="12">
        <v>17431.149999999991</v>
      </c>
      <c r="D105" t="str">
        <f t="shared" si="3"/>
        <v>Oregon</v>
      </c>
      <c r="E105" s="12">
        <f t="shared" si="4"/>
        <v>17431.149999999991</v>
      </c>
    </row>
    <row r="106" spans="1:5" x14ac:dyDescent="0.2">
      <c r="A106" t="s">
        <v>1395</v>
      </c>
      <c r="B106" s="12">
        <v>16729.101999999999</v>
      </c>
      <c r="D106" t="str">
        <f t="shared" si="3"/>
        <v>Nevada</v>
      </c>
      <c r="E106" s="12">
        <f t="shared" si="4"/>
        <v>16729.101999999999</v>
      </c>
    </row>
    <row r="107" spans="1:5" x14ac:dyDescent="0.2">
      <c r="A107" t="s">
        <v>748</v>
      </c>
      <c r="B107" s="12">
        <v>13384.356999999996</v>
      </c>
      <c r="D107" t="str">
        <f t="shared" si="3"/>
        <v>Connecticut</v>
      </c>
      <c r="E107" s="12">
        <f t="shared" si="4"/>
        <v>13384.356999999996</v>
      </c>
    </row>
    <row r="108" spans="1:5" x14ac:dyDescent="0.2">
      <c r="A108" t="s">
        <v>1711</v>
      </c>
      <c r="B108" s="12">
        <v>11678.129999999997</v>
      </c>
      <c r="D108" t="str">
        <f t="shared" si="3"/>
        <v>Arkansas</v>
      </c>
      <c r="E108" s="12">
        <f t="shared" si="4"/>
        <v>11678.129999999997</v>
      </c>
    </row>
    <row r="109" spans="1:5" x14ac:dyDescent="0.2">
      <c r="A109" t="s">
        <v>120</v>
      </c>
      <c r="B109" s="12">
        <v>11220.055999999999</v>
      </c>
      <c r="D109" t="str">
        <f t="shared" si="3"/>
        <v>Utah</v>
      </c>
      <c r="E109" s="12">
        <f t="shared" si="4"/>
        <v>11220.055999999999</v>
      </c>
    </row>
    <row r="110" spans="1:5" x14ac:dyDescent="0.2">
      <c r="A110" t="s">
        <v>1491</v>
      </c>
      <c r="B110" s="12">
        <v>10771.34</v>
      </c>
      <c r="D110" t="str">
        <f t="shared" si="3"/>
        <v>Mississippi</v>
      </c>
      <c r="E110" s="12">
        <f t="shared" si="4"/>
        <v>10771.34</v>
      </c>
    </row>
    <row r="111" spans="1:5" x14ac:dyDescent="0.2">
      <c r="A111" t="s">
        <v>737</v>
      </c>
      <c r="B111" s="12">
        <v>9217.0299999999988</v>
      </c>
      <c r="D111" t="str">
        <f t="shared" si="3"/>
        <v>Louisiana</v>
      </c>
      <c r="E111" s="12">
        <f t="shared" si="4"/>
        <v>9217.0299999999988</v>
      </c>
    </row>
    <row r="112" spans="1:5" x14ac:dyDescent="0.2">
      <c r="A112" t="s">
        <v>5211</v>
      </c>
      <c r="B112" s="12">
        <v>8929.369999999999</v>
      </c>
      <c r="D112" t="str">
        <f t="shared" si="3"/>
        <v>Vermont</v>
      </c>
      <c r="E112" s="12">
        <f t="shared" si="4"/>
        <v>8929.369999999999</v>
      </c>
    </row>
    <row r="113" spans="1:5" x14ac:dyDescent="0.2">
      <c r="A113" t="s">
        <v>382</v>
      </c>
      <c r="B113" s="12">
        <v>8481.7099999999991</v>
      </c>
      <c r="D113" t="str">
        <f t="shared" si="3"/>
        <v>South Carolina</v>
      </c>
      <c r="E113" s="12">
        <f t="shared" si="4"/>
        <v>8481.7099999999991</v>
      </c>
    </row>
    <row r="114" spans="1:5" x14ac:dyDescent="0.2">
      <c r="A114" t="s">
        <v>137</v>
      </c>
      <c r="B114" s="12">
        <v>7464.9299999999985</v>
      </c>
      <c r="D114" t="str">
        <f t="shared" si="3"/>
        <v>Nebraska</v>
      </c>
      <c r="E114" s="12">
        <f t="shared" si="4"/>
        <v>7464.9299999999985</v>
      </c>
    </row>
    <row r="115" spans="1:5" x14ac:dyDescent="0.2">
      <c r="A115" t="s">
        <v>2700</v>
      </c>
      <c r="B115" s="12">
        <v>7292.5239999999994</v>
      </c>
      <c r="D115" t="str">
        <f t="shared" si="3"/>
        <v>New Hampshire</v>
      </c>
      <c r="E115" s="12">
        <f t="shared" si="4"/>
        <v>7292.5239999999994</v>
      </c>
    </row>
    <row r="116" spans="1:5" x14ac:dyDescent="0.2">
      <c r="A116" t="s">
        <v>1766</v>
      </c>
      <c r="B116" s="12">
        <v>5589.3519999999971</v>
      </c>
      <c r="D116" t="str">
        <f t="shared" si="3"/>
        <v>Montana</v>
      </c>
      <c r="E116" s="12">
        <f t="shared" si="4"/>
        <v>5589.3519999999971</v>
      </c>
    </row>
    <row r="117" spans="1:5" x14ac:dyDescent="0.2">
      <c r="A117" t="s">
        <v>668</v>
      </c>
      <c r="B117" s="12">
        <v>4783.521999999999</v>
      </c>
      <c r="D117" t="str">
        <f t="shared" si="3"/>
        <v>New Mexico</v>
      </c>
      <c r="E117" s="12">
        <f t="shared" si="4"/>
        <v>4783.521999999999</v>
      </c>
    </row>
    <row r="118" spans="1:5" x14ac:dyDescent="0.2">
      <c r="A118" t="s">
        <v>488</v>
      </c>
      <c r="B118" s="12">
        <v>4579.7599999999993</v>
      </c>
      <c r="D118" t="str">
        <f t="shared" si="3"/>
        <v>Iowa</v>
      </c>
      <c r="E118" s="12">
        <f t="shared" si="4"/>
        <v>4579.7599999999993</v>
      </c>
    </row>
    <row r="119" spans="1:5" x14ac:dyDescent="0.2">
      <c r="A119" t="s">
        <v>6267</v>
      </c>
      <c r="B119" s="12">
        <v>4382.4860000000017</v>
      </c>
      <c r="D119" t="str">
        <f t="shared" si="3"/>
        <v>Idaho</v>
      </c>
      <c r="E119" s="12">
        <f t="shared" si="4"/>
        <v>4382.4860000000017</v>
      </c>
    </row>
    <row r="120" spans="1:5" x14ac:dyDescent="0.2">
      <c r="A120" t="s">
        <v>4538</v>
      </c>
      <c r="B120" s="12">
        <v>2914.31</v>
      </c>
      <c r="D120" t="str">
        <f t="shared" si="3"/>
        <v>Kansas</v>
      </c>
      <c r="E120" s="12">
        <f t="shared" si="4"/>
        <v>2914.31</v>
      </c>
    </row>
    <row r="121" spans="1:5" x14ac:dyDescent="0.2">
      <c r="A121" t="s">
        <v>3040</v>
      </c>
      <c r="B121" s="12">
        <v>2865.0199999999995</v>
      </c>
      <c r="D121" t="str">
        <f t="shared" si="3"/>
        <v>District of Columbia</v>
      </c>
      <c r="E121" s="12">
        <f t="shared" si="4"/>
        <v>2865.0199999999995</v>
      </c>
    </row>
    <row r="122" spans="1:5" x14ac:dyDescent="0.2">
      <c r="A122" t="s">
        <v>8549</v>
      </c>
      <c r="B122" s="12">
        <v>1603.136</v>
      </c>
      <c r="D122" t="str">
        <f t="shared" si="3"/>
        <v>Wyoming</v>
      </c>
      <c r="E122" s="12">
        <f t="shared" si="4"/>
        <v>1603.136</v>
      </c>
    </row>
    <row r="123" spans="1:5" x14ac:dyDescent="0.2">
      <c r="A123" t="s">
        <v>5333</v>
      </c>
      <c r="B123" s="12">
        <v>1315.5600000000002</v>
      </c>
      <c r="D123" t="str">
        <f t="shared" si="3"/>
        <v>South Dakota</v>
      </c>
      <c r="E123" s="12">
        <f t="shared" si="4"/>
        <v>1315.5600000000002</v>
      </c>
    </row>
    <row r="124" spans="1:5" x14ac:dyDescent="0.2">
      <c r="A124" t="s">
        <v>5242</v>
      </c>
      <c r="B124" s="12">
        <v>1270.5300000000002</v>
      </c>
      <c r="D124" t="str">
        <f t="shared" si="3"/>
        <v>Maine</v>
      </c>
      <c r="E124" s="12">
        <f t="shared" si="4"/>
        <v>1270.5300000000002</v>
      </c>
    </row>
    <row r="125" spans="1:5" x14ac:dyDescent="0.2">
      <c r="A125" t="s">
        <v>9733</v>
      </c>
      <c r="B125" s="12">
        <v>1209.8240000000001</v>
      </c>
      <c r="D125" t="str">
        <f t="shared" si="3"/>
        <v>West Virginia</v>
      </c>
      <c r="E125" s="12">
        <f t="shared" si="4"/>
        <v>1209.8240000000001</v>
      </c>
    </row>
    <row r="126" spans="1:5" x14ac:dyDescent="0.2">
      <c r="A126" t="s">
        <v>7456</v>
      </c>
      <c r="B126" s="12">
        <v>919.91</v>
      </c>
      <c r="D126" t="str">
        <f t="shared" si="3"/>
        <v>North Dakota</v>
      </c>
      <c r="E126" s="12">
        <f t="shared" si="4"/>
        <v>919.91</v>
      </c>
    </row>
  </sheetData>
  <mergeCells count="6">
    <mergeCell ref="A16:C16"/>
    <mergeCell ref="F16:H16"/>
    <mergeCell ref="A35:C35"/>
    <mergeCell ref="F35:H35"/>
    <mergeCell ref="A75:B75"/>
    <mergeCell ref="A52:D52"/>
  </mergeCells>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E0D8B-CBD0-458D-93AE-8C6A38F98E07}">
  <dimension ref="A2:Z55"/>
  <sheetViews>
    <sheetView showRowColHeaders="0" tabSelected="1" zoomScale="85" zoomScaleNormal="85" workbookViewId="0">
      <selection activeCell="L36" sqref="L36"/>
    </sheetView>
  </sheetViews>
  <sheetFormatPr baseColWidth="10" defaultColWidth="8.83203125" defaultRowHeight="15" x14ac:dyDescent="0.2"/>
  <cols>
    <col min="3" max="3" width="12.83203125" customWidth="1"/>
    <col min="4" max="5" width="11" bestFit="1" customWidth="1"/>
    <col min="6" max="6" width="9.1640625" customWidth="1"/>
    <col min="9" max="9" width="12.83203125" customWidth="1"/>
    <col min="10" max="11" width="11" bestFit="1" customWidth="1"/>
    <col min="12" max="12" width="9.1640625" customWidth="1"/>
    <col min="15" max="15" width="12.83203125" customWidth="1"/>
    <col min="16" max="17" width="11" bestFit="1" customWidth="1"/>
    <col min="18" max="18" width="9.1640625" customWidth="1"/>
    <col min="21" max="21" width="12.83203125" customWidth="1"/>
    <col min="22" max="23" width="11" bestFit="1" customWidth="1"/>
    <col min="24" max="24" width="9.1640625" customWidth="1"/>
  </cols>
  <sheetData>
    <row r="2" spans="1:3" x14ac:dyDescent="0.2">
      <c r="B2" s="7"/>
      <c r="C2" s="10"/>
    </row>
    <row r="3" spans="1:3" x14ac:dyDescent="0.2">
      <c r="B3" s="8"/>
      <c r="C3" s="10"/>
    </row>
    <row r="4" spans="1:3" x14ac:dyDescent="0.2">
      <c r="B4" s="9"/>
      <c r="C4" s="10"/>
    </row>
    <row r="5" spans="1:3" x14ac:dyDescent="0.2">
      <c r="B5" s="10"/>
      <c r="C5" s="10"/>
    </row>
    <row r="13" spans="1:3" x14ac:dyDescent="0.2">
      <c r="A13" s="2"/>
    </row>
    <row r="14" spans="1:3" ht="13.75" customHeight="1" x14ac:dyDescent="0.2"/>
    <row r="15" spans="1:3" ht="13.75" customHeight="1" x14ac:dyDescent="0.2"/>
    <row r="18" spans="3:26" ht="13.75" customHeight="1" x14ac:dyDescent="0.2"/>
    <row r="19" spans="3:26" x14ac:dyDescent="0.2">
      <c r="C19" s="17" t="s">
        <v>10964</v>
      </c>
      <c r="D19" s="16">
        <v>2016</v>
      </c>
      <c r="E19" s="16">
        <v>2017</v>
      </c>
      <c r="F19" s="17" t="s">
        <v>10965</v>
      </c>
      <c r="G19" s="16"/>
      <c r="H19" s="16"/>
      <c r="I19" s="17" t="s">
        <v>10964</v>
      </c>
      <c r="J19" s="16">
        <v>2016</v>
      </c>
      <c r="K19" s="16">
        <v>2017</v>
      </c>
      <c r="L19" s="17" t="s">
        <v>10965</v>
      </c>
      <c r="N19" s="16"/>
      <c r="O19" s="16" t="s">
        <v>10964</v>
      </c>
      <c r="P19" s="16">
        <v>2016</v>
      </c>
      <c r="Q19" s="16">
        <v>2017</v>
      </c>
      <c r="R19" s="17" t="s">
        <v>10965</v>
      </c>
      <c r="T19" s="16"/>
      <c r="U19" s="16" t="s">
        <v>10964</v>
      </c>
      <c r="V19" s="16">
        <v>2016</v>
      </c>
      <c r="W19" s="16">
        <v>2017</v>
      </c>
      <c r="X19" s="17" t="s">
        <v>10965</v>
      </c>
      <c r="Z19" s="17"/>
    </row>
    <row r="20" spans="3:26" x14ac:dyDescent="0.2">
      <c r="C20" t="str">
        <f>IF(Analysis!A20="","",Analysis!A20)</f>
        <v>Phones</v>
      </c>
      <c r="D20" s="15">
        <f>IF(Analysis!B20="","",Analysis!B20)</f>
        <v>78962.029999999984</v>
      </c>
      <c r="E20" s="15">
        <f>IF(Analysis!C20="","",Analysis!C20)</f>
        <v>105340.51600000002</v>
      </c>
      <c r="F20" s="21">
        <f>IF(C20="","",E20/D20-1)</f>
        <v>0.33406544892526235</v>
      </c>
      <c r="I20" t="str">
        <f>IF(Analysis!F20="","",Analysis!F20)</f>
        <v>New York City</v>
      </c>
      <c r="J20" s="15">
        <f>IF(Analysis!G20="","",Analysis!G20)</f>
        <v>54824.09800000002</v>
      </c>
      <c r="K20" s="15">
        <f>IF(Analysis!H20="","",Analysis!H20)</f>
        <v>86939.600999999995</v>
      </c>
      <c r="L20" s="21">
        <f>IF(I20="","",K20/J20-1)</f>
        <v>0.58579172611284847</v>
      </c>
      <c r="O20" t="str">
        <f>IF(Analysis!A39="","",Analysis!A39)</f>
        <v>Phones</v>
      </c>
      <c r="P20" s="15">
        <f>IF(Analysis!B39="","",Analysis!B39)</f>
        <v>78962.029999999984</v>
      </c>
      <c r="Q20" s="15">
        <f>IF(Analysis!C39="","",Analysis!C39)</f>
        <v>105340.51600000002</v>
      </c>
      <c r="R20" s="21">
        <f>IF(O20="","",Q20/P20-1)</f>
        <v>0.33406544892526235</v>
      </c>
      <c r="U20" t="str">
        <f>IF(Analysis!F39="","",Analysis!F39)</f>
        <v>New York City</v>
      </c>
      <c r="V20" s="15">
        <f>IF(Analysis!G39="","",Analysis!G39)</f>
        <v>54824.09800000002</v>
      </c>
      <c r="W20" s="15">
        <f>IF(Analysis!H39="","",Analysis!H39)</f>
        <v>86939.600999999995</v>
      </c>
      <c r="X20" s="21">
        <f>IF(U20="","",W20/V20-1)</f>
        <v>0.58579172611284847</v>
      </c>
      <c r="Z20" s="22" t="s">
        <v>10966</v>
      </c>
    </row>
    <row r="21" spans="3:26" x14ac:dyDescent="0.2">
      <c r="C21" t="str">
        <f>IF(Analysis!A21="","",Analysis!A21)</f>
        <v>Chairs</v>
      </c>
      <c r="D21" s="15">
        <f>IF(Analysis!B21="","",Analysis!B21)</f>
        <v>83918.64499999996</v>
      </c>
      <c r="E21" s="15">
        <f>IF(Analysis!C21="","",Analysis!C21)</f>
        <v>95554.352999999988</v>
      </c>
      <c r="F21" s="21">
        <f t="shared" ref="F21:F29" si="0">IF(C21="","",E21/D21-1)</f>
        <v>0.13865462198537681</v>
      </c>
      <c r="I21" t="str">
        <f>IF(Analysis!F21="","",Analysis!F21)</f>
        <v>Los Angeles</v>
      </c>
      <c r="J21" s="15">
        <f>IF(Analysis!G21="","",Analysis!G21)</f>
        <v>56398.747999999992</v>
      </c>
      <c r="K21" s="15">
        <f>IF(Analysis!H21="","",Analysis!H21)</f>
        <v>48875.692499999976</v>
      </c>
      <c r="L21" s="21">
        <f t="shared" ref="L21:L29" si="1">IF(I21="","",K21/J21-1)</f>
        <v>-0.13339046994447501</v>
      </c>
      <c r="O21" t="str">
        <f>IF(Analysis!A40="","",Analysis!A40)</f>
        <v>Chairs</v>
      </c>
      <c r="P21" s="15">
        <f>IF(Analysis!B40="","",Analysis!B40)</f>
        <v>83918.64499999996</v>
      </c>
      <c r="Q21" s="15">
        <f>IF(Analysis!C40="","",Analysis!C40)</f>
        <v>95554.352999999988</v>
      </c>
      <c r="R21" s="21">
        <f t="shared" ref="R21:R30" si="2">IF(O21="","",Q21/P21-1)</f>
        <v>0.13865462198537681</v>
      </c>
      <c r="U21" t="str">
        <f>IF(Analysis!F40="","",Analysis!F40)</f>
        <v>Los Angeles</v>
      </c>
      <c r="V21" s="15">
        <f>IF(Analysis!G40="","",Analysis!G40)</f>
        <v>56398.747999999992</v>
      </c>
      <c r="W21" s="15">
        <f>IF(Analysis!H40="","",Analysis!H40)</f>
        <v>48875.692499999976</v>
      </c>
      <c r="X21" s="21">
        <f t="shared" ref="X21:X30" si="3">IF(U21="","",W21/V21-1)</f>
        <v>-0.13339046994447501</v>
      </c>
    </row>
    <row r="22" spans="3:26" x14ac:dyDescent="0.2">
      <c r="C22" t="str">
        <f>IF(Analysis!A22="","",Analysis!A22)</f>
        <v>Storage</v>
      </c>
      <c r="D22" s="15">
        <f>IF(Analysis!B22="","",Analysis!B22)</f>
        <v>58788.700000000004</v>
      </c>
      <c r="E22" s="15">
        <f>IF(Analysis!C22="","",Analysis!C22)</f>
        <v>69677.617999999973</v>
      </c>
      <c r="F22" s="21">
        <f t="shared" si="0"/>
        <v>0.18522127551723311</v>
      </c>
      <c r="I22" t="str">
        <f>IF(Analysis!F22="","",Analysis!F22)</f>
        <v>Seattle</v>
      </c>
      <c r="J22" s="15">
        <f>IF(Analysis!G22="","",Analysis!G22)</f>
        <v>16158.721999999998</v>
      </c>
      <c r="K22" s="15">
        <f>IF(Analysis!H22="","",Analysis!H22)</f>
        <v>56990.82</v>
      </c>
      <c r="L22" s="21">
        <f t="shared" si="1"/>
        <v>2.5269385784346068</v>
      </c>
      <c r="O22" t="str">
        <f>IF(Analysis!A41="","",Analysis!A41)</f>
        <v>Storage</v>
      </c>
      <c r="P22" s="15">
        <f>IF(Analysis!B41="","",Analysis!B41)</f>
        <v>58788.700000000004</v>
      </c>
      <c r="Q22" s="15">
        <f>IF(Analysis!C41="","",Analysis!C41)</f>
        <v>69677.617999999973</v>
      </c>
      <c r="R22" s="21">
        <f t="shared" si="2"/>
        <v>0.18522127551723311</v>
      </c>
      <c r="U22" t="str">
        <f>IF(Analysis!F41="","",Analysis!F41)</f>
        <v>Seattle</v>
      </c>
      <c r="V22" s="15">
        <f>IF(Analysis!G41="","",Analysis!G41)</f>
        <v>16158.721999999998</v>
      </c>
      <c r="W22" s="15">
        <f>IF(Analysis!H41="","",Analysis!H41)</f>
        <v>56990.82</v>
      </c>
      <c r="X22" s="21">
        <f t="shared" si="3"/>
        <v>2.5269385784346068</v>
      </c>
    </row>
    <row r="23" spans="3:26" x14ac:dyDescent="0.2">
      <c r="C23" t="str">
        <f>IF(Analysis!A23="","",Analysis!A23)</f>
        <v>Binders</v>
      </c>
      <c r="D23" s="15">
        <f>IF(Analysis!B23="","",Analysis!B23)</f>
        <v>49683.325000000004</v>
      </c>
      <c r="E23" s="15">
        <f>IF(Analysis!C23="","",Analysis!C23)</f>
        <v>72788.044999999984</v>
      </c>
      <c r="F23" s="21">
        <f t="shared" si="0"/>
        <v>0.46503972912440905</v>
      </c>
      <c r="I23" t="str">
        <f>IF(Analysis!F23="","",Analysis!F23)</f>
        <v>Philadelphia</v>
      </c>
      <c r="J23" s="15">
        <f>IF(Analysis!G23="","",Analysis!G23)</f>
        <v>30304.938000000002</v>
      </c>
      <c r="K23" s="15">
        <f>IF(Analysis!H23="","",Analysis!H23)</f>
        <v>41595.501999999964</v>
      </c>
      <c r="L23" s="21">
        <f t="shared" si="1"/>
        <v>0.37256515753307129</v>
      </c>
      <c r="O23" t="str">
        <f>IF(Analysis!A42="","",Analysis!A42)</f>
        <v>Binders</v>
      </c>
      <c r="P23" s="15">
        <f>IF(Analysis!B42="","",Analysis!B42)</f>
        <v>49683.325000000004</v>
      </c>
      <c r="Q23" s="15">
        <f>IF(Analysis!C42="","",Analysis!C42)</f>
        <v>72788.044999999984</v>
      </c>
      <c r="R23" s="21">
        <f t="shared" si="2"/>
        <v>0.46503972912440905</v>
      </c>
      <c r="U23" t="str">
        <f>IF(Analysis!F42="","",Analysis!F42)</f>
        <v>Philadelphia</v>
      </c>
      <c r="V23" s="15">
        <f>IF(Analysis!G42="","",Analysis!G42)</f>
        <v>30304.938000000002</v>
      </c>
      <c r="W23" s="15">
        <f>IF(Analysis!H42="","",Analysis!H42)</f>
        <v>41595.501999999964</v>
      </c>
      <c r="X23" s="21">
        <f t="shared" si="3"/>
        <v>0.37256515753307129</v>
      </c>
    </row>
    <row r="24" spans="3:26" x14ac:dyDescent="0.2">
      <c r="C24" t="str">
        <f>IF(Analysis!A24="","",Analysis!A24)</f>
        <v>Tables</v>
      </c>
      <c r="D24" s="15">
        <f>IF(Analysis!B24="","",Analysis!B24)</f>
        <v>60833.200499999992</v>
      </c>
      <c r="E24" s="15">
        <f>IF(Analysis!C24="","",Analysis!C24)</f>
        <v>60893.54250000004</v>
      </c>
      <c r="F24" s="21">
        <f t="shared" si="0"/>
        <v>9.9192545360238249E-4</v>
      </c>
      <c r="I24" t="str">
        <f>IF(Analysis!F24="","",Analysis!F24)</f>
        <v>San Francisco</v>
      </c>
      <c r="J24" s="15">
        <f>IF(Analysis!G24="","",Analysis!G24)</f>
        <v>29845.870999999992</v>
      </c>
      <c r="K24" s="15">
        <f>IF(Analysis!H24="","",Analysis!H24)</f>
        <v>37197.550999999992</v>
      </c>
      <c r="L24" s="21">
        <f t="shared" si="1"/>
        <v>0.24632150959842991</v>
      </c>
      <c r="O24" t="str">
        <f>IF(Analysis!A43="","",Analysis!A43)</f>
        <v>Tables</v>
      </c>
      <c r="P24" s="15">
        <f>IF(Analysis!B43="","",Analysis!B43)</f>
        <v>60833.200499999992</v>
      </c>
      <c r="Q24" s="15">
        <f>IF(Analysis!C43="","",Analysis!C43)</f>
        <v>60893.54250000004</v>
      </c>
      <c r="R24" s="21">
        <f t="shared" si="2"/>
        <v>9.9192545360238249E-4</v>
      </c>
      <c r="U24" t="str">
        <f>IF(Analysis!F43="","",Analysis!F43)</f>
        <v>San Francisco</v>
      </c>
      <c r="V24" s="15">
        <f>IF(Analysis!G43="","",Analysis!G43)</f>
        <v>29845.870999999992</v>
      </c>
      <c r="W24" s="15">
        <f>IF(Analysis!H43="","",Analysis!H43)</f>
        <v>37197.550999999992</v>
      </c>
      <c r="X24" s="21">
        <f t="shared" si="3"/>
        <v>0.24632150959842991</v>
      </c>
    </row>
    <row r="25" spans="3:26" x14ac:dyDescent="0.2">
      <c r="C25" t="str">
        <f>IF(Analysis!A25="","",Analysis!A25)</f>
        <v>Copiers</v>
      </c>
      <c r="D25" s="15">
        <f>IF(Analysis!B25="","",Analysis!B25)</f>
        <v>49599.41</v>
      </c>
      <c r="E25" s="15">
        <f>IF(Analysis!C25="","",Analysis!C25)</f>
        <v>62899.387999999984</v>
      </c>
      <c r="F25" s="21">
        <f t="shared" si="0"/>
        <v>0.26814790740454342</v>
      </c>
      <c r="I25" t="str">
        <f>IF(Analysis!F25="","",Analysis!F25)</f>
        <v>Detroit</v>
      </c>
      <c r="J25" s="15">
        <f>IF(Analysis!G25="","",Analysis!G25)</f>
        <v>21197.32</v>
      </c>
      <c r="K25" s="15">
        <f>IF(Analysis!H25="","",Analysis!H25)</f>
        <v>12148.885999999997</v>
      </c>
      <c r="L25" s="21">
        <f t="shared" si="1"/>
        <v>-0.42686688694608577</v>
      </c>
      <c r="O25" t="str">
        <f>IF(Analysis!A44="","",Analysis!A44)</f>
        <v>Copiers</v>
      </c>
      <c r="P25" s="15">
        <f>IF(Analysis!B44="","",Analysis!B44)</f>
        <v>49599.41</v>
      </c>
      <c r="Q25" s="15">
        <f>IF(Analysis!C44="","",Analysis!C44)</f>
        <v>62899.387999999984</v>
      </c>
      <c r="R25" s="21">
        <f t="shared" si="2"/>
        <v>0.26814790740454342</v>
      </c>
      <c r="U25" t="str">
        <f>IF(Analysis!F44="","",Analysis!F44)</f>
        <v>Detroit</v>
      </c>
      <c r="V25" s="15">
        <f>IF(Analysis!G44="","",Analysis!G44)</f>
        <v>21197.32</v>
      </c>
      <c r="W25" s="15">
        <f>IF(Analysis!H44="","",Analysis!H44)</f>
        <v>12148.885999999997</v>
      </c>
      <c r="X25" s="21">
        <f t="shared" si="3"/>
        <v>-0.42686688694608577</v>
      </c>
    </row>
    <row r="26" spans="3:26" x14ac:dyDescent="0.2">
      <c r="C26" t="str">
        <f>IF(Analysis!A26="","",Analysis!A26)</f>
        <v>Accessories</v>
      </c>
      <c r="D26" s="15">
        <f>IF(Analysis!B26="","",Analysis!B26)</f>
        <v>41895.853999999999</v>
      </c>
      <c r="E26" s="15">
        <f>IF(Analysis!C26="","",Analysis!C26)</f>
        <v>59946.232000000011</v>
      </c>
      <c r="F26" s="21">
        <f t="shared" si="0"/>
        <v>0.43083924247015015</v>
      </c>
      <c r="I26" t="str">
        <f>IF(Analysis!F26="","",Analysis!F26)</f>
        <v>Houston</v>
      </c>
      <c r="J26" s="15">
        <f>IF(Analysis!G26="","",Analysis!G26)</f>
        <v>16448.681399999994</v>
      </c>
      <c r="K26" s="15">
        <f>IF(Analysis!H26="","",Analysis!H26)</f>
        <v>16212.806399999998</v>
      </c>
      <c r="L26" s="21">
        <f t="shared" si="1"/>
        <v>-1.4340055246008787E-2</v>
      </c>
      <c r="O26" t="str">
        <f>IF(Analysis!A45="","",Analysis!A45)</f>
        <v>Accessories</v>
      </c>
      <c r="P26" s="15">
        <f>IF(Analysis!B45="","",Analysis!B45)</f>
        <v>41895.853999999999</v>
      </c>
      <c r="Q26" s="15">
        <f>IF(Analysis!C45="","",Analysis!C45)</f>
        <v>59946.232000000011</v>
      </c>
      <c r="R26" s="21">
        <f t="shared" si="2"/>
        <v>0.43083924247015015</v>
      </c>
      <c r="U26" t="str">
        <f>IF(Analysis!F45="","",Analysis!F45)</f>
        <v>Houston</v>
      </c>
      <c r="V26" s="15">
        <f>IF(Analysis!G45="","",Analysis!G45)</f>
        <v>16448.681399999994</v>
      </c>
      <c r="W26" s="15">
        <f>IF(Analysis!H45="","",Analysis!H45)</f>
        <v>16212.806399999998</v>
      </c>
      <c r="X26" s="21">
        <f t="shared" si="3"/>
        <v>-1.4340055246008787E-2</v>
      </c>
    </row>
    <row r="27" spans="3:26" x14ac:dyDescent="0.2">
      <c r="C27" t="str">
        <f>IF(Analysis!A27="","",Analysis!A27)</f>
        <v>Machines</v>
      </c>
      <c r="D27" s="15">
        <f>IF(Analysis!B27="","",Analysis!B27)</f>
        <v>55906.886000000013</v>
      </c>
      <c r="E27" s="15">
        <f>IF(Analysis!C27="","",Analysis!C27)</f>
        <v>43544.675000000003</v>
      </c>
      <c r="F27" s="21">
        <f t="shared" si="0"/>
        <v>-0.22112143752739166</v>
      </c>
      <c r="I27" t="str">
        <f>IF(Analysis!F27="","",Analysis!F27)</f>
        <v>Chicago</v>
      </c>
      <c r="J27" s="15">
        <f>IF(Analysis!G27="","",Analysis!G27)</f>
        <v>13067.549999999997</v>
      </c>
      <c r="K27" s="15">
        <f>IF(Analysis!H27="","",Analysis!H27)</f>
        <v>16245.611000000001</v>
      </c>
      <c r="L27" s="21">
        <f t="shared" si="1"/>
        <v>0.24320251309541607</v>
      </c>
      <c r="O27" t="str">
        <f>IF(Analysis!A46="","",Analysis!A46)</f>
        <v>Machines</v>
      </c>
      <c r="P27" s="15">
        <f>IF(Analysis!B46="","",Analysis!B46)</f>
        <v>55906.886000000013</v>
      </c>
      <c r="Q27" s="15">
        <f>IF(Analysis!C46="","",Analysis!C46)</f>
        <v>43544.675000000003</v>
      </c>
      <c r="R27" s="21">
        <f t="shared" si="2"/>
        <v>-0.22112143752739166</v>
      </c>
      <c r="U27" t="str">
        <f>IF(Analysis!F46="","",Analysis!F46)</f>
        <v>Chicago</v>
      </c>
      <c r="V27" s="15">
        <f>IF(Analysis!G46="","",Analysis!G46)</f>
        <v>13067.549999999997</v>
      </c>
      <c r="W27" s="15">
        <f>IF(Analysis!H46="","",Analysis!H46)</f>
        <v>16245.611000000001</v>
      </c>
      <c r="X27" s="21">
        <f t="shared" si="3"/>
        <v>0.24320251309541607</v>
      </c>
    </row>
    <row r="28" spans="3:26" x14ac:dyDescent="0.2">
      <c r="C28" t="str">
        <f>IF(Analysis!A28="","",Analysis!A28)</f>
        <v>Appliances</v>
      </c>
      <c r="D28" s="15">
        <f>IF(Analysis!B28="","",Analysis!B28)</f>
        <v>26050.314999999999</v>
      </c>
      <c r="E28" s="15">
        <f>IF(Analysis!C28="","",Analysis!C28)</f>
        <v>42926.932000000001</v>
      </c>
      <c r="F28" s="21">
        <f t="shared" si="0"/>
        <v>0.64784694542081356</v>
      </c>
      <c r="I28" t="str">
        <f>IF(Analysis!F28="","",Analysis!F28)</f>
        <v>Columbus</v>
      </c>
      <c r="J28" s="15">
        <f>IF(Analysis!G28="","",Analysis!G28)</f>
        <v>9506.4120000000021</v>
      </c>
      <c r="K28" s="15">
        <f>IF(Analysis!H28="","",Analysis!H28)</f>
        <v>17571.473000000002</v>
      </c>
      <c r="L28" s="21">
        <f t="shared" si="1"/>
        <v>0.84838117683096392</v>
      </c>
      <c r="O28" t="str">
        <f>IF(Analysis!A47="","",Analysis!A47)</f>
        <v>Appliances</v>
      </c>
      <c r="P28" s="15">
        <f>IF(Analysis!B47="","",Analysis!B47)</f>
        <v>26050.314999999999</v>
      </c>
      <c r="Q28" s="15">
        <f>IF(Analysis!C47="","",Analysis!C47)</f>
        <v>42926.932000000001</v>
      </c>
      <c r="R28" s="21">
        <f t="shared" si="2"/>
        <v>0.64784694542081356</v>
      </c>
      <c r="U28" t="str">
        <f>IF(Analysis!F47="","",Analysis!F47)</f>
        <v>Columbus</v>
      </c>
      <c r="V28" s="15">
        <f>IF(Analysis!G47="","",Analysis!G47)</f>
        <v>9506.4120000000021</v>
      </c>
      <c r="W28" s="15">
        <f>IF(Analysis!H47="","",Analysis!H47)</f>
        <v>17571.473000000002</v>
      </c>
      <c r="X28" s="21">
        <f t="shared" si="3"/>
        <v>0.84838117683096392</v>
      </c>
    </row>
    <row r="29" spans="3:26" x14ac:dyDescent="0.2">
      <c r="C29" t="str">
        <f>IF(Analysis!A29="","",Analysis!A29)</f>
        <v>Furnishings</v>
      </c>
      <c r="D29" s="15">
        <f>IF(Analysis!B29="","",Analysis!B29)</f>
        <v>27874.12399999996</v>
      </c>
      <c r="E29" s="15">
        <f>IF(Analysis!C29="","",Analysis!C29)</f>
        <v>28915.093999999986</v>
      </c>
      <c r="F29" s="21">
        <f t="shared" si="0"/>
        <v>3.7345388863163187E-2</v>
      </c>
      <c r="I29" t="str">
        <f>IF(Analysis!F29="","",Analysis!F29)</f>
        <v>Lafayette</v>
      </c>
      <c r="J29" s="15">
        <f>IF(Analysis!G29="","",Analysis!G29)</f>
        <v>18431.34</v>
      </c>
      <c r="K29" s="15">
        <f>IF(Analysis!H29="","",Analysis!H29)</f>
        <v>5630.51</v>
      </c>
      <c r="L29" s="21">
        <f t="shared" si="1"/>
        <v>-0.69451434350405339</v>
      </c>
      <c r="O29" t="str">
        <f>IF(Analysis!A48="","",Analysis!A48)</f>
        <v>Furnishings</v>
      </c>
      <c r="P29" s="15">
        <f>IF(Analysis!B48="","",Analysis!B48)</f>
        <v>27874.12399999996</v>
      </c>
      <c r="Q29" s="15">
        <f>IF(Analysis!C48="","",Analysis!C48)</f>
        <v>28915.093999999986</v>
      </c>
      <c r="R29" s="21">
        <f t="shared" si="2"/>
        <v>3.7345388863163187E-2</v>
      </c>
      <c r="U29" t="str">
        <f>IF(Analysis!F48="","",Analysis!F48)</f>
        <v>Lafayette</v>
      </c>
      <c r="V29" s="15">
        <f>IF(Analysis!G48="","",Analysis!G48)</f>
        <v>18431.34</v>
      </c>
      <c r="W29" s="15">
        <f>IF(Analysis!H48="","",Analysis!H48)</f>
        <v>5630.51</v>
      </c>
      <c r="X29" s="21">
        <f t="shared" si="3"/>
        <v>-0.69451434350405339</v>
      </c>
    </row>
    <row r="30" spans="3:26" x14ac:dyDescent="0.2">
      <c r="C30" s="19" t="s">
        <v>10967</v>
      </c>
      <c r="D30" s="20">
        <f>SUM(D20:D29)</f>
        <v>533512.48949999991</v>
      </c>
      <c r="E30" s="20">
        <f t="shared" ref="E30" si="4">SUM(E20:E29)</f>
        <v>642486.3955000001</v>
      </c>
      <c r="F30" s="21">
        <f>IF(C30="","",E30/D30-1)</f>
        <v>0.20425746003084</v>
      </c>
      <c r="G30" s="18"/>
      <c r="I30" s="19" t="s">
        <v>10967</v>
      </c>
      <c r="J30" s="20">
        <f>SUM(J20:J29)</f>
        <v>266183.68040000001</v>
      </c>
      <c r="K30" s="20">
        <f t="shared" ref="K30" si="5">SUM(K20:K29)</f>
        <v>339408.45289999992</v>
      </c>
      <c r="L30" s="21">
        <f>IF(I30="","",K30/J30-1)</f>
        <v>0.27509114153791647</v>
      </c>
      <c r="M30" s="16"/>
      <c r="N30" s="16"/>
      <c r="O30" s="19" t="s">
        <v>10967</v>
      </c>
      <c r="P30" s="20">
        <f>SUM(P20:P29)</f>
        <v>533512.48949999991</v>
      </c>
      <c r="Q30" s="20">
        <f t="shared" ref="Q30" si="6">SUM(Q20:Q29)</f>
        <v>642486.3955000001</v>
      </c>
      <c r="R30" s="21">
        <f t="shared" si="2"/>
        <v>0.20425746003084</v>
      </c>
      <c r="S30" s="16"/>
      <c r="T30" s="16"/>
      <c r="U30" s="19" t="s">
        <v>10967</v>
      </c>
      <c r="V30" s="20">
        <f>SUM(V20:V29)</f>
        <v>266183.68040000001</v>
      </c>
      <c r="W30" s="20">
        <f t="shared" ref="W30" si="7">SUM(W20:W29)</f>
        <v>339408.45289999992</v>
      </c>
      <c r="X30" s="21">
        <f t="shared" si="3"/>
        <v>0.27509114153791647</v>
      </c>
    </row>
    <row r="55" spans="5:9" x14ac:dyDescent="0.2">
      <c r="E55" s="3"/>
      <c r="F55" s="3"/>
      <c r="G55" s="3"/>
      <c r="H55" s="3"/>
      <c r="I55" s="3"/>
    </row>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20A5D1B255A2B45ADE027D1186543AA" ma:contentTypeVersion="12" ma:contentTypeDescription="Create a new document." ma:contentTypeScope="" ma:versionID="59c4ea36954475e1bd2f9913d315d217">
  <xsd:schema xmlns:xsd="http://www.w3.org/2001/XMLSchema" xmlns:xs="http://www.w3.org/2001/XMLSchema" xmlns:p="http://schemas.microsoft.com/office/2006/metadata/properties" xmlns:ns3="752b73c8-bc5b-4706-930f-28660f291325" xmlns:ns4="ddde9a70-32ea-41be-a27e-90ca810208fd" targetNamespace="http://schemas.microsoft.com/office/2006/metadata/properties" ma:root="true" ma:fieldsID="9e6fc248070662faeaf0dbaf45133128" ns3:_="" ns4:_="">
    <xsd:import namespace="752b73c8-bc5b-4706-930f-28660f291325"/>
    <xsd:import namespace="ddde9a70-32ea-41be-a27e-90ca810208fd"/>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_activity" minOccurs="0"/>
                <xsd:element ref="ns3:MediaServiceObjectDetectorVersions" minOccurs="0"/>
                <xsd:element ref="ns3:MediaServiceDateTaken" minOccurs="0"/>
                <xsd:element ref="ns3:MediaServiceAutoTag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2b73c8-bc5b-4706-930f-28660f29132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_activity" ma:index="15" nillable="true" ma:displayName="_activity" ma:hidden="true" ma:internalName="_activity">
      <xsd:simpleType>
        <xsd:restriction base="dms:Note"/>
      </xsd:simpleType>
    </xsd:element>
    <xsd:element name="MediaServiceObjectDetectorVersions" ma:index="16" nillable="true" ma:displayName="MediaServiceObjectDetectorVersions" ma:hidden="true" ma:indexed="true" ma:internalName="MediaServiceObjectDetectorVersions"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AutoTags" ma:index="18" nillable="true" ma:displayName="Tags" ma:internalName="MediaServiceAutoTags"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dde9a70-32ea-41be-a27e-90ca810208f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752b73c8-bc5b-4706-930f-28660f291325"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F891EE5-D94B-4F31-AC53-FA784B603D0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2b73c8-bc5b-4706-930f-28660f291325"/>
    <ds:schemaRef ds:uri="ddde9a70-32ea-41be-a27e-90ca810208f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B19E1DC-4AE9-4ED8-B2D9-24053910E337}">
  <ds:schemaRefs>
    <ds:schemaRef ds:uri="http://purl.org/dc/dcmitype/"/>
    <ds:schemaRef ds:uri="http://purl.org/dc/elements/1.1/"/>
    <ds:schemaRef ds:uri="http://schemas.microsoft.com/office/2006/documentManagement/types"/>
    <ds:schemaRef ds:uri="http://www.w3.org/XML/1998/namespace"/>
    <ds:schemaRef ds:uri="http://schemas.microsoft.com/office/2006/metadata/properties"/>
    <ds:schemaRef ds:uri="http://purl.org/dc/terms/"/>
    <ds:schemaRef ds:uri="http://schemas.microsoft.com/office/infopath/2007/PartnerControls"/>
    <ds:schemaRef ds:uri="http://schemas.openxmlformats.org/package/2006/metadata/core-properties"/>
    <ds:schemaRef ds:uri="ddde9a70-32ea-41be-a27e-90ca810208fd"/>
    <ds:schemaRef ds:uri="752b73c8-bc5b-4706-930f-28660f291325"/>
  </ds:schemaRefs>
</ds:datastoreItem>
</file>

<file path=customXml/itemProps3.xml><?xml version="1.0" encoding="utf-8"?>
<ds:datastoreItem xmlns:ds="http://schemas.openxmlformats.org/officeDocument/2006/customXml" ds:itemID="{2681F15C-0299-494C-97C7-448EC6BF2E8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Source_data</vt:lpstr>
      <vt:lpstr>Analysis</vt:lpstr>
      <vt:lpstr>Marketing Analysis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Aytaj Khankishiyeva</cp:lastModifiedBy>
  <dcterms:created xsi:type="dcterms:W3CDTF">2023-03-16T03:39:10Z</dcterms:created>
  <dcterms:modified xsi:type="dcterms:W3CDTF">2024-04-27T18:47:27Z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0x010100920A5D1B255A2B45ADE027D1186543AA</vt:lpwstr>
  </property>
</Properties>
</file>