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8_{4551EF5A-329F-45CD-AB62-A6BE18F43EB2}" xr6:coauthVersionLast="45" xr6:coauthVersionMax="45" xr10:uidLastSave="{00000000-0000-0000-0000-000000000000}"/>
  <bookViews>
    <workbookView xWindow="-120" yWindow="-120" windowWidth="29040" windowHeight="15840" activeTab="1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I5" i="1" s="1"/>
  <c r="F5" i="1" s="1"/>
  <c r="H6" i="1"/>
  <c r="I6" i="1" s="1"/>
  <c r="F6" i="1" s="1"/>
  <c r="H7" i="1"/>
  <c r="H8" i="1"/>
  <c r="H9" i="1"/>
  <c r="H10" i="1"/>
  <c r="H11" i="1"/>
  <c r="H12" i="1"/>
  <c r="H3" i="1"/>
  <c r="G13" i="1"/>
  <c r="E13" i="1"/>
  <c r="D13" i="1"/>
  <c r="F4" i="1"/>
  <c r="F7" i="1"/>
  <c r="F8" i="1"/>
  <c r="F10" i="1"/>
  <c r="I4" i="1"/>
  <c r="I7" i="1"/>
  <c r="I8" i="1"/>
  <c r="I9" i="1"/>
  <c r="F9" i="1" s="1"/>
  <c r="I10" i="1"/>
  <c r="I11" i="1"/>
  <c r="F11" i="1" s="1"/>
  <c r="I12" i="1"/>
  <c r="F12" i="1" s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H13" i="1" l="1"/>
  <c r="I3" i="1"/>
  <c r="F3" i="1" l="1"/>
  <c r="F13" i="1" s="1"/>
  <c r="I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<sst xmlns="http://schemas.openxmlformats.org/spreadsheetml/2006/main" count="68" uniqueCount="45">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</sst>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42" fontId="0" fillId="0" borderId="1" xfId="0" applyNumberFormat="1" applyBorder="1"/>
    <xf numFmtId="42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1003300</xdr:colOff>
      <xdr:row>16</xdr:row>
      <xdr:rowOff>133350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5746750" y="350520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workbookViewId="0">
      <selection activeCell="L13" sqref="L13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20" t="str">
        <f>VLOOKUP(B3:B12,Table4[],2,FALSE)</f>
        <v>Budi Santoso</v>
      </c>
      <c r="D3" s="21">
        <f>VLOOKUP('DataPinjaman Bulan Mei 2000'!B3,Table3[],3,FALSE)</f>
        <v>7250000</v>
      </c>
      <c r="E3" s="21">
        <v>200000</v>
      </c>
      <c r="F3" s="21">
        <f>D3-I3</f>
        <v>7155000</v>
      </c>
      <c r="G3" s="21">
        <f>VLOOKUP(B3,Table3[],2,FALSE)</f>
        <v>55000</v>
      </c>
      <c r="H3" s="21">
        <f>IF(E3&gt;=50000,50000,0)</f>
        <v>50000</v>
      </c>
      <c r="I3" s="21">
        <f>E3-G3-H3</f>
        <v>95000</v>
      </c>
    </row>
    <row r="4" spans="1:9" x14ac:dyDescent="0.25">
      <c r="A4" s="3">
        <v>2</v>
      </c>
      <c r="B4" s="3" t="s">
        <v>13</v>
      </c>
      <c r="C4" s="20" t="str">
        <f>VLOOKUP(B4:B13,Table4[],2,FALSE)</f>
        <v>Arief Setiawan</v>
      </c>
      <c r="D4" s="21">
        <f>VLOOKUP('DataPinjaman Bulan Mei 2000'!B4,Table3[],3,FALSE)</f>
        <v>2550000</v>
      </c>
      <c r="E4" s="21">
        <v>80000</v>
      </c>
      <c r="F4" s="21">
        <f t="shared" ref="F4:F12" si="0">D4-I4</f>
        <v>2545000</v>
      </c>
      <c r="G4" s="21">
        <f>VLOOKUP(B4,Table3[],2,FALSE)</f>
        <v>25000</v>
      </c>
      <c r="H4" s="21">
        <f t="shared" ref="H4:H12" si="1">IF(E4&gt;=50000,50000,0)</f>
        <v>50000</v>
      </c>
      <c r="I4" s="21">
        <f t="shared" ref="I4:I12" si="2">E4-G4-H4</f>
        <v>5000</v>
      </c>
    </row>
    <row r="5" spans="1:9" x14ac:dyDescent="0.25">
      <c r="A5" s="3">
        <v>3</v>
      </c>
      <c r="B5" s="3" t="s">
        <v>14</v>
      </c>
      <c r="C5" s="20" t="str">
        <f>VLOOKUP(B5:B14,Table4[],2,FALSE)</f>
        <v>Siti Nurhaliza</v>
      </c>
      <c r="D5" s="21">
        <f>VLOOKUP('DataPinjaman Bulan Mei 2000'!B5,Table3[],3,FALSE)</f>
        <v>4320000</v>
      </c>
      <c r="E5" s="21">
        <v>150000</v>
      </c>
      <c r="F5" s="21">
        <f t="shared" si="0"/>
        <v>4255000</v>
      </c>
      <c r="G5" s="21">
        <f>VLOOKUP(B5,Table3[],2,FALSE)</f>
        <v>35000</v>
      </c>
      <c r="H5" s="21">
        <f t="shared" si="1"/>
        <v>50000</v>
      </c>
      <c r="I5" s="21">
        <f t="shared" si="2"/>
        <v>65000</v>
      </c>
    </row>
    <row r="6" spans="1:9" x14ac:dyDescent="0.25">
      <c r="A6" s="3">
        <v>4</v>
      </c>
      <c r="B6" s="3" t="s">
        <v>15</v>
      </c>
      <c r="C6" s="20" t="str">
        <f>VLOOKUP(B6:B15,Table4[],2,FALSE)</f>
        <v>Rina Dewi</v>
      </c>
      <c r="D6" s="21">
        <f>VLOOKUP('DataPinjaman Bulan Mei 2000'!B6,Table3[],3,FALSE)</f>
        <v>9765200</v>
      </c>
      <c r="E6" s="21">
        <v>2000000</v>
      </c>
      <c r="F6" s="21">
        <f t="shared" si="0"/>
        <v>7867700</v>
      </c>
      <c r="G6" s="21">
        <f>VLOOKUP(B6,Table3[],2,FALSE)</f>
        <v>52500</v>
      </c>
      <c r="H6" s="21">
        <f t="shared" si="1"/>
        <v>50000</v>
      </c>
      <c r="I6" s="21">
        <f t="shared" si="2"/>
        <v>1897500</v>
      </c>
    </row>
    <row r="7" spans="1:9" x14ac:dyDescent="0.25">
      <c r="A7" s="3">
        <v>5</v>
      </c>
      <c r="B7" s="3" t="s">
        <v>16</v>
      </c>
      <c r="C7" s="20" t="str">
        <f>VLOOKUP(B7:B16,Table4[],2,FALSE)</f>
        <v>Andi Pratama</v>
      </c>
      <c r="D7" s="21">
        <f>VLOOKUP('DataPinjaman Bulan Mei 2000'!B7,Table3[],3,FALSE)</f>
        <v>10000000</v>
      </c>
      <c r="E7" s="21">
        <v>200000</v>
      </c>
      <c r="F7" s="21">
        <f t="shared" si="0"/>
        <v>9910000</v>
      </c>
      <c r="G7" s="21">
        <f>VLOOKUP(B7,Table3[],2,FALSE)</f>
        <v>60000</v>
      </c>
      <c r="H7" s="21">
        <f t="shared" si="1"/>
        <v>50000</v>
      </c>
      <c r="I7" s="21">
        <f t="shared" si="2"/>
        <v>90000</v>
      </c>
    </row>
    <row r="8" spans="1:9" x14ac:dyDescent="0.25">
      <c r="A8" s="3">
        <v>6</v>
      </c>
      <c r="B8" s="3" t="s">
        <v>17</v>
      </c>
      <c r="C8" s="20" t="str">
        <f>VLOOKUP(B8:B17,Table4[],2,FALSE)</f>
        <v>Maya Lestari</v>
      </c>
      <c r="D8" s="21">
        <f>VLOOKUP('DataPinjaman Bulan Mei 2000'!B8,Table3[],3,FALSE)</f>
        <v>8530000</v>
      </c>
      <c r="E8" s="21">
        <v>200000</v>
      </c>
      <c r="F8" s="21">
        <f t="shared" si="0"/>
        <v>8420000</v>
      </c>
      <c r="G8" s="21">
        <f>VLOOKUP(B8,Table3[],2,FALSE)</f>
        <v>40000</v>
      </c>
      <c r="H8" s="21">
        <f t="shared" si="1"/>
        <v>50000</v>
      </c>
      <c r="I8" s="21">
        <f t="shared" si="2"/>
        <v>110000</v>
      </c>
    </row>
    <row r="9" spans="1:9" x14ac:dyDescent="0.25">
      <c r="A9" s="3">
        <v>7</v>
      </c>
      <c r="B9" s="3" t="s">
        <v>18</v>
      </c>
      <c r="C9" s="20" t="str">
        <f>VLOOKUP(B9:B18,Table4[],2,FALSE)</f>
        <v>Joko Susilo</v>
      </c>
      <c r="D9" s="21">
        <f>VLOOKUP('DataPinjaman Bulan Mei 2000'!B9,Table3[],3,FALSE)</f>
        <v>0</v>
      </c>
      <c r="E9" s="21">
        <v>200000</v>
      </c>
      <c r="F9" s="21">
        <f t="shared" si="0"/>
        <v>-150000</v>
      </c>
      <c r="G9" s="21">
        <f>VLOOKUP(B9,Table3[],2,FALSE)</f>
        <v>0</v>
      </c>
      <c r="H9" s="21">
        <f t="shared" si="1"/>
        <v>50000</v>
      </c>
      <c r="I9" s="21">
        <f t="shared" si="2"/>
        <v>150000</v>
      </c>
    </row>
    <row r="10" spans="1:9" x14ac:dyDescent="0.25">
      <c r="A10" s="3">
        <v>8</v>
      </c>
      <c r="B10" s="3" t="s">
        <v>19</v>
      </c>
      <c r="C10" s="20" t="str">
        <f>VLOOKUP(B10:B19,Table4[],2,FALSE)</f>
        <v>Taufik Hidayat</v>
      </c>
      <c r="D10" s="21">
        <f>VLOOKUP('DataPinjaman Bulan Mei 2000'!B10,Table3[],3,FALSE)</f>
        <v>850000</v>
      </c>
      <c r="E10" s="21">
        <v>120000</v>
      </c>
      <c r="F10" s="21">
        <f t="shared" si="0"/>
        <v>850000</v>
      </c>
      <c r="G10" s="21">
        <f>VLOOKUP(B10,Table3[],2,FALSE)</f>
        <v>70000</v>
      </c>
      <c r="H10" s="21">
        <f t="shared" si="1"/>
        <v>50000</v>
      </c>
      <c r="I10" s="21">
        <f t="shared" si="2"/>
        <v>0</v>
      </c>
    </row>
    <row r="11" spans="1:9" x14ac:dyDescent="0.25">
      <c r="A11" s="3">
        <v>9</v>
      </c>
      <c r="B11" s="3" t="s">
        <v>20</v>
      </c>
      <c r="C11" s="20" t="str">
        <f>VLOOKUP(B11:B20,Table4[],2,FALSE)</f>
        <v>Dita Wulandari</v>
      </c>
      <c r="D11" s="21">
        <f>VLOOKUP('DataPinjaman Bulan Mei 2000'!B11,Table3[],3,FALSE)</f>
        <v>4357000</v>
      </c>
      <c r="E11" s="21">
        <v>200000</v>
      </c>
      <c r="F11" s="21">
        <f t="shared" si="0"/>
        <v>4247000</v>
      </c>
      <c r="G11" s="21">
        <f>VLOOKUP(B11,Table3[],2,FALSE)</f>
        <v>40000</v>
      </c>
      <c r="H11" s="21">
        <f t="shared" si="1"/>
        <v>50000</v>
      </c>
      <c r="I11" s="21">
        <f t="shared" si="2"/>
        <v>110000</v>
      </c>
    </row>
    <row r="12" spans="1:9" x14ac:dyDescent="0.25">
      <c r="A12" s="3">
        <v>10</v>
      </c>
      <c r="B12" s="3" t="s">
        <v>21</v>
      </c>
      <c r="C12" s="20" t="str">
        <f>VLOOKUP(B12:B21,Table4[],2,FALSE)</f>
        <v>Lisa Handayani</v>
      </c>
      <c r="D12" s="21">
        <f>VLOOKUP('DataPinjaman Bulan Mei 2000'!B12,Table3[],3,FALSE)</f>
        <v>8945000</v>
      </c>
      <c r="E12" s="21">
        <v>100000</v>
      </c>
      <c r="F12" s="21">
        <f t="shared" si="0"/>
        <v>8930000</v>
      </c>
      <c r="G12" s="21">
        <f>VLOOKUP(B12,Table3[],2,FALSE)</f>
        <v>35000</v>
      </c>
      <c r="H12" s="21">
        <f t="shared" si="1"/>
        <v>50000</v>
      </c>
      <c r="I12" s="21">
        <f t="shared" si="2"/>
        <v>15000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>SUM(E3:E12)</f>
        <v>3450000</v>
      </c>
      <c r="F13" s="22">
        <f>SUM(F3:F12)</f>
        <v>54029700</v>
      </c>
      <c r="G13" s="22">
        <f>SUM(G3:G12)</f>
        <v>412500</v>
      </c>
      <c r="H13" s="22">
        <f>SUM(H3:H12)</f>
        <v>500000</v>
      </c>
      <c r="I13" s="22">
        <f>SUM(I3:I12)</f>
        <v>2537500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tabSelected="1" workbookViewId="0">
      <selection activeCell="B20" sqref="B20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PC-F-29</cp:lastModifiedBy>
  <dcterms:created xsi:type="dcterms:W3CDTF">2024-11-20T13:17:34Z</dcterms:created>
  <dcterms:modified xsi:type="dcterms:W3CDTF">2024-11-21T03:25:47Z</dcterms:modified>
</cp:coreProperties>
</file>