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gram_pkl\"/>
    </mc:Choice>
  </mc:AlternateContent>
  <bookViews>
    <workbookView xWindow="0" yWindow="0" windowWidth="20490" windowHeight="7755"/>
  </bookViews>
  <sheets>
    <sheet name="pesawat" sheetId="1" r:id="rId1"/>
    <sheet name="penumpang" sheetId="2" r:id="rId2"/>
    <sheet name="bagasi" sheetId="3" r:id="rId3"/>
    <sheet name="kargo" sheetId="4" r:id="rId4"/>
    <sheet name="pos" sheetId="5" r:id="rId5"/>
    <sheet name="perbandingan 6 tahun" sheetId="6" r:id="rId6"/>
    <sheet name="grafik pergerakan" sheetId="19" r:id="rId7"/>
    <sheet name="grafik 6 tahun" sheetId="20" r:id="rId8"/>
    <sheet name="banding pesawat" sheetId="7" r:id="rId9"/>
    <sheet name="banding penumpang" sheetId="8" r:id="rId10"/>
    <sheet name="banding bagasi" sheetId="9" r:id="rId11"/>
    <sheet name="banding kargo" sheetId="10" r:id="rId12"/>
    <sheet name="banding pos" sheetId="11" r:id="rId13"/>
    <sheet name="ramal pesawat" sheetId="12" r:id="rId14"/>
    <sheet name="ramal penumpang" sheetId="13" r:id="rId15"/>
    <sheet name="ramal kargo" sheetId="14" r:id="rId16"/>
  </sheets>
  <externalReferences>
    <externalReference r:id="rId17"/>
    <externalReference r:id="rId1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6" l="1"/>
  <c r="V12" i="6"/>
  <c r="V11" i="6"/>
  <c r="V10" i="6"/>
  <c r="V9" i="6"/>
  <c r="N24" i="6"/>
  <c r="N23" i="6"/>
  <c r="N22" i="6"/>
  <c r="N21" i="6"/>
  <c r="N20" i="6"/>
  <c r="F24" i="6"/>
  <c r="F23" i="6"/>
  <c r="F22" i="6"/>
  <c r="F21" i="6"/>
  <c r="F20" i="6"/>
  <c r="N13" i="6"/>
  <c r="N12" i="6"/>
  <c r="N11" i="6"/>
  <c r="N10" i="6"/>
  <c r="N9" i="6"/>
  <c r="F11" i="6"/>
  <c r="F12" i="6"/>
  <c r="F13" i="6"/>
  <c r="F10" i="6"/>
  <c r="F9" i="6"/>
  <c r="L22" i="9"/>
  <c r="H15" i="5" l="1"/>
  <c r="H16" i="5"/>
  <c r="H17" i="5"/>
  <c r="H18" i="5"/>
  <c r="H19" i="5"/>
  <c r="H20" i="5"/>
  <c r="F15" i="5"/>
  <c r="F16" i="5"/>
  <c r="F17" i="5"/>
  <c r="F18" i="5"/>
  <c r="F19" i="5"/>
  <c r="F20" i="5"/>
  <c r="E15" i="5"/>
  <c r="E16" i="5"/>
  <c r="E17" i="5"/>
  <c r="E18" i="5"/>
  <c r="E19" i="5"/>
  <c r="E20" i="5"/>
  <c r="C15" i="5"/>
  <c r="C16" i="5"/>
  <c r="C17" i="5"/>
  <c r="C18" i="5"/>
  <c r="C19" i="5"/>
  <c r="C20" i="5"/>
  <c r="B15" i="5"/>
  <c r="B16" i="5"/>
  <c r="B17" i="5"/>
  <c r="B18" i="5"/>
  <c r="B19" i="5"/>
  <c r="B20" i="5"/>
  <c r="H15" i="4"/>
  <c r="H16" i="4"/>
  <c r="H17" i="4"/>
  <c r="H18" i="4"/>
  <c r="H19" i="4"/>
  <c r="H20" i="4"/>
  <c r="F15" i="4"/>
  <c r="F16" i="4"/>
  <c r="F17" i="4"/>
  <c r="F18" i="4"/>
  <c r="F19" i="4"/>
  <c r="F20" i="4"/>
  <c r="E15" i="4"/>
  <c r="E16" i="4"/>
  <c r="E17" i="4"/>
  <c r="E18" i="4"/>
  <c r="E19" i="4"/>
  <c r="E20" i="4"/>
  <c r="C15" i="4"/>
  <c r="C16" i="4"/>
  <c r="C17" i="4"/>
  <c r="C18" i="4"/>
  <c r="C19" i="4"/>
  <c r="C20" i="4"/>
  <c r="B15" i="4"/>
  <c r="B16" i="4"/>
  <c r="B17" i="4"/>
  <c r="B18" i="4"/>
  <c r="B19" i="4"/>
  <c r="B20" i="4"/>
  <c r="H15" i="3"/>
  <c r="H16" i="3"/>
  <c r="H17" i="3"/>
  <c r="H18" i="3"/>
  <c r="H19" i="3"/>
  <c r="H20" i="3"/>
  <c r="F15" i="3"/>
  <c r="F16" i="3"/>
  <c r="F17" i="3"/>
  <c r="F18" i="3"/>
  <c r="F19" i="3"/>
  <c r="F20" i="3"/>
  <c r="E15" i="3"/>
  <c r="E16" i="3"/>
  <c r="E17" i="3"/>
  <c r="E18" i="3"/>
  <c r="E19" i="3"/>
  <c r="E20" i="3"/>
  <c r="C15" i="3"/>
  <c r="C16" i="3"/>
  <c r="C17" i="3"/>
  <c r="C18" i="3"/>
  <c r="C19" i="3"/>
  <c r="C20" i="3"/>
  <c r="B15" i="3"/>
  <c r="B16" i="3"/>
  <c r="B17" i="3"/>
  <c r="B18" i="3"/>
  <c r="B19" i="3"/>
  <c r="B20" i="3"/>
  <c r="H15" i="2"/>
  <c r="H16" i="2"/>
  <c r="H17" i="2"/>
  <c r="H18" i="2"/>
  <c r="H19" i="2"/>
  <c r="H20" i="2"/>
  <c r="F15" i="2"/>
  <c r="F16" i="2"/>
  <c r="F17" i="2"/>
  <c r="F18" i="2"/>
  <c r="F19" i="2"/>
  <c r="F20" i="2"/>
  <c r="E15" i="2"/>
  <c r="E16" i="2"/>
  <c r="E17" i="2"/>
  <c r="E18" i="2"/>
  <c r="E19" i="2"/>
  <c r="E20" i="2"/>
  <c r="C15" i="2"/>
  <c r="C16" i="2"/>
  <c r="C17" i="2"/>
  <c r="C18" i="2"/>
  <c r="C19" i="2"/>
  <c r="C20" i="2"/>
  <c r="B15" i="2"/>
  <c r="B16" i="2"/>
  <c r="B17" i="2"/>
  <c r="B18" i="2"/>
  <c r="B19" i="2"/>
  <c r="H15" i="1"/>
  <c r="H16" i="1"/>
  <c r="H17" i="1"/>
  <c r="H18" i="1"/>
  <c r="H19" i="1"/>
  <c r="H20" i="1"/>
  <c r="F15" i="1"/>
  <c r="F16" i="1"/>
  <c r="F17" i="1"/>
  <c r="F18" i="1"/>
  <c r="F19" i="1"/>
  <c r="F20" i="1"/>
  <c r="E15" i="1"/>
  <c r="E16" i="1"/>
  <c r="E17" i="1"/>
  <c r="E18" i="1"/>
  <c r="E19" i="1"/>
  <c r="E20" i="1"/>
  <c r="C15" i="1"/>
  <c r="C16" i="1"/>
  <c r="C17" i="1"/>
  <c r="C18" i="1"/>
  <c r="C19" i="1"/>
  <c r="C20" i="1"/>
  <c r="B15" i="1"/>
  <c r="B16" i="1"/>
  <c r="B17" i="1"/>
  <c r="B18" i="1"/>
  <c r="B19" i="1"/>
  <c r="B20" i="1"/>
  <c r="H9" i="5" l="1"/>
  <c r="H10" i="5"/>
  <c r="H11" i="5"/>
  <c r="H12" i="5"/>
  <c r="H13" i="5"/>
  <c r="H8" i="5"/>
  <c r="F8" i="5"/>
  <c r="F9" i="5"/>
  <c r="F10" i="5"/>
  <c r="F11" i="5"/>
  <c r="F12" i="5"/>
  <c r="F13" i="5"/>
  <c r="E9" i="5"/>
  <c r="E10" i="5"/>
  <c r="E11" i="5"/>
  <c r="E12" i="5"/>
  <c r="E13" i="5"/>
  <c r="E8" i="5"/>
  <c r="C8" i="5"/>
  <c r="C9" i="5"/>
  <c r="C10" i="5"/>
  <c r="C11" i="5"/>
  <c r="C12" i="5"/>
  <c r="C13" i="5"/>
  <c r="B9" i="5"/>
  <c r="B10" i="5"/>
  <c r="B11" i="5"/>
  <c r="B12" i="5"/>
  <c r="B13" i="5"/>
  <c r="B8" i="5"/>
  <c r="H9" i="4"/>
  <c r="H10" i="4"/>
  <c r="H11" i="4"/>
  <c r="H12" i="4"/>
  <c r="H13" i="4"/>
  <c r="H8" i="4"/>
  <c r="F8" i="4"/>
  <c r="F9" i="4"/>
  <c r="F10" i="4"/>
  <c r="F11" i="4"/>
  <c r="F12" i="4"/>
  <c r="F13" i="4"/>
  <c r="E9" i="4"/>
  <c r="E10" i="4"/>
  <c r="E11" i="4"/>
  <c r="E12" i="4"/>
  <c r="E13" i="4"/>
  <c r="E8" i="4"/>
  <c r="C8" i="4"/>
  <c r="C9" i="4"/>
  <c r="C10" i="4"/>
  <c r="C11" i="4"/>
  <c r="C12" i="4"/>
  <c r="C13" i="4"/>
  <c r="B9" i="4"/>
  <c r="B10" i="4"/>
  <c r="B11" i="4"/>
  <c r="B12" i="4"/>
  <c r="B13" i="4"/>
  <c r="B8" i="4"/>
  <c r="H9" i="3"/>
  <c r="H10" i="3"/>
  <c r="H11" i="3"/>
  <c r="H12" i="3"/>
  <c r="H13" i="3"/>
  <c r="H8" i="3"/>
  <c r="F8" i="3"/>
  <c r="F9" i="3"/>
  <c r="F10" i="3"/>
  <c r="F11" i="3"/>
  <c r="F12" i="3"/>
  <c r="F13" i="3"/>
  <c r="E9" i="3"/>
  <c r="E10" i="3"/>
  <c r="E11" i="3"/>
  <c r="E12" i="3"/>
  <c r="E13" i="3"/>
  <c r="E8" i="3"/>
  <c r="C8" i="3"/>
  <c r="C9" i="3"/>
  <c r="C10" i="3"/>
  <c r="C11" i="3"/>
  <c r="C12" i="3"/>
  <c r="C13" i="3"/>
  <c r="B9" i="3"/>
  <c r="B10" i="3"/>
  <c r="B11" i="3"/>
  <c r="B12" i="3"/>
  <c r="B13" i="3"/>
  <c r="B8" i="3"/>
  <c r="H9" i="2"/>
  <c r="H10" i="2"/>
  <c r="H11" i="2"/>
  <c r="H12" i="2"/>
  <c r="H13" i="2"/>
  <c r="H8" i="2"/>
  <c r="F8" i="2"/>
  <c r="F9" i="2"/>
  <c r="F10" i="2"/>
  <c r="F11" i="2"/>
  <c r="F12" i="2"/>
  <c r="F13" i="2"/>
  <c r="E9" i="2"/>
  <c r="E10" i="2"/>
  <c r="E11" i="2"/>
  <c r="E12" i="2"/>
  <c r="E13" i="2"/>
  <c r="E8" i="2"/>
  <c r="B20" i="2"/>
  <c r="C8" i="2"/>
  <c r="C9" i="2"/>
  <c r="C10" i="2"/>
  <c r="C11" i="2"/>
  <c r="C12" i="2"/>
  <c r="C13" i="2"/>
  <c r="B9" i="2"/>
  <c r="B10" i="2"/>
  <c r="B11" i="2"/>
  <c r="B12" i="2"/>
  <c r="B13" i="2"/>
  <c r="B8" i="2"/>
  <c r="H9" i="1"/>
  <c r="H10" i="1"/>
  <c r="H11" i="1"/>
  <c r="H12" i="1"/>
  <c r="H13" i="1"/>
  <c r="H8" i="1"/>
  <c r="F8" i="1"/>
  <c r="F9" i="1"/>
  <c r="F10" i="1"/>
  <c r="F11" i="1"/>
  <c r="F12" i="1"/>
  <c r="F13" i="1"/>
  <c r="E9" i="1"/>
  <c r="E10" i="1"/>
  <c r="E11" i="1"/>
  <c r="E12" i="1"/>
  <c r="E13" i="1"/>
  <c r="E8" i="1"/>
  <c r="C9" i="1"/>
  <c r="C10" i="1"/>
  <c r="C11" i="1"/>
  <c r="C12" i="1"/>
  <c r="C13" i="1"/>
  <c r="C8" i="1"/>
  <c r="B9" i="1"/>
  <c r="B10" i="1"/>
  <c r="B11" i="1"/>
  <c r="B12" i="1"/>
  <c r="B13" i="1"/>
  <c r="B8" i="1"/>
  <c r="F14" i="1" l="1"/>
  <c r="E14" i="2"/>
  <c r="H14" i="2"/>
  <c r="B14" i="4"/>
  <c r="E14" i="4"/>
  <c r="H14" i="4"/>
  <c r="H14" i="1"/>
  <c r="C14" i="3"/>
  <c r="F14" i="3"/>
  <c r="C14" i="5"/>
  <c r="F14" i="5"/>
  <c r="E14" i="1"/>
  <c r="C14" i="2"/>
  <c r="B14" i="3"/>
  <c r="E14" i="3"/>
  <c r="H14" i="3"/>
  <c r="B14" i="5"/>
  <c r="E14" i="5"/>
  <c r="H14" i="5"/>
  <c r="B14" i="1"/>
  <c r="C14" i="1"/>
  <c r="B14" i="2"/>
  <c r="F14" i="2"/>
  <c r="C14" i="4"/>
  <c r="F14" i="4"/>
  <c r="H17" i="11"/>
  <c r="L17" i="11" s="1"/>
  <c r="H18" i="11"/>
  <c r="L18" i="11" s="1"/>
  <c r="H19" i="11"/>
  <c r="L19" i="11" s="1"/>
  <c r="H20" i="11"/>
  <c r="L20" i="11" s="1"/>
  <c r="H21" i="11"/>
  <c r="L21" i="11" s="1"/>
  <c r="H9" i="11"/>
  <c r="L9" i="11" s="1"/>
  <c r="H10" i="11"/>
  <c r="L10" i="11" s="1"/>
  <c r="H11" i="11"/>
  <c r="L11" i="11" s="1"/>
  <c r="H12" i="11"/>
  <c r="L12" i="11" s="1"/>
  <c r="H13" i="11"/>
  <c r="L13" i="11" s="1"/>
  <c r="H16" i="11"/>
  <c r="L16" i="11" s="1"/>
  <c r="H8" i="11"/>
  <c r="L8" i="11" s="1"/>
  <c r="H17" i="10"/>
  <c r="L17" i="10" s="1"/>
  <c r="H18" i="10"/>
  <c r="L18" i="10" s="1"/>
  <c r="H19" i="10"/>
  <c r="L19" i="10" s="1"/>
  <c r="H20" i="10"/>
  <c r="L20" i="10" s="1"/>
  <c r="H21" i="10"/>
  <c r="L21" i="10" s="1"/>
  <c r="H9" i="10"/>
  <c r="L9" i="10" s="1"/>
  <c r="H10" i="10"/>
  <c r="L10" i="10" s="1"/>
  <c r="H11" i="10"/>
  <c r="L11" i="10" s="1"/>
  <c r="H12" i="10"/>
  <c r="L12" i="10" s="1"/>
  <c r="H13" i="10"/>
  <c r="L13" i="10" s="1"/>
  <c r="H16" i="10"/>
  <c r="L16" i="10" s="1"/>
  <c r="H8" i="10"/>
  <c r="L8" i="10" s="1"/>
  <c r="H17" i="9"/>
  <c r="L17" i="9" s="1"/>
  <c r="H18" i="9"/>
  <c r="L18" i="9" s="1"/>
  <c r="H19" i="9"/>
  <c r="L19" i="9" s="1"/>
  <c r="H20" i="9"/>
  <c r="L20" i="9" s="1"/>
  <c r="H21" i="9"/>
  <c r="L21" i="9" s="1"/>
  <c r="H9" i="9"/>
  <c r="L9" i="9" s="1"/>
  <c r="H10" i="9"/>
  <c r="L10" i="9" s="1"/>
  <c r="H11" i="9"/>
  <c r="L11" i="9" s="1"/>
  <c r="H12" i="9"/>
  <c r="L12" i="9" s="1"/>
  <c r="H13" i="9"/>
  <c r="L13" i="9" s="1"/>
  <c r="H16" i="9"/>
  <c r="L16" i="9" s="1"/>
  <c r="H8" i="9"/>
  <c r="L8" i="9" s="1"/>
  <c r="H17" i="8"/>
  <c r="L17" i="8" s="1"/>
  <c r="H18" i="8"/>
  <c r="L18" i="8" s="1"/>
  <c r="H19" i="8"/>
  <c r="L19" i="8" s="1"/>
  <c r="H20" i="8"/>
  <c r="L20" i="8" s="1"/>
  <c r="H21" i="8"/>
  <c r="L21" i="8" s="1"/>
  <c r="H16" i="8"/>
  <c r="L16" i="8" s="1"/>
  <c r="H9" i="8"/>
  <c r="L9" i="8" s="1"/>
  <c r="H10" i="8"/>
  <c r="L10" i="8" s="1"/>
  <c r="H11" i="8"/>
  <c r="L11" i="8" s="1"/>
  <c r="H12" i="8"/>
  <c r="L12" i="8" s="1"/>
  <c r="H13" i="8"/>
  <c r="L13" i="8" s="1"/>
  <c r="H8" i="8"/>
  <c r="L8" i="8" s="1"/>
  <c r="E8" i="8"/>
  <c r="H17" i="7"/>
  <c r="L17" i="7" s="1"/>
  <c r="H18" i="7"/>
  <c r="L18" i="7" s="1"/>
  <c r="H19" i="7"/>
  <c r="L19" i="7" s="1"/>
  <c r="H20" i="7"/>
  <c r="L20" i="7" s="1"/>
  <c r="H21" i="7"/>
  <c r="L21" i="7" s="1"/>
  <c r="H16" i="7"/>
  <c r="L16" i="7" s="1"/>
  <c r="H9" i="7"/>
  <c r="L9" i="7" s="1"/>
  <c r="H10" i="7"/>
  <c r="L10" i="7" s="1"/>
  <c r="H11" i="7"/>
  <c r="L11" i="7" s="1"/>
  <c r="H12" i="7"/>
  <c r="L12" i="7" s="1"/>
  <c r="H13" i="7"/>
  <c r="L13" i="7" s="1"/>
  <c r="H8" i="7"/>
  <c r="L8" i="7" s="1"/>
  <c r="E17" i="7"/>
  <c r="E18" i="7"/>
  <c r="E19" i="7"/>
  <c r="E20" i="7"/>
  <c r="E21" i="7"/>
  <c r="E16" i="7"/>
  <c r="E9" i="7"/>
  <c r="E10" i="7"/>
  <c r="E11" i="7"/>
  <c r="E12" i="7"/>
  <c r="E13" i="7"/>
  <c r="E8" i="7"/>
  <c r="U9" i="6"/>
  <c r="U10" i="6"/>
  <c r="U11" i="6"/>
  <c r="U12" i="6"/>
  <c r="U13" i="6"/>
  <c r="M20" i="6"/>
  <c r="M21" i="6"/>
  <c r="M22" i="6"/>
  <c r="M23" i="6"/>
  <c r="M24" i="6"/>
  <c r="L25" i="6"/>
  <c r="M9" i="6"/>
  <c r="M10" i="6"/>
  <c r="M11" i="6"/>
  <c r="M12" i="6"/>
  <c r="M13" i="6"/>
  <c r="E20" i="6"/>
  <c r="E21" i="6"/>
  <c r="E22" i="6"/>
  <c r="E23" i="6"/>
  <c r="E24" i="6"/>
  <c r="E9" i="6"/>
  <c r="E10" i="6"/>
  <c r="E11" i="6"/>
  <c r="E12" i="6"/>
  <c r="E13" i="6"/>
  <c r="G16" i="1"/>
  <c r="G17" i="7" s="1"/>
  <c r="K17" i="7" s="1"/>
  <c r="G17" i="1"/>
  <c r="G18" i="7" s="1"/>
  <c r="K18" i="7" s="1"/>
  <c r="G18" i="1"/>
  <c r="G19" i="7" s="1"/>
  <c r="K19" i="7" s="1"/>
  <c r="G19" i="1"/>
  <c r="G20" i="7" s="1"/>
  <c r="K20" i="7" s="1"/>
  <c r="G20" i="1"/>
  <c r="G21" i="7" s="1"/>
  <c r="K21" i="7" s="1"/>
  <c r="G9" i="1"/>
  <c r="G9" i="7" s="1"/>
  <c r="K9" i="7" s="1"/>
  <c r="G10" i="1"/>
  <c r="G10" i="7" s="1"/>
  <c r="K10" i="7" s="1"/>
  <c r="G11" i="1"/>
  <c r="G11" i="7" s="1"/>
  <c r="K11" i="7" s="1"/>
  <c r="G12" i="1"/>
  <c r="G12" i="7" s="1"/>
  <c r="K12" i="7" s="1"/>
  <c r="G13" i="1"/>
  <c r="G13" i="7" s="1"/>
  <c r="K13" i="7" s="1"/>
  <c r="G8" i="1"/>
  <c r="G8" i="7" s="1"/>
  <c r="K8" i="7" s="1"/>
  <c r="S85" i="14" l="1"/>
  <c r="O85" i="14"/>
  <c r="K85" i="14"/>
  <c r="G85" i="14"/>
  <c r="C85" i="14"/>
  <c r="S62" i="14"/>
  <c r="O62" i="14"/>
  <c r="K62" i="14"/>
  <c r="G62" i="14"/>
  <c r="C62" i="14"/>
  <c r="K45" i="14"/>
  <c r="G45" i="14"/>
  <c r="C45" i="14"/>
  <c r="S30" i="14"/>
  <c r="O30" i="14"/>
  <c r="K30" i="14"/>
  <c r="G30" i="14"/>
  <c r="C30" i="14"/>
  <c r="S15" i="14"/>
  <c r="O15" i="14"/>
  <c r="K15" i="14"/>
  <c r="G15" i="14"/>
  <c r="C15" i="14"/>
  <c r="C15" i="13"/>
  <c r="G15" i="13"/>
  <c r="K15" i="13"/>
  <c r="O15" i="13"/>
  <c r="S15" i="13"/>
  <c r="C30" i="13"/>
  <c r="G30" i="13"/>
  <c r="K30" i="13"/>
  <c r="O30" i="13"/>
  <c r="S30" i="13"/>
  <c r="C45" i="13"/>
  <c r="G45" i="13"/>
  <c r="K45" i="13"/>
  <c r="C62" i="13"/>
  <c r="G62" i="13"/>
  <c r="K62" i="13"/>
  <c r="O62" i="13"/>
  <c r="S62" i="13"/>
  <c r="S62" i="12"/>
  <c r="O62" i="12"/>
  <c r="K62" i="12"/>
  <c r="G62" i="12"/>
  <c r="C62" i="12"/>
  <c r="K45" i="12"/>
  <c r="G45" i="12"/>
  <c r="H22" i="11" l="1"/>
  <c r="L22" i="11" s="1"/>
  <c r="E22" i="11"/>
  <c r="D22" i="11"/>
  <c r="C22" i="11"/>
  <c r="B22" i="11"/>
  <c r="E21" i="11"/>
  <c r="E20" i="11"/>
  <c r="E19" i="11"/>
  <c r="E18" i="11"/>
  <c r="E17" i="11"/>
  <c r="E16" i="11"/>
  <c r="H14" i="11"/>
  <c r="L14" i="11" s="1"/>
  <c r="E14" i="11"/>
  <c r="D14" i="11"/>
  <c r="D24" i="11" s="1"/>
  <c r="C14" i="11"/>
  <c r="C24" i="11" s="1"/>
  <c r="B14" i="11"/>
  <c r="B24" i="11" s="1"/>
  <c r="E13" i="11"/>
  <c r="E12" i="11"/>
  <c r="E11" i="11"/>
  <c r="E10" i="11"/>
  <c r="E9" i="11"/>
  <c r="E8" i="11"/>
  <c r="H22" i="10"/>
  <c r="L22" i="10" s="1"/>
  <c r="E22" i="10"/>
  <c r="D22" i="10"/>
  <c r="C22" i="10"/>
  <c r="B22" i="10"/>
  <c r="E21" i="10"/>
  <c r="E20" i="10"/>
  <c r="E19" i="10"/>
  <c r="E18" i="10"/>
  <c r="E17" i="10"/>
  <c r="E16" i="10"/>
  <c r="H14" i="10"/>
  <c r="L14" i="10" s="1"/>
  <c r="E14" i="10"/>
  <c r="D14" i="10"/>
  <c r="D24" i="10" s="1"/>
  <c r="C14" i="10"/>
  <c r="C24" i="10" s="1"/>
  <c r="B14" i="10"/>
  <c r="B24" i="10" s="1"/>
  <c r="E13" i="10"/>
  <c r="E12" i="10"/>
  <c r="E11" i="10"/>
  <c r="E10" i="10"/>
  <c r="E9" i="10"/>
  <c r="E8" i="10"/>
  <c r="C24" i="9"/>
  <c r="B24" i="9"/>
  <c r="E24" i="9" s="1"/>
  <c r="E22" i="9"/>
  <c r="D22" i="9"/>
  <c r="D24" i="9" s="1"/>
  <c r="C22" i="9"/>
  <c r="B22" i="9"/>
  <c r="E21" i="9"/>
  <c r="E20" i="9"/>
  <c r="E19" i="9"/>
  <c r="E18" i="9"/>
  <c r="E17" i="9"/>
  <c r="E16" i="9"/>
  <c r="H14" i="9"/>
  <c r="L14" i="9" s="1"/>
  <c r="E14" i="9"/>
  <c r="C14" i="9"/>
  <c r="B14" i="9"/>
  <c r="E13" i="9"/>
  <c r="E12" i="9"/>
  <c r="E11" i="9"/>
  <c r="E10" i="9"/>
  <c r="E9" i="9"/>
  <c r="E8" i="9"/>
  <c r="E14" i="8"/>
  <c r="E22" i="8"/>
  <c r="E16" i="8"/>
  <c r="E21" i="8"/>
  <c r="E20" i="8"/>
  <c r="E19" i="8"/>
  <c r="E18" i="8"/>
  <c r="E17" i="8"/>
  <c r="E9" i="8"/>
  <c r="E10" i="8"/>
  <c r="E11" i="8"/>
  <c r="E12" i="8"/>
  <c r="E13" i="8"/>
  <c r="D14" i="8"/>
  <c r="H22" i="8"/>
  <c r="L22" i="8" s="1"/>
  <c r="D22" i="8"/>
  <c r="C22" i="8"/>
  <c r="B22" i="8"/>
  <c r="H14" i="8"/>
  <c r="L14" i="8" s="1"/>
  <c r="D24" i="8"/>
  <c r="C14" i="8"/>
  <c r="C24" i="8" s="1"/>
  <c r="B14" i="8"/>
  <c r="B24" i="8" s="1"/>
  <c r="H22" i="7"/>
  <c r="L22" i="7" s="1"/>
  <c r="E22" i="7"/>
  <c r="D22" i="7"/>
  <c r="C22" i="7"/>
  <c r="B22" i="7"/>
  <c r="H14" i="7"/>
  <c r="G14" i="7"/>
  <c r="K14" i="7" s="1"/>
  <c r="E14" i="7"/>
  <c r="E24" i="7" s="1"/>
  <c r="D14" i="7"/>
  <c r="D24" i="7" s="1"/>
  <c r="C14" i="7"/>
  <c r="C24" i="7" s="1"/>
  <c r="B14" i="7"/>
  <c r="B24" i="7" s="1"/>
  <c r="H21" i="5"/>
  <c r="H22" i="5" s="1"/>
  <c r="T14" i="6" s="1"/>
  <c r="F21" i="5"/>
  <c r="F22" i="5" s="1"/>
  <c r="E21" i="5"/>
  <c r="E22" i="5" s="1"/>
  <c r="C21" i="5"/>
  <c r="C22" i="5" s="1"/>
  <c r="B21" i="5"/>
  <c r="G20" i="5"/>
  <c r="G21" i="11" s="1"/>
  <c r="K21" i="11" s="1"/>
  <c r="D20" i="5"/>
  <c r="F21" i="11" s="1"/>
  <c r="J21" i="11" s="1"/>
  <c r="G19" i="5"/>
  <c r="G20" i="11" s="1"/>
  <c r="K20" i="11" s="1"/>
  <c r="D19" i="5"/>
  <c r="F20" i="11" s="1"/>
  <c r="J20" i="11" s="1"/>
  <c r="G18" i="5"/>
  <c r="G19" i="11" s="1"/>
  <c r="K19" i="11" s="1"/>
  <c r="D18" i="5"/>
  <c r="F19" i="11" s="1"/>
  <c r="J19" i="11" s="1"/>
  <c r="G17" i="5"/>
  <c r="G18" i="11" s="1"/>
  <c r="K18" i="11" s="1"/>
  <c r="D17" i="5"/>
  <c r="F18" i="11" s="1"/>
  <c r="J18" i="11" s="1"/>
  <c r="G16" i="5"/>
  <c r="G17" i="11" s="1"/>
  <c r="K17" i="11" s="1"/>
  <c r="D16" i="5"/>
  <c r="F17" i="11" s="1"/>
  <c r="J17" i="11" s="1"/>
  <c r="G15" i="5"/>
  <c r="G16" i="11" s="1"/>
  <c r="K16" i="11" s="1"/>
  <c r="D15" i="5"/>
  <c r="F16" i="11" s="1"/>
  <c r="J16" i="11" s="1"/>
  <c r="G13" i="5"/>
  <c r="G13" i="11" s="1"/>
  <c r="K13" i="11" s="1"/>
  <c r="D13" i="5"/>
  <c r="F13" i="11" s="1"/>
  <c r="J13" i="11" s="1"/>
  <c r="G12" i="5"/>
  <c r="G12" i="11" s="1"/>
  <c r="K12" i="11" s="1"/>
  <c r="D12" i="5"/>
  <c r="F12" i="11" s="1"/>
  <c r="J12" i="11" s="1"/>
  <c r="G11" i="5"/>
  <c r="G11" i="11" s="1"/>
  <c r="K11" i="11" s="1"/>
  <c r="D11" i="5"/>
  <c r="F11" i="11" s="1"/>
  <c r="J11" i="11" s="1"/>
  <c r="G10" i="5"/>
  <c r="G10" i="11" s="1"/>
  <c r="K10" i="11" s="1"/>
  <c r="D10" i="5"/>
  <c r="F10" i="11" s="1"/>
  <c r="J10" i="11" s="1"/>
  <c r="G9" i="5"/>
  <c r="G9" i="11" s="1"/>
  <c r="K9" i="11" s="1"/>
  <c r="D9" i="5"/>
  <c r="F9" i="11" s="1"/>
  <c r="J9" i="11" s="1"/>
  <c r="G8" i="5"/>
  <c r="D8" i="5"/>
  <c r="G8" i="4"/>
  <c r="D8" i="4"/>
  <c r="D9" i="4"/>
  <c r="F9" i="10" s="1"/>
  <c r="J9" i="10" s="1"/>
  <c r="G9" i="4"/>
  <c r="G9" i="10" s="1"/>
  <c r="K9" i="10" s="1"/>
  <c r="D10" i="4"/>
  <c r="F10" i="10" s="1"/>
  <c r="J10" i="10" s="1"/>
  <c r="G10" i="4"/>
  <c r="G10" i="10" s="1"/>
  <c r="K10" i="10" s="1"/>
  <c r="D11" i="4"/>
  <c r="F11" i="10" s="1"/>
  <c r="J11" i="10" s="1"/>
  <c r="G11" i="4"/>
  <c r="G11" i="10" s="1"/>
  <c r="K11" i="10" s="1"/>
  <c r="D12" i="4"/>
  <c r="F12" i="10" s="1"/>
  <c r="J12" i="10" s="1"/>
  <c r="G12" i="4"/>
  <c r="G12" i="10" s="1"/>
  <c r="K12" i="10" s="1"/>
  <c r="D13" i="4"/>
  <c r="F13" i="10" s="1"/>
  <c r="J13" i="10" s="1"/>
  <c r="G13" i="4"/>
  <c r="G13" i="10" s="1"/>
  <c r="K13" i="10" s="1"/>
  <c r="D15" i="4"/>
  <c r="F21" i="4"/>
  <c r="F22" i="4" s="1"/>
  <c r="G15" i="4"/>
  <c r="G16" i="10" s="1"/>
  <c r="K16" i="10" s="1"/>
  <c r="D16" i="4"/>
  <c r="F17" i="10" s="1"/>
  <c r="J17" i="10" s="1"/>
  <c r="G16" i="4"/>
  <c r="G17" i="10" s="1"/>
  <c r="K17" i="10" s="1"/>
  <c r="D17" i="4"/>
  <c r="F18" i="10" s="1"/>
  <c r="J18" i="10" s="1"/>
  <c r="G17" i="4"/>
  <c r="G18" i="10" s="1"/>
  <c r="K18" i="10" s="1"/>
  <c r="D18" i="4"/>
  <c r="F19" i="10" s="1"/>
  <c r="J19" i="10" s="1"/>
  <c r="G18" i="4"/>
  <c r="G19" i="10" s="1"/>
  <c r="K19" i="10" s="1"/>
  <c r="D19" i="4"/>
  <c r="F20" i="10" s="1"/>
  <c r="J20" i="10" s="1"/>
  <c r="G19" i="4"/>
  <c r="G20" i="10" s="1"/>
  <c r="K20" i="10" s="1"/>
  <c r="D20" i="4"/>
  <c r="F21" i="10" s="1"/>
  <c r="J21" i="10" s="1"/>
  <c r="G20" i="4"/>
  <c r="G21" i="10" s="1"/>
  <c r="K21" i="10" s="1"/>
  <c r="B21" i="4"/>
  <c r="B22" i="4" s="1"/>
  <c r="C21" i="4"/>
  <c r="C22" i="4" s="1"/>
  <c r="E21" i="4"/>
  <c r="E22" i="4" s="1"/>
  <c r="H21" i="4"/>
  <c r="H22" i="4" s="1"/>
  <c r="L14" i="6" s="1"/>
  <c r="G8" i="3"/>
  <c r="E21" i="3"/>
  <c r="E22" i="3" s="1"/>
  <c r="C21" i="3"/>
  <c r="C22" i="3" s="1"/>
  <c r="G20" i="3"/>
  <c r="G21" i="9" s="1"/>
  <c r="K21" i="9" s="1"/>
  <c r="B21" i="3"/>
  <c r="B22" i="3" s="1"/>
  <c r="G19" i="3"/>
  <c r="G20" i="9" s="1"/>
  <c r="K20" i="9" s="1"/>
  <c r="D19" i="3"/>
  <c r="F20" i="9" s="1"/>
  <c r="J20" i="9" s="1"/>
  <c r="G18" i="3"/>
  <c r="G19" i="9" s="1"/>
  <c r="K19" i="9" s="1"/>
  <c r="D18" i="3"/>
  <c r="F19" i="9" s="1"/>
  <c r="J19" i="9" s="1"/>
  <c r="G17" i="3"/>
  <c r="G18" i="9" s="1"/>
  <c r="K18" i="9" s="1"/>
  <c r="D17" i="3"/>
  <c r="F18" i="9" s="1"/>
  <c r="J18" i="9" s="1"/>
  <c r="G16" i="3"/>
  <c r="D16" i="3"/>
  <c r="F17" i="9" s="1"/>
  <c r="J17" i="9" s="1"/>
  <c r="G15" i="3"/>
  <c r="G16" i="9" s="1"/>
  <c r="K16" i="9" s="1"/>
  <c r="F21" i="3"/>
  <c r="F22" i="3" s="1"/>
  <c r="D15" i="3"/>
  <c r="F16" i="9" s="1"/>
  <c r="J16" i="9" s="1"/>
  <c r="G13" i="3"/>
  <c r="G13" i="9" s="1"/>
  <c r="K13" i="9" s="1"/>
  <c r="D13" i="3"/>
  <c r="F13" i="9" s="1"/>
  <c r="J13" i="9" s="1"/>
  <c r="G12" i="3"/>
  <c r="G12" i="9" s="1"/>
  <c r="K12" i="9" s="1"/>
  <c r="D12" i="3"/>
  <c r="F12" i="9" s="1"/>
  <c r="G11" i="3"/>
  <c r="G11" i="9" s="1"/>
  <c r="K11" i="9" s="1"/>
  <c r="D11" i="3"/>
  <c r="G10" i="3"/>
  <c r="G10" i="9" s="1"/>
  <c r="K10" i="9" s="1"/>
  <c r="D10" i="3"/>
  <c r="F10" i="9" s="1"/>
  <c r="J10" i="9" s="1"/>
  <c r="G9" i="3"/>
  <c r="G9" i="9" s="1"/>
  <c r="K9" i="9" s="1"/>
  <c r="D9" i="3"/>
  <c r="F9" i="9" s="1"/>
  <c r="J9" i="9" s="1"/>
  <c r="D8" i="3"/>
  <c r="G8" i="2"/>
  <c r="H21" i="2"/>
  <c r="E21" i="2"/>
  <c r="E22" i="2" s="1"/>
  <c r="G20" i="2"/>
  <c r="G21" i="8" s="1"/>
  <c r="K21" i="8" s="1"/>
  <c r="B21" i="2"/>
  <c r="B22" i="2" s="1"/>
  <c r="G19" i="2"/>
  <c r="G20" i="8" s="1"/>
  <c r="K20" i="8" s="1"/>
  <c r="D19" i="2"/>
  <c r="F20" i="8" s="1"/>
  <c r="J20" i="8" s="1"/>
  <c r="G18" i="2"/>
  <c r="G19" i="8" s="1"/>
  <c r="K19" i="8" s="1"/>
  <c r="D18" i="2"/>
  <c r="F19" i="8" s="1"/>
  <c r="J19" i="8" s="1"/>
  <c r="G17" i="2"/>
  <c r="G18" i="8" s="1"/>
  <c r="K18" i="8" s="1"/>
  <c r="D17" i="2"/>
  <c r="C21" i="2"/>
  <c r="C22" i="2" s="1"/>
  <c r="G16" i="2"/>
  <c r="G17" i="8" s="1"/>
  <c r="K17" i="8" s="1"/>
  <c r="D16" i="2"/>
  <c r="F21" i="2"/>
  <c r="D15" i="2"/>
  <c r="F16" i="8" s="1"/>
  <c r="J16" i="8" s="1"/>
  <c r="G13" i="2"/>
  <c r="G13" i="8" s="1"/>
  <c r="K13" i="8" s="1"/>
  <c r="D13" i="2"/>
  <c r="F13" i="8" s="1"/>
  <c r="J13" i="8" s="1"/>
  <c r="G12" i="2"/>
  <c r="G12" i="8" s="1"/>
  <c r="K12" i="8" s="1"/>
  <c r="D12" i="2"/>
  <c r="G11" i="2"/>
  <c r="G11" i="8" s="1"/>
  <c r="K11" i="8" s="1"/>
  <c r="D11" i="2"/>
  <c r="F11" i="8" s="1"/>
  <c r="J11" i="8" s="1"/>
  <c r="G10" i="2"/>
  <c r="G10" i="8" s="1"/>
  <c r="K10" i="8" s="1"/>
  <c r="D10" i="2"/>
  <c r="G9" i="2"/>
  <c r="G9" i="8" s="1"/>
  <c r="K9" i="8" s="1"/>
  <c r="D8" i="2"/>
  <c r="H21" i="1"/>
  <c r="H22" i="1" s="1"/>
  <c r="D14" i="6" s="1"/>
  <c r="E21" i="1"/>
  <c r="E22" i="1" s="1"/>
  <c r="D20" i="1"/>
  <c r="F21" i="7" s="1"/>
  <c r="D19" i="1"/>
  <c r="D18" i="1"/>
  <c r="D17" i="1"/>
  <c r="C21" i="1"/>
  <c r="C22" i="1" s="1"/>
  <c r="B21" i="1"/>
  <c r="B22" i="1" s="1"/>
  <c r="D16" i="1"/>
  <c r="F17" i="7" s="1"/>
  <c r="G15" i="1"/>
  <c r="G16" i="7" s="1"/>
  <c r="F21" i="1"/>
  <c r="D15" i="1"/>
  <c r="F16" i="7" s="1"/>
  <c r="J16" i="7" s="1"/>
  <c r="D13" i="1"/>
  <c r="F13" i="7" s="1"/>
  <c r="D12" i="1"/>
  <c r="F12" i="7" s="1"/>
  <c r="D11" i="1"/>
  <c r="F11" i="7" s="1"/>
  <c r="D10" i="1"/>
  <c r="F10" i="7" s="1"/>
  <c r="D9" i="1"/>
  <c r="D8" i="1"/>
  <c r="G22" i="7" l="1"/>
  <c r="K22" i="7" s="1"/>
  <c r="K16" i="7"/>
  <c r="I13" i="7"/>
  <c r="M13" i="7" s="1"/>
  <c r="J13" i="7"/>
  <c r="I12" i="7"/>
  <c r="M12" i="7" s="1"/>
  <c r="J12" i="7"/>
  <c r="I17" i="7"/>
  <c r="M17" i="7" s="1"/>
  <c r="J17" i="7"/>
  <c r="I10" i="7"/>
  <c r="M10" i="7" s="1"/>
  <c r="J10" i="7"/>
  <c r="H24" i="7"/>
  <c r="L24" i="7" s="1"/>
  <c r="L14" i="7"/>
  <c r="I11" i="7"/>
  <c r="M11" i="7" s="1"/>
  <c r="J11" i="7"/>
  <c r="I21" i="7"/>
  <c r="M21" i="7" s="1"/>
  <c r="J21" i="7"/>
  <c r="I12" i="9"/>
  <c r="M12" i="9" s="1"/>
  <c r="J12" i="9"/>
  <c r="G14" i="5"/>
  <c r="F8" i="8"/>
  <c r="J8" i="8" s="1"/>
  <c r="G8" i="8"/>
  <c r="K8" i="8" s="1"/>
  <c r="G14" i="2"/>
  <c r="G14" i="4"/>
  <c r="G14" i="3"/>
  <c r="D14" i="4"/>
  <c r="D14" i="3"/>
  <c r="D14" i="5"/>
  <c r="I16" i="11"/>
  <c r="M16" i="11" s="1"/>
  <c r="I18" i="11"/>
  <c r="M18" i="11" s="1"/>
  <c r="G22" i="11"/>
  <c r="K22" i="11" s="1"/>
  <c r="I12" i="11"/>
  <c r="M12" i="11" s="1"/>
  <c r="I11" i="11"/>
  <c r="M11" i="11" s="1"/>
  <c r="G8" i="11"/>
  <c r="K8" i="11" s="1"/>
  <c r="I19" i="11"/>
  <c r="M19" i="11" s="1"/>
  <c r="I20" i="11"/>
  <c r="M20" i="11" s="1"/>
  <c r="I17" i="11"/>
  <c r="M17" i="11" s="1"/>
  <c r="I21" i="11"/>
  <c r="M21" i="11" s="1"/>
  <c r="F22" i="11"/>
  <c r="J22" i="11" s="1"/>
  <c r="I9" i="11"/>
  <c r="M9" i="11" s="1"/>
  <c r="I13" i="11"/>
  <c r="M13" i="11" s="1"/>
  <c r="I10" i="11"/>
  <c r="M10" i="11" s="1"/>
  <c r="F8" i="11"/>
  <c r="J8" i="11" s="1"/>
  <c r="I20" i="10"/>
  <c r="M20" i="10" s="1"/>
  <c r="I18" i="10"/>
  <c r="M18" i="10" s="1"/>
  <c r="G22" i="10"/>
  <c r="K22" i="10" s="1"/>
  <c r="I21" i="10"/>
  <c r="M21" i="10" s="1"/>
  <c r="I19" i="10"/>
  <c r="M19" i="10" s="1"/>
  <c r="I17" i="10"/>
  <c r="M17" i="10" s="1"/>
  <c r="I13" i="10"/>
  <c r="M13" i="10" s="1"/>
  <c r="I9" i="10"/>
  <c r="M9" i="10" s="1"/>
  <c r="G8" i="10"/>
  <c r="K8" i="10" s="1"/>
  <c r="D21" i="4"/>
  <c r="D22" i="4" s="1"/>
  <c r="J14" i="6" s="1"/>
  <c r="F16" i="10"/>
  <c r="J16" i="10" s="1"/>
  <c r="I10" i="10"/>
  <c r="M10" i="10" s="1"/>
  <c r="I11" i="10"/>
  <c r="M11" i="10" s="1"/>
  <c r="I12" i="10"/>
  <c r="M12" i="10" s="1"/>
  <c r="F8" i="10"/>
  <c r="J8" i="10" s="1"/>
  <c r="I20" i="9"/>
  <c r="M20" i="9" s="1"/>
  <c r="I16" i="3"/>
  <c r="G17" i="9"/>
  <c r="K17" i="9" s="1"/>
  <c r="G8" i="9"/>
  <c r="K8" i="9" s="1"/>
  <c r="I18" i="9"/>
  <c r="M18" i="9" s="1"/>
  <c r="I19" i="9"/>
  <c r="M19" i="9" s="1"/>
  <c r="I18" i="3"/>
  <c r="I17" i="3"/>
  <c r="I19" i="3"/>
  <c r="I16" i="9"/>
  <c r="M16" i="9" s="1"/>
  <c r="I15" i="3"/>
  <c r="I11" i="3"/>
  <c r="F11" i="9"/>
  <c r="J11" i="9" s="1"/>
  <c r="I9" i="9"/>
  <c r="M9" i="9" s="1"/>
  <c r="I13" i="9"/>
  <c r="M13" i="9" s="1"/>
  <c r="I10" i="9"/>
  <c r="M10" i="9" s="1"/>
  <c r="F8" i="9"/>
  <c r="J8" i="9" s="1"/>
  <c r="I20" i="8"/>
  <c r="M20" i="8" s="1"/>
  <c r="I11" i="8"/>
  <c r="M11" i="8" s="1"/>
  <c r="I13" i="8"/>
  <c r="M13" i="8" s="1"/>
  <c r="I17" i="2"/>
  <c r="F18" i="8"/>
  <c r="J18" i="8" s="1"/>
  <c r="I16" i="2"/>
  <c r="F17" i="8"/>
  <c r="J17" i="8" s="1"/>
  <c r="I19" i="8"/>
  <c r="M19" i="8" s="1"/>
  <c r="I10" i="2"/>
  <c r="F10" i="8"/>
  <c r="J10" i="8" s="1"/>
  <c r="I12" i="2"/>
  <c r="F12" i="8"/>
  <c r="J12" i="8" s="1"/>
  <c r="I8" i="2"/>
  <c r="G24" i="7"/>
  <c r="K24" i="7" s="1"/>
  <c r="I16" i="7"/>
  <c r="M16" i="7" s="1"/>
  <c r="I19" i="1"/>
  <c r="F20" i="7"/>
  <c r="J20" i="7" s="1"/>
  <c r="I17" i="1"/>
  <c r="F18" i="7"/>
  <c r="J18" i="7" s="1"/>
  <c r="I18" i="1"/>
  <c r="F19" i="7"/>
  <c r="J19" i="7" s="1"/>
  <c r="I8" i="1"/>
  <c r="F8" i="7"/>
  <c r="J8" i="7" s="1"/>
  <c r="I9" i="1"/>
  <c r="F9" i="7"/>
  <c r="J9" i="7" s="1"/>
  <c r="H24" i="11"/>
  <c r="L24" i="11" s="1"/>
  <c r="H24" i="10"/>
  <c r="L24" i="10" s="1"/>
  <c r="H24" i="8"/>
  <c r="L24" i="8" s="1"/>
  <c r="I15" i="5"/>
  <c r="I17" i="5"/>
  <c r="I10" i="5"/>
  <c r="I12" i="5"/>
  <c r="I19" i="5"/>
  <c r="G21" i="5"/>
  <c r="G22" i="5" s="1"/>
  <c r="S14" i="6" s="1"/>
  <c r="I9" i="5"/>
  <c r="I11" i="5"/>
  <c r="I13" i="5"/>
  <c r="I16" i="5"/>
  <c r="I18" i="5"/>
  <c r="I20" i="5"/>
  <c r="D21" i="5"/>
  <c r="B22" i="5"/>
  <c r="I17" i="4"/>
  <c r="I11" i="4"/>
  <c r="I18" i="4"/>
  <c r="I12" i="4"/>
  <c r="I19" i="4"/>
  <c r="I13" i="4"/>
  <c r="I20" i="4"/>
  <c r="I16" i="4"/>
  <c r="I10" i="4"/>
  <c r="G21" i="4"/>
  <c r="I15" i="4"/>
  <c r="I9" i="4"/>
  <c r="I8" i="4"/>
  <c r="G21" i="3"/>
  <c r="I12" i="3"/>
  <c r="I10" i="3"/>
  <c r="I9" i="3"/>
  <c r="I13" i="3"/>
  <c r="I8" i="3"/>
  <c r="I19" i="2"/>
  <c r="I18" i="2"/>
  <c r="I11" i="2"/>
  <c r="I13" i="2"/>
  <c r="H22" i="2"/>
  <c r="D25" i="6" s="1"/>
  <c r="I11" i="1"/>
  <c r="I20" i="1"/>
  <c r="I10" i="1"/>
  <c r="I16" i="1"/>
  <c r="I13" i="1"/>
  <c r="I12" i="1"/>
  <c r="E24" i="11"/>
  <c r="E24" i="10"/>
  <c r="H24" i="9"/>
  <c r="L24" i="9" s="1"/>
  <c r="E24" i="8"/>
  <c r="I8" i="5"/>
  <c r="D20" i="3"/>
  <c r="F21" i="9" s="1"/>
  <c r="J21" i="9" s="1"/>
  <c r="F22" i="2"/>
  <c r="G15" i="2"/>
  <c r="D9" i="2"/>
  <c r="D14" i="2" s="1"/>
  <c r="D20" i="2"/>
  <c r="G21" i="1"/>
  <c r="F22" i="1"/>
  <c r="D14" i="1"/>
  <c r="D21" i="1"/>
  <c r="I15" i="1"/>
  <c r="G14" i="1"/>
  <c r="G22" i="9" l="1"/>
  <c r="K22" i="9" s="1"/>
  <c r="I8" i="8"/>
  <c r="M8" i="8" s="1"/>
  <c r="G14" i="8"/>
  <c r="K14" i="8" s="1"/>
  <c r="I17" i="9"/>
  <c r="M17" i="9" s="1"/>
  <c r="D22" i="5"/>
  <c r="R14" i="6" s="1"/>
  <c r="U14" i="6" s="1"/>
  <c r="V14" i="6" s="1"/>
  <c r="I14" i="3"/>
  <c r="I14" i="5"/>
  <c r="I14" i="4"/>
  <c r="F22" i="7"/>
  <c r="J22" i="7" s="1"/>
  <c r="I22" i="11"/>
  <c r="M22" i="11" s="1"/>
  <c r="G14" i="11"/>
  <c r="K14" i="11" s="1"/>
  <c r="I8" i="11"/>
  <c r="M8" i="11" s="1"/>
  <c r="F14" i="11"/>
  <c r="J14" i="11" s="1"/>
  <c r="G14" i="10"/>
  <c r="K14" i="10" s="1"/>
  <c r="I21" i="4"/>
  <c r="F22" i="10"/>
  <c r="J22" i="10" s="1"/>
  <c r="I16" i="10"/>
  <c r="M16" i="10" s="1"/>
  <c r="F14" i="10"/>
  <c r="J14" i="10" s="1"/>
  <c r="I8" i="10"/>
  <c r="M8" i="10" s="1"/>
  <c r="G14" i="9"/>
  <c r="K14" i="9" s="1"/>
  <c r="I21" i="9"/>
  <c r="M21" i="9" s="1"/>
  <c r="F22" i="9"/>
  <c r="J22" i="9" s="1"/>
  <c r="I11" i="9"/>
  <c r="M11" i="9" s="1"/>
  <c r="F14" i="9"/>
  <c r="J14" i="9" s="1"/>
  <c r="I8" i="9"/>
  <c r="M8" i="9" s="1"/>
  <c r="G21" i="2"/>
  <c r="G22" i="2" s="1"/>
  <c r="C25" i="6" s="1"/>
  <c r="G16" i="8"/>
  <c r="K16" i="8" s="1"/>
  <c r="I17" i="8"/>
  <c r="M17" i="8" s="1"/>
  <c r="I18" i="8"/>
  <c r="M18" i="8" s="1"/>
  <c r="I20" i="2"/>
  <c r="F21" i="8"/>
  <c r="J21" i="8" s="1"/>
  <c r="I12" i="8"/>
  <c r="M12" i="8" s="1"/>
  <c r="I9" i="2"/>
  <c r="I14" i="2" s="1"/>
  <c r="F9" i="8"/>
  <c r="J9" i="8" s="1"/>
  <c r="I10" i="8"/>
  <c r="M10" i="8" s="1"/>
  <c r="I18" i="7"/>
  <c r="M18" i="7" s="1"/>
  <c r="I20" i="7"/>
  <c r="M20" i="7" s="1"/>
  <c r="I19" i="7"/>
  <c r="M19" i="7" s="1"/>
  <c r="I8" i="7"/>
  <c r="M8" i="7" s="1"/>
  <c r="I9" i="7"/>
  <c r="M9" i="7" s="1"/>
  <c r="F14" i="7"/>
  <c r="J14" i="7" s="1"/>
  <c r="I21" i="5"/>
  <c r="G22" i="3"/>
  <c r="K25" i="6" s="1"/>
  <c r="I15" i="2"/>
  <c r="D21" i="2"/>
  <c r="G22" i="1"/>
  <c r="C14" i="6" s="1"/>
  <c r="I21" i="1"/>
  <c r="D22" i="1"/>
  <c r="B14" i="6" s="1"/>
  <c r="G22" i="4"/>
  <c r="K14" i="6" s="1"/>
  <c r="M14" i="6" s="1"/>
  <c r="N14" i="6" s="1"/>
  <c r="D21" i="3"/>
  <c r="D22" i="3" s="1"/>
  <c r="J25" i="6" s="1"/>
  <c r="I20" i="3"/>
  <c r="I21" i="3" s="1"/>
  <c r="I14" i="1"/>
  <c r="I22" i="4" l="1"/>
  <c r="I22" i="5"/>
  <c r="G24" i="11"/>
  <c r="K24" i="11" s="1"/>
  <c r="F24" i="11"/>
  <c r="J24" i="11" s="1"/>
  <c r="I14" i="11"/>
  <c r="M14" i="11" s="1"/>
  <c r="G24" i="10"/>
  <c r="K24" i="10" s="1"/>
  <c r="I22" i="10"/>
  <c r="M22" i="10" s="1"/>
  <c r="F24" i="10"/>
  <c r="J24" i="10" s="1"/>
  <c r="I14" i="10"/>
  <c r="M14" i="10" s="1"/>
  <c r="M25" i="6"/>
  <c r="N25" i="6" s="1"/>
  <c r="G24" i="9"/>
  <c r="K24" i="9" s="1"/>
  <c r="I22" i="9"/>
  <c r="M22" i="9" s="1"/>
  <c r="I14" i="9"/>
  <c r="M14" i="9" s="1"/>
  <c r="F24" i="9"/>
  <c r="J24" i="9" s="1"/>
  <c r="I21" i="2"/>
  <c r="I22" i="2" s="1"/>
  <c r="G22" i="8"/>
  <c r="K22" i="8" s="1"/>
  <c r="I16" i="8"/>
  <c r="M16" i="8" s="1"/>
  <c r="I21" i="8"/>
  <c r="M21" i="8" s="1"/>
  <c r="F22" i="8"/>
  <c r="J22" i="8" s="1"/>
  <c r="I9" i="8"/>
  <c r="M9" i="8" s="1"/>
  <c r="F14" i="8"/>
  <c r="J14" i="8" s="1"/>
  <c r="E14" i="6"/>
  <c r="F14" i="6" s="1"/>
  <c r="I22" i="7"/>
  <c r="M22" i="7" s="1"/>
  <c r="F24" i="7"/>
  <c r="J24" i="7" s="1"/>
  <c r="I14" i="7"/>
  <c r="M14" i="7" s="1"/>
  <c r="I22" i="1"/>
  <c r="I22" i="3"/>
  <c r="D22" i="2"/>
  <c r="B25" i="6" s="1"/>
  <c r="E25" i="6" s="1"/>
  <c r="F25" i="6" s="1"/>
  <c r="I24" i="11" l="1"/>
  <c r="M24" i="11" s="1"/>
  <c r="I24" i="10"/>
  <c r="M24" i="10" s="1"/>
  <c r="I24" i="9"/>
  <c r="M24" i="9" s="1"/>
  <c r="I22" i="8"/>
  <c r="M22" i="8" s="1"/>
  <c r="G24" i="8"/>
  <c r="K24" i="8" s="1"/>
  <c r="F24" i="8"/>
  <c r="J24" i="8" s="1"/>
  <c r="I14" i="8"/>
  <c r="M14" i="8" s="1"/>
  <c r="I24" i="7"/>
  <c r="M24" i="7" s="1"/>
  <c r="I24" i="8" l="1"/>
  <c r="M24" i="8" s="1"/>
</calcChain>
</file>

<file path=xl/sharedStrings.xml><?xml version="1.0" encoding="utf-8"?>
<sst xmlns="http://schemas.openxmlformats.org/spreadsheetml/2006/main" count="1340" uniqueCount="78">
  <si>
    <t>TOTAL PERGERAKAN LALU LINTAS ANGKUTAN UDARA (PESAWAT)</t>
  </si>
  <si>
    <t>PT. PERSERO ANGKASA PURA I</t>
  </si>
  <si>
    <t>BANDARA: ADISUTJIPTO - TAHUN 2017</t>
  </si>
  <si>
    <t>PESAWAT/AIRCRAFT</t>
  </si>
  <si>
    <t>BLN</t>
  </si>
  <si>
    <t>INTERNATIONAL</t>
  </si>
  <si>
    <t>SUBTOT</t>
  </si>
  <si>
    <t>DOMESTIC</t>
  </si>
  <si>
    <t>LOCAL</t>
  </si>
  <si>
    <t>TOTAL</t>
  </si>
  <si>
    <t>DTG/ARR</t>
  </si>
  <si>
    <t>BRK/DEP</t>
  </si>
  <si>
    <t>INT</t>
  </si>
  <si>
    <t>DOM</t>
  </si>
  <si>
    <t>JANUARI</t>
  </si>
  <si>
    <t>FEBRUARI</t>
  </si>
  <si>
    <t>MARET</t>
  </si>
  <si>
    <t>APRIL</t>
  </si>
  <si>
    <t>MEI</t>
  </si>
  <si>
    <t>JUNI</t>
  </si>
  <si>
    <t>SUB TOTAL</t>
  </si>
  <si>
    <t>JULI</t>
  </si>
  <si>
    <t>AGUSTUS</t>
  </si>
  <si>
    <t>SEPTEMBER</t>
  </si>
  <si>
    <t>OKTOBER</t>
  </si>
  <si>
    <t>NOPEMBER</t>
  </si>
  <si>
    <t>DESEMBER</t>
  </si>
  <si>
    <t>PENUMPANG/PASSENGER</t>
  </si>
  <si>
    <t>BULAN</t>
  </si>
  <si>
    <t>TRS</t>
  </si>
  <si>
    <t>BAGASI (KG)/BAGGAGE (KG)</t>
  </si>
  <si>
    <t>KARGO (KG)/CARGO (KG)</t>
  </si>
  <si>
    <t>POS (KG)/MAIL (KG)</t>
  </si>
  <si>
    <t>PERBANDINGAN SELAMA 6 TAHUN TERAKHIR</t>
  </si>
  <si>
    <t>TOTAL PERGERAKAN LALU LINTAS ANGKUTAN UDARA (PENUMPANG)</t>
  </si>
  <si>
    <t>TOTAL PERGERAKAN LALU LINTAS ANGKUTAN UDARA (BAGASI)</t>
  </si>
  <si>
    <t>TOTAL PERGERAKAN LALU LINTAS ANGKUTAN UDARA (KARGO)</t>
  </si>
  <si>
    <t>TOTAL PERGERAKAN LALU LINTAS ANGKUTAN UDARA (POS)</t>
  </si>
  <si>
    <t>PESAWAT</t>
  </si>
  <si>
    <t>KARGO</t>
  </si>
  <si>
    <t>POS</t>
  </si>
  <si>
    <t>PERBANDINGAN JUMLAH PESAWAT 6 TAHUN TERAKHIR</t>
  </si>
  <si>
    <t>PERBANDINGAN JUMLAH  KARGO 6 TAHUN TERAKHIR</t>
  </si>
  <si>
    <t>PERBANDINGAN JUMLAH  6 TAHUN TERAKHIR</t>
  </si>
  <si>
    <t>TAHUN</t>
  </si>
  <si>
    <t>PERSENTASE</t>
  </si>
  <si>
    <t>LOC</t>
  </si>
  <si>
    <t>PENUMPANG</t>
  </si>
  <si>
    <t>BAGASI</t>
  </si>
  <si>
    <t>PERBANDINGAN JUMLAH  PENUMPANG 6 TAHUN TERAKHIR</t>
  </si>
  <si>
    <t>PERBANDINGAN JUMLAH  BAGASI 6 TAHUN TERAKHIR</t>
  </si>
  <si>
    <t>PERBANDINGAN PERGERAKAN LALU LINTAS ANGKUTAN UDARA (PESAWAT)</t>
  </si>
  <si>
    <t>TAHUN 2016</t>
  </si>
  <si>
    <t>TAHUN 2017</t>
  </si>
  <si>
    <t>PERSENTASE/PERCENTAGE (%)</t>
  </si>
  <si>
    <t>LOKAL</t>
  </si>
  <si>
    <t>FEBTUARI</t>
  </si>
  <si>
    <t>SEMESTER I</t>
  </si>
  <si>
    <t>NOVEMBER</t>
  </si>
  <si>
    <t>SEMESTER II</t>
  </si>
  <si>
    <t>PERBANDINGAN PERGERAKAN LALU LINTAS ANGKUTAN UDARA (PENUMPANG)</t>
  </si>
  <si>
    <t>PERBANDINGAN PERGERAKAN LALU LINTAS ANGKUTAN UDARA (BAGASI)</t>
  </si>
  <si>
    <t>PERBANDINGAN PERGERAKAN LALU LINTAS ANGKUTAN UDARA (KARGO)</t>
  </si>
  <si>
    <t>PERBANDINGAN PERGERAKAN LALU LINTAS ANGKUTAN UDARA (POS)</t>
  </si>
  <si>
    <t>THN</t>
  </si>
  <si>
    <t>PWT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</si>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</sst>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</font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0" borderId="0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center"/>
    </xf>
    <xf numFmtId="0" fontId="1" fillId="0" borderId="5" xfId="0" applyNumberFormat="1" applyFont="1" applyFill="1" applyBorder="1" applyAlignment="1" applyProtection="1">
      <alignment horizontal="center"/>
    </xf>
    <xf numFmtId="0" fontId="1" fillId="0" borderId="7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>
      <alignment horizontal="center"/>
    </xf>
    <xf numFmtId="0" fontId="1" fillId="0" borderId="7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vertical="top"/>
    </xf>
    <xf numFmtId="1" fontId="4" fillId="0" borderId="9" xfId="0" applyNumberFormat="1" applyFont="1" applyFill="1" applyBorder="1" applyAlignment="1" applyProtection="1">
      <alignment horizontal="right"/>
    </xf>
    <xf numFmtId="1" fontId="4" fillId="0" borderId="0" xfId="0" applyNumberFormat="1" applyFont="1" applyFill="1" applyBorder="1" applyAlignment="1" applyProtection="1">
      <alignment vertical="top"/>
    </xf>
    <xf numFmtId="0" fontId="5" fillId="0" borderId="10" xfId="0" applyNumberFormat="1" applyFont="1" applyFill="1" applyBorder="1" applyAlignment="1" applyProtection="1">
      <alignment vertical="top"/>
    </xf>
    <xf numFmtId="1" fontId="4" fillId="0" borderId="10" xfId="0" applyNumberFormat="1" applyFont="1" applyFill="1" applyBorder="1" applyAlignment="1" applyProtection="1">
      <alignment horizontal="right"/>
    </xf>
    <xf numFmtId="1" fontId="4" fillId="0" borderId="9" xfId="0" applyNumberFormat="1" applyFont="1" applyFill="1" applyBorder="1" applyAlignment="1" applyProtection="1">
      <alignment horizontal="right" vertical="center"/>
    </xf>
    <xf numFmtId="1" fontId="5" fillId="0" borderId="10" xfId="0" applyNumberFormat="1" applyFont="1" applyFill="1" applyBorder="1" applyAlignment="1" applyProtection="1">
      <alignment vertical="top"/>
    </xf>
    <xf numFmtId="0" fontId="6" fillId="0" borderId="2" xfId="0" applyNumberFormat="1" applyFont="1" applyFill="1" applyBorder="1" applyAlignment="1" applyProtection="1">
      <alignment horizontal="center"/>
    </xf>
    <xf numFmtId="0" fontId="6" fillId="0" borderId="5" xfId="0" applyNumberFormat="1" applyFont="1" applyFill="1" applyBorder="1" applyAlignment="1" applyProtection="1">
      <alignment horizontal="center"/>
    </xf>
    <xf numFmtId="0" fontId="6" fillId="0" borderId="7" xfId="0" applyNumberFormat="1" applyFont="1" applyFill="1" applyBorder="1" applyAlignment="1" applyProtection="1"/>
    <xf numFmtId="0" fontId="6" fillId="0" borderId="8" xfId="0" applyNumberFormat="1" applyFont="1" applyFill="1" applyBorder="1" applyAlignment="1" applyProtection="1">
      <alignment horizontal="center"/>
    </xf>
    <xf numFmtId="0" fontId="6" fillId="0" borderId="7" xfId="0" applyNumberFormat="1" applyFont="1" applyFill="1" applyBorder="1" applyAlignment="1" applyProtection="1">
      <alignment horizontal="center"/>
    </xf>
    <xf numFmtId="1" fontId="4" fillId="0" borderId="9" xfId="0" applyNumberFormat="1" applyFont="1" applyFill="1" applyBorder="1" applyAlignment="1" applyProtection="1">
      <alignment horizontal="left"/>
    </xf>
    <xf numFmtId="0" fontId="7" fillId="0" borderId="0" xfId="0" applyNumberFormat="1" applyFont="1" applyFill="1" applyBorder="1" applyAlignment="1" applyProtection="1">
      <alignment vertical="top"/>
    </xf>
    <xf numFmtId="1" fontId="5" fillId="0" borderId="0" xfId="0" applyNumberFormat="1" applyFont="1" applyFill="1" applyBorder="1" applyAlignment="1" applyProtection="1">
      <alignment vertical="top"/>
    </xf>
    <xf numFmtId="0" fontId="8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vertical="top"/>
    </xf>
    <xf numFmtId="0" fontId="6" fillId="0" borderId="17" xfId="0" applyNumberFormat="1" applyFont="1" applyFill="1" applyBorder="1" applyAlignment="1" applyProtection="1">
      <alignment horizontal="right"/>
    </xf>
    <xf numFmtId="0" fontId="6" fillId="0" borderId="8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right"/>
    </xf>
    <xf numFmtId="0" fontId="6" fillId="0" borderId="7" xfId="0" applyNumberFormat="1" applyFont="1" applyFill="1" applyBorder="1" applyAlignment="1" applyProtection="1">
      <alignment horizontal="right"/>
    </xf>
    <xf numFmtId="0" fontId="6" fillId="0" borderId="21" xfId="0" applyNumberFormat="1" applyFont="1" applyFill="1" applyBorder="1" applyAlignment="1" applyProtection="1">
      <alignment horizontal="right"/>
    </xf>
    <xf numFmtId="0" fontId="6" fillId="0" borderId="20" xfId="0" applyNumberFormat="1" applyFont="1" applyFill="1" applyBorder="1" applyAlignment="1" applyProtection="1">
      <alignment horizontal="right"/>
    </xf>
    <xf numFmtId="0" fontId="6" fillId="0" borderId="8" xfId="0" applyNumberFormat="1" applyFont="1" applyFill="1" applyBorder="1" applyAlignment="1" applyProtection="1"/>
    <xf numFmtId="0" fontId="6" fillId="0" borderId="17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right" vertical="top"/>
    </xf>
    <xf numFmtId="0" fontId="6" fillId="0" borderId="2" xfId="0" applyNumberFormat="1" applyFont="1" applyFill="1" applyBorder="1" applyAlignment="1" applyProtection="1"/>
    <xf numFmtId="0" fontId="6" fillId="0" borderId="21" xfId="0" applyNumberFormat="1" applyFont="1" applyFill="1" applyBorder="1" applyAlignment="1" applyProtection="1"/>
    <xf numFmtId="0" fontId="9" fillId="0" borderId="25" xfId="0" applyNumberFormat="1" applyFont="1" applyFill="1" applyBorder="1" applyAlignment="1" applyProtection="1">
      <alignment horizontal="right"/>
    </xf>
    <xf numFmtId="0" fontId="6" fillId="0" borderId="21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right"/>
    </xf>
    <xf numFmtId="0" fontId="10" fillId="0" borderId="0" xfId="0" applyNumberFormat="1" applyFont="1" applyFill="1" applyBorder="1" applyAlignment="1" applyProtection="1">
      <alignment horizontal="right"/>
    </xf>
    <xf numFmtId="0" fontId="9" fillId="0" borderId="17" xfId="0" applyNumberFormat="1" applyFont="1" applyFill="1" applyBorder="1" applyAlignment="1" applyProtection="1">
      <alignment horizontal="right" vertical="top"/>
    </xf>
    <xf numFmtId="0" fontId="9" fillId="0" borderId="24" xfId="0" applyNumberFormat="1" applyFont="1" applyFill="1" applyBorder="1" applyAlignment="1" applyProtection="1">
      <alignment horizontal="right"/>
    </xf>
    <xf numFmtId="0" fontId="9" fillId="0" borderId="28" xfId="0" applyNumberFormat="1" applyFont="1" applyFill="1" applyBorder="1" applyAlignment="1" applyProtection="1">
      <alignment horizontal="right"/>
    </xf>
    <xf numFmtId="0" fontId="6" fillId="0" borderId="1" xfId="0" applyNumberFormat="1" applyFont="1" applyFill="1" applyBorder="1" applyAlignment="1" applyProtection="1">
      <alignment horizontal="right"/>
    </xf>
    <xf numFmtId="0" fontId="11" fillId="0" borderId="33" xfId="0" applyNumberFormat="1" applyFont="1" applyFill="1" applyBorder="1" applyAlignment="1" applyProtection="1">
      <alignment horizontal="right" vertical="top"/>
    </xf>
    <xf numFmtId="0" fontId="11" fillId="0" borderId="28" xfId="0" applyNumberFormat="1" applyFont="1" applyFill="1" applyBorder="1" applyAlignment="1" applyProtection="1">
      <alignment horizontal="right" vertical="top"/>
    </xf>
    <xf numFmtId="0" fontId="6" fillId="0" borderId="1" xfId="0" applyNumberFormat="1" applyFont="1" applyFill="1" applyBorder="1" applyAlignment="1" applyProtection="1"/>
    <xf numFmtId="0" fontId="6" fillId="0" borderId="37" xfId="0" applyNumberFormat="1" applyFont="1" applyFill="1" applyBorder="1" applyAlignment="1" applyProtection="1"/>
    <xf numFmtId="0" fontId="6" fillId="0" borderId="38" xfId="0" applyNumberFormat="1" applyFont="1" applyFill="1" applyBorder="1" applyAlignment="1" applyProtection="1"/>
    <xf numFmtId="0" fontId="6" fillId="0" borderId="31" xfId="0" applyNumberFormat="1" applyFont="1" applyFill="1" applyBorder="1" applyAlignment="1" applyProtection="1"/>
    <xf numFmtId="0" fontId="6" fillId="0" borderId="39" xfId="0" applyNumberFormat="1" applyFont="1" applyFill="1" applyBorder="1" applyAlignment="1" applyProtection="1"/>
    <xf numFmtId="0" fontId="6" fillId="0" borderId="4" xfId="0" applyNumberFormat="1" applyFont="1" applyFill="1" applyBorder="1" applyAlignment="1" applyProtection="1"/>
    <xf numFmtId="0" fontId="6" fillId="0" borderId="5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right" vertical="top" wrapText="1"/>
    </xf>
    <xf numFmtId="0" fontId="8" fillId="0" borderId="24" xfId="0" applyNumberFormat="1" applyFont="1" applyFill="1" applyBorder="1" applyAlignment="1" applyProtection="1">
      <alignment horizontal="right" vertical="top" wrapText="1"/>
    </xf>
    <xf numFmtId="0" fontId="8" fillId="0" borderId="25" xfId="0" applyNumberFormat="1" applyFont="1" applyFill="1" applyBorder="1" applyAlignment="1" applyProtection="1">
      <alignment horizontal="right" vertical="top" wrapText="1"/>
    </xf>
    <xf numFmtId="0" fontId="8" fillId="0" borderId="10" xfId="0" applyNumberFormat="1" applyFont="1" applyFill="1" applyBorder="1" applyAlignment="1" applyProtection="1">
      <alignment horizontal="right" vertical="top" wrapText="1"/>
    </xf>
    <xf numFmtId="0" fontId="9" fillId="0" borderId="0" xfId="0" applyNumberFormat="1" applyFont="1" applyFill="1" applyBorder="1" applyAlignment="1" applyProtection="1">
      <alignment horizontal="right" vertical="top" wrapText="1"/>
    </xf>
    <xf numFmtId="0" fontId="2" fillId="0" borderId="0" xfId="0" applyNumberFormat="1" applyFont="1" applyFill="1" applyBorder="1" applyAlignment="1" applyProtection="1">
      <alignment vertical="top" wrapText="1"/>
    </xf>
    <xf numFmtId="0" fontId="6" fillId="0" borderId="0" xfId="0" applyNumberFormat="1" applyFont="1" applyFill="1" applyBorder="1" applyAlignment="1" applyProtection="1">
      <alignment horizontal="right" wrapText="1"/>
    </xf>
    <xf numFmtId="0" fontId="6" fillId="0" borderId="0" xfId="0" applyNumberFormat="1" applyFont="1" applyFill="1" applyBorder="1" applyAlignment="1" applyProtection="1">
      <alignment vertical="top" wrapText="1"/>
    </xf>
    <xf numFmtId="0" fontId="3" fillId="0" borderId="7" xfId="0" applyNumberFormat="1" applyFont="1" applyFill="1" applyBorder="1" applyAlignment="1" applyProtection="1">
      <alignment horizontal="right"/>
    </xf>
    <xf numFmtId="0" fontId="8" fillId="2" borderId="0" xfId="0" applyNumberFormat="1" applyFont="1" applyFill="1" applyBorder="1" applyAlignment="1" applyProtection="1">
      <alignment vertical="top"/>
    </xf>
    <xf numFmtId="0" fontId="6" fillId="2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>
      <alignment vertical="top" wrapText="1"/>
    </xf>
    <xf numFmtId="0" fontId="12" fillId="0" borderId="0" xfId="0" applyFont="1" applyAlignment="1">
      <alignment horizontal="right"/>
    </xf>
    <xf numFmtId="0" fontId="2" fillId="0" borderId="0" xfId="0" applyNumberFormat="1" applyFont="1" applyFill="1" applyBorder="1" applyAlignment="1" applyProtection="1">
      <alignment horizontal="right" wrapText="1"/>
    </xf>
    <xf numFmtId="0" fontId="10" fillId="0" borderId="0" xfId="0" applyNumberFormat="1" applyFont="1" applyFill="1" applyBorder="1" applyAlignment="1" applyProtection="1">
      <alignment horizontal="right" wrapText="1"/>
    </xf>
    <xf numFmtId="0" fontId="10" fillId="0" borderId="0" xfId="0" applyNumberFormat="1" applyFont="1" applyFill="1" applyBorder="1" applyAlignment="1" applyProtection="1">
      <alignment vertical="top" wrapText="1"/>
    </xf>
    <xf numFmtId="1" fontId="0" fillId="0" borderId="0" xfId="0" applyNumberFormat="1" applyAlignment="1">
      <alignment vertical="center" wrapText="1"/>
    </xf>
    <xf numFmtId="1" fontId="3" fillId="0" borderId="7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right" vertical="top"/>
    </xf>
    <xf numFmtId="0" fontId="3" fillId="0" borderId="7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right" wrapText="1"/>
    </xf>
    <xf numFmtId="0" fontId="11" fillId="0" borderId="0" xfId="0" applyNumberFormat="1" applyFont="1" applyFill="1" applyBorder="1" applyAlignment="1" applyProtection="1">
      <alignment horizontal="right" vertical="top" wrapText="1"/>
    </xf>
    <xf numFmtId="1" fontId="0" fillId="0" borderId="0" xfId="0" applyNumberFormat="1" applyAlignment="1">
      <alignment wrapText="1"/>
    </xf>
    <xf numFmtId="1" fontId="6" fillId="0" borderId="7" xfId="0" applyNumberFormat="1" applyFont="1" applyFill="1" applyBorder="1" applyAlignment="1" applyProtection="1">
      <alignment horizontal="right"/>
    </xf>
    <xf numFmtId="1" fontId="7" fillId="0" borderId="0" xfId="0" applyNumberFormat="1" applyFont="1" applyFill="1" applyBorder="1" applyAlignment="1" applyProtection="1">
      <alignment vertical="top"/>
    </xf>
    <xf numFmtId="1" fontId="7" fillId="0" borderId="24" xfId="0" applyNumberFormat="1" applyFont="1" applyFill="1" applyBorder="1" applyAlignment="1" applyProtection="1">
      <alignment vertical="top"/>
    </xf>
    <xf numFmtId="1" fontId="9" fillId="0" borderId="8" xfId="0" applyNumberFormat="1" applyFont="1" applyFill="1" applyBorder="1" applyAlignment="1" applyProtection="1">
      <alignment horizontal="right" vertical="top"/>
    </xf>
    <xf numFmtId="1" fontId="9" fillId="0" borderId="0" xfId="0" applyNumberFormat="1" applyFont="1" applyFill="1" applyBorder="1" applyAlignment="1" applyProtection="1">
      <alignment horizontal="right" vertical="top"/>
    </xf>
    <xf numFmtId="1" fontId="9" fillId="0" borderId="20" xfId="0" applyNumberFormat="1" applyFont="1" applyFill="1" applyBorder="1" applyAlignment="1" applyProtection="1">
      <alignment horizontal="right" vertical="top"/>
    </xf>
    <xf numFmtId="1" fontId="9" fillId="0" borderId="24" xfId="0" applyNumberFormat="1" applyFont="1" applyFill="1" applyBorder="1" applyAlignment="1" applyProtection="1">
      <alignment vertical="top"/>
    </xf>
    <xf numFmtId="1" fontId="9" fillId="0" borderId="24" xfId="0" applyNumberFormat="1" applyFont="1" applyFill="1" applyBorder="1" applyAlignment="1" applyProtection="1">
      <alignment horizontal="right"/>
    </xf>
    <xf numFmtId="1" fontId="6" fillId="0" borderId="0" xfId="0" applyNumberFormat="1" applyFont="1" applyFill="1" applyBorder="1" applyAlignment="1" applyProtection="1">
      <alignment horizontal="right"/>
    </xf>
    <xf numFmtId="1" fontId="9" fillId="0" borderId="0" xfId="0" applyNumberFormat="1" applyFont="1" applyFill="1" applyBorder="1" applyAlignment="1" applyProtection="1"/>
    <xf numFmtId="1" fontId="9" fillId="0" borderId="41" xfId="0" applyNumberFormat="1" applyFont="1" applyFill="1" applyBorder="1" applyAlignment="1" applyProtection="1">
      <alignment horizontal="right"/>
    </xf>
    <xf numFmtId="1" fontId="9" fillId="0" borderId="42" xfId="0" applyNumberFormat="1" applyFont="1" applyFill="1" applyBorder="1" applyAlignment="1" applyProtection="1">
      <alignment horizontal="right"/>
    </xf>
    <xf numFmtId="1" fontId="9" fillId="0" borderId="31" xfId="0" applyNumberFormat="1" applyFont="1" applyFill="1" applyBorder="1" applyAlignment="1" applyProtection="1">
      <alignment horizontal="right"/>
    </xf>
    <xf numFmtId="1" fontId="6" fillId="0" borderId="24" xfId="0" applyNumberFormat="1" applyFont="1" applyFill="1" applyBorder="1" applyAlignment="1" applyProtection="1">
      <alignment horizontal="right"/>
    </xf>
    <xf numFmtId="1" fontId="6" fillId="0" borderId="25" xfId="0" applyNumberFormat="1" applyFont="1" applyFill="1" applyBorder="1" applyAlignment="1" applyProtection="1">
      <alignment horizontal="right"/>
    </xf>
    <xf numFmtId="1" fontId="6" fillId="0" borderId="28" xfId="0" applyNumberFormat="1" applyFont="1" applyFill="1" applyBorder="1" applyAlignment="1" applyProtection="1">
      <alignment horizontal="right"/>
    </xf>
    <xf numFmtId="1" fontId="9" fillId="0" borderId="25" xfId="0" applyNumberFormat="1" applyFont="1" applyFill="1" applyBorder="1" applyAlignment="1" applyProtection="1">
      <alignment horizontal="right"/>
    </xf>
    <xf numFmtId="1" fontId="9" fillId="0" borderId="28" xfId="0" applyNumberFormat="1" applyFont="1" applyFill="1" applyBorder="1" applyAlignment="1" applyProtection="1">
      <alignment horizontal="right"/>
    </xf>
    <xf numFmtId="1" fontId="7" fillId="0" borderId="25" xfId="0" applyNumberFormat="1" applyFont="1" applyFill="1" applyBorder="1" applyAlignment="1" applyProtection="1">
      <alignment vertical="top"/>
    </xf>
    <xf numFmtId="1" fontId="7" fillId="0" borderId="28" xfId="0" applyNumberFormat="1" applyFont="1" applyFill="1" applyBorder="1" applyAlignment="1" applyProtection="1">
      <alignment vertical="top"/>
    </xf>
    <xf numFmtId="10" fontId="6" fillId="0" borderId="24" xfId="0" applyNumberFormat="1" applyFont="1" applyFill="1" applyBorder="1" applyAlignment="1" applyProtection="1">
      <alignment horizontal="right"/>
    </xf>
    <xf numFmtId="10" fontId="6" fillId="0" borderId="25" xfId="0" applyNumberFormat="1" applyFont="1" applyFill="1" applyBorder="1" applyAlignment="1" applyProtection="1">
      <alignment horizontal="right"/>
    </xf>
    <xf numFmtId="10" fontId="6" fillId="0" borderId="28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vertical="top"/>
    </xf>
    <xf numFmtId="0" fontId="1" fillId="0" borderId="6" xfId="0" applyNumberFormat="1" applyFont="1" applyFill="1" applyBorder="1" applyAlignment="1" applyProtection="1">
      <alignment vertical="top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/>
    </xf>
    <xf numFmtId="0" fontId="6" fillId="0" borderId="2" xfId="0" applyNumberFormat="1" applyFont="1" applyFill="1" applyBorder="1" applyAlignment="1" applyProtection="1">
      <alignment horizontal="center" vertical="top"/>
    </xf>
    <xf numFmtId="0" fontId="6" fillId="0" borderId="6" xfId="0" applyNumberFormat="1" applyFont="1" applyFill="1" applyBorder="1" applyAlignment="1" applyProtection="1">
      <alignment horizontal="center" vertical="top"/>
    </xf>
    <xf numFmtId="0" fontId="6" fillId="0" borderId="3" xfId="0" applyNumberFormat="1" applyFont="1" applyFill="1" applyBorder="1" applyAlignment="1" applyProtection="1">
      <alignment horizontal="center"/>
    </xf>
    <xf numFmtId="0" fontId="6" fillId="0" borderId="4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 vertical="top"/>
    </xf>
    <xf numFmtId="0" fontId="1" fillId="0" borderId="6" xfId="0" applyNumberFormat="1" applyFont="1" applyFill="1" applyBorder="1" applyAlignment="1" applyProtection="1">
      <alignment horizontal="center" vertical="top"/>
    </xf>
    <xf numFmtId="0" fontId="6" fillId="0" borderId="0" xfId="0" applyNumberFormat="1" applyFont="1" applyFill="1" applyBorder="1" applyAlignment="1" applyProtection="1"/>
    <xf numFmtId="0" fontId="6" fillId="0" borderId="1" xfId="0" applyNumberFormat="1" applyFont="1" applyFill="1" applyBorder="1" applyAlignment="1" applyProtection="1"/>
    <xf numFmtId="0" fontId="6" fillId="0" borderId="2" xfId="0" applyNumberFormat="1" applyFont="1" applyFill="1" applyBorder="1" applyAlignment="1" applyProtection="1">
      <alignment horizontal="center"/>
    </xf>
    <xf numFmtId="0" fontId="6" fillId="0" borderId="6" xfId="0" applyNumberFormat="1" applyFont="1" applyFill="1" applyBorder="1" applyAlignment="1" applyProtection="1">
      <alignment horizontal="center"/>
    </xf>
    <xf numFmtId="0" fontId="6" fillId="0" borderId="11" xfId="0" applyNumberFormat="1" applyFont="1" applyFill="1" applyBorder="1" applyAlignment="1" applyProtection="1">
      <alignment horizontal="center"/>
    </xf>
    <xf numFmtId="0" fontId="6" fillId="0" borderId="12" xfId="0" applyNumberFormat="1" applyFont="1" applyFill="1" applyBorder="1" applyAlignment="1" applyProtection="1">
      <alignment horizontal="center"/>
    </xf>
    <xf numFmtId="0" fontId="6" fillId="0" borderId="5" xfId="0" applyNumberFormat="1" applyFont="1" applyFill="1" applyBorder="1" applyAlignment="1" applyProtection="1">
      <alignment horizontal="center"/>
    </xf>
    <xf numFmtId="0" fontId="6" fillId="0" borderId="7" xfId="0" applyNumberFormat="1" applyFont="1" applyFill="1" applyBorder="1" applyAlignment="1" applyProtection="1">
      <alignment horizontal="center"/>
    </xf>
    <xf numFmtId="0" fontId="6" fillId="0" borderId="13" xfId="0" applyNumberFormat="1" applyFont="1" applyFill="1" applyBorder="1" applyAlignment="1" applyProtection="1">
      <alignment horizontal="center"/>
    </xf>
    <xf numFmtId="0" fontId="6" fillId="0" borderId="14" xfId="0" applyNumberFormat="1" applyFont="1" applyFill="1" applyBorder="1" applyAlignment="1" applyProtection="1">
      <alignment horizontal="center"/>
    </xf>
    <xf numFmtId="0" fontId="6" fillId="0" borderId="15" xfId="0" applyNumberFormat="1" applyFont="1" applyFill="1" applyBorder="1" applyAlignment="1" applyProtection="1">
      <alignment horizontal="center"/>
    </xf>
    <xf numFmtId="0" fontId="6" fillId="0" borderId="16" xfId="0" applyNumberFormat="1" applyFont="1" applyFill="1" applyBorder="1" applyAlignment="1" applyProtection="1">
      <alignment horizontal="center"/>
    </xf>
    <xf numFmtId="10" fontId="6" fillId="0" borderId="18" xfId="0" applyNumberFormat="1" applyFont="1" applyFill="1" applyBorder="1" applyAlignment="1" applyProtection="1">
      <alignment horizontal="center"/>
    </xf>
    <xf numFmtId="10" fontId="6" fillId="0" borderId="19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23" xfId="0" applyNumberFormat="1" applyFont="1" applyFill="1" applyBorder="1" applyAlignment="1" applyProtection="1">
      <alignment horizontal="center"/>
    </xf>
    <xf numFmtId="10" fontId="6" fillId="0" borderId="26" xfId="0" applyNumberFormat="1" applyFont="1" applyFill="1" applyBorder="1" applyAlignment="1" applyProtection="1">
      <alignment horizontal="right"/>
    </xf>
    <xf numFmtId="10" fontId="6" fillId="0" borderId="27" xfId="0" applyNumberFormat="1" applyFont="1" applyFill="1" applyBorder="1" applyAlignment="1" applyProtection="1">
      <alignment horizontal="right"/>
    </xf>
    <xf numFmtId="0" fontId="6" fillId="0" borderId="2" xfId="0" applyNumberFormat="1" applyFont="1" applyFill="1" applyBorder="1" applyAlignment="1" applyProtection="1">
      <alignment horizontal="right"/>
    </xf>
    <xf numFmtId="0" fontId="6" fillId="0" borderId="6" xfId="0" applyNumberFormat="1" applyFont="1" applyFill="1" applyBorder="1" applyAlignment="1" applyProtection="1">
      <alignment horizontal="right"/>
    </xf>
    <xf numFmtId="1" fontId="6" fillId="0" borderId="2" xfId="0" applyNumberFormat="1" applyFont="1" applyFill="1" applyBorder="1" applyAlignment="1" applyProtection="1">
      <alignment horizontal="right"/>
    </xf>
    <xf numFmtId="10" fontId="6" fillId="0" borderId="29" xfId="0" applyNumberFormat="1" applyFont="1" applyFill="1" applyBorder="1" applyAlignment="1" applyProtection="1">
      <alignment horizontal="right"/>
    </xf>
    <xf numFmtId="10" fontId="6" fillId="0" borderId="30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6" fillId="0" borderId="17" xfId="0" applyNumberFormat="1" applyFont="1" applyFill="1" applyBorder="1" applyAlignment="1" applyProtection="1">
      <alignment horizontal="right"/>
    </xf>
    <xf numFmtId="0" fontId="6" fillId="0" borderId="13" xfId="0" applyNumberFormat="1" applyFont="1" applyFill="1" applyBorder="1" applyAlignment="1" applyProtection="1">
      <alignment horizontal="right"/>
    </xf>
    <xf numFmtId="0" fontId="6" fillId="0" borderId="15" xfId="0" applyNumberFormat="1" applyFont="1" applyFill="1" applyBorder="1" applyAlignment="1" applyProtection="1">
      <alignment horizontal="right"/>
    </xf>
    <xf numFmtId="0" fontId="6" fillId="0" borderId="24" xfId="0" applyNumberFormat="1" applyFont="1" applyFill="1" applyBorder="1" applyAlignment="1" applyProtection="1">
      <alignment horizontal="center"/>
    </xf>
    <xf numFmtId="0" fontId="6" fillId="0" borderId="28" xfId="0" applyNumberFormat="1" applyFont="1" applyFill="1" applyBorder="1" applyAlignment="1" applyProtection="1">
      <alignment horizontal="center"/>
    </xf>
    <xf numFmtId="0" fontId="6" fillId="0" borderId="5" xfId="0" applyNumberFormat="1" applyFont="1" applyFill="1" applyBorder="1" applyAlignment="1" applyProtection="1">
      <alignment horizontal="right"/>
    </xf>
    <xf numFmtId="0" fontId="6" fillId="0" borderId="8" xfId="0" applyNumberFormat="1" applyFont="1" applyFill="1" applyBorder="1" applyAlignment="1" applyProtection="1">
      <alignment horizontal="right"/>
    </xf>
    <xf numFmtId="0" fontId="6" fillId="0" borderId="25" xfId="0" applyNumberFormat="1" applyFont="1" applyFill="1" applyBorder="1" applyAlignment="1" applyProtection="1">
      <alignment horizontal="right"/>
    </xf>
    <xf numFmtId="0" fontId="6" fillId="0" borderId="3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right"/>
    </xf>
    <xf numFmtId="0" fontId="6" fillId="0" borderId="32" xfId="0" applyNumberFormat="1" applyFont="1" applyFill="1" applyBorder="1" applyAlignment="1" applyProtection="1">
      <alignment horizontal="right"/>
    </xf>
    <xf numFmtId="0" fontId="6" fillId="0" borderId="34" xfId="0" applyNumberFormat="1" applyFont="1" applyFill="1" applyBorder="1" applyAlignment="1" applyProtection="1">
      <alignment horizontal="center"/>
    </xf>
    <xf numFmtId="0" fontId="6" fillId="0" borderId="35" xfId="0" applyNumberFormat="1" applyFont="1" applyFill="1" applyBorder="1" applyAlignment="1" applyProtection="1">
      <alignment horizontal="center"/>
    </xf>
    <xf numFmtId="0" fontId="6" fillId="0" borderId="36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center"/>
    </xf>
    <xf numFmtId="0" fontId="3" fillId="0" borderId="40" xfId="0" applyNumberFormat="1" applyFont="1" applyFill="1" applyBorder="1" applyAlignment="1" applyProtection="1">
      <alignment horizontal="center"/>
    </xf>
    <xf numFmtId="0" fontId="6" fillId="0" borderId="17" xfId="0" applyNumberFormat="1" applyFont="1" applyFill="1" applyBorder="1" applyAlignment="1" applyProtection="1">
      <alignment horizontal="center" vertical="top"/>
    </xf>
    <xf numFmtId="0" fontId="3" fillId="0" borderId="22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PERGERAKAN PESAWAT TAHUN 2017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('perbandingan 6 tahun'!$B$8:$D$8,'perbandingan 6 tahun'!$E$7)</c:f>
              <c:strCache>
                <c:ptCount val="4"/>
                <c:pt idx="0">
                  <c:v>INT</c:v>
                </c:pt>
                <c:pt idx="1">
                  <c:v>DOM</c:v>
                </c:pt>
                <c:pt idx="2">
                  <c:v>LOC</c:v>
                </c:pt>
                <c:pt idx="3">
                  <c:v>TOTAL</c:v>
                </c:pt>
              </c:strCache>
            </c:strRef>
          </c:cat>
          <c:val>
            <c:numRef>
              <c:f>'perbandingan 6 tahun'!$B$14:$E$14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7366672"/>
        <c:axId val="237365496"/>
      </c:barChart>
      <c:catAx>
        <c:axId val="23736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5496"/>
        <c:crosses val="autoZero"/>
        <c:auto val="1"/>
        <c:lblAlgn val="ctr"/>
        <c:lblOffset val="100"/>
        <c:noMultiLvlLbl val="0"/>
      </c:catAx>
      <c:valAx>
        <c:axId val="2373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PERBANDINGAN JUMLAH PESAWAT SELAMA 6 TAHUN TERAKHIR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'perbandingan 6 tahun'!$B$8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tahun'!$R$9:$R$14</c:f>
              <c:numCache>
                <c:formatCode>General</c:formatCode>
                <c:ptCount val="6"/>
                <c:pt idx="0">
                  <c:v>0</c:v>
                </c:pt>
                <c:pt idx="1">
                  <c:v>5231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'perbandingan 6 tahun'!$C$8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tahun'!$S$9:$S$14</c:f>
              <c:numCache>
                <c:formatCode>General</c:formatCode>
                <c:ptCount val="6"/>
                <c:pt idx="0">
                  <c:v>296200</c:v>
                </c:pt>
                <c:pt idx="1">
                  <c:v>166120</c:v>
                </c:pt>
                <c:pt idx="2">
                  <c:v>217895</c:v>
                </c:pt>
                <c:pt idx="3">
                  <c:v>74458</c:v>
                </c:pt>
                <c:pt idx="4">
                  <c:v>248</c:v>
                </c:pt>
                <c:pt idx="5" formatCode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'perbandingan 6 tahun'!$L$8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tahun'!$T$9:$T$14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996624"/>
        <c:axId val="265997016"/>
      </c:barChart>
      <c:lineChart>
        <c:grouping val="standard"/>
        <c:varyColors val="0"/>
        <c:ser>
          <c:idx val="3"/>
          <c:order val="3"/>
          <c:tx>
            <c:strRef>
              <c:f>'perbandingan 6 tahun'!$F$18</c:f>
              <c:strCache>
                <c:ptCount val="1"/>
                <c:pt idx="0">
                  <c:v>PERSENTASE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tahun'!$F$20:$F$25</c:f>
              <c:numCache>
                <c:formatCode>0.00%</c:formatCode>
                <c:ptCount val="6"/>
                <c:pt idx="0">
                  <c:v>0</c:v>
                </c:pt>
                <c:pt idx="1">
                  <c:v>0.15567039640434188</c:v>
                </c:pt>
                <c:pt idx="2">
                  <c:v>7.9726312323268766E-2</c:v>
                </c:pt>
                <c:pt idx="3">
                  <c:v>2.3050782015393699E-2</c:v>
                </c:pt>
                <c:pt idx="4">
                  <c:v>0.13071866434620372</c:v>
                </c:pt>
                <c:pt idx="5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000152"/>
        <c:axId val="265999368"/>
      </c:lineChart>
      <c:catAx>
        <c:axId val="2659966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97016"/>
        <c:crosses val="autoZero"/>
        <c:auto val="1"/>
        <c:lblAlgn val="ctr"/>
        <c:lblOffset val="100"/>
        <c:noMultiLvlLbl val="0"/>
      </c:catAx>
      <c:valAx>
        <c:axId val="26599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POS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96624"/>
        <c:crosses val="autoZero"/>
        <c:crossBetween val="between"/>
      </c:valAx>
      <c:valAx>
        <c:axId val="2659993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00152"/>
        <c:crosses val="max"/>
        <c:crossBetween val="between"/>
      </c:valAx>
      <c:catAx>
        <c:axId val="266000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99936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baseline="0">
                <a:effectLst/>
              </a:rPr>
              <a:t>PERGERAKAN JUMLAH PESAWAT TAHUN 2017 &amp; GROWTH Y-O-Y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'banding pesawat'!$F$7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('banding pesawat'!$A$8:$A$13,'banding pesawat'!$A$16:$A$21)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pesawat'!$F$8:$F$13,'banding pesawat'!$F$16:$F$21)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'banding pesawat'!$G$7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('banding pesawat'!$A$8:$A$13,'banding pesawat'!$A$16:$A$21)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pesawat'!$G$8:$G$13,'banding pesawat'!$G$16:$G$21)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'banding pesawat'!$H$7</c:f>
              <c:strCache>
                <c:ptCount val="1"/>
                <c:pt idx="0">
                  <c:v>LOKAL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('banding pesawat'!$A$8:$A$13,'banding pesawat'!$A$16:$A$21)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pesawat'!$H$8:$H$13,'banding pesawat'!$H$16:$H$21)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6002504"/>
        <c:axId val="265997408"/>
      </c:barChart>
      <c:lineChart>
        <c:grouping val="standard"/>
        <c:varyColors val="0"/>
        <c:ser>
          <c:idx val="2"/>
          <c:order val="3"/>
          <c:tx>
            <c:v>persentase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('banding pesawat'!$A$8:$A$13,'banding pesawat'!$A$16:$A$21)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pesawat'!$M$8:$M$13,'banding pesawat'!$M$16:$M$21)</c:f>
              <c:numCache>
                <c:formatCode>0.00%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743680"/>
        <c:axId val="239738976"/>
      </c:lineChart>
      <c:catAx>
        <c:axId val="2660025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97408"/>
        <c:crosses val="autoZero"/>
        <c:auto val="1"/>
        <c:lblAlgn val="ctr"/>
        <c:lblOffset val="100"/>
        <c:noMultiLvlLbl val="0"/>
      </c:catAx>
      <c:valAx>
        <c:axId val="2659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02504"/>
        <c:crosses val="autoZero"/>
        <c:crossBetween val="between"/>
      </c:valAx>
      <c:valAx>
        <c:axId val="2397389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43680"/>
        <c:crosses val="max"/>
        <c:crossBetween val="between"/>
      </c:valAx>
      <c:catAx>
        <c:axId val="23974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73897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baseline="0">
                <a:effectLst/>
              </a:rPr>
              <a:t>PERGERAKAN JUMLAH </a:t>
            </a:r>
            <a:r>
              <a:rPr lang="en-US" sz="1800" b="1" i="0" baseline="0">
                <a:effectLst/>
              </a:rPr>
              <a:t>PENUMPANG</a:t>
            </a:r>
            <a:r>
              <a:rPr lang="id-ID" sz="1800" b="1" i="0" baseline="0">
                <a:effectLst/>
              </a:rPr>
              <a:t> TAHUN 2017 &amp; GROWTH Y-O-Y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'banding penumpang'!$F$7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('banding penumpang'!$A$8:$A$13,'banding penumpang'!$A$16:$A$21)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penumpang'!$F$8,'banding penumpang'!$F$8:$F$13,'banding penumpang'!$F$16:$F$21)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'banding penumpang'!$G$7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('banding penumpang'!$A$8:$A$13,'banding penumpang'!$A$16:$A$21)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penumpang'!$G$8:$G$13,'banding penumpang'!$G$16:$G$21)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'banding penumpang'!$H$7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('banding penumpang'!$A$8:$A$13,'banding penumpang'!$A$16:$A$21)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penumpang'!$H$8:$H$13,'banding penumpang'!$H$16:$H$21)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9740544"/>
        <c:axId val="265834936"/>
      </c:barChart>
      <c:lineChart>
        <c:grouping val="standard"/>
        <c:varyColors val="0"/>
        <c:ser>
          <c:idx val="2"/>
          <c:order val="3"/>
          <c:tx>
            <c:v>persentase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('banding pesawat'!$A$8:$A$13,'banding pesawat'!$A$16:$A$21)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penumpang'!$M$8:$M$13,'banding penumpang'!$M$16:$M$21)</c:f>
              <c:numCache>
                <c:formatCode>0.00%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838856"/>
        <c:axId val="265840424"/>
      </c:lineChart>
      <c:catAx>
        <c:axId val="239740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34936"/>
        <c:crosses val="autoZero"/>
        <c:auto val="1"/>
        <c:lblAlgn val="ctr"/>
        <c:lblOffset val="100"/>
        <c:noMultiLvlLbl val="0"/>
      </c:catAx>
      <c:valAx>
        <c:axId val="2658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40544"/>
        <c:crosses val="autoZero"/>
        <c:crossBetween val="between"/>
      </c:valAx>
      <c:valAx>
        <c:axId val="265840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38856"/>
        <c:crosses val="max"/>
        <c:crossBetween val="between"/>
      </c:valAx>
      <c:catAx>
        <c:axId val="265838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84042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baseline="0">
                <a:effectLst/>
              </a:rPr>
              <a:t>PERGERAKAN JUMLAH </a:t>
            </a:r>
            <a:r>
              <a:rPr lang="en-US" sz="1800" b="1" i="0" baseline="0">
                <a:effectLst/>
              </a:rPr>
              <a:t>BAGASI</a:t>
            </a:r>
            <a:r>
              <a:rPr lang="id-ID" sz="1800" b="1" i="0" baseline="0">
                <a:effectLst/>
              </a:rPr>
              <a:t> TAHUN 2017 &amp; GROWTH Y-O-Y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'banding bagasi'!$F$7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('banding bagasi'!$A$8:$A$13,'banding bagasi'!$A$16:$A$21)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bagasi'!$F$8:$F$13,'banding bagasi'!$F$16:$F$21)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'banding bagasi'!$G$7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('banding bagasi'!$A$8:$A$13,'banding bagasi'!$A$16:$A$21)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bagasi'!$G$8:$G$13,'banding bagasi'!$G$16:$G$21)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'banding bagasi'!$H$7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('banding bagasi'!$A$8:$A$13,'banding bagasi'!$A$16:$A$21)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bagasi'!$H$8:$H$13,'banding bagasi'!$H$16:$H$21)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5841208"/>
        <c:axId val="265837288"/>
      </c:barChart>
      <c:lineChart>
        <c:grouping val="standard"/>
        <c:varyColors val="0"/>
        <c:ser>
          <c:idx val="2"/>
          <c:order val="3"/>
          <c:tx>
            <c:v>persentase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('banding pesawat'!$A$8:$A$13,'banding pesawat'!$A$16:$A$21)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penumpang'!$M$8:$M$13,'banding penumpang'!$M$16:$M$21)</c:f>
              <c:numCache>
                <c:formatCode>0.00%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833760"/>
        <c:axId val="265837680"/>
      </c:lineChart>
      <c:catAx>
        <c:axId val="2658412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37288"/>
        <c:crosses val="autoZero"/>
        <c:auto val="1"/>
        <c:lblAlgn val="ctr"/>
        <c:lblOffset val="100"/>
        <c:noMultiLvlLbl val="0"/>
      </c:catAx>
      <c:valAx>
        <c:axId val="26583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41208"/>
        <c:crosses val="autoZero"/>
        <c:crossBetween val="between"/>
      </c:valAx>
      <c:valAx>
        <c:axId val="2658376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33760"/>
        <c:crosses val="max"/>
        <c:crossBetween val="between"/>
      </c:valAx>
      <c:catAx>
        <c:axId val="26583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8376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baseline="0">
                <a:effectLst/>
              </a:rPr>
              <a:t>PERGERAKAN JUMLAH </a:t>
            </a:r>
            <a:r>
              <a:rPr lang="en-US" sz="1800" b="1" i="0" baseline="0">
                <a:effectLst/>
              </a:rPr>
              <a:t>KARGO</a:t>
            </a:r>
            <a:r>
              <a:rPr lang="id-ID" sz="1800" b="1" i="0" baseline="0">
                <a:effectLst/>
              </a:rPr>
              <a:t> TAHUN 2017 &amp; GROWTH Y-O-Y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'banding kargo'!$F$7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('banding kargo'!$A$8:$A$13,'banding kargo'!$A$16:$A$21)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kargo'!$F$8:$F$13,'banding kargo'!$F$16:$F$21)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'banding kargo'!$G$7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('banding kargo'!$A$8:$A$13,'banding kargo'!$A$16:$A$21)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kargo'!$G$8:$G$13,'banding kargo'!$G$16:$G$21)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'banding kargo'!$H$7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('banding kargo'!$A$8:$A$13,'banding kargo'!$A$16:$A$21)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kargo'!$H$8:$H$13,'banding kargo'!$H$16:$H$21)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5835720"/>
        <c:axId val="265836112"/>
      </c:barChart>
      <c:lineChart>
        <c:grouping val="standard"/>
        <c:varyColors val="0"/>
        <c:ser>
          <c:idx val="2"/>
          <c:order val="3"/>
          <c:tx>
            <c:v>persentase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('banding pesawat'!$A$8:$A$13,'banding pesawat'!$A$16:$A$21)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penumpang'!$M$8:$M$13,'banding penumpang'!$M$16:$M$21)</c:f>
              <c:numCache>
                <c:formatCode>0.00%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838464"/>
        <c:axId val="265838072"/>
      </c:lineChart>
      <c:catAx>
        <c:axId val="2658357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36112"/>
        <c:crosses val="autoZero"/>
        <c:auto val="1"/>
        <c:lblAlgn val="ctr"/>
        <c:lblOffset val="100"/>
        <c:noMultiLvlLbl val="0"/>
      </c:catAx>
      <c:valAx>
        <c:axId val="2658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35720"/>
        <c:crosses val="autoZero"/>
        <c:crossBetween val="between"/>
      </c:valAx>
      <c:valAx>
        <c:axId val="2658380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38464"/>
        <c:crosses val="max"/>
        <c:crossBetween val="between"/>
      </c:valAx>
      <c:catAx>
        <c:axId val="26583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8380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baseline="0">
                <a:effectLst/>
              </a:rPr>
              <a:t>PERGERAKAN JUMLA</a:t>
            </a:r>
            <a:r>
              <a:rPr lang="en-US" sz="1800" b="1" i="0" baseline="0">
                <a:effectLst/>
              </a:rPr>
              <a:t>H POS </a:t>
            </a:r>
            <a:r>
              <a:rPr lang="id-ID" sz="1800" b="1" i="0" baseline="0">
                <a:effectLst/>
              </a:rPr>
              <a:t>TAHUN 2017 &amp; GROWTH Y-O-Y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'banding pos'!$F$7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('banding pos'!$A$8:$A$13,'banding pos'!$A$16:$A$21)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pos'!$F$8:$F$13,'banding pos'!$F$16:$F$21)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'banding pos'!$G$7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('banding pos'!$A$8:$A$13,'banding pos'!$A$16:$A$21)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pos'!$G$8:$G$13,'banding pos'!$G$16:$G$21)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'banding pos'!$H$7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('banding pos'!$A$8:$A$13,'banding pos'!$A$16:$A$21)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pos'!$H$8:$H$13,'banding pos'!$H$16:$H$21)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5836504"/>
        <c:axId val="265836896"/>
      </c:barChart>
      <c:lineChart>
        <c:grouping val="standard"/>
        <c:varyColors val="0"/>
        <c:ser>
          <c:idx val="2"/>
          <c:order val="3"/>
          <c:tx>
            <c:v>persentase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('banding pesawat'!$A$8:$A$13,'banding pesawat'!$A$16:$A$21)</c:f>
              <c:strCache>
                <c:ptCount val="12"/>
                <c:pt idx="0">
                  <c:v>JANUARI</c:v>
                </c:pt>
                <c:pt idx="1">
                  <c:v>FEBTUARI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('banding pos'!$M$8:$M$13,'banding pos'!$M$16:$M$21)</c:f>
              <c:numCache>
                <c:formatCode>0.00%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189472"/>
        <c:axId val="265840032"/>
      </c:lineChart>
      <c:catAx>
        <c:axId val="2658365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36896"/>
        <c:crosses val="autoZero"/>
        <c:auto val="1"/>
        <c:lblAlgn val="ctr"/>
        <c:lblOffset val="100"/>
        <c:noMultiLvlLbl val="0"/>
      </c:catAx>
      <c:valAx>
        <c:axId val="2658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36504"/>
        <c:crosses val="autoZero"/>
        <c:crossBetween val="between"/>
      </c:valAx>
      <c:valAx>
        <c:axId val="2658400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89472"/>
        <c:crosses val="max"/>
        <c:crossBetween val="between"/>
      </c:valAx>
      <c:catAx>
        <c:axId val="26618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8400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PERGERAKAN PENUMPANG TAHUN 2017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('perbandingan 6 tahun'!$B$8:$D$8,'perbandingan 6 tahun'!$E$7)</c:f>
              <c:strCache>
                <c:ptCount val="4"/>
                <c:pt idx="0">
                  <c:v>INT</c:v>
                </c:pt>
                <c:pt idx="1">
                  <c:v>DOM</c:v>
                </c:pt>
                <c:pt idx="2">
                  <c:v>LOC</c:v>
                </c:pt>
                <c:pt idx="3">
                  <c:v>TOTAL</c:v>
                </c:pt>
              </c:strCache>
            </c:strRef>
          </c:cat>
          <c:val>
            <c:numRef>
              <c:f>'perbandingan 6 tahun'!$B$25:$E$25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7369416"/>
        <c:axId val="237367456"/>
      </c:barChart>
      <c:catAx>
        <c:axId val="23736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7456"/>
        <c:crosses val="autoZero"/>
        <c:auto val="1"/>
        <c:lblAlgn val="ctr"/>
        <c:lblOffset val="100"/>
        <c:noMultiLvlLbl val="0"/>
      </c:catAx>
      <c:valAx>
        <c:axId val="2373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PERGERAKAN KARGO TAHUN 2017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('perbandingan 6 tahun'!$B$8:$D$8,'perbandingan 6 tahun'!$E$7)</c:f>
              <c:strCache>
                <c:ptCount val="4"/>
                <c:pt idx="0">
                  <c:v>INT</c:v>
                </c:pt>
                <c:pt idx="1">
                  <c:v>DOM</c:v>
                </c:pt>
                <c:pt idx="2">
                  <c:v>LOC</c:v>
                </c:pt>
                <c:pt idx="3">
                  <c:v>TOTAL</c:v>
                </c:pt>
              </c:strCache>
            </c:strRef>
          </c:cat>
          <c:val>
            <c:numRef>
              <c:f>'perbandingan 6 tahun'!$J$14:$M$14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7367848"/>
        <c:axId val="237369808"/>
      </c:barChart>
      <c:catAx>
        <c:axId val="23736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9808"/>
        <c:crosses val="autoZero"/>
        <c:auto val="1"/>
        <c:lblAlgn val="ctr"/>
        <c:lblOffset val="100"/>
        <c:noMultiLvlLbl val="0"/>
      </c:catAx>
      <c:valAx>
        <c:axId val="2373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PERGERAKAN BAGASI TAHUN 2017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('perbandingan 6 tahun'!$B$8:$D$8,'perbandingan 6 tahun'!$E$7)</c:f>
              <c:strCache>
                <c:ptCount val="4"/>
                <c:pt idx="0">
                  <c:v>INT</c:v>
                </c:pt>
                <c:pt idx="1">
                  <c:v>DOM</c:v>
                </c:pt>
                <c:pt idx="2">
                  <c:v>LOC</c:v>
                </c:pt>
                <c:pt idx="3">
                  <c:v>TOTAL</c:v>
                </c:pt>
              </c:strCache>
            </c:strRef>
          </c:cat>
          <c:val>
            <c:numRef>
              <c:f>'perbandingan 6 tahun'!$J$25:$M$25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7370984"/>
        <c:axId val="237371376"/>
      </c:barChart>
      <c:catAx>
        <c:axId val="23737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71376"/>
        <c:crosses val="autoZero"/>
        <c:auto val="1"/>
        <c:lblAlgn val="ctr"/>
        <c:lblOffset val="100"/>
        <c:noMultiLvlLbl val="0"/>
      </c:catAx>
      <c:valAx>
        <c:axId val="2373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7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PERGERAKAN POS TAHUN 2017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('perbandingan 6 tahun'!$B$8:$D$8,'perbandingan 6 tahun'!$E$7)</c:f>
              <c:strCache>
                <c:ptCount val="4"/>
                <c:pt idx="0">
                  <c:v>INT</c:v>
                </c:pt>
                <c:pt idx="1">
                  <c:v>DOM</c:v>
                </c:pt>
                <c:pt idx="2">
                  <c:v>LOC</c:v>
                </c:pt>
                <c:pt idx="3">
                  <c:v>TOTAL</c:v>
                </c:pt>
              </c:strCache>
            </c:strRef>
          </c:cat>
          <c:val>
            <c:numRef>
              <c:f>'perbandingan 6 tahun'!$R$14:$U$14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742112"/>
        <c:axId val="239745248"/>
      </c:barChart>
      <c:catAx>
        <c:axId val="2397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45248"/>
        <c:crosses val="autoZero"/>
        <c:auto val="1"/>
        <c:lblAlgn val="ctr"/>
        <c:lblOffset val="100"/>
        <c:noMultiLvlLbl val="0"/>
      </c:catAx>
      <c:valAx>
        <c:axId val="2397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PERBANDINGAN JUMLAH PESAWAT SELAMA 6 TAHUN TERAKHIR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'perbandingan 6 tahun'!$B$8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tahun'!$B$9:$B$14</c:f>
              <c:numCache>
                <c:formatCode>General</c:formatCode>
                <c:ptCount val="6"/>
                <c:pt idx="0">
                  <c:v>1618</c:v>
                </c:pt>
                <c:pt idx="1">
                  <c:v>2622</c:v>
                </c:pt>
                <c:pt idx="2">
                  <c:v>2947</c:v>
                </c:pt>
                <c:pt idx="3">
                  <c:v>3003</c:v>
                </c:pt>
                <c:pt idx="4">
                  <c:v>2916</c:v>
                </c:pt>
                <c:pt idx="5" formatCode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'perbandingan 6 tahun'!$C$8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tahun'!$C$9:$C$14</c:f>
              <c:numCache>
                <c:formatCode>General</c:formatCode>
                <c:ptCount val="6"/>
                <c:pt idx="0">
                  <c:v>35147</c:v>
                </c:pt>
                <c:pt idx="1">
                  <c:v>39563</c:v>
                </c:pt>
                <c:pt idx="2">
                  <c:v>43467</c:v>
                </c:pt>
                <c:pt idx="3">
                  <c:v>46392</c:v>
                </c:pt>
                <c:pt idx="4">
                  <c:v>50839</c:v>
                </c:pt>
                <c:pt idx="5" formatCode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'perbandingan 6 tahun'!$D$8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tahun'!$D$9:$D$14</c:f>
              <c:numCache>
                <c:formatCode>General</c:formatCode>
                <c:ptCount val="6"/>
                <c:pt idx="0">
                  <c:v>20460</c:v>
                </c:pt>
                <c:pt idx="1">
                  <c:v>22740</c:v>
                </c:pt>
                <c:pt idx="2">
                  <c:v>16504</c:v>
                </c:pt>
                <c:pt idx="3">
                  <c:v>19334</c:v>
                </c:pt>
                <c:pt idx="4">
                  <c:v>15511</c:v>
                </c:pt>
                <c:pt idx="5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742504"/>
        <c:axId val="239745640"/>
      </c:barChart>
      <c:lineChart>
        <c:grouping val="standard"/>
        <c:varyColors val="0"/>
        <c:ser>
          <c:idx val="3"/>
          <c:order val="3"/>
          <c:tx>
            <c:v>persentase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tahun'!$F$9:$F$14</c:f>
              <c:numCache>
                <c:formatCode>0.00%</c:formatCode>
                <c:ptCount val="6"/>
                <c:pt idx="0">
                  <c:v>0</c:v>
                </c:pt>
                <c:pt idx="1">
                  <c:v>0.13455657492354739</c:v>
                </c:pt>
                <c:pt idx="2">
                  <c:v>-3.091259145167501E-2</c:v>
                </c:pt>
                <c:pt idx="3">
                  <c:v>9.2358307638513618E-2</c:v>
                </c:pt>
                <c:pt idx="4">
                  <c:v>7.8132956975949016E-3</c:v>
                </c:pt>
                <c:pt idx="5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744464"/>
        <c:axId val="239740936"/>
      </c:lineChart>
      <c:catAx>
        <c:axId val="2397425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45640"/>
        <c:crosses val="autoZero"/>
        <c:auto val="1"/>
        <c:lblAlgn val="ctr"/>
        <c:lblOffset val="100"/>
        <c:noMultiLvlLbl val="0"/>
      </c:catAx>
      <c:valAx>
        <c:axId val="23974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PESAWAT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42504"/>
        <c:crosses val="autoZero"/>
        <c:crossBetween val="between"/>
      </c:valAx>
      <c:valAx>
        <c:axId val="2397409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44464"/>
        <c:crosses val="max"/>
        <c:crossBetween val="between"/>
      </c:valAx>
      <c:catAx>
        <c:axId val="23974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7409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PERBANDINGAN JUMLAH PESAWAT SELAMA 6 TAHUN TERAKHIR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'perbandingan 6 tahun'!$B$19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tahun'!$B$20:$B$25</c:f>
              <c:numCache>
                <c:formatCode>General</c:formatCode>
                <c:ptCount val="6"/>
                <c:pt idx="0">
                  <c:v>212125</c:v>
                </c:pt>
                <c:pt idx="1">
                  <c:v>313394</c:v>
                </c:pt>
                <c:pt idx="2">
                  <c:v>357781</c:v>
                </c:pt>
                <c:pt idx="3">
                  <c:v>362066</c:v>
                </c:pt>
                <c:pt idx="4">
                  <c:v>412940</c:v>
                </c:pt>
                <c:pt idx="5" formatCode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'perbandingan 6 tahun'!$C$8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tahun'!$C$20:$C$25</c:f>
              <c:numCache>
                <c:formatCode>General</c:formatCode>
                <c:ptCount val="6"/>
                <c:pt idx="0">
                  <c:v>4733321</c:v>
                </c:pt>
                <c:pt idx="1">
                  <c:v>5444166</c:v>
                </c:pt>
                <c:pt idx="2">
                  <c:v>5870010</c:v>
                </c:pt>
                <c:pt idx="3">
                  <c:v>6012696</c:v>
                </c:pt>
                <c:pt idx="4">
                  <c:v>6798918</c:v>
                </c:pt>
                <c:pt idx="5" formatCode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'perbandingan 6 tahun'!$D$19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tahun'!$D$20:$D$25</c:f>
              <c:numCache>
                <c:formatCode>General</c:formatCode>
                <c:ptCount val="6"/>
                <c:pt idx="0">
                  <c:v>52582</c:v>
                </c:pt>
                <c:pt idx="1">
                  <c:v>18513</c:v>
                </c:pt>
                <c:pt idx="2">
                  <c:v>8787</c:v>
                </c:pt>
                <c:pt idx="3">
                  <c:v>5574</c:v>
                </c:pt>
                <c:pt idx="4">
                  <c:v>2507</c:v>
                </c:pt>
                <c:pt idx="5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743288"/>
        <c:axId val="239744072"/>
      </c:barChart>
      <c:lineChart>
        <c:grouping val="standard"/>
        <c:varyColors val="0"/>
        <c:ser>
          <c:idx val="3"/>
          <c:order val="3"/>
          <c:tx>
            <c:strRef>
              <c:f>'perbandingan 6 tahun'!$F$18</c:f>
              <c:strCache>
                <c:ptCount val="1"/>
                <c:pt idx="0">
                  <c:v>PERSENTASE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tahun'!$F$20:$F$25</c:f>
              <c:numCache>
                <c:formatCode>0.00%</c:formatCode>
                <c:ptCount val="6"/>
                <c:pt idx="0">
                  <c:v>0</c:v>
                </c:pt>
                <c:pt idx="1">
                  <c:v>0.15567039640434188</c:v>
                </c:pt>
                <c:pt idx="2">
                  <c:v>7.9726312323268766E-2</c:v>
                </c:pt>
                <c:pt idx="3">
                  <c:v>2.3050782015393699E-2</c:v>
                </c:pt>
                <c:pt idx="4">
                  <c:v>0.13071866434620372</c:v>
                </c:pt>
                <c:pt idx="5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746032"/>
        <c:axId val="239744856"/>
      </c:lineChart>
      <c:catAx>
        <c:axId val="239743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44072"/>
        <c:crosses val="autoZero"/>
        <c:auto val="1"/>
        <c:lblAlgn val="ctr"/>
        <c:lblOffset val="100"/>
        <c:noMultiLvlLbl val="0"/>
      </c:catAx>
      <c:valAx>
        <c:axId val="23974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PENUMPANG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43288"/>
        <c:crosses val="autoZero"/>
        <c:crossBetween val="between"/>
      </c:valAx>
      <c:valAx>
        <c:axId val="2397448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46032"/>
        <c:crosses val="max"/>
        <c:crossBetween val="between"/>
      </c:valAx>
      <c:catAx>
        <c:axId val="23974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74485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PERBANDINGAN JUMLAH PESAWAT SELAMA 6 TAHUN TERAKHIR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'perbandingan 6 tahun'!$B$8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tahun'!$J$9:$J$14</c:f>
              <c:numCache>
                <c:formatCode>General</c:formatCode>
                <c:ptCount val="6"/>
                <c:pt idx="0">
                  <c:v>439963</c:v>
                </c:pt>
                <c:pt idx="1">
                  <c:v>604088</c:v>
                </c:pt>
                <c:pt idx="2">
                  <c:v>1647161</c:v>
                </c:pt>
                <c:pt idx="3">
                  <c:v>1688394</c:v>
                </c:pt>
                <c:pt idx="4">
                  <c:v>1569258</c:v>
                </c:pt>
                <c:pt idx="5" formatCode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'perbandingan 6 tahun'!$C$8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tahun'!$K$9:$K$14</c:f>
              <c:numCache>
                <c:formatCode>General</c:formatCode>
                <c:ptCount val="6"/>
                <c:pt idx="0">
                  <c:v>14019614</c:v>
                </c:pt>
                <c:pt idx="1">
                  <c:v>13943876</c:v>
                </c:pt>
                <c:pt idx="2">
                  <c:v>16029368</c:v>
                </c:pt>
                <c:pt idx="3">
                  <c:v>18035760</c:v>
                </c:pt>
                <c:pt idx="4">
                  <c:v>20023782</c:v>
                </c:pt>
                <c:pt idx="5" formatCode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'perbandingan 6 tahun'!$L$8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tahun'!$L$9:$L$14</c:f>
              <c:numCache>
                <c:formatCode>General</c:formatCode>
                <c:ptCount val="6"/>
                <c:pt idx="0">
                  <c:v>74560</c:v>
                </c:pt>
                <c:pt idx="1">
                  <c:v>3640</c:v>
                </c:pt>
                <c:pt idx="2">
                  <c:v>2524</c:v>
                </c:pt>
                <c:pt idx="3">
                  <c:v>1273</c:v>
                </c:pt>
                <c:pt idx="4">
                  <c:v>5</c:v>
                </c:pt>
                <c:pt idx="5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997800"/>
        <c:axId val="265999760"/>
      </c:barChart>
      <c:lineChart>
        <c:grouping val="standard"/>
        <c:varyColors val="0"/>
        <c:ser>
          <c:idx val="3"/>
          <c:order val="3"/>
          <c:tx>
            <c:strRef>
              <c:f>'perbandingan 6 tahun'!$F$18</c:f>
              <c:strCache>
                <c:ptCount val="1"/>
                <c:pt idx="0">
                  <c:v>PERSENTASE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tahun'!$N$9:$N$14</c:f>
              <c:numCache>
                <c:formatCode>0.00%</c:formatCode>
                <c:ptCount val="6"/>
                <c:pt idx="0">
                  <c:v>0</c:v>
                </c:pt>
                <c:pt idx="1">
                  <c:v>1.201791341309085E-3</c:v>
                </c:pt>
                <c:pt idx="2">
                  <c:v>0.21492125541624141</c:v>
                </c:pt>
                <c:pt idx="3">
                  <c:v>0.11575133577573414</c:v>
                </c:pt>
                <c:pt idx="4">
                  <c:v>9.4680738723678839E-2</c:v>
                </c:pt>
                <c:pt idx="5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995840"/>
        <c:axId val="266002896"/>
      </c:lineChart>
      <c:catAx>
        <c:axId val="265997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99760"/>
        <c:crosses val="autoZero"/>
        <c:auto val="1"/>
        <c:lblAlgn val="ctr"/>
        <c:lblOffset val="100"/>
        <c:noMultiLvlLbl val="0"/>
      </c:catAx>
      <c:valAx>
        <c:axId val="2659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KARGO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97800"/>
        <c:crosses val="autoZero"/>
        <c:crossBetween val="between"/>
      </c:valAx>
      <c:valAx>
        <c:axId val="2660028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95840"/>
        <c:crosses val="max"/>
        <c:crossBetween val="between"/>
      </c:valAx>
      <c:catAx>
        <c:axId val="26599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0028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PERBANDINGAN JUMLAH PESAWAT SELAMA 6 TAHUN TERAKHIR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'perbandingan 6 tahun'!$J$19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tahun'!$J$20:$J$25</c:f>
              <c:numCache>
                <c:formatCode>General</c:formatCode>
                <c:ptCount val="6"/>
                <c:pt idx="0">
                  <c:v>2027838</c:v>
                </c:pt>
                <c:pt idx="1">
                  <c:v>2803636</c:v>
                </c:pt>
                <c:pt idx="2">
                  <c:v>3197324</c:v>
                </c:pt>
                <c:pt idx="3">
                  <c:v>3301364</c:v>
                </c:pt>
                <c:pt idx="4">
                  <c:v>3701989</c:v>
                </c:pt>
                <c:pt idx="5" formatCode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'perbandingan 6 tahun'!$C$8</c:f>
              <c:strCache>
                <c:ptCount val="1"/>
                <c:pt idx="0">
                  <c:v>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tahun'!$K$20:$K$25</c:f>
              <c:numCache>
                <c:formatCode>General</c:formatCode>
                <c:ptCount val="6"/>
                <c:pt idx="0">
                  <c:v>33685532</c:v>
                </c:pt>
                <c:pt idx="1">
                  <c:v>38153322</c:v>
                </c:pt>
                <c:pt idx="2">
                  <c:v>40249135</c:v>
                </c:pt>
                <c:pt idx="3">
                  <c:v>42956906</c:v>
                </c:pt>
                <c:pt idx="4">
                  <c:v>47330459</c:v>
                </c:pt>
                <c:pt idx="5" formatCode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'perbandingan 6 tahun'!$L$8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tahun'!$L$20:$L$25</c:f>
              <c:numCache>
                <c:formatCode>General</c:formatCode>
                <c:ptCount val="6"/>
                <c:pt idx="0">
                  <c:v>29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998584"/>
        <c:axId val="266003288"/>
      </c:barChart>
      <c:lineChart>
        <c:grouping val="standard"/>
        <c:varyColors val="0"/>
        <c:ser>
          <c:idx val="3"/>
          <c:order val="3"/>
          <c:tx>
            <c:strRef>
              <c:f>'perbandingan 6 tahun'!$F$18</c:f>
              <c:strCache>
                <c:ptCount val="1"/>
                <c:pt idx="0">
                  <c:v>PERSENTASE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'perbandingan 6 tahun'!$A$9:$A$14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'perbandingan 6 tahun'!$N$20:$N$25</c:f>
              <c:numCache>
                <c:formatCode>0.00%</c:formatCode>
                <c:ptCount val="6"/>
                <c:pt idx="0">
                  <c:v>0</c:v>
                </c:pt>
                <c:pt idx="1">
                  <c:v>0.14682338133091169</c:v>
                </c:pt>
                <c:pt idx="2">
                  <c:v>6.0783269539944625E-2</c:v>
                </c:pt>
                <c:pt idx="3">
                  <c:v>6.4718991253119154E-2</c:v>
                </c:pt>
                <c:pt idx="4">
                  <c:v>0.10320701574010442</c:v>
                </c:pt>
                <c:pt idx="5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998976"/>
        <c:axId val="266002112"/>
      </c:lineChart>
      <c:catAx>
        <c:axId val="2659985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03288"/>
        <c:crosses val="autoZero"/>
        <c:auto val="1"/>
        <c:lblAlgn val="ctr"/>
        <c:lblOffset val="100"/>
        <c:noMultiLvlLbl val="0"/>
      </c:catAx>
      <c:valAx>
        <c:axId val="26600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BAGASI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98584"/>
        <c:crosses val="autoZero"/>
        <c:crossBetween val="between"/>
      </c:valAx>
      <c:valAx>
        <c:axId val="2660021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98976"/>
        <c:crosses val="max"/>
        <c:crossBetween val="between"/>
      </c:valAx>
      <c:catAx>
        <c:axId val="26599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00211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90487</xdr:rowOff>
    </xdr:from>
    <xdr:to>
      <xdr:col>7</xdr:col>
      <xdr:colOff>485775</xdr:colOff>
      <xdr:row>14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10</xdr:col>
      <xdr:colOff>304800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304800</xdr:colOff>
      <xdr:row>31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0</xdr:row>
      <xdr:rowOff>133349</xdr:rowOff>
    </xdr:from>
    <xdr:to>
      <xdr:col>10</xdr:col>
      <xdr:colOff>180975</xdr:colOff>
      <xdr:row>25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0</xdr:row>
      <xdr:rowOff>180975</xdr:rowOff>
    </xdr:from>
    <xdr:to>
      <xdr:col>21</xdr:col>
      <xdr:colOff>414339</xdr:colOff>
      <xdr:row>25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42864</xdr:colOff>
      <xdr:row>26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71438</xdr:colOff>
      <xdr:row>30</xdr:row>
      <xdr:rowOff>0</xdr:rowOff>
    </xdr:from>
    <xdr:to>
      <xdr:col>13</xdr:col>
      <xdr:colOff>114302</xdr:colOff>
      <xdr:row>54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27</xdr:col>
      <xdr:colOff>42864</xdr:colOff>
      <xdr:row>55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27</xdr:col>
      <xdr:colOff>61913</xdr:colOff>
      <xdr:row>23</xdr:row>
      <xdr:rowOff>4763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28</xdr:col>
      <xdr:colOff>190500</xdr:colOff>
      <xdr:row>22</xdr:row>
      <xdr:rowOff>188793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28</xdr:col>
      <xdr:colOff>190500</xdr:colOff>
      <xdr:row>22</xdr:row>
      <xdr:rowOff>188793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28</xdr:col>
      <xdr:colOff>190500</xdr:colOff>
      <xdr:row>22</xdr:row>
      <xdr:rowOff>188793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28</xdr:col>
      <xdr:colOff>190500</xdr:colOff>
      <xdr:row>22</xdr:row>
      <xdr:rowOff>188793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bavba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bavb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2"/>
  <sheetViews>
    <sheetView tabSelected="1" workbookViewId="0">
      <selection activeCell="H8" sqref="H8"/>
    </sheetView>
  </sheetViews>
  <sheetFormatPr defaultRowHeight="15" x14ac:dyDescent="0.25"/>
  <cols>
    <col min="1" max="1" width="18" customWidth="1"/>
    <col min="2" max="3" width="9.140625" customWidth="1"/>
    <col min="5" max="5" width="12.140625" bestFit="1" customWidth="1"/>
    <col min="6" max="9" width="10.85546875" bestFit="1" customWidth="1"/>
  </cols>
  <sheetData>
    <row r="1" spans="1:9" ht="15.75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</row>
    <row r="2" spans="1:9" ht="15.75" x14ac:dyDescent="0.25">
      <c r="A2" s="101" t="s">
        <v>1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1" t="s">
        <v>2</v>
      </c>
      <c r="B3" s="101"/>
      <c r="C3" s="101"/>
      <c r="D3" s="101"/>
      <c r="E3" s="101"/>
      <c r="F3" s="101"/>
      <c r="G3" s="101"/>
      <c r="H3" s="101"/>
      <c r="I3" s="10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15.75" thickBot="1" x14ac:dyDescent="0.3">
      <c r="A5" s="102" t="s">
        <v>3</v>
      </c>
      <c r="B5" s="102"/>
      <c r="C5" s="1"/>
      <c r="D5" s="1"/>
      <c r="E5" s="1"/>
      <c r="F5" s="1"/>
      <c r="G5" s="1"/>
      <c r="H5" s="1"/>
      <c r="I5" s="1"/>
    </row>
    <row r="6" spans="1:9" ht="16.5" thickBot="1" x14ac:dyDescent="0.3">
      <c r="A6" s="103" t="s">
        <v>4</v>
      </c>
      <c r="B6" s="105" t="s">
        <v>5</v>
      </c>
      <c r="C6" s="106"/>
      <c r="D6" s="2" t="s">
        <v>6</v>
      </c>
      <c r="E6" s="105" t="s">
        <v>7</v>
      </c>
      <c r="F6" s="106"/>
      <c r="G6" s="2" t="s">
        <v>6</v>
      </c>
      <c r="H6" s="3" t="s">
        <v>8</v>
      </c>
      <c r="I6" s="3" t="s">
        <v>9</v>
      </c>
    </row>
    <row r="7" spans="1:9" ht="16.5" thickBot="1" x14ac:dyDescent="0.3">
      <c r="A7" s="104"/>
      <c r="B7" s="4" t="s">
        <v>10</v>
      </c>
      <c r="C7" s="4" t="s">
        <v>11</v>
      </c>
      <c r="D7" s="5" t="s">
        <v>12</v>
      </c>
      <c r="E7" s="4" t="s">
        <v>10</v>
      </c>
      <c r="F7" s="4" t="s">
        <v>11</v>
      </c>
      <c r="G7" s="5" t="s">
        <v>13</v>
      </c>
      <c r="H7" s="6"/>
      <c r="I7" s="5"/>
    </row>
    <row r="8" spans="1:9" ht="15.75" x14ac:dyDescent="0.25">
      <c r="A8" s="7" t="s">
        <v>14</v>
      </c>
      <c r="B8" s="8">
        <f>[1]Sheet1!B28+[2]Sheet1!B28</f>
        <v>0</v>
      </c>
      <c r="C8" s="8">
        <f>[1]Sheet1!C28+[2]Sheet1!C28</f>
        <v>0</v>
      </c>
      <c r="D8" s="9">
        <f>B8+C8</f>
        <v>0</v>
      </c>
      <c r="E8" s="8">
        <f>[1]Sheet1!B8+[2]Sheet1!B8</f>
        <v>0</v>
      </c>
      <c r="F8" s="8">
        <f>[1]Sheet1!C8+[2]Sheet1!C8</f>
        <v>0</v>
      </c>
      <c r="G8" s="9">
        <f>E8+F8</f>
        <v>0</v>
      </c>
      <c r="H8" s="12">
        <f>[1]Sheet1!D8+[2]Sheet1!D8+[1]Sheet1!D28+[2]Sheet1!D28</f>
        <v>0</v>
      </c>
      <c r="I8" s="9">
        <f>D8+G8+H8</f>
        <v>0</v>
      </c>
    </row>
    <row r="9" spans="1:9" ht="15.75" x14ac:dyDescent="0.25">
      <c r="A9" s="7" t="s">
        <v>15</v>
      </c>
      <c r="B9" s="8">
        <f>[1]Sheet1!B29+[2]Sheet1!B29</f>
        <v>0</v>
      </c>
      <c r="C9" s="8">
        <f>[1]Sheet1!C29+[2]Sheet1!C29</f>
        <v>0</v>
      </c>
      <c r="D9" s="9">
        <f t="shared" ref="D9:D13" si="0">B9+C9</f>
        <v>0</v>
      </c>
      <c r="E9" s="8">
        <f>[1]Sheet1!B9+[2]Sheet1!B9</f>
        <v>0</v>
      </c>
      <c r="F9" s="8">
        <f>[1]Sheet1!C9+[2]Sheet1!C9</f>
        <v>0</v>
      </c>
      <c r="G9" s="9">
        <f t="shared" ref="G9:G13" si="1">E9+F9</f>
        <v>0</v>
      </c>
      <c r="H9" s="12">
        <f>[1]Sheet1!D9+[2]Sheet1!D9+[1]Sheet1!D29+[2]Sheet1!D29</f>
        <v>0</v>
      </c>
      <c r="I9" s="9">
        <f t="shared" ref="I9:I13" si="2">D9+G9+H9</f>
        <v>0</v>
      </c>
    </row>
    <row r="10" spans="1:9" ht="15.75" x14ac:dyDescent="0.25">
      <c r="A10" s="7" t="s">
        <v>16</v>
      </c>
      <c r="B10" s="8">
        <f>[1]Sheet1!B30+[2]Sheet1!B30</f>
        <v>0</v>
      </c>
      <c r="C10" s="8">
        <f>[1]Sheet1!C30+[2]Sheet1!C30</f>
        <v>0</v>
      </c>
      <c r="D10" s="9">
        <f t="shared" si="0"/>
        <v>0</v>
      </c>
      <c r="E10" s="8">
        <f>[1]Sheet1!B10+[2]Sheet1!B10</f>
        <v>0</v>
      </c>
      <c r="F10" s="8">
        <f>[1]Sheet1!C10+[2]Sheet1!C10</f>
        <v>0</v>
      </c>
      <c r="G10" s="9">
        <f t="shared" si="1"/>
        <v>0</v>
      </c>
      <c r="H10" s="12">
        <f>[1]Sheet1!D10+[2]Sheet1!D10+[1]Sheet1!D30+[2]Sheet1!D30</f>
        <v>0</v>
      </c>
      <c r="I10" s="9">
        <f t="shared" si="2"/>
        <v>0</v>
      </c>
    </row>
    <row r="11" spans="1:9" ht="15.75" x14ac:dyDescent="0.25">
      <c r="A11" s="7" t="s">
        <v>17</v>
      </c>
      <c r="B11" s="8">
        <f>[1]Sheet1!B31+[2]Sheet1!B31</f>
        <v>0</v>
      </c>
      <c r="C11" s="8">
        <f>[1]Sheet1!C31+[2]Sheet1!C31</f>
        <v>0</v>
      </c>
      <c r="D11" s="9">
        <f t="shared" si="0"/>
        <v>0</v>
      </c>
      <c r="E11" s="8">
        <f>[1]Sheet1!B11+[2]Sheet1!B11</f>
        <v>0</v>
      </c>
      <c r="F11" s="8">
        <f>[1]Sheet1!C11+[2]Sheet1!C11</f>
        <v>0</v>
      </c>
      <c r="G11" s="9">
        <f t="shared" si="1"/>
        <v>0</v>
      </c>
      <c r="H11" s="12">
        <f>[1]Sheet1!D11+[2]Sheet1!D11+[1]Sheet1!D31+[2]Sheet1!D31</f>
        <v>0</v>
      </c>
      <c r="I11" s="9">
        <f t="shared" si="2"/>
        <v>0</v>
      </c>
    </row>
    <row r="12" spans="1:9" ht="15.75" x14ac:dyDescent="0.25">
      <c r="A12" s="7" t="s">
        <v>18</v>
      </c>
      <c r="B12" s="8">
        <f>[1]Sheet1!B32+[2]Sheet1!B32</f>
        <v>0</v>
      </c>
      <c r="C12" s="8">
        <f>[1]Sheet1!C32+[2]Sheet1!C32</f>
        <v>0</v>
      </c>
      <c r="D12" s="9">
        <f t="shared" si="0"/>
        <v>0</v>
      </c>
      <c r="E12" s="8">
        <f>[1]Sheet1!B12+[2]Sheet1!B12</f>
        <v>0</v>
      </c>
      <c r="F12" s="8">
        <f>[1]Sheet1!C12+[2]Sheet1!C12</f>
        <v>0</v>
      </c>
      <c r="G12" s="9">
        <f t="shared" si="1"/>
        <v>0</v>
      </c>
      <c r="H12" s="12">
        <f>[1]Sheet1!D12+[2]Sheet1!D12+[1]Sheet1!D32+[2]Sheet1!D32</f>
        <v>0</v>
      </c>
      <c r="I12" s="9">
        <f t="shared" si="2"/>
        <v>0</v>
      </c>
    </row>
    <row r="13" spans="1:9" ht="15.75" x14ac:dyDescent="0.25">
      <c r="A13" s="7" t="s">
        <v>19</v>
      </c>
      <c r="B13" s="8">
        <f>[1]Sheet1!B33+[2]Sheet1!B33</f>
        <v>0</v>
      </c>
      <c r="C13" s="8">
        <f>[1]Sheet1!C33+[2]Sheet1!C33</f>
        <v>0</v>
      </c>
      <c r="D13" s="9">
        <f t="shared" si="0"/>
        <v>0</v>
      </c>
      <c r="E13" s="8">
        <f>[1]Sheet1!B13+[2]Sheet1!B13</f>
        <v>0</v>
      </c>
      <c r="F13" s="8">
        <f>[1]Sheet1!C13+[2]Sheet1!C13</f>
        <v>0</v>
      </c>
      <c r="G13" s="9">
        <f t="shared" si="1"/>
        <v>0</v>
      </c>
      <c r="H13" s="12">
        <f>[1]Sheet1!D13+[2]Sheet1!D13+[1]Sheet1!D33+[2]Sheet1!D33</f>
        <v>0</v>
      </c>
      <c r="I13" s="9">
        <f t="shared" si="2"/>
        <v>0</v>
      </c>
    </row>
    <row r="14" spans="1:9" ht="15.75" x14ac:dyDescent="0.25">
      <c r="A14" s="10" t="s">
        <v>20</v>
      </c>
      <c r="B14" s="8">
        <f>SUM(B8:B13)</f>
        <v>0</v>
      </c>
      <c r="C14" s="8">
        <f>SUM(C8:C13)</f>
        <v>0</v>
      </c>
      <c r="D14" s="11">
        <f t="shared" ref="D14:I14" si="3">SUM(D8:D13)</f>
        <v>0</v>
      </c>
      <c r="E14" s="8">
        <f>SUM(E8:E13)</f>
        <v>0</v>
      </c>
      <c r="F14" s="8">
        <f>SUM(F8:F13)</f>
        <v>0</v>
      </c>
      <c r="G14" s="11">
        <f t="shared" si="3"/>
        <v>0</v>
      </c>
      <c r="H14" s="12">
        <f>SUM(H8:H13)</f>
        <v>0</v>
      </c>
      <c r="I14" s="11">
        <f t="shared" si="3"/>
        <v>0</v>
      </c>
    </row>
    <row r="15" spans="1:9" ht="15.75" x14ac:dyDescent="0.25">
      <c r="A15" s="7" t="s">
        <v>21</v>
      </c>
      <c r="B15" s="8">
        <f>[1]Sheet1!B35+[2]Sheet1!B35</f>
        <v>0</v>
      </c>
      <c r="C15" s="8">
        <f>[1]Sheet1!C35+[2]Sheet1!C35</f>
        <v>0</v>
      </c>
      <c r="D15" s="9">
        <f t="shared" ref="D15:D20" si="4">B15+C15</f>
        <v>0</v>
      </c>
      <c r="E15" s="8">
        <f>[1]Sheet1!B15+[2]Sheet1!B15</f>
        <v>0</v>
      </c>
      <c r="F15" s="8">
        <f>[1]Sheet1!C15+[2]Sheet1!C15</f>
        <v>0</v>
      </c>
      <c r="G15" s="9">
        <f t="shared" ref="G15:G20" si="5">E15+F15</f>
        <v>0</v>
      </c>
      <c r="H15" s="12">
        <f>[1]Sheet1!D15+[2]Sheet1!D15+[1]Sheet1!D35+[2]Sheet1!D35</f>
        <v>0</v>
      </c>
      <c r="I15" s="9">
        <f t="shared" ref="I15:I20" si="6">D15+G15+H15</f>
        <v>0</v>
      </c>
    </row>
    <row r="16" spans="1:9" ht="15.75" x14ac:dyDescent="0.25">
      <c r="A16" s="7" t="s">
        <v>22</v>
      </c>
      <c r="B16" s="8">
        <f>[1]Sheet1!B36+[2]Sheet1!B36</f>
        <v>0</v>
      </c>
      <c r="C16" s="8">
        <f>[1]Sheet1!C36+[2]Sheet1!C36</f>
        <v>0</v>
      </c>
      <c r="D16" s="9">
        <f t="shared" si="4"/>
        <v>0</v>
      </c>
      <c r="E16" s="8">
        <f>[1]Sheet1!B16+[2]Sheet1!B16</f>
        <v>0</v>
      </c>
      <c r="F16" s="8">
        <f>[1]Sheet1!C16+[2]Sheet1!C16</f>
        <v>0</v>
      </c>
      <c r="G16" s="9">
        <f t="shared" si="5"/>
        <v>0</v>
      </c>
      <c r="H16" s="12">
        <f>[1]Sheet1!D16+[2]Sheet1!D16+[1]Sheet1!D36+[2]Sheet1!D36</f>
        <v>0</v>
      </c>
      <c r="I16" s="9">
        <f t="shared" si="6"/>
        <v>0</v>
      </c>
    </row>
    <row r="17" spans="1:9" ht="15.75" x14ac:dyDescent="0.25">
      <c r="A17" s="7" t="s">
        <v>23</v>
      </c>
      <c r="B17" s="8">
        <f>[1]Sheet1!B37+[2]Sheet1!B37</f>
        <v>0</v>
      </c>
      <c r="C17" s="8">
        <f>[1]Sheet1!C37+[2]Sheet1!C37</f>
        <v>0</v>
      </c>
      <c r="D17" s="9">
        <f t="shared" si="4"/>
        <v>0</v>
      </c>
      <c r="E17" s="8">
        <f>[1]Sheet1!B17+[2]Sheet1!B17</f>
        <v>0</v>
      </c>
      <c r="F17" s="8">
        <f>[1]Sheet1!C17+[2]Sheet1!C17</f>
        <v>0</v>
      </c>
      <c r="G17" s="9">
        <f t="shared" si="5"/>
        <v>0</v>
      </c>
      <c r="H17" s="12">
        <f>[1]Sheet1!D17+[2]Sheet1!D17+[1]Sheet1!D37+[2]Sheet1!D37</f>
        <v>0</v>
      </c>
      <c r="I17" s="9">
        <f t="shared" si="6"/>
        <v>0</v>
      </c>
    </row>
    <row r="18" spans="1:9" ht="15.75" x14ac:dyDescent="0.25">
      <c r="A18" s="7" t="s">
        <v>24</v>
      </c>
      <c r="B18" s="8">
        <f>[1]Sheet1!B38+[2]Sheet1!B38</f>
        <v>0</v>
      </c>
      <c r="C18" s="8">
        <f>[1]Sheet1!C38+[2]Sheet1!C38</f>
        <v>0</v>
      </c>
      <c r="D18" s="9">
        <f t="shared" si="4"/>
        <v>0</v>
      </c>
      <c r="E18" s="8">
        <f>[1]Sheet1!B18+[2]Sheet1!B18</f>
        <v>0</v>
      </c>
      <c r="F18" s="8">
        <f>[1]Sheet1!C18+[2]Sheet1!C18</f>
        <v>0</v>
      </c>
      <c r="G18" s="9">
        <f t="shared" si="5"/>
        <v>0</v>
      </c>
      <c r="H18" s="12">
        <f>[1]Sheet1!D18+[2]Sheet1!D18+[1]Sheet1!D38+[2]Sheet1!D38</f>
        <v>0</v>
      </c>
      <c r="I18" s="9">
        <f t="shared" si="6"/>
        <v>0</v>
      </c>
    </row>
    <row r="19" spans="1:9" ht="15.75" x14ac:dyDescent="0.25">
      <c r="A19" s="7" t="s">
        <v>25</v>
      </c>
      <c r="B19" s="8">
        <f>[1]Sheet1!B39+[2]Sheet1!B39</f>
        <v>0</v>
      </c>
      <c r="C19" s="8">
        <f>[1]Sheet1!C39+[2]Sheet1!C39</f>
        <v>0</v>
      </c>
      <c r="D19" s="9">
        <f t="shared" si="4"/>
        <v>0</v>
      </c>
      <c r="E19" s="8">
        <f>[1]Sheet1!B19+[2]Sheet1!B19</f>
        <v>0</v>
      </c>
      <c r="F19" s="8">
        <f>[1]Sheet1!C19+[2]Sheet1!C19</f>
        <v>0</v>
      </c>
      <c r="G19" s="9">
        <f t="shared" si="5"/>
        <v>0</v>
      </c>
      <c r="H19" s="12">
        <f>[1]Sheet1!D19+[2]Sheet1!D19+[1]Sheet1!D39+[2]Sheet1!D39</f>
        <v>0</v>
      </c>
      <c r="I19" s="9">
        <f t="shared" si="6"/>
        <v>0</v>
      </c>
    </row>
    <row r="20" spans="1:9" ht="15.75" x14ac:dyDescent="0.25">
      <c r="A20" s="7" t="s">
        <v>26</v>
      </c>
      <c r="B20" s="8">
        <f>[1]Sheet1!B40+[2]Sheet1!B40</f>
        <v>0</v>
      </c>
      <c r="C20" s="8">
        <f>[1]Sheet1!C40+[2]Sheet1!C40</f>
        <v>0</v>
      </c>
      <c r="D20" s="9">
        <f t="shared" si="4"/>
        <v>0</v>
      </c>
      <c r="E20" s="8">
        <f>[1]Sheet1!B20+[2]Sheet1!B20</f>
        <v>0</v>
      </c>
      <c r="F20" s="8">
        <f>[1]Sheet1!C20+[2]Sheet1!C20</f>
        <v>0</v>
      </c>
      <c r="G20" s="9">
        <f t="shared" si="5"/>
        <v>0</v>
      </c>
      <c r="H20" s="12">
        <f>[1]Sheet1!D20+[2]Sheet1!D20+[1]Sheet1!D40+[2]Sheet1!D40</f>
        <v>0</v>
      </c>
      <c r="I20" s="9">
        <f t="shared" si="6"/>
        <v>0</v>
      </c>
    </row>
    <row r="21" spans="1:9" ht="15.75" x14ac:dyDescent="0.25">
      <c r="A21" s="10" t="s">
        <v>20</v>
      </c>
      <c r="B21" s="13">
        <f>SUM(B15:B20)</f>
        <v>0</v>
      </c>
      <c r="C21" s="13">
        <f t="shared" ref="C21:I21" si="7">SUM(C15:C20)</f>
        <v>0</v>
      </c>
      <c r="D21" s="13">
        <f t="shared" si="7"/>
        <v>0</v>
      </c>
      <c r="E21" s="13">
        <f t="shared" si="7"/>
        <v>0</v>
      </c>
      <c r="F21" s="13">
        <f t="shared" si="7"/>
        <v>0</v>
      </c>
      <c r="G21" s="13">
        <f t="shared" si="7"/>
        <v>0</v>
      </c>
      <c r="H21" s="13">
        <f t="shared" si="7"/>
        <v>0</v>
      </c>
      <c r="I21" s="13">
        <f t="shared" si="7"/>
        <v>0</v>
      </c>
    </row>
    <row r="22" spans="1:9" ht="15.75" x14ac:dyDescent="0.25">
      <c r="A22" s="7" t="s">
        <v>9</v>
      </c>
      <c r="B22" s="13">
        <f t="shared" ref="B22:I22" si="8">B14+B21</f>
        <v>0</v>
      </c>
      <c r="C22" s="13">
        <f t="shared" si="8"/>
        <v>0</v>
      </c>
      <c r="D22" s="13">
        <f t="shared" si="8"/>
        <v>0</v>
      </c>
      <c r="E22" s="13">
        <f t="shared" si="8"/>
        <v>0</v>
      </c>
      <c r="F22" s="13">
        <f t="shared" si="8"/>
        <v>0</v>
      </c>
      <c r="G22" s="13">
        <f t="shared" si="8"/>
        <v>0</v>
      </c>
      <c r="H22" s="13">
        <f t="shared" si="8"/>
        <v>0</v>
      </c>
      <c r="I22" s="13">
        <f t="shared" si="8"/>
        <v>0</v>
      </c>
    </row>
  </sheetData>
  <mergeCells count="7">
    <mergeCell ref="A1:I1"/>
    <mergeCell ref="A2:I2"/>
    <mergeCell ref="A3:I3"/>
    <mergeCell ref="A5:B5"/>
    <mergeCell ref="A6:A7"/>
    <mergeCell ref="B6:C6"/>
    <mergeCell ref="E6:F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24"/>
  <sheetViews>
    <sheetView workbookViewId="0">
      <selection activeCell="O6" sqref="O6"/>
    </sheetView>
  </sheetViews>
  <sheetFormatPr defaultRowHeight="15" x14ac:dyDescent="0.25"/>
  <cols>
    <col min="1" max="1" width="14.28515625" customWidth="1"/>
  </cols>
  <sheetData>
    <row r="1" spans="1:16" x14ac:dyDescent="0.25">
      <c r="A1" s="127" t="s">
        <v>60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6" x14ac:dyDescent="0.25">
      <c r="A2" s="127" t="s">
        <v>1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</row>
    <row r="3" spans="1:16" x14ac:dyDescent="0.25">
      <c r="A3" s="127" t="s">
        <v>2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6" ht="15.75" thickBot="1" x14ac:dyDescent="0.3">
      <c r="A5" s="136" t="s">
        <v>27</v>
      </c>
      <c r="B5" s="137"/>
      <c r="C5" s="137"/>
      <c r="D5" s="137"/>
      <c r="E5" s="1"/>
      <c r="F5" s="1"/>
      <c r="G5" s="1"/>
      <c r="H5" s="1"/>
      <c r="I5" s="1"/>
      <c r="J5" s="1"/>
      <c r="K5" s="1"/>
      <c r="L5" s="1"/>
      <c r="M5" s="1"/>
    </row>
    <row r="6" spans="1:16" ht="15.75" thickBot="1" x14ac:dyDescent="0.3">
      <c r="A6" s="115" t="s">
        <v>4</v>
      </c>
      <c r="B6" s="109" t="s">
        <v>52</v>
      </c>
      <c r="C6" s="117"/>
      <c r="D6" s="117"/>
      <c r="E6" s="118"/>
      <c r="F6" s="128" t="s">
        <v>53</v>
      </c>
      <c r="G6" s="117"/>
      <c r="H6" s="117"/>
      <c r="I6" s="118"/>
      <c r="J6" s="128" t="s">
        <v>54</v>
      </c>
      <c r="K6" s="117"/>
      <c r="L6" s="117"/>
      <c r="M6" s="118"/>
      <c r="O6" s="39"/>
      <c r="P6" s="39"/>
    </row>
    <row r="7" spans="1:16" ht="15.75" thickBot="1" x14ac:dyDescent="0.3">
      <c r="A7" s="116"/>
      <c r="B7" s="16" t="s">
        <v>12</v>
      </c>
      <c r="C7" s="16" t="s">
        <v>13</v>
      </c>
      <c r="D7" s="16" t="s">
        <v>29</v>
      </c>
      <c r="E7" s="16" t="s">
        <v>9</v>
      </c>
      <c r="F7" s="32" t="s">
        <v>12</v>
      </c>
      <c r="G7" s="16" t="s">
        <v>13</v>
      </c>
      <c r="H7" s="16" t="s">
        <v>29</v>
      </c>
      <c r="I7" s="16" t="s">
        <v>9</v>
      </c>
      <c r="J7" s="32" t="s">
        <v>12</v>
      </c>
      <c r="K7" s="32" t="s">
        <v>13</v>
      </c>
      <c r="L7" s="32" t="s">
        <v>29</v>
      </c>
      <c r="M7" s="32" t="s">
        <v>9</v>
      </c>
      <c r="O7" s="40"/>
      <c r="P7" s="40"/>
    </row>
    <row r="8" spans="1:16" x14ac:dyDescent="0.25">
      <c r="A8" s="33" t="s">
        <v>14</v>
      </c>
      <c r="B8" s="27">
        <v>34622</v>
      </c>
      <c r="C8" s="27">
        <v>523703</v>
      </c>
      <c r="D8" s="28">
        <v>78</v>
      </c>
      <c r="E8" s="31">
        <f>SUM(B8:D8)</f>
        <v>558403</v>
      </c>
      <c r="F8" s="80">
        <f>penumpang!D8</f>
        <v>0</v>
      </c>
      <c r="G8" s="81">
        <f>penumpang!G8</f>
        <v>0</v>
      </c>
      <c r="H8" s="82">
        <f>penumpang!H8</f>
        <v>0</v>
      </c>
      <c r="I8" s="31">
        <f>SUM(F8:H8)</f>
        <v>0</v>
      </c>
      <c r="J8" s="98">
        <f>(((F8-B8)/B8))</f>
        <v>-1</v>
      </c>
      <c r="K8" s="98">
        <f t="shared" ref="K8:M14" si="0">(((G8-C8)/C8))</f>
        <v>-1</v>
      </c>
      <c r="L8" s="98">
        <f t="shared" si="0"/>
        <v>-1</v>
      </c>
      <c r="M8" s="98">
        <f t="shared" si="0"/>
        <v>-1</v>
      </c>
      <c r="O8" s="40"/>
      <c r="P8" s="40"/>
    </row>
    <row r="9" spans="1:16" x14ac:dyDescent="0.25">
      <c r="A9" s="33" t="s">
        <v>56</v>
      </c>
      <c r="B9" s="27">
        <v>31087</v>
      </c>
      <c r="C9" s="27">
        <v>502905</v>
      </c>
      <c r="D9" s="28">
        <v>143</v>
      </c>
      <c r="E9" s="31">
        <f t="shared" ref="E9:E13" si="1">SUM(B9:D9)</f>
        <v>534135</v>
      </c>
      <c r="F9" s="96">
        <f>penumpang!D9</f>
        <v>0</v>
      </c>
      <c r="G9" s="81">
        <f>penumpang!G9</f>
        <v>0</v>
      </c>
      <c r="H9" s="82">
        <f>penumpang!H9</f>
        <v>0</v>
      </c>
      <c r="I9" s="31">
        <f t="shared" ref="I9:I13" si="2">SUM(F9:H9)</f>
        <v>0</v>
      </c>
      <c r="J9" s="98">
        <f t="shared" ref="J9:J13" si="3">(((F9-B9)/B9))</f>
        <v>-1</v>
      </c>
      <c r="K9" s="98">
        <f t="shared" si="0"/>
        <v>-1</v>
      </c>
      <c r="L9" s="98">
        <f t="shared" si="0"/>
        <v>-1</v>
      </c>
      <c r="M9" s="98">
        <f t="shared" si="0"/>
        <v>-1</v>
      </c>
      <c r="O9" s="40"/>
      <c r="P9" s="40"/>
    </row>
    <row r="10" spans="1:16" x14ac:dyDescent="0.25">
      <c r="A10" s="33" t="s">
        <v>16</v>
      </c>
      <c r="B10" s="27">
        <v>34239</v>
      </c>
      <c r="C10" s="27">
        <v>535814</v>
      </c>
      <c r="D10" s="28">
        <v>149</v>
      </c>
      <c r="E10" s="31">
        <f t="shared" si="1"/>
        <v>570202</v>
      </c>
      <c r="F10" s="96">
        <f>penumpang!D10</f>
        <v>0</v>
      </c>
      <c r="G10" s="81">
        <f>penumpang!G10</f>
        <v>0</v>
      </c>
      <c r="H10" s="82">
        <f>penumpang!H10</f>
        <v>0</v>
      </c>
      <c r="I10" s="31">
        <f t="shared" si="2"/>
        <v>0</v>
      </c>
      <c r="J10" s="98">
        <f t="shared" si="3"/>
        <v>-1</v>
      </c>
      <c r="K10" s="98">
        <f t="shared" si="0"/>
        <v>-1</v>
      </c>
      <c r="L10" s="98">
        <f t="shared" si="0"/>
        <v>-1</v>
      </c>
      <c r="M10" s="98">
        <f t="shared" si="0"/>
        <v>-1</v>
      </c>
      <c r="O10" s="40"/>
      <c r="P10" s="40"/>
    </row>
    <row r="11" spans="1:16" x14ac:dyDescent="0.25">
      <c r="A11" s="33" t="s">
        <v>17</v>
      </c>
      <c r="B11" s="27">
        <v>32564</v>
      </c>
      <c r="C11" s="27">
        <v>532546</v>
      </c>
      <c r="D11" s="28">
        <v>262</v>
      </c>
      <c r="E11" s="31">
        <f t="shared" si="1"/>
        <v>565372</v>
      </c>
      <c r="F11" s="96">
        <f>penumpang!D11</f>
        <v>0</v>
      </c>
      <c r="G11" s="81">
        <f>penumpang!G11</f>
        <v>0</v>
      </c>
      <c r="H11" s="82">
        <f>penumpang!H11</f>
        <v>0</v>
      </c>
      <c r="I11" s="31">
        <f t="shared" si="2"/>
        <v>0</v>
      </c>
      <c r="J11" s="98">
        <f t="shared" si="3"/>
        <v>-1</v>
      </c>
      <c r="K11" s="98">
        <f t="shared" si="0"/>
        <v>-1</v>
      </c>
      <c r="L11" s="98">
        <f t="shared" si="0"/>
        <v>-1</v>
      </c>
      <c r="M11" s="98">
        <f t="shared" si="0"/>
        <v>-1</v>
      </c>
      <c r="O11" s="40"/>
      <c r="P11" s="40"/>
    </row>
    <row r="12" spans="1:16" x14ac:dyDescent="0.25">
      <c r="A12" s="33" t="s">
        <v>18</v>
      </c>
      <c r="B12" s="27">
        <v>37825</v>
      </c>
      <c r="C12" s="27">
        <v>618868</v>
      </c>
      <c r="D12" s="28">
        <v>168</v>
      </c>
      <c r="E12" s="31">
        <f t="shared" si="1"/>
        <v>656861</v>
      </c>
      <c r="F12" s="96">
        <f>penumpang!D12</f>
        <v>0</v>
      </c>
      <c r="G12" s="81">
        <f>penumpang!G12</f>
        <v>0</v>
      </c>
      <c r="H12" s="82">
        <f>penumpang!H12</f>
        <v>0</v>
      </c>
      <c r="I12" s="31">
        <f t="shared" si="2"/>
        <v>0</v>
      </c>
      <c r="J12" s="98">
        <f t="shared" si="3"/>
        <v>-1</v>
      </c>
      <c r="K12" s="98">
        <f t="shared" si="0"/>
        <v>-1</v>
      </c>
      <c r="L12" s="98">
        <f t="shared" si="0"/>
        <v>-1</v>
      </c>
      <c r="M12" s="98">
        <f t="shared" si="0"/>
        <v>-1</v>
      </c>
      <c r="O12" s="40"/>
      <c r="P12" s="40"/>
    </row>
    <row r="13" spans="1:16" ht="15.75" thickBot="1" x14ac:dyDescent="0.3">
      <c r="A13" s="33" t="s">
        <v>19</v>
      </c>
      <c r="B13" s="29">
        <v>33915</v>
      </c>
      <c r="C13" s="29">
        <v>528367</v>
      </c>
      <c r="D13" s="28">
        <v>160</v>
      </c>
      <c r="E13" s="31">
        <f t="shared" si="1"/>
        <v>562442</v>
      </c>
      <c r="F13" s="97">
        <f>penumpang!D13</f>
        <v>0</v>
      </c>
      <c r="G13" s="81">
        <f>penumpang!G13</f>
        <v>0</v>
      </c>
      <c r="H13" s="82">
        <f>penumpang!H13</f>
        <v>0</v>
      </c>
      <c r="I13" s="31">
        <f t="shared" si="2"/>
        <v>0</v>
      </c>
      <c r="J13" s="98">
        <f t="shared" si="3"/>
        <v>-1</v>
      </c>
      <c r="K13" s="98">
        <f t="shared" si="0"/>
        <v>-1</v>
      </c>
      <c r="L13" s="98">
        <f t="shared" si="0"/>
        <v>-1</v>
      </c>
      <c r="M13" s="98">
        <f t="shared" si="0"/>
        <v>-1</v>
      </c>
      <c r="O13" s="41"/>
      <c r="P13" s="41"/>
    </row>
    <row r="14" spans="1:16" x14ac:dyDescent="0.25">
      <c r="A14" s="35" t="s">
        <v>20</v>
      </c>
      <c r="B14" s="131">
        <f>SUM(B8:B13)</f>
        <v>204252</v>
      </c>
      <c r="C14" s="131">
        <f t="shared" ref="C14:H14" si="4">SUM(C8:C13)</f>
        <v>3242203</v>
      </c>
      <c r="D14" s="131">
        <f>SUM(D8:D13)</f>
        <v>960</v>
      </c>
      <c r="E14" s="131">
        <f>SUM(E8:E13)</f>
        <v>3447415</v>
      </c>
      <c r="F14" s="138">
        <f t="shared" si="4"/>
        <v>0</v>
      </c>
      <c r="G14" s="131">
        <f t="shared" si="4"/>
        <v>0</v>
      </c>
      <c r="H14" s="131">
        <f t="shared" si="4"/>
        <v>0</v>
      </c>
      <c r="I14" s="131">
        <f>SUM(I8:I13)</f>
        <v>0</v>
      </c>
      <c r="J14" s="129">
        <f>(((F14-B14)/B14))</f>
        <v>-1</v>
      </c>
      <c r="K14" s="129">
        <f t="shared" si="0"/>
        <v>-1</v>
      </c>
      <c r="L14" s="129">
        <f t="shared" si="0"/>
        <v>-1</v>
      </c>
      <c r="M14" s="129">
        <f t="shared" si="0"/>
        <v>-1</v>
      </c>
      <c r="O14" s="41"/>
      <c r="P14" s="41"/>
    </row>
    <row r="15" spans="1:16" ht="15.75" thickBot="1" x14ac:dyDescent="0.3">
      <c r="A15" s="36" t="s">
        <v>57</v>
      </c>
      <c r="B15" s="132"/>
      <c r="C15" s="132"/>
      <c r="D15" s="132"/>
      <c r="E15" s="132"/>
      <c r="F15" s="132"/>
      <c r="G15" s="132"/>
      <c r="H15" s="132"/>
      <c r="I15" s="132"/>
      <c r="J15" s="130"/>
      <c r="K15" s="130"/>
      <c r="L15" s="130"/>
      <c r="M15" s="130"/>
      <c r="O15" s="40"/>
      <c r="P15" s="40"/>
    </row>
    <row r="16" spans="1:16" x14ac:dyDescent="0.25">
      <c r="A16" s="33" t="s">
        <v>21</v>
      </c>
      <c r="B16" s="27">
        <v>41410</v>
      </c>
      <c r="C16" s="27">
        <v>661945</v>
      </c>
      <c r="D16" s="28">
        <v>46</v>
      </c>
      <c r="E16" s="31">
        <f>SUM(B16:D16)</f>
        <v>703401</v>
      </c>
      <c r="F16" s="80">
        <f>penumpang!D15</f>
        <v>0</v>
      </c>
      <c r="G16" s="84">
        <f>penumpang!G15</f>
        <v>0</v>
      </c>
      <c r="H16" s="84">
        <f>penumpang!H15</f>
        <v>0</v>
      </c>
      <c r="I16" s="31">
        <f>SUM(F16:H16)</f>
        <v>0</v>
      </c>
      <c r="J16" s="99">
        <f>(((F16-B16)/B16))</f>
        <v>-1</v>
      </c>
      <c r="K16" s="99">
        <f t="shared" ref="K16:M22" si="5">(((G16-C16)/C16))</f>
        <v>-1</v>
      </c>
      <c r="L16" s="99">
        <f t="shared" si="5"/>
        <v>-1</v>
      </c>
      <c r="M16" s="99">
        <f t="shared" si="5"/>
        <v>-1</v>
      </c>
      <c r="O16" s="40"/>
      <c r="P16" s="40"/>
    </row>
    <row r="17" spans="1:16" x14ac:dyDescent="0.25">
      <c r="A17" s="33" t="s">
        <v>22</v>
      </c>
      <c r="B17" s="27">
        <v>34263</v>
      </c>
      <c r="C17" s="27">
        <v>616323</v>
      </c>
      <c r="D17" s="28">
        <v>598</v>
      </c>
      <c r="E17" s="31">
        <f t="shared" ref="E17:E21" si="6">SUM(B17:D17)</f>
        <v>651184</v>
      </c>
      <c r="F17" s="80">
        <f>penumpang!D16</f>
        <v>0</v>
      </c>
      <c r="G17" s="84">
        <f>penumpang!G16</f>
        <v>0</v>
      </c>
      <c r="H17" s="84">
        <f>penumpang!H16</f>
        <v>0</v>
      </c>
      <c r="I17" s="31">
        <f t="shared" ref="I17:I21" si="7">SUM(F17:H17)</f>
        <v>0</v>
      </c>
      <c r="J17" s="99">
        <f t="shared" ref="J17:J21" si="8">(((F17-B17)/B17))</f>
        <v>-1</v>
      </c>
      <c r="K17" s="99">
        <f t="shared" si="5"/>
        <v>-1</v>
      </c>
      <c r="L17" s="99">
        <f t="shared" si="5"/>
        <v>-1</v>
      </c>
      <c r="M17" s="99">
        <f t="shared" si="5"/>
        <v>-1</v>
      </c>
      <c r="O17" s="40"/>
      <c r="P17" s="40"/>
    </row>
    <row r="18" spans="1:16" x14ac:dyDescent="0.25">
      <c r="A18" s="33" t="s">
        <v>23</v>
      </c>
      <c r="B18" s="27">
        <v>32661</v>
      </c>
      <c r="C18" s="27">
        <v>566113</v>
      </c>
      <c r="D18" s="28">
        <v>367</v>
      </c>
      <c r="E18" s="31">
        <f t="shared" si="6"/>
        <v>599141</v>
      </c>
      <c r="F18" s="80">
        <f>penumpang!D17</f>
        <v>0</v>
      </c>
      <c r="G18" s="84">
        <f>penumpang!G17</f>
        <v>0</v>
      </c>
      <c r="H18" s="84">
        <f>penumpang!H17</f>
        <v>0</v>
      </c>
      <c r="I18" s="31">
        <f t="shared" si="7"/>
        <v>0</v>
      </c>
      <c r="J18" s="99">
        <f t="shared" si="8"/>
        <v>-1</v>
      </c>
      <c r="K18" s="99">
        <f t="shared" si="5"/>
        <v>-1</v>
      </c>
      <c r="L18" s="99">
        <f t="shared" si="5"/>
        <v>-1</v>
      </c>
      <c r="M18" s="99">
        <f t="shared" si="5"/>
        <v>-1</v>
      </c>
      <c r="O18" s="40"/>
      <c r="P18" s="40"/>
    </row>
    <row r="19" spans="1:16" x14ac:dyDescent="0.25">
      <c r="A19" s="33" t="s">
        <v>24</v>
      </c>
      <c r="B19" s="27">
        <v>33467</v>
      </c>
      <c r="C19" s="27">
        <v>556410</v>
      </c>
      <c r="D19" s="28">
        <v>249</v>
      </c>
      <c r="E19" s="31">
        <f t="shared" si="6"/>
        <v>590126</v>
      </c>
      <c r="F19" s="80">
        <f>penumpang!D18</f>
        <v>0</v>
      </c>
      <c r="G19" s="84">
        <f>penumpang!G18</f>
        <v>0</v>
      </c>
      <c r="H19" s="84">
        <f>penumpang!H18</f>
        <v>0</v>
      </c>
      <c r="I19" s="31">
        <f t="shared" si="7"/>
        <v>0</v>
      </c>
      <c r="J19" s="99">
        <f t="shared" si="8"/>
        <v>-1</v>
      </c>
      <c r="K19" s="99">
        <f t="shared" si="5"/>
        <v>-1</v>
      </c>
      <c r="L19" s="99">
        <f t="shared" si="5"/>
        <v>-1</v>
      </c>
      <c r="M19" s="99">
        <f t="shared" si="5"/>
        <v>-1</v>
      </c>
      <c r="O19" s="40"/>
      <c r="P19" s="40"/>
    </row>
    <row r="20" spans="1:16" x14ac:dyDescent="0.25">
      <c r="A20" s="33" t="s">
        <v>58</v>
      </c>
      <c r="B20" s="27">
        <v>31391</v>
      </c>
      <c r="C20" s="27">
        <v>532535</v>
      </c>
      <c r="D20" s="28">
        <v>207</v>
      </c>
      <c r="E20" s="31">
        <f t="shared" si="6"/>
        <v>564133</v>
      </c>
      <c r="F20" s="80">
        <f>penumpang!D19</f>
        <v>0</v>
      </c>
      <c r="G20" s="84">
        <f>penumpang!G19</f>
        <v>0</v>
      </c>
      <c r="H20" s="84">
        <f>penumpang!H19</f>
        <v>0</v>
      </c>
      <c r="I20" s="31">
        <f t="shared" si="7"/>
        <v>0</v>
      </c>
      <c r="J20" s="99">
        <f t="shared" si="8"/>
        <v>-1</v>
      </c>
      <c r="K20" s="99">
        <f t="shared" si="5"/>
        <v>-1</v>
      </c>
      <c r="L20" s="99">
        <f t="shared" si="5"/>
        <v>-1</v>
      </c>
      <c r="M20" s="99">
        <f t="shared" si="5"/>
        <v>-1</v>
      </c>
      <c r="O20" s="40"/>
      <c r="P20" s="40"/>
    </row>
    <row r="21" spans="1:16" ht="15.75" thickBot="1" x14ac:dyDescent="0.3">
      <c r="A21" s="33" t="s">
        <v>26</v>
      </c>
      <c r="B21" s="27">
        <v>35496</v>
      </c>
      <c r="C21" s="27">
        <v>623389</v>
      </c>
      <c r="D21" s="28">
        <v>80</v>
      </c>
      <c r="E21" s="31">
        <f t="shared" si="6"/>
        <v>658965</v>
      </c>
      <c r="F21" s="80">
        <f>penumpang!D20</f>
        <v>0</v>
      </c>
      <c r="G21" s="84">
        <f>penumpang!G20</f>
        <v>0</v>
      </c>
      <c r="H21" s="84">
        <f>penumpang!H20</f>
        <v>0</v>
      </c>
      <c r="I21" s="31">
        <f t="shared" si="7"/>
        <v>0</v>
      </c>
      <c r="J21" s="99">
        <f t="shared" si="8"/>
        <v>-1</v>
      </c>
      <c r="K21" s="99">
        <f t="shared" si="5"/>
        <v>-1</v>
      </c>
      <c r="L21" s="99">
        <f t="shared" si="5"/>
        <v>-1</v>
      </c>
      <c r="M21" s="99">
        <f t="shared" si="5"/>
        <v>-1</v>
      </c>
      <c r="O21" s="41"/>
      <c r="P21" s="41"/>
    </row>
    <row r="22" spans="1:16" x14ac:dyDescent="0.25">
      <c r="A22" s="35" t="s">
        <v>20</v>
      </c>
      <c r="B22" s="131">
        <f>SUM(B16:B21)</f>
        <v>208688</v>
      </c>
      <c r="C22" s="131">
        <f t="shared" ref="C22:H22" si="9">SUM(C16:C21)</f>
        <v>3556715</v>
      </c>
      <c r="D22" s="131">
        <f t="shared" si="9"/>
        <v>1547</v>
      </c>
      <c r="E22" s="131">
        <f>SUM(E16:E21)</f>
        <v>3766950</v>
      </c>
      <c r="F22" s="131">
        <f t="shared" si="9"/>
        <v>0</v>
      </c>
      <c r="G22" s="131">
        <f t="shared" si="9"/>
        <v>0</v>
      </c>
      <c r="H22" s="131">
        <f t="shared" si="9"/>
        <v>0</v>
      </c>
      <c r="I22" s="131">
        <f>SUM(I16:I21)</f>
        <v>0</v>
      </c>
      <c r="J22" s="134">
        <f>(((F22-B22)/B22))</f>
        <v>-1</v>
      </c>
      <c r="K22" s="134">
        <f t="shared" si="5"/>
        <v>-1</v>
      </c>
      <c r="L22" s="134">
        <f t="shared" si="5"/>
        <v>-1</v>
      </c>
      <c r="M22" s="134">
        <f t="shared" si="5"/>
        <v>-1</v>
      </c>
      <c r="O22" s="41"/>
      <c r="P22" s="41"/>
    </row>
    <row r="23" spans="1:16" ht="15.75" thickBot="1" x14ac:dyDescent="0.3">
      <c r="A23" s="36" t="s">
        <v>59</v>
      </c>
      <c r="B23" s="132"/>
      <c r="C23" s="132"/>
      <c r="D23" s="132"/>
      <c r="E23" s="132"/>
      <c r="F23" s="132"/>
      <c r="G23" s="132"/>
      <c r="H23" s="132"/>
      <c r="I23" s="132"/>
      <c r="J23" s="135"/>
      <c r="K23" s="135"/>
      <c r="L23" s="135"/>
      <c r="M23" s="135"/>
      <c r="O23" s="41"/>
      <c r="P23" s="41"/>
    </row>
    <row r="24" spans="1:16" ht="15.75" thickBot="1" x14ac:dyDescent="0.3">
      <c r="A24" s="38" t="s">
        <v>9</v>
      </c>
      <c r="B24" s="29">
        <f>B14+B22</f>
        <v>412940</v>
      </c>
      <c r="C24" s="29">
        <f t="shared" ref="C24:H24" si="10">C14+C22</f>
        <v>6798918</v>
      </c>
      <c r="D24" s="29">
        <f t="shared" si="10"/>
        <v>2507</v>
      </c>
      <c r="E24" s="29">
        <f>E14+E22</f>
        <v>7214365</v>
      </c>
      <c r="F24" s="29">
        <f t="shared" si="10"/>
        <v>0</v>
      </c>
      <c r="G24" s="29">
        <f t="shared" si="10"/>
        <v>0</v>
      </c>
      <c r="H24" s="29">
        <f t="shared" si="10"/>
        <v>0</v>
      </c>
      <c r="I24" s="29">
        <f>I14+I22</f>
        <v>0</v>
      </c>
      <c r="J24" s="100">
        <f>(((F24-B24)/B24))</f>
        <v>-1</v>
      </c>
      <c r="K24" s="100">
        <f t="shared" ref="K24:M24" si="11">(((G24-C24)/C24))</f>
        <v>-1</v>
      </c>
      <c r="L24" s="100">
        <f t="shared" si="11"/>
        <v>-1</v>
      </c>
      <c r="M24" s="100">
        <f t="shared" si="11"/>
        <v>-1</v>
      </c>
    </row>
  </sheetData>
  <mergeCells count="32">
    <mergeCell ref="L22:L23"/>
    <mergeCell ref="M22:M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14:L15"/>
    <mergeCell ref="M14:M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A1:M1"/>
    <mergeCell ref="A2:M2"/>
    <mergeCell ref="A3:M3"/>
    <mergeCell ref="A6:A7"/>
    <mergeCell ref="B6:E6"/>
    <mergeCell ref="F6:I6"/>
    <mergeCell ref="J6:M6"/>
    <mergeCell ref="A5:D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4"/>
  <sheetViews>
    <sheetView workbookViewId="0">
      <selection activeCell="O6" sqref="O6"/>
    </sheetView>
  </sheetViews>
  <sheetFormatPr defaultRowHeight="15" x14ac:dyDescent="0.25"/>
  <cols>
    <col min="1" max="1" width="16.85546875" customWidth="1"/>
  </cols>
  <sheetData>
    <row r="1" spans="1:13" x14ac:dyDescent="0.25">
      <c r="A1" s="127" t="s">
        <v>61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3" x14ac:dyDescent="0.25">
      <c r="A2" s="127" t="s">
        <v>1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</row>
    <row r="3" spans="1:13" x14ac:dyDescent="0.25">
      <c r="A3" s="127" t="s">
        <v>2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</row>
    <row r="4" spans="1:13" x14ac:dyDescent="0.25">
      <c r="A4" s="1"/>
      <c r="B4" s="1"/>
      <c r="C4" s="1"/>
      <c r="D4" s="25"/>
      <c r="E4" s="1"/>
      <c r="F4" s="1"/>
      <c r="G4" s="1"/>
      <c r="H4" s="1"/>
      <c r="I4" s="1"/>
      <c r="J4" s="25"/>
      <c r="K4" s="1"/>
      <c r="L4" s="1"/>
      <c r="M4" s="1"/>
    </row>
    <row r="5" spans="1:13" ht="15.75" thickBot="1" x14ac:dyDescent="0.3">
      <c r="A5" s="102" t="s">
        <v>30</v>
      </c>
      <c r="B5" s="102"/>
      <c r="C5" s="102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.75" thickBot="1" x14ac:dyDescent="0.3">
      <c r="A6" s="107" t="s">
        <v>28</v>
      </c>
      <c r="B6" s="109" t="s">
        <v>52</v>
      </c>
      <c r="C6" s="117"/>
      <c r="D6" s="117"/>
      <c r="E6" s="118"/>
      <c r="F6" s="128" t="s">
        <v>53</v>
      </c>
      <c r="G6" s="117"/>
      <c r="H6" s="117"/>
      <c r="I6" s="118"/>
      <c r="J6" s="128" t="s">
        <v>54</v>
      </c>
      <c r="K6" s="117"/>
      <c r="L6" s="117"/>
      <c r="M6" s="118"/>
    </row>
    <row r="7" spans="1:13" ht="15.75" thickBot="1" x14ac:dyDescent="0.3">
      <c r="A7" s="108"/>
      <c r="B7" s="16" t="s">
        <v>12</v>
      </c>
      <c r="C7" s="16" t="s">
        <v>13</v>
      </c>
      <c r="D7" s="16" t="s">
        <v>29</v>
      </c>
      <c r="E7" s="16" t="s">
        <v>9</v>
      </c>
      <c r="F7" s="16" t="s">
        <v>12</v>
      </c>
      <c r="G7" s="16" t="s">
        <v>13</v>
      </c>
      <c r="H7" s="16" t="s">
        <v>29</v>
      </c>
      <c r="I7" s="16" t="s">
        <v>9</v>
      </c>
      <c r="J7" s="16" t="s">
        <v>12</v>
      </c>
      <c r="K7" s="16" t="s">
        <v>13</v>
      </c>
      <c r="L7" s="16" t="s">
        <v>29</v>
      </c>
      <c r="M7" s="16" t="s">
        <v>9</v>
      </c>
    </row>
    <row r="8" spans="1:13" x14ac:dyDescent="0.25">
      <c r="A8" s="33" t="s">
        <v>14</v>
      </c>
      <c r="B8" s="27">
        <v>302632</v>
      </c>
      <c r="C8" s="27">
        <v>3793354</v>
      </c>
      <c r="D8" s="28">
        <v>0</v>
      </c>
      <c r="E8" s="26">
        <f>SUM(B8:D8)</f>
        <v>4095986</v>
      </c>
      <c r="F8" s="81">
        <f>bagasi!D8</f>
        <v>0</v>
      </c>
      <c r="G8" s="81">
        <f>bagasi!G8</f>
        <v>0</v>
      </c>
      <c r="H8" s="86">
        <f>bagasi!H8</f>
        <v>0</v>
      </c>
      <c r="I8" s="42">
        <f>SUM(F8:H8)</f>
        <v>0</v>
      </c>
      <c r="J8" s="98">
        <f>(((F8-B8)/B8))</f>
        <v>-1</v>
      </c>
      <c r="K8" s="98">
        <f t="shared" ref="K8:M14" si="0">(((G8-C8)/C8))</f>
        <v>-1</v>
      </c>
      <c r="L8" s="98" t="e">
        <f t="shared" si="0"/>
        <v>#DIV/0!</v>
      </c>
      <c r="M8" s="98">
        <f t="shared" si="0"/>
        <v>-1</v>
      </c>
    </row>
    <row r="9" spans="1:13" x14ac:dyDescent="0.25">
      <c r="A9" s="33" t="s">
        <v>15</v>
      </c>
      <c r="B9" s="27">
        <v>251476</v>
      </c>
      <c r="C9" s="27">
        <v>3351203</v>
      </c>
      <c r="D9" s="28">
        <v>0</v>
      </c>
      <c r="E9" s="26">
        <f t="shared" ref="E9:E14" si="1">SUM(B9:D9)</f>
        <v>3602679</v>
      </c>
      <c r="F9" s="81">
        <f>bagasi!D9</f>
        <v>0</v>
      </c>
      <c r="G9" s="81">
        <f>bagasi!G9</f>
        <v>0</v>
      </c>
      <c r="H9" s="86">
        <f>bagasi!H9</f>
        <v>0</v>
      </c>
      <c r="I9" s="42">
        <f t="shared" ref="I9:I13" si="2">SUM(F9:H9)</f>
        <v>0</v>
      </c>
      <c r="J9" s="98">
        <f t="shared" ref="J9:J13" si="3">(((F9-B9)/B9))</f>
        <v>-1</v>
      </c>
      <c r="K9" s="98">
        <f t="shared" si="0"/>
        <v>-1</v>
      </c>
      <c r="L9" s="98" t="e">
        <f t="shared" si="0"/>
        <v>#DIV/0!</v>
      </c>
      <c r="M9" s="98">
        <f t="shared" si="0"/>
        <v>-1</v>
      </c>
    </row>
    <row r="10" spans="1:13" x14ac:dyDescent="0.25">
      <c r="A10" s="33" t="s">
        <v>16</v>
      </c>
      <c r="B10" s="27">
        <v>270700</v>
      </c>
      <c r="C10" s="27">
        <v>3457231</v>
      </c>
      <c r="D10" s="28">
        <v>0</v>
      </c>
      <c r="E10" s="26">
        <f t="shared" si="1"/>
        <v>3727931</v>
      </c>
      <c r="F10" s="81">
        <f>bagasi!D10</f>
        <v>0</v>
      </c>
      <c r="G10" s="81">
        <f>bagasi!G10</f>
        <v>0</v>
      </c>
      <c r="H10" s="86">
        <f>bagasi!H10</f>
        <v>0</v>
      </c>
      <c r="I10" s="42">
        <f t="shared" si="2"/>
        <v>0</v>
      </c>
      <c r="J10" s="98">
        <f t="shared" si="3"/>
        <v>-1</v>
      </c>
      <c r="K10" s="98">
        <f t="shared" si="0"/>
        <v>-1</v>
      </c>
      <c r="L10" s="98" t="e">
        <f t="shared" si="0"/>
        <v>#DIV/0!</v>
      </c>
      <c r="M10" s="98">
        <f t="shared" si="0"/>
        <v>-1</v>
      </c>
    </row>
    <row r="11" spans="1:13" x14ac:dyDescent="0.25">
      <c r="A11" s="33" t="s">
        <v>17</v>
      </c>
      <c r="B11" s="27">
        <v>280137</v>
      </c>
      <c r="C11" s="27">
        <v>3419734</v>
      </c>
      <c r="D11" s="28">
        <v>0</v>
      </c>
      <c r="E11" s="26">
        <f t="shared" si="1"/>
        <v>3699871</v>
      </c>
      <c r="F11" s="81">
        <f>bagasi!D11</f>
        <v>0</v>
      </c>
      <c r="G11" s="81">
        <f>bagasi!G11</f>
        <v>0</v>
      </c>
      <c r="H11" s="86">
        <f>bagasi!H11</f>
        <v>0</v>
      </c>
      <c r="I11" s="42">
        <f t="shared" si="2"/>
        <v>0</v>
      </c>
      <c r="J11" s="98">
        <f t="shared" si="3"/>
        <v>-1</v>
      </c>
      <c r="K11" s="98">
        <f t="shared" si="0"/>
        <v>-1</v>
      </c>
      <c r="L11" s="98" t="e">
        <f t="shared" si="0"/>
        <v>#DIV/0!</v>
      </c>
      <c r="M11" s="98">
        <f t="shared" si="0"/>
        <v>-1</v>
      </c>
    </row>
    <row r="12" spans="1:13" x14ac:dyDescent="0.25">
      <c r="A12" s="33" t="s">
        <v>18</v>
      </c>
      <c r="B12" s="25">
        <v>315926</v>
      </c>
      <c r="C12" s="27">
        <v>4181876</v>
      </c>
      <c r="D12" s="28">
        <v>0</v>
      </c>
      <c r="E12" s="26">
        <f t="shared" si="1"/>
        <v>4497802</v>
      </c>
      <c r="F12" s="81">
        <f>bagasi!D12</f>
        <v>0</v>
      </c>
      <c r="G12" s="81">
        <f>bagasi!G12</f>
        <v>0</v>
      </c>
      <c r="H12" s="86">
        <f>bagasi!H12</f>
        <v>0</v>
      </c>
      <c r="I12" s="42">
        <f t="shared" si="2"/>
        <v>0</v>
      </c>
      <c r="J12" s="98">
        <f t="shared" si="3"/>
        <v>-1</v>
      </c>
      <c r="K12" s="98">
        <f t="shared" si="0"/>
        <v>-1</v>
      </c>
      <c r="L12" s="98" t="e">
        <f t="shared" si="0"/>
        <v>#DIV/0!</v>
      </c>
      <c r="M12" s="98">
        <f t="shared" si="0"/>
        <v>-1</v>
      </c>
    </row>
    <row r="13" spans="1:13" ht="15.75" thickBot="1" x14ac:dyDescent="0.3">
      <c r="A13" s="33" t="s">
        <v>19</v>
      </c>
      <c r="B13" s="29">
        <v>364259</v>
      </c>
      <c r="C13" s="29">
        <v>3844726</v>
      </c>
      <c r="D13" s="28">
        <v>0</v>
      </c>
      <c r="E13" s="26">
        <f t="shared" si="1"/>
        <v>4208985</v>
      </c>
      <c r="F13" s="81">
        <f>bagasi!D13</f>
        <v>0</v>
      </c>
      <c r="G13" s="81">
        <f>bagasi!G13</f>
        <v>0</v>
      </c>
      <c r="H13" s="86">
        <f>bagasi!H13</f>
        <v>0</v>
      </c>
      <c r="I13" s="42">
        <f t="shared" si="2"/>
        <v>0</v>
      </c>
      <c r="J13" s="98">
        <f t="shared" si="3"/>
        <v>-1</v>
      </c>
      <c r="K13" s="98">
        <f t="shared" si="0"/>
        <v>-1</v>
      </c>
      <c r="L13" s="98" t="e">
        <f t="shared" si="0"/>
        <v>#DIV/0!</v>
      </c>
      <c r="M13" s="98">
        <f t="shared" si="0"/>
        <v>-1</v>
      </c>
    </row>
    <row r="14" spans="1:13" x14ac:dyDescent="0.25">
      <c r="A14" s="35" t="s">
        <v>20</v>
      </c>
      <c r="B14" s="131">
        <f>SUM(B8:B13)</f>
        <v>1785130</v>
      </c>
      <c r="C14" s="131">
        <f>SUM(C8:C13)</f>
        <v>22048124</v>
      </c>
      <c r="D14" s="139">
        <v>0</v>
      </c>
      <c r="E14" s="141">
        <f t="shared" si="1"/>
        <v>23833254</v>
      </c>
      <c r="F14" s="143">
        <f>SUM(F8:F13)</f>
        <v>0</v>
      </c>
      <c r="G14" s="143">
        <f t="shared" ref="G14:H14" si="4">SUM(G8:G13)</f>
        <v>0</v>
      </c>
      <c r="H14" s="143">
        <f t="shared" si="4"/>
        <v>0</v>
      </c>
      <c r="I14" s="131">
        <f>SUM(F14:H15)</f>
        <v>0</v>
      </c>
      <c r="J14" s="129">
        <f>(((F14-B14)/B14))</f>
        <v>-1</v>
      </c>
      <c r="K14" s="129">
        <f t="shared" si="0"/>
        <v>-1</v>
      </c>
      <c r="L14" s="129" t="e">
        <f t="shared" si="0"/>
        <v>#DIV/0!</v>
      </c>
      <c r="M14" s="129">
        <f t="shared" si="0"/>
        <v>-1</v>
      </c>
    </row>
    <row r="15" spans="1:13" ht="15.75" thickBot="1" x14ac:dyDescent="0.3">
      <c r="A15" s="36" t="s">
        <v>57</v>
      </c>
      <c r="B15" s="132"/>
      <c r="C15" s="132"/>
      <c r="D15" s="140"/>
      <c r="E15" s="142"/>
      <c r="F15" s="144"/>
      <c r="G15" s="144"/>
      <c r="H15" s="144"/>
      <c r="I15" s="138"/>
      <c r="J15" s="130"/>
      <c r="K15" s="130"/>
      <c r="L15" s="130"/>
      <c r="M15" s="130"/>
    </row>
    <row r="16" spans="1:13" x14ac:dyDescent="0.25">
      <c r="A16" s="33" t="s">
        <v>21</v>
      </c>
      <c r="B16" s="27">
        <v>423743</v>
      </c>
      <c r="C16" s="27">
        <v>5421422</v>
      </c>
      <c r="D16" s="28">
        <v>0</v>
      </c>
      <c r="E16" s="31">
        <f>SUM(B16:D16)</f>
        <v>5845165</v>
      </c>
      <c r="F16" s="85">
        <f>bagasi!D15</f>
        <v>0</v>
      </c>
      <c r="G16" s="85">
        <f>bagasi!G15</f>
        <v>0</v>
      </c>
      <c r="H16" s="91">
        <f>bagasi!H15</f>
        <v>0</v>
      </c>
      <c r="I16" s="43">
        <f>SUM(F16:H16)</f>
        <v>0</v>
      </c>
      <c r="J16" s="99">
        <f>(((F16-B16)/B16))</f>
        <v>-1</v>
      </c>
      <c r="K16" s="99">
        <f t="shared" ref="K16:M22" si="5">(((G16-C16)/C16))</f>
        <v>-1</v>
      </c>
      <c r="L16" s="99" t="e">
        <f t="shared" si="5"/>
        <v>#DIV/0!</v>
      </c>
      <c r="M16" s="99">
        <f t="shared" si="5"/>
        <v>-1</v>
      </c>
    </row>
    <row r="17" spans="1:13" x14ac:dyDescent="0.25">
      <c r="A17" s="33" t="s">
        <v>22</v>
      </c>
      <c r="B17" s="27">
        <v>301441</v>
      </c>
      <c r="C17" s="27">
        <v>4538962</v>
      </c>
      <c r="D17" s="28">
        <v>0</v>
      </c>
      <c r="E17" s="31">
        <f t="shared" ref="E17:E21" si="6">SUM(B17:D17)</f>
        <v>4840403</v>
      </c>
      <c r="F17" s="94">
        <f>bagasi!D16</f>
        <v>0</v>
      </c>
      <c r="G17" s="94">
        <f>bagasi!G16</f>
        <v>0</v>
      </c>
      <c r="H17" s="92">
        <f>bagasi!H16</f>
        <v>0</v>
      </c>
      <c r="I17" s="37">
        <f t="shared" ref="I17:I21" si="7">SUM(F17:H17)</f>
        <v>0</v>
      </c>
      <c r="J17" s="99">
        <f t="shared" ref="J17:J21" si="8">(((F17-B17)/B17))</f>
        <v>-1</v>
      </c>
      <c r="K17" s="99">
        <f t="shared" si="5"/>
        <v>-1</v>
      </c>
      <c r="L17" s="99" t="e">
        <f t="shared" si="5"/>
        <v>#DIV/0!</v>
      </c>
      <c r="M17" s="99">
        <f t="shared" si="5"/>
        <v>-1</v>
      </c>
    </row>
    <row r="18" spans="1:13" x14ac:dyDescent="0.25">
      <c r="A18" s="33" t="s">
        <v>23</v>
      </c>
      <c r="B18" s="27">
        <v>297777</v>
      </c>
      <c r="C18" s="27">
        <v>3849702</v>
      </c>
      <c r="D18" s="28">
        <v>0</v>
      </c>
      <c r="E18" s="31">
        <f t="shared" si="6"/>
        <v>4147479</v>
      </c>
      <c r="F18" s="94">
        <f>bagasi!D17</f>
        <v>0</v>
      </c>
      <c r="G18" s="94">
        <f>bagasi!G17</f>
        <v>0</v>
      </c>
      <c r="H18" s="92">
        <f>bagasi!H17</f>
        <v>0</v>
      </c>
      <c r="I18" s="37">
        <f t="shared" si="7"/>
        <v>0</v>
      </c>
      <c r="J18" s="99">
        <f t="shared" si="8"/>
        <v>-1</v>
      </c>
      <c r="K18" s="99">
        <f t="shared" si="5"/>
        <v>-1</v>
      </c>
      <c r="L18" s="99" t="e">
        <f t="shared" si="5"/>
        <v>#DIV/0!</v>
      </c>
      <c r="M18" s="99">
        <f t="shared" si="5"/>
        <v>-1</v>
      </c>
    </row>
    <row r="19" spans="1:13" x14ac:dyDescent="0.25">
      <c r="A19" s="33" t="s">
        <v>24</v>
      </c>
      <c r="B19" s="27">
        <v>281192</v>
      </c>
      <c r="C19" s="27">
        <v>3719714</v>
      </c>
      <c r="D19" s="28">
        <v>0</v>
      </c>
      <c r="E19" s="31">
        <f t="shared" si="6"/>
        <v>4000906</v>
      </c>
      <c r="F19" s="94">
        <f>bagasi!D18</f>
        <v>0</v>
      </c>
      <c r="G19" s="94">
        <f>bagasi!G18</f>
        <v>0</v>
      </c>
      <c r="H19" s="92">
        <f>bagasi!H18</f>
        <v>0</v>
      </c>
      <c r="I19" s="37">
        <f t="shared" si="7"/>
        <v>0</v>
      </c>
      <c r="J19" s="99">
        <f t="shared" si="8"/>
        <v>-1</v>
      </c>
      <c r="K19" s="99">
        <f t="shared" si="5"/>
        <v>-1</v>
      </c>
      <c r="L19" s="99" t="e">
        <f t="shared" si="5"/>
        <v>#DIV/0!</v>
      </c>
      <c r="M19" s="99">
        <f t="shared" si="5"/>
        <v>-1</v>
      </c>
    </row>
    <row r="20" spans="1:13" x14ac:dyDescent="0.25">
      <c r="A20" s="33" t="s">
        <v>58</v>
      </c>
      <c r="B20" s="27">
        <v>269091</v>
      </c>
      <c r="C20" s="27">
        <v>3431321</v>
      </c>
      <c r="D20" s="28">
        <v>0</v>
      </c>
      <c r="E20" s="31">
        <f t="shared" si="6"/>
        <v>3700412</v>
      </c>
      <c r="F20" s="94">
        <f>bagasi!D19</f>
        <v>0</v>
      </c>
      <c r="G20" s="94">
        <f>bagasi!G19</f>
        <v>0</v>
      </c>
      <c r="H20" s="92">
        <f>bagasi!H19</f>
        <v>0</v>
      </c>
      <c r="I20" s="37">
        <f t="shared" si="7"/>
        <v>0</v>
      </c>
      <c r="J20" s="99">
        <f t="shared" si="8"/>
        <v>-1</v>
      </c>
      <c r="K20" s="99">
        <f t="shared" si="5"/>
        <v>-1</v>
      </c>
      <c r="L20" s="99" t="e">
        <f t="shared" si="5"/>
        <v>#DIV/0!</v>
      </c>
      <c r="M20" s="99">
        <f t="shared" si="5"/>
        <v>-1</v>
      </c>
    </row>
    <row r="21" spans="1:13" ht="15.75" thickBot="1" x14ac:dyDescent="0.3">
      <c r="A21" s="33" t="s">
        <v>26</v>
      </c>
      <c r="B21" s="27">
        <v>343615</v>
      </c>
      <c r="C21" s="27">
        <v>4321214</v>
      </c>
      <c r="D21" s="28">
        <v>0</v>
      </c>
      <c r="E21" s="31">
        <f t="shared" si="6"/>
        <v>4664829</v>
      </c>
      <c r="F21" s="95">
        <f>bagasi!D20</f>
        <v>0</v>
      </c>
      <c r="G21" s="95">
        <f>bagasi!G20</f>
        <v>0</v>
      </c>
      <c r="H21" s="93">
        <f>bagasi!H20</f>
        <v>0</v>
      </c>
      <c r="I21" s="44">
        <f t="shared" si="7"/>
        <v>0</v>
      </c>
      <c r="J21" s="99">
        <f t="shared" si="8"/>
        <v>-1</v>
      </c>
      <c r="K21" s="99">
        <f t="shared" si="5"/>
        <v>-1</v>
      </c>
      <c r="L21" s="99" t="e">
        <f t="shared" si="5"/>
        <v>#DIV/0!</v>
      </c>
      <c r="M21" s="99">
        <f t="shared" si="5"/>
        <v>-1</v>
      </c>
    </row>
    <row r="22" spans="1:13" x14ac:dyDescent="0.25">
      <c r="A22" s="35" t="s">
        <v>20</v>
      </c>
      <c r="B22" s="131">
        <f>SUM(B16:B21)</f>
        <v>1916859</v>
      </c>
      <c r="C22" s="131">
        <f t="shared" ref="C22:D22" si="9">SUM(C16:C21)</f>
        <v>25282335</v>
      </c>
      <c r="D22" s="131">
        <f t="shared" si="9"/>
        <v>0</v>
      </c>
      <c r="E22" s="139">
        <f>SUM(B22:D23)</f>
        <v>27199194</v>
      </c>
      <c r="F22" s="145">
        <f>SUM(F16:F21)</f>
        <v>0</v>
      </c>
      <c r="G22" s="145">
        <f>SUM(G16:G21)</f>
        <v>0</v>
      </c>
      <c r="H22" s="147">
        <v>0</v>
      </c>
      <c r="I22" s="145">
        <f>SUM(F22:H23)</f>
        <v>0</v>
      </c>
      <c r="J22" s="134">
        <f>(((F22-B22)/B22))</f>
        <v>-1</v>
      </c>
      <c r="K22" s="134">
        <f t="shared" si="5"/>
        <v>-1</v>
      </c>
      <c r="L22" s="134" t="e">
        <f t="shared" si="5"/>
        <v>#DIV/0!</v>
      </c>
      <c r="M22" s="134">
        <f t="shared" si="5"/>
        <v>-1</v>
      </c>
    </row>
    <row r="23" spans="1:13" ht="15.75" thickBot="1" x14ac:dyDescent="0.3">
      <c r="A23" s="36" t="s">
        <v>59</v>
      </c>
      <c r="B23" s="132"/>
      <c r="C23" s="132"/>
      <c r="D23" s="132"/>
      <c r="E23" s="140"/>
      <c r="F23" s="146"/>
      <c r="G23" s="146"/>
      <c r="H23" s="148"/>
      <c r="I23" s="146"/>
      <c r="J23" s="135"/>
      <c r="K23" s="135"/>
      <c r="L23" s="135"/>
      <c r="M23" s="135"/>
    </row>
    <row r="24" spans="1:13" ht="15.75" thickBot="1" x14ac:dyDescent="0.3">
      <c r="A24" s="38" t="s">
        <v>9</v>
      </c>
      <c r="B24" s="29">
        <f>B14+B22</f>
        <v>3701989</v>
      </c>
      <c r="C24" s="29">
        <f t="shared" ref="C24:D24" si="10">C14+C22</f>
        <v>47330459</v>
      </c>
      <c r="D24" s="29">
        <f t="shared" si="10"/>
        <v>0</v>
      </c>
      <c r="E24" s="45">
        <f>SUM(B24:D24)</f>
        <v>51032448</v>
      </c>
      <c r="F24" s="46">
        <f>F14+F22</f>
        <v>0</v>
      </c>
      <c r="G24" s="46">
        <f t="shared" ref="G24:H24" si="11">G14+G22</f>
        <v>0</v>
      </c>
      <c r="H24" s="46">
        <f t="shared" si="11"/>
        <v>0</v>
      </c>
      <c r="I24" s="47">
        <f>SUM(F24:H24)</f>
        <v>0</v>
      </c>
      <c r="J24" s="100">
        <f>(((F24-B24)/B24))</f>
        <v>-1</v>
      </c>
      <c r="K24" s="100">
        <f t="shared" ref="K24:M24" si="12">(((G24-C24)/C24))</f>
        <v>-1</v>
      </c>
      <c r="L24" s="100" t="e">
        <f t="shared" si="12"/>
        <v>#DIV/0!</v>
      </c>
      <c r="M24" s="100">
        <f t="shared" si="12"/>
        <v>-1</v>
      </c>
    </row>
  </sheetData>
  <mergeCells count="32">
    <mergeCell ref="M22:M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M14:M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A1:M1"/>
    <mergeCell ref="A2:M2"/>
    <mergeCell ref="A3:M3"/>
    <mergeCell ref="A5:C5"/>
    <mergeCell ref="A6:A7"/>
    <mergeCell ref="B6:E6"/>
    <mergeCell ref="F6:I6"/>
    <mergeCell ref="J6:M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4"/>
  <sheetViews>
    <sheetView workbookViewId="0">
      <selection activeCell="O6" sqref="O6"/>
    </sheetView>
  </sheetViews>
  <sheetFormatPr defaultRowHeight="15" x14ac:dyDescent="0.25"/>
  <cols>
    <col min="1" max="1" width="14.42578125" customWidth="1"/>
  </cols>
  <sheetData>
    <row r="1" spans="1:13" x14ac:dyDescent="0.25">
      <c r="A1" s="127" t="s">
        <v>62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3" x14ac:dyDescent="0.25">
      <c r="A2" s="127" t="s">
        <v>1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</row>
    <row r="3" spans="1:13" x14ac:dyDescent="0.25">
      <c r="A3" s="127" t="s">
        <v>2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</row>
    <row r="4" spans="1:13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15.75" thickBot="1" x14ac:dyDescent="0.3">
      <c r="A5" s="114" t="s">
        <v>31</v>
      </c>
      <c r="B5" s="114"/>
      <c r="C5" s="114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.75" thickBot="1" x14ac:dyDescent="0.3">
      <c r="A6" s="107" t="s">
        <v>28</v>
      </c>
      <c r="B6" s="109" t="s">
        <v>52</v>
      </c>
      <c r="C6" s="117"/>
      <c r="D6" s="117"/>
      <c r="E6" s="118"/>
      <c r="F6" s="128" t="s">
        <v>53</v>
      </c>
      <c r="G6" s="117"/>
      <c r="H6" s="117"/>
      <c r="I6" s="117"/>
      <c r="J6" s="149" t="s">
        <v>54</v>
      </c>
      <c r="K6" s="150"/>
      <c r="L6" s="150"/>
      <c r="M6" s="151"/>
    </row>
    <row r="7" spans="1:13" ht="15.75" thickBot="1" x14ac:dyDescent="0.3">
      <c r="A7" s="108"/>
      <c r="B7" s="16" t="s">
        <v>12</v>
      </c>
      <c r="C7" s="16" t="s">
        <v>13</v>
      </c>
      <c r="D7" s="16" t="s">
        <v>29</v>
      </c>
      <c r="E7" s="16" t="s">
        <v>9</v>
      </c>
      <c r="F7" s="16" t="s">
        <v>12</v>
      </c>
      <c r="G7" s="16" t="s">
        <v>13</v>
      </c>
      <c r="H7" s="16" t="s">
        <v>29</v>
      </c>
      <c r="I7" s="48" t="s">
        <v>9</v>
      </c>
      <c r="J7" s="49" t="s">
        <v>12</v>
      </c>
      <c r="K7" s="50" t="s">
        <v>13</v>
      </c>
      <c r="L7" s="50" t="s">
        <v>29</v>
      </c>
      <c r="M7" s="51" t="s">
        <v>9</v>
      </c>
    </row>
    <row r="8" spans="1:13" x14ac:dyDescent="0.25">
      <c r="A8" s="33" t="s">
        <v>14</v>
      </c>
      <c r="B8" s="27">
        <v>134669</v>
      </c>
      <c r="C8" s="27">
        <v>1644071</v>
      </c>
      <c r="D8" s="28">
        <v>0</v>
      </c>
      <c r="E8" s="26">
        <f>SUM(B8:D8)</f>
        <v>1778740</v>
      </c>
      <c r="F8" s="81">
        <f>kargo!D8</f>
        <v>0</v>
      </c>
      <c r="G8" s="81">
        <f>kargo!G8</f>
        <v>0</v>
      </c>
      <c r="H8" s="87">
        <f>kargo!H8</f>
        <v>0</v>
      </c>
      <c r="I8" s="42">
        <f>SUM(F8:H8)</f>
        <v>0</v>
      </c>
      <c r="J8" s="98">
        <f>(((F8-B8)/B8))</f>
        <v>-1</v>
      </c>
      <c r="K8" s="98">
        <f t="shared" ref="K8:M14" si="0">(((G8-C8)/C8))</f>
        <v>-1</v>
      </c>
      <c r="L8" s="98" t="e">
        <f t="shared" si="0"/>
        <v>#DIV/0!</v>
      </c>
      <c r="M8" s="98">
        <f t="shared" si="0"/>
        <v>-1</v>
      </c>
    </row>
    <row r="9" spans="1:13" x14ac:dyDescent="0.25">
      <c r="A9" s="33" t="s">
        <v>15</v>
      </c>
      <c r="B9" s="27">
        <v>78570</v>
      </c>
      <c r="C9" s="27">
        <v>1452052</v>
      </c>
      <c r="D9" s="28">
        <v>0</v>
      </c>
      <c r="E9" s="26">
        <f t="shared" ref="E9:E13" si="1">SUM(B9:D9)</f>
        <v>1530622</v>
      </c>
      <c r="F9" s="81">
        <f>kargo!D9</f>
        <v>0</v>
      </c>
      <c r="G9" s="81">
        <f>kargo!G9</f>
        <v>0</v>
      </c>
      <c r="H9" s="87">
        <f>kargo!H9</f>
        <v>0</v>
      </c>
      <c r="I9" s="42">
        <f t="shared" ref="I9:I13" si="2">SUM(F9:H9)</f>
        <v>0</v>
      </c>
      <c r="J9" s="98">
        <f t="shared" ref="J9:J13" si="3">(((F9-B9)/B9))</f>
        <v>-1</v>
      </c>
      <c r="K9" s="98">
        <f t="shared" si="0"/>
        <v>-1</v>
      </c>
      <c r="L9" s="98" t="e">
        <f t="shared" si="0"/>
        <v>#DIV/0!</v>
      </c>
      <c r="M9" s="98">
        <f t="shared" si="0"/>
        <v>-1</v>
      </c>
    </row>
    <row r="10" spans="1:13" x14ac:dyDescent="0.25">
      <c r="A10" s="33" t="s">
        <v>16</v>
      </c>
      <c r="B10" s="27">
        <v>114276</v>
      </c>
      <c r="C10" s="27">
        <v>1620052</v>
      </c>
      <c r="D10" s="28">
        <v>0</v>
      </c>
      <c r="E10" s="26">
        <f t="shared" si="1"/>
        <v>1734328</v>
      </c>
      <c r="F10" s="81">
        <f>kargo!D10</f>
        <v>0</v>
      </c>
      <c r="G10" s="81">
        <f>kargo!G10</f>
        <v>0</v>
      </c>
      <c r="H10" s="87">
        <f>kargo!H10</f>
        <v>0</v>
      </c>
      <c r="I10" s="42">
        <f t="shared" si="2"/>
        <v>0</v>
      </c>
      <c r="J10" s="98">
        <f t="shared" si="3"/>
        <v>-1</v>
      </c>
      <c r="K10" s="98">
        <f t="shared" si="0"/>
        <v>-1</v>
      </c>
      <c r="L10" s="98" t="e">
        <f t="shared" si="0"/>
        <v>#DIV/0!</v>
      </c>
      <c r="M10" s="98">
        <f t="shared" si="0"/>
        <v>-1</v>
      </c>
    </row>
    <row r="11" spans="1:13" x14ac:dyDescent="0.25">
      <c r="A11" s="33" t="s">
        <v>17</v>
      </c>
      <c r="B11" s="27">
        <v>123820</v>
      </c>
      <c r="C11" s="27">
        <v>1626981</v>
      </c>
      <c r="D11" s="28">
        <v>0</v>
      </c>
      <c r="E11" s="26">
        <f t="shared" si="1"/>
        <v>1750801</v>
      </c>
      <c r="F11" s="81">
        <f>kargo!D11</f>
        <v>0</v>
      </c>
      <c r="G11" s="81">
        <f>kargo!G11</f>
        <v>0</v>
      </c>
      <c r="H11" s="87">
        <f>kargo!H11</f>
        <v>0</v>
      </c>
      <c r="I11" s="42">
        <f t="shared" si="2"/>
        <v>0</v>
      </c>
      <c r="J11" s="98">
        <f t="shared" si="3"/>
        <v>-1</v>
      </c>
      <c r="K11" s="98">
        <f t="shared" si="0"/>
        <v>-1</v>
      </c>
      <c r="L11" s="98" t="e">
        <f t="shared" si="0"/>
        <v>#DIV/0!</v>
      </c>
      <c r="M11" s="98">
        <f t="shared" si="0"/>
        <v>-1</v>
      </c>
    </row>
    <row r="12" spans="1:13" x14ac:dyDescent="0.25">
      <c r="A12" s="33" t="s">
        <v>18</v>
      </c>
      <c r="B12" s="27">
        <v>127601</v>
      </c>
      <c r="C12" s="27">
        <v>1716355</v>
      </c>
      <c r="D12" s="28">
        <v>0</v>
      </c>
      <c r="E12" s="26">
        <f t="shared" si="1"/>
        <v>1843956</v>
      </c>
      <c r="F12" s="81">
        <f>kargo!D12</f>
        <v>0</v>
      </c>
      <c r="G12" s="81">
        <f>kargo!G12</f>
        <v>0</v>
      </c>
      <c r="H12" s="87">
        <f>kargo!H12</f>
        <v>0</v>
      </c>
      <c r="I12" s="42">
        <f t="shared" si="2"/>
        <v>0</v>
      </c>
      <c r="J12" s="98">
        <f t="shared" si="3"/>
        <v>-1</v>
      </c>
      <c r="K12" s="98">
        <f t="shared" si="0"/>
        <v>-1</v>
      </c>
      <c r="L12" s="98" t="e">
        <f t="shared" si="0"/>
        <v>#DIV/0!</v>
      </c>
      <c r="M12" s="98">
        <f t="shared" si="0"/>
        <v>-1</v>
      </c>
    </row>
    <row r="13" spans="1:13" ht="15.75" thickBot="1" x14ac:dyDescent="0.3">
      <c r="A13" s="33" t="s">
        <v>19</v>
      </c>
      <c r="B13" s="29">
        <v>156788</v>
      </c>
      <c r="C13" s="29">
        <v>1980615</v>
      </c>
      <c r="D13" s="28">
        <v>5</v>
      </c>
      <c r="E13" s="26">
        <f t="shared" si="1"/>
        <v>2137408</v>
      </c>
      <c r="F13" s="81">
        <f>kargo!D13</f>
        <v>0</v>
      </c>
      <c r="G13" s="81">
        <f>kargo!G13</f>
        <v>0</v>
      </c>
      <c r="H13" s="87">
        <f>kargo!H13</f>
        <v>0</v>
      </c>
      <c r="I13" s="42">
        <f t="shared" si="2"/>
        <v>0</v>
      </c>
      <c r="J13" s="98">
        <f t="shared" si="3"/>
        <v>-1</v>
      </c>
      <c r="K13" s="98">
        <f t="shared" si="0"/>
        <v>-1</v>
      </c>
      <c r="L13" s="98">
        <f t="shared" si="0"/>
        <v>-1</v>
      </c>
      <c r="M13" s="98">
        <f t="shared" si="0"/>
        <v>-1</v>
      </c>
    </row>
    <row r="14" spans="1:13" x14ac:dyDescent="0.25">
      <c r="A14" s="35" t="s">
        <v>20</v>
      </c>
      <c r="B14" s="131">
        <f>SUM(B8:B13)</f>
        <v>735724</v>
      </c>
      <c r="C14" s="131">
        <f t="shared" ref="C14:D14" si="4">SUM(C8:C13)</f>
        <v>10040126</v>
      </c>
      <c r="D14" s="131">
        <f t="shared" si="4"/>
        <v>5</v>
      </c>
      <c r="E14" s="131">
        <f>SUM(B14:D15)</f>
        <v>10775855</v>
      </c>
      <c r="F14" s="131">
        <f>SUM(F8:F13)</f>
        <v>0</v>
      </c>
      <c r="G14" s="131">
        <f t="shared" ref="G14:H14" si="5">SUM(G8:G13)</f>
        <v>0</v>
      </c>
      <c r="H14" s="131">
        <f t="shared" si="5"/>
        <v>0</v>
      </c>
      <c r="I14" s="131">
        <f>SUM(F14:H15)</f>
        <v>0</v>
      </c>
      <c r="J14" s="129">
        <f>(((F14-B14)/B14))</f>
        <v>-1</v>
      </c>
      <c r="K14" s="129">
        <f t="shared" si="0"/>
        <v>-1</v>
      </c>
      <c r="L14" s="129">
        <f t="shared" si="0"/>
        <v>-1</v>
      </c>
      <c r="M14" s="129">
        <f t="shared" si="0"/>
        <v>-1</v>
      </c>
    </row>
    <row r="15" spans="1:13" ht="15.75" thickBot="1" x14ac:dyDescent="0.3">
      <c r="A15" s="36" t="s">
        <v>57</v>
      </c>
      <c r="B15" s="132"/>
      <c r="C15" s="132"/>
      <c r="D15" s="132"/>
      <c r="E15" s="132"/>
      <c r="F15" s="138"/>
      <c r="G15" s="138"/>
      <c r="H15" s="138"/>
      <c r="I15" s="138"/>
      <c r="J15" s="130"/>
      <c r="K15" s="130"/>
      <c r="L15" s="130"/>
      <c r="M15" s="130"/>
    </row>
    <row r="16" spans="1:13" x14ac:dyDescent="0.25">
      <c r="A16" s="33" t="s">
        <v>21</v>
      </c>
      <c r="B16" s="27">
        <v>78405</v>
      </c>
      <c r="C16" s="27">
        <v>1338551</v>
      </c>
      <c r="D16" s="28">
        <v>0</v>
      </c>
      <c r="E16" s="31">
        <f>SUM(B16:D16)</f>
        <v>1416956</v>
      </c>
      <c r="F16" s="85">
        <f>kargo!D15</f>
        <v>0</v>
      </c>
      <c r="G16" s="85">
        <f>kargo!G15</f>
        <v>0</v>
      </c>
      <c r="H16" s="85">
        <f>kargo!H15</f>
        <v>0</v>
      </c>
      <c r="I16" s="43">
        <f>SUM(F16:H16)</f>
        <v>0</v>
      </c>
      <c r="J16" s="99">
        <f>(((F16-B16)/B16))</f>
        <v>-1</v>
      </c>
      <c r="K16" s="99">
        <f t="shared" ref="K16:M22" si="6">(((G16-C16)/C16))</f>
        <v>-1</v>
      </c>
      <c r="L16" s="99" t="e">
        <f t="shared" si="6"/>
        <v>#DIV/0!</v>
      </c>
      <c r="M16" s="99">
        <f t="shared" si="6"/>
        <v>-1</v>
      </c>
    </row>
    <row r="17" spans="1:13" x14ac:dyDescent="0.25">
      <c r="A17" s="33" t="s">
        <v>22</v>
      </c>
      <c r="B17" s="27">
        <v>139633</v>
      </c>
      <c r="C17" s="27">
        <v>1731221</v>
      </c>
      <c r="D17" s="28">
        <v>0</v>
      </c>
      <c r="E17" s="31">
        <f t="shared" ref="E17:E21" si="7">SUM(B17:D17)</f>
        <v>1870854</v>
      </c>
      <c r="F17" s="94">
        <f>kargo!D16</f>
        <v>0</v>
      </c>
      <c r="G17" s="94">
        <f>kargo!G16</f>
        <v>0</v>
      </c>
      <c r="H17" s="94">
        <f>kargo!H16</f>
        <v>0</v>
      </c>
      <c r="I17" s="37">
        <f t="shared" ref="I17:I21" si="8">SUM(F17:H17)</f>
        <v>0</v>
      </c>
      <c r="J17" s="99">
        <f t="shared" ref="J17:J21" si="9">(((F17-B17)/B17))</f>
        <v>-1</v>
      </c>
      <c r="K17" s="99">
        <f t="shared" si="6"/>
        <v>-1</v>
      </c>
      <c r="L17" s="99" t="e">
        <f t="shared" si="6"/>
        <v>#DIV/0!</v>
      </c>
      <c r="M17" s="99">
        <f t="shared" si="6"/>
        <v>-1</v>
      </c>
    </row>
    <row r="18" spans="1:13" x14ac:dyDescent="0.25">
      <c r="A18" s="33" t="s">
        <v>23</v>
      </c>
      <c r="B18" s="27">
        <v>143189</v>
      </c>
      <c r="C18" s="27">
        <v>1641603</v>
      </c>
      <c r="D18" s="28">
        <v>0</v>
      </c>
      <c r="E18" s="31">
        <f t="shared" si="7"/>
        <v>1784792</v>
      </c>
      <c r="F18" s="94">
        <f>kargo!D17</f>
        <v>0</v>
      </c>
      <c r="G18" s="94">
        <f>kargo!G17</f>
        <v>0</v>
      </c>
      <c r="H18" s="94">
        <f>kargo!H17</f>
        <v>0</v>
      </c>
      <c r="I18" s="37">
        <f t="shared" si="8"/>
        <v>0</v>
      </c>
      <c r="J18" s="99">
        <f t="shared" si="9"/>
        <v>-1</v>
      </c>
      <c r="K18" s="99">
        <f t="shared" si="6"/>
        <v>-1</v>
      </c>
      <c r="L18" s="99" t="e">
        <f t="shared" si="6"/>
        <v>#DIV/0!</v>
      </c>
      <c r="M18" s="99">
        <f t="shared" si="6"/>
        <v>-1</v>
      </c>
    </row>
    <row r="19" spans="1:13" x14ac:dyDescent="0.25">
      <c r="A19" s="33" t="s">
        <v>24</v>
      </c>
      <c r="B19" s="27">
        <v>197661</v>
      </c>
      <c r="C19" s="27">
        <v>1706990</v>
      </c>
      <c r="D19" s="28">
        <v>0</v>
      </c>
      <c r="E19" s="31">
        <f t="shared" si="7"/>
        <v>1904651</v>
      </c>
      <c r="F19" s="94">
        <f>kargo!D18</f>
        <v>0</v>
      </c>
      <c r="G19" s="94">
        <f>kargo!G18</f>
        <v>0</v>
      </c>
      <c r="H19" s="94">
        <f>kargo!H18</f>
        <v>0</v>
      </c>
      <c r="I19" s="37">
        <f t="shared" si="8"/>
        <v>0</v>
      </c>
      <c r="J19" s="99">
        <f t="shared" si="9"/>
        <v>-1</v>
      </c>
      <c r="K19" s="99">
        <f t="shared" si="6"/>
        <v>-1</v>
      </c>
      <c r="L19" s="99" t="e">
        <f t="shared" si="6"/>
        <v>#DIV/0!</v>
      </c>
      <c r="M19" s="99">
        <f t="shared" si="6"/>
        <v>-1</v>
      </c>
    </row>
    <row r="20" spans="1:13" x14ac:dyDescent="0.25">
      <c r="A20" s="33" t="s">
        <v>58</v>
      </c>
      <c r="B20" s="27">
        <v>123635</v>
      </c>
      <c r="C20" s="27">
        <v>1787161</v>
      </c>
      <c r="D20" s="28">
        <v>0</v>
      </c>
      <c r="E20" s="31">
        <f t="shared" si="7"/>
        <v>1910796</v>
      </c>
      <c r="F20" s="94">
        <f>kargo!D19</f>
        <v>0</v>
      </c>
      <c r="G20" s="94">
        <f>kargo!G19</f>
        <v>0</v>
      </c>
      <c r="H20" s="94">
        <f>kargo!H19</f>
        <v>0</v>
      </c>
      <c r="I20" s="37">
        <f t="shared" si="8"/>
        <v>0</v>
      </c>
      <c r="J20" s="99">
        <f t="shared" si="9"/>
        <v>-1</v>
      </c>
      <c r="K20" s="99">
        <f t="shared" si="6"/>
        <v>-1</v>
      </c>
      <c r="L20" s="99" t="e">
        <f t="shared" si="6"/>
        <v>#DIV/0!</v>
      </c>
      <c r="M20" s="99">
        <f t="shared" si="6"/>
        <v>-1</v>
      </c>
    </row>
    <row r="21" spans="1:13" ht="15.75" thickBot="1" x14ac:dyDescent="0.3">
      <c r="A21" s="33" t="s">
        <v>26</v>
      </c>
      <c r="B21" s="27">
        <v>151011</v>
      </c>
      <c r="C21" s="27">
        <v>1778130</v>
      </c>
      <c r="D21" s="28">
        <v>0</v>
      </c>
      <c r="E21" s="31">
        <f t="shared" si="7"/>
        <v>1929141</v>
      </c>
      <c r="F21" s="95">
        <f>kargo!D20</f>
        <v>0</v>
      </c>
      <c r="G21" s="95">
        <f>kargo!G20</f>
        <v>0</v>
      </c>
      <c r="H21" s="95">
        <f>kargo!H20</f>
        <v>0</v>
      </c>
      <c r="I21" s="44">
        <f t="shared" si="8"/>
        <v>0</v>
      </c>
      <c r="J21" s="99">
        <f t="shared" si="9"/>
        <v>-1</v>
      </c>
      <c r="K21" s="99">
        <f t="shared" si="6"/>
        <v>-1</v>
      </c>
      <c r="L21" s="99" t="e">
        <f t="shared" si="6"/>
        <v>#DIV/0!</v>
      </c>
      <c r="M21" s="99">
        <f t="shared" si="6"/>
        <v>-1</v>
      </c>
    </row>
    <row r="22" spans="1:13" x14ac:dyDescent="0.25">
      <c r="A22" s="35" t="s">
        <v>20</v>
      </c>
      <c r="B22" s="131">
        <f>SUM(B16:B21)</f>
        <v>833534</v>
      </c>
      <c r="C22" s="131">
        <f t="shared" ref="C22:D22" si="10">SUM(C16:C21)</f>
        <v>9983656</v>
      </c>
      <c r="D22" s="131">
        <f t="shared" si="10"/>
        <v>0</v>
      </c>
      <c r="E22" s="139">
        <f>SUM(B22:D23)</f>
        <v>10817190</v>
      </c>
      <c r="F22" s="145">
        <f>SUM(F16:F21)</f>
        <v>0</v>
      </c>
      <c r="G22" s="145">
        <f t="shared" ref="G22:H22" si="11">SUM(G16:G21)</f>
        <v>0</v>
      </c>
      <c r="H22" s="145">
        <f t="shared" si="11"/>
        <v>0</v>
      </c>
      <c r="I22" s="145">
        <f>SUM(F22:H23)</f>
        <v>0</v>
      </c>
      <c r="J22" s="134">
        <f>(((F22-B22)/B22))</f>
        <v>-1</v>
      </c>
      <c r="K22" s="134">
        <f t="shared" si="6"/>
        <v>-1</v>
      </c>
      <c r="L22" s="134" t="e">
        <f t="shared" si="6"/>
        <v>#DIV/0!</v>
      </c>
      <c r="M22" s="134">
        <f t="shared" si="6"/>
        <v>-1</v>
      </c>
    </row>
    <row r="23" spans="1:13" ht="15.75" thickBot="1" x14ac:dyDescent="0.3">
      <c r="A23" s="36" t="s">
        <v>59</v>
      </c>
      <c r="B23" s="132"/>
      <c r="C23" s="132"/>
      <c r="D23" s="132"/>
      <c r="E23" s="140"/>
      <c r="F23" s="146"/>
      <c r="G23" s="146"/>
      <c r="H23" s="146"/>
      <c r="I23" s="146"/>
      <c r="J23" s="135"/>
      <c r="K23" s="135"/>
      <c r="L23" s="135"/>
      <c r="M23" s="135"/>
    </row>
    <row r="24" spans="1:13" ht="15.75" thickBot="1" x14ac:dyDescent="0.3">
      <c r="A24" s="38" t="s">
        <v>9</v>
      </c>
      <c r="B24" s="29">
        <f>B14+B22</f>
        <v>1569258</v>
      </c>
      <c r="C24" s="29">
        <f t="shared" ref="C24:D24" si="12">C14+C22</f>
        <v>20023782</v>
      </c>
      <c r="D24" s="29">
        <f t="shared" si="12"/>
        <v>5</v>
      </c>
      <c r="E24" s="45">
        <f>SUM(B24:D24)</f>
        <v>21593045</v>
      </c>
      <c r="F24" s="46">
        <f>F14+F22</f>
        <v>0</v>
      </c>
      <c r="G24" s="46">
        <f t="shared" ref="G24:H24" si="13">G14+G22</f>
        <v>0</v>
      </c>
      <c r="H24" s="46">
        <f t="shared" si="13"/>
        <v>0</v>
      </c>
      <c r="I24" s="47">
        <f>SUM(F24:H24)</f>
        <v>0</v>
      </c>
      <c r="J24" s="100">
        <f>(((F24-B24)/B24))</f>
        <v>-1</v>
      </c>
      <c r="K24" s="100">
        <f t="shared" ref="K24:M24" si="14">(((G24-C24)/C24))</f>
        <v>-1</v>
      </c>
      <c r="L24" s="100">
        <f t="shared" si="14"/>
        <v>-1</v>
      </c>
      <c r="M24" s="100">
        <f t="shared" si="14"/>
        <v>-1</v>
      </c>
    </row>
  </sheetData>
  <mergeCells count="32">
    <mergeCell ref="M22:M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M14:M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A1:M1"/>
    <mergeCell ref="A2:M2"/>
    <mergeCell ref="A3:M3"/>
    <mergeCell ref="A5:C5"/>
    <mergeCell ref="A6:A7"/>
    <mergeCell ref="B6:E6"/>
    <mergeCell ref="F6:I6"/>
    <mergeCell ref="J6:M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24"/>
  <sheetViews>
    <sheetView workbookViewId="0">
      <selection activeCell="O6" sqref="O6"/>
    </sheetView>
  </sheetViews>
  <sheetFormatPr defaultRowHeight="15" x14ac:dyDescent="0.25"/>
  <sheetData>
    <row r="1" spans="1:13" x14ac:dyDescent="0.25">
      <c r="A1" s="127" t="s">
        <v>63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3" x14ac:dyDescent="0.25">
      <c r="A2" s="127" t="s">
        <v>1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</row>
    <row r="3" spans="1:13" x14ac:dyDescent="0.25">
      <c r="A3" s="127" t="s">
        <v>2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</row>
    <row r="4" spans="1:13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15.75" thickBot="1" x14ac:dyDescent="0.3">
      <c r="A5" s="22" t="s">
        <v>32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ht="15.75" thickBot="1" x14ac:dyDescent="0.3">
      <c r="A6" s="107" t="s">
        <v>28</v>
      </c>
      <c r="B6" s="109" t="s">
        <v>52</v>
      </c>
      <c r="C6" s="117"/>
      <c r="D6" s="117"/>
      <c r="E6" s="118"/>
      <c r="F6" s="128" t="s">
        <v>53</v>
      </c>
      <c r="G6" s="117"/>
      <c r="H6" s="117"/>
      <c r="I6" s="118"/>
      <c r="J6" s="128" t="s">
        <v>54</v>
      </c>
      <c r="K6" s="117"/>
      <c r="L6" s="117"/>
      <c r="M6" s="118"/>
    </row>
    <row r="7" spans="1:13" ht="15.75" thickBot="1" x14ac:dyDescent="0.3">
      <c r="A7" s="108"/>
      <c r="B7" s="16" t="s">
        <v>12</v>
      </c>
      <c r="C7" s="16" t="s">
        <v>13</v>
      </c>
      <c r="D7" s="16" t="s">
        <v>29</v>
      </c>
      <c r="E7" s="16" t="s">
        <v>9</v>
      </c>
      <c r="F7" s="16" t="s">
        <v>12</v>
      </c>
      <c r="G7" s="16" t="s">
        <v>13</v>
      </c>
      <c r="H7" s="16" t="s">
        <v>29</v>
      </c>
      <c r="I7" s="16" t="s">
        <v>9</v>
      </c>
      <c r="J7" s="16" t="s">
        <v>12</v>
      </c>
      <c r="K7" s="16" t="s">
        <v>13</v>
      </c>
      <c r="L7" s="16" t="s">
        <v>29</v>
      </c>
      <c r="M7" s="16" t="s">
        <v>9</v>
      </c>
    </row>
    <row r="8" spans="1:13" x14ac:dyDescent="0.25">
      <c r="A8" s="33" t="s">
        <v>14</v>
      </c>
      <c r="B8" s="27">
        <v>0</v>
      </c>
      <c r="C8" s="27">
        <v>0</v>
      </c>
      <c r="D8" s="28">
        <v>0</v>
      </c>
      <c r="E8" s="26">
        <f>SUM(B8:D8)</f>
        <v>0</v>
      </c>
      <c r="F8" s="81">
        <f>pos!D8</f>
        <v>0</v>
      </c>
      <c r="G8" s="81">
        <f>pos!G8</f>
        <v>0</v>
      </c>
      <c r="H8" s="86">
        <f>pos!H8</f>
        <v>0</v>
      </c>
      <c r="I8" s="42">
        <f>SUM(F8:H8)</f>
        <v>0</v>
      </c>
      <c r="J8" s="98" t="e">
        <f>(((F8-B8)/B8))</f>
        <v>#DIV/0!</v>
      </c>
      <c r="K8" s="98" t="e">
        <f t="shared" ref="K8:M14" si="0">(((G8-C8)/C8))</f>
        <v>#DIV/0!</v>
      </c>
      <c r="L8" s="98" t="e">
        <f t="shared" si="0"/>
        <v>#DIV/0!</v>
      </c>
      <c r="M8" s="98" t="e">
        <f t="shared" si="0"/>
        <v>#DIV/0!</v>
      </c>
    </row>
    <row r="9" spans="1:13" x14ac:dyDescent="0.25">
      <c r="A9" s="33" t="s">
        <v>15</v>
      </c>
      <c r="B9" s="27">
        <v>0</v>
      </c>
      <c r="C9" s="27">
        <v>19</v>
      </c>
      <c r="D9" s="28">
        <v>0</v>
      </c>
      <c r="E9" s="26">
        <f t="shared" ref="E9:E13" si="1">SUM(B9:D9)</f>
        <v>19</v>
      </c>
      <c r="F9" s="81">
        <f>pos!D9</f>
        <v>0</v>
      </c>
      <c r="G9" s="81">
        <f>pos!G9</f>
        <v>0</v>
      </c>
      <c r="H9" s="86">
        <f>pos!H9</f>
        <v>0</v>
      </c>
      <c r="I9" s="42">
        <f t="shared" ref="I9:I13" si="2">SUM(F9:H9)</f>
        <v>0</v>
      </c>
      <c r="J9" s="98" t="e">
        <f t="shared" ref="J9:J13" si="3">(((F9-B9)/B9))</f>
        <v>#DIV/0!</v>
      </c>
      <c r="K9" s="98">
        <f t="shared" si="0"/>
        <v>-1</v>
      </c>
      <c r="L9" s="98" t="e">
        <f t="shared" si="0"/>
        <v>#DIV/0!</v>
      </c>
      <c r="M9" s="98">
        <f t="shared" si="0"/>
        <v>-1</v>
      </c>
    </row>
    <row r="10" spans="1:13" x14ac:dyDescent="0.25">
      <c r="A10" s="33" t="s">
        <v>16</v>
      </c>
      <c r="B10" s="27">
        <v>0</v>
      </c>
      <c r="C10" s="27">
        <v>20</v>
      </c>
      <c r="D10" s="28">
        <v>0</v>
      </c>
      <c r="E10" s="26">
        <f t="shared" si="1"/>
        <v>20</v>
      </c>
      <c r="F10" s="81">
        <f>pos!D10</f>
        <v>0</v>
      </c>
      <c r="G10" s="81">
        <f>pos!G10</f>
        <v>0</v>
      </c>
      <c r="H10" s="86">
        <f>pos!H10</f>
        <v>0</v>
      </c>
      <c r="I10" s="42">
        <f t="shared" si="2"/>
        <v>0</v>
      </c>
      <c r="J10" s="98" t="e">
        <f t="shared" si="3"/>
        <v>#DIV/0!</v>
      </c>
      <c r="K10" s="98">
        <f t="shared" si="0"/>
        <v>-1</v>
      </c>
      <c r="L10" s="98" t="e">
        <f t="shared" si="0"/>
        <v>#DIV/0!</v>
      </c>
      <c r="M10" s="98">
        <f t="shared" si="0"/>
        <v>-1</v>
      </c>
    </row>
    <row r="11" spans="1:13" x14ac:dyDescent="0.25">
      <c r="A11" s="33" t="s">
        <v>17</v>
      </c>
      <c r="B11" s="27">
        <v>0</v>
      </c>
      <c r="C11" s="27">
        <v>100</v>
      </c>
      <c r="D11" s="28">
        <v>0</v>
      </c>
      <c r="E11" s="26">
        <f t="shared" si="1"/>
        <v>100</v>
      </c>
      <c r="F11" s="81">
        <f>pos!D11</f>
        <v>0</v>
      </c>
      <c r="G11" s="81">
        <f>pos!G11</f>
        <v>0</v>
      </c>
      <c r="H11" s="86">
        <f>pos!H11</f>
        <v>0</v>
      </c>
      <c r="I11" s="42">
        <f t="shared" si="2"/>
        <v>0</v>
      </c>
      <c r="J11" s="98" t="e">
        <f t="shared" si="3"/>
        <v>#DIV/0!</v>
      </c>
      <c r="K11" s="98">
        <f t="shared" si="0"/>
        <v>-1</v>
      </c>
      <c r="L11" s="98" t="e">
        <f t="shared" si="0"/>
        <v>#DIV/0!</v>
      </c>
      <c r="M11" s="98">
        <f t="shared" si="0"/>
        <v>-1</v>
      </c>
    </row>
    <row r="12" spans="1:13" x14ac:dyDescent="0.25">
      <c r="A12" s="33" t="s">
        <v>18</v>
      </c>
      <c r="B12" s="27">
        <v>0</v>
      </c>
      <c r="C12" s="27">
        <v>100</v>
      </c>
      <c r="D12" s="28">
        <v>0</v>
      </c>
      <c r="E12" s="26">
        <f t="shared" si="1"/>
        <v>100</v>
      </c>
      <c r="F12" s="81">
        <f>pos!D12</f>
        <v>0</v>
      </c>
      <c r="G12" s="81">
        <f>pos!G12</f>
        <v>0</v>
      </c>
      <c r="H12" s="86">
        <f>pos!H12</f>
        <v>0</v>
      </c>
      <c r="I12" s="42">
        <f t="shared" si="2"/>
        <v>0</v>
      </c>
      <c r="J12" s="98" t="e">
        <f t="shared" si="3"/>
        <v>#DIV/0!</v>
      </c>
      <c r="K12" s="98">
        <f t="shared" si="0"/>
        <v>-1</v>
      </c>
      <c r="L12" s="98" t="e">
        <f t="shared" si="0"/>
        <v>#DIV/0!</v>
      </c>
      <c r="M12" s="98">
        <f t="shared" si="0"/>
        <v>-1</v>
      </c>
    </row>
    <row r="13" spans="1:13" ht="15.75" thickBot="1" x14ac:dyDescent="0.3">
      <c r="A13" s="33" t="s">
        <v>19</v>
      </c>
      <c r="B13" s="29">
        <v>0</v>
      </c>
      <c r="C13" s="29">
        <v>0</v>
      </c>
      <c r="D13" s="28">
        <v>0</v>
      </c>
      <c r="E13" s="26">
        <f t="shared" si="1"/>
        <v>0</v>
      </c>
      <c r="F13" s="81">
        <f>pos!D13</f>
        <v>0</v>
      </c>
      <c r="G13" s="81">
        <f>pos!G13</f>
        <v>0</v>
      </c>
      <c r="H13" s="86">
        <f>pos!H13</f>
        <v>0</v>
      </c>
      <c r="I13" s="42">
        <f t="shared" si="2"/>
        <v>0</v>
      </c>
      <c r="J13" s="98" t="e">
        <f t="shared" si="3"/>
        <v>#DIV/0!</v>
      </c>
      <c r="K13" s="98" t="e">
        <f t="shared" si="0"/>
        <v>#DIV/0!</v>
      </c>
      <c r="L13" s="98" t="e">
        <f t="shared" si="0"/>
        <v>#DIV/0!</v>
      </c>
      <c r="M13" s="98" t="e">
        <f t="shared" si="0"/>
        <v>#DIV/0!</v>
      </c>
    </row>
    <row r="14" spans="1:13" x14ac:dyDescent="0.25">
      <c r="A14" s="35" t="s">
        <v>20</v>
      </c>
      <c r="B14" s="131">
        <f>SUM(B8:B13)</f>
        <v>0</v>
      </c>
      <c r="C14" s="131">
        <f t="shared" ref="C14:D14" si="4">SUM(C8:C13)</f>
        <v>239</v>
      </c>
      <c r="D14" s="131">
        <f t="shared" si="4"/>
        <v>0</v>
      </c>
      <c r="E14" s="131">
        <f>SUM(B14:D15)</f>
        <v>239</v>
      </c>
      <c r="F14" s="131">
        <f>SUM(F8:F13)</f>
        <v>0</v>
      </c>
      <c r="G14" s="131">
        <f t="shared" ref="G14:H14" si="5">SUM(G8:G13)</f>
        <v>0</v>
      </c>
      <c r="H14" s="131">
        <f t="shared" si="5"/>
        <v>0</v>
      </c>
      <c r="I14" s="131">
        <f>SUM(F14:H15)</f>
        <v>0</v>
      </c>
      <c r="J14" s="129" t="e">
        <f>(((F14-B14)/B14))</f>
        <v>#DIV/0!</v>
      </c>
      <c r="K14" s="129">
        <f t="shared" si="0"/>
        <v>-1</v>
      </c>
      <c r="L14" s="129" t="e">
        <f t="shared" si="0"/>
        <v>#DIV/0!</v>
      </c>
      <c r="M14" s="129">
        <f t="shared" si="0"/>
        <v>-1</v>
      </c>
    </row>
    <row r="15" spans="1:13" ht="15.75" thickBot="1" x14ac:dyDescent="0.3">
      <c r="A15" s="36" t="s">
        <v>57</v>
      </c>
      <c r="B15" s="132"/>
      <c r="C15" s="132"/>
      <c r="D15" s="132"/>
      <c r="E15" s="132"/>
      <c r="F15" s="138"/>
      <c r="G15" s="138"/>
      <c r="H15" s="138"/>
      <c r="I15" s="138"/>
      <c r="J15" s="130"/>
      <c r="K15" s="130"/>
      <c r="L15" s="130"/>
      <c r="M15" s="130"/>
    </row>
    <row r="16" spans="1:13" x14ac:dyDescent="0.25">
      <c r="A16" s="33" t="s">
        <v>21</v>
      </c>
      <c r="B16" s="27">
        <v>0</v>
      </c>
      <c r="C16" s="27">
        <v>0</v>
      </c>
      <c r="D16" s="28">
        <v>0</v>
      </c>
      <c r="E16" s="31">
        <f>SUM(B16:D16)</f>
        <v>0</v>
      </c>
      <c r="F16" s="85">
        <f>pos!D15</f>
        <v>0</v>
      </c>
      <c r="G16" s="88">
        <f>pos!G15</f>
        <v>0</v>
      </c>
      <c r="H16" s="91">
        <f>pos!H15</f>
        <v>0</v>
      </c>
      <c r="I16" s="43">
        <f>SUM(F16:H16)</f>
        <v>0</v>
      </c>
      <c r="J16" s="99" t="e">
        <f>(((F16-B16)/B16))</f>
        <v>#DIV/0!</v>
      </c>
      <c r="K16" s="99" t="e">
        <f t="shared" ref="K16:M22" si="6">(((G16-C16)/C16))</f>
        <v>#DIV/0!</v>
      </c>
      <c r="L16" s="99" t="e">
        <f t="shared" si="6"/>
        <v>#DIV/0!</v>
      </c>
      <c r="M16" s="99" t="e">
        <f t="shared" si="6"/>
        <v>#DIV/0!</v>
      </c>
    </row>
    <row r="17" spans="1:13" x14ac:dyDescent="0.25">
      <c r="A17" s="33" t="s">
        <v>22</v>
      </c>
      <c r="B17" s="27">
        <v>0</v>
      </c>
      <c r="C17" s="27">
        <v>0</v>
      </c>
      <c r="D17" s="28">
        <v>0</v>
      </c>
      <c r="E17" s="31">
        <f t="shared" ref="E17:E21" si="7">SUM(B17:D17)</f>
        <v>0</v>
      </c>
      <c r="F17" s="94">
        <f>pos!D16</f>
        <v>0</v>
      </c>
      <c r="G17" s="89">
        <f>pos!G16</f>
        <v>0</v>
      </c>
      <c r="H17" s="92">
        <f>pos!H16</f>
        <v>0</v>
      </c>
      <c r="I17" s="37">
        <f t="shared" ref="I17:I21" si="8">SUM(F17:H17)</f>
        <v>0</v>
      </c>
      <c r="J17" s="99" t="e">
        <f t="shared" ref="J17:J21" si="9">(((F17-B17)/B17))</f>
        <v>#DIV/0!</v>
      </c>
      <c r="K17" s="99" t="e">
        <f t="shared" si="6"/>
        <v>#DIV/0!</v>
      </c>
      <c r="L17" s="99" t="e">
        <f t="shared" si="6"/>
        <v>#DIV/0!</v>
      </c>
      <c r="M17" s="99" t="e">
        <f t="shared" si="6"/>
        <v>#DIV/0!</v>
      </c>
    </row>
    <row r="18" spans="1:13" x14ac:dyDescent="0.25">
      <c r="A18" s="33" t="s">
        <v>23</v>
      </c>
      <c r="B18" s="27">
        <v>0</v>
      </c>
      <c r="C18" s="27">
        <v>0</v>
      </c>
      <c r="D18" s="28">
        <v>0</v>
      </c>
      <c r="E18" s="31">
        <f t="shared" si="7"/>
        <v>0</v>
      </c>
      <c r="F18" s="94">
        <f>pos!D17</f>
        <v>0</v>
      </c>
      <c r="G18" s="89">
        <f>pos!G17</f>
        <v>0</v>
      </c>
      <c r="H18" s="92">
        <f>pos!H17</f>
        <v>0</v>
      </c>
      <c r="I18" s="37">
        <f t="shared" si="8"/>
        <v>0</v>
      </c>
      <c r="J18" s="99" t="e">
        <f t="shared" si="9"/>
        <v>#DIV/0!</v>
      </c>
      <c r="K18" s="99" t="e">
        <f t="shared" si="6"/>
        <v>#DIV/0!</v>
      </c>
      <c r="L18" s="99" t="e">
        <f t="shared" si="6"/>
        <v>#DIV/0!</v>
      </c>
      <c r="M18" s="99" t="e">
        <f t="shared" si="6"/>
        <v>#DIV/0!</v>
      </c>
    </row>
    <row r="19" spans="1:13" x14ac:dyDescent="0.25">
      <c r="A19" s="33" t="s">
        <v>24</v>
      </c>
      <c r="B19" s="27">
        <v>0</v>
      </c>
      <c r="C19" s="27">
        <v>0</v>
      </c>
      <c r="D19" s="28">
        <v>0</v>
      </c>
      <c r="E19" s="31">
        <f t="shared" si="7"/>
        <v>0</v>
      </c>
      <c r="F19" s="94">
        <f>pos!D18</f>
        <v>0</v>
      </c>
      <c r="G19" s="89">
        <f>pos!G18</f>
        <v>0</v>
      </c>
      <c r="H19" s="92">
        <f>pos!H18</f>
        <v>0</v>
      </c>
      <c r="I19" s="37">
        <f t="shared" si="8"/>
        <v>0</v>
      </c>
      <c r="J19" s="99" t="e">
        <f t="shared" si="9"/>
        <v>#DIV/0!</v>
      </c>
      <c r="K19" s="99" t="e">
        <f t="shared" si="6"/>
        <v>#DIV/0!</v>
      </c>
      <c r="L19" s="99" t="e">
        <f t="shared" si="6"/>
        <v>#DIV/0!</v>
      </c>
      <c r="M19" s="99" t="e">
        <f t="shared" si="6"/>
        <v>#DIV/0!</v>
      </c>
    </row>
    <row r="20" spans="1:13" x14ac:dyDescent="0.25">
      <c r="A20" s="33" t="s">
        <v>58</v>
      </c>
      <c r="B20" s="27">
        <v>0</v>
      </c>
      <c r="C20" s="27">
        <v>0</v>
      </c>
      <c r="D20" s="28">
        <v>0</v>
      </c>
      <c r="E20" s="31">
        <f t="shared" si="7"/>
        <v>0</v>
      </c>
      <c r="F20" s="94">
        <f>pos!D19</f>
        <v>0</v>
      </c>
      <c r="G20" s="89">
        <f>pos!G19</f>
        <v>0</v>
      </c>
      <c r="H20" s="92">
        <f>pos!H19</f>
        <v>0</v>
      </c>
      <c r="I20" s="37">
        <f t="shared" si="8"/>
        <v>0</v>
      </c>
      <c r="J20" s="99" t="e">
        <f t="shared" si="9"/>
        <v>#DIV/0!</v>
      </c>
      <c r="K20" s="99" t="e">
        <f t="shared" si="6"/>
        <v>#DIV/0!</v>
      </c>
      <c r="L20" s="99" t="e">
        <f t="shared" si="6"/>
        <v>#DIV/0!</v>
      </c>
      <c r="M20" s="99" t="e">
        <f t="shared" si="6"/>
        <v>#DIV/0!</v>
      </c>
    </row>
    <row r="21" spans="1:13" ht="15.75" thickBot="1" x14ac:dyDescent="0.3">
      <c r="A21" s="33" t="s">
        <v>26</v>
      </c>
      <c r="B21" s="27">
        <v>0</v>
      </c>
      <c r="C21" s="27">
        <v>9</v>
      </c>
      <c r="D21" s="28">
        <v>0</v>
      </c>
      <c r="E21" s="31">
        <f t="shared" si="7"/>
        <v>9</v>
      </c>
      <c r="F21" s="95">
        <f>pos!D20</f>
        <v>0</v>
      </c>
      <c r="G21" s="90">
        <f>pos!G20</f>
        <v>0</v>
      </c>
      <c r="H21" s="93">
        <f>pos!H20</f>
        <v>0</v>
      </c>
      <c r="I21" s="44">
        <f t="shared" si="8"/>
        <v>0</v>
      </c>
      <c r="J21" s="99" t="e">
        <f t="shared" si="9"/>
        <v>#DIV/0!</v>
      </c>
      <c r="K21" s="99">
        <f t="shared" si="6"/>
        <v>-1</v>
      </c>
      <c r="L21" s="99" t="e">
        <f t="shared" si="6"/>
        <v>#DIV/0!</v>
      </c>
      <c r="M21" s="99">
        <f t="shared" si="6"/>
        <v>-1</v>
      </c>
    </row>
    <row r="22" spans="1:13" x14ac:dyDescent="0.25">
      <c r="A22" s="35" t="s">
        <v>20</v>
      </c>
      <c r="B22" s="131">
        <f>SUM(B16:B21)</f>
        <v>0</v>
      </c>
      <c r="C22" s="131">
        <f t="shared" ref="C22:D22" si="10">SUM(C16:C21)</f>
        <v>9</v>
      </c>
      <c r="D22" s="131">
        <f t="shared" si="10"/>
        <v>0</v>
      </c>
      <c r="E22" s="139">
        <f>SUM(B22:D23)</f>
        <v>9</v>
      </c>
      <c r="F22" s="145">
        <f>SUM(F16:F21)</f>
        <v>0</v>
      </c>
      <c r="G22" s="145">
        <f t="shared" ref="G22:H22" si="11">SUM(G16:G21)</f>
        <v>0</v>
      </c>
      <c r="H22" s="145">
        <f t="shared" si="11"/>
        <v>0</v>
      </c>
      <c r="I22" s="145">
        <f>SUM(F22:H23)</f>
        <v>0</v>
      </c>
      <c r="J22" s="134" t="e">
        <f>(((F22-B22)/B22))</f>
        <v>#DIV/0!</v>
      </c>
      <c r="K22" s="134">
        <f t="shared" si="6"/>
        <v>-1</v>
      </c>
      <c r="L22" s="134" t="e">
        <f t="shared" si="6"/>
        <v>#DIV/0!</v>
      </c>
      <c r="M22" s="134">
        <f t="shared" si="6"/>
        <v>-1</v>
      </c>
    </row>
    <row r="23" spans="1:13" ht="15.75" thickBot="1" x14ac:dyDescent="0.3">
      <c r="A23" s="36" t="s">
        <v>59</v>
      </c>
      <c r="B23" s="132"/>
      <c r="C23" s="132"/>
      <c r="D23" s="132"/>
      <c r="E23" s="140"/>
      <c r="F23" s="146"/>
      <c r="G23" s="146"/>
      <c r="H23" s="146"/>
      <c r="I23" s="146"/>
      <c r="J23" s="135"/>
      <c r="K23" s="135"/>
      <c r="L23" s="135"/>
      <c r="M23" s="135"/>
    </row>
    <row r="24" spans="1:13" ht="15.75" thickBot="1" x14ac:dyDescent="0.3">
      <c r="A24" s="38" t="s">
        <v>9</v>
      </c>
      <c r="B24" s="29">
        <f>B14+B22</f>
        <v>0</v>
      </c>
      <c r="C24" s="29">
        <f>C14+C22</f>
        <v>248</v>
      </c>
      <c r="D24" s="29">
        <f>D14+D22</f>
        <v>0</v>
      </c>
      <c r="E24" s="45">
        <f>SUM(B24:D24)</f>
        <v>248</v>
      </c>
      <c r="F24" s="46">
        <f>SUM(F14+F22)</f>
        <v>0</v>
      </c>
      <c r="G24" s="46">
        <f t="shared" ref="G24:H24" si="12">SUM(G14+G22)</f>
        <v>0</v>
      </c>
      <c r="H24" s="46">
        <f t="shared" si="12"/>
        <v>0</v>
      </c>
      <c r="I24" s="47">
        <f>SUM(F24:H24)</f>
        <v>0</v>
      </c>
      <c r="J24" s="100" t="e">
        <f>(((F24-B24)/B24))</f>
        <v>#DIV/0!</v>
      </c>
      <c r="K24" s="100">
        <f t="shared" ref="K24:M24" si="13">(((G24-C24)/C24))</f>
        <v>-1</v>
      </c>
      <c r="L24" s="100" t="e">
        <f t="shared" si="13"/>
        <v>#DIV/0!</v>
      </c>
      <c r="M24" s="100">
        <f t="shared" si="13"/>
        <v>-1</v>
      </c>
    </row>
  </sheetData>
  <mergeCells count="31">
    <mergeCell ref="M22:M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M14:M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A1:M1"/>
    <mergeCell ref="A2:M2"/>
    <mergeCell ref="A3:M3"/>
    <mergeCell ref="A6:A7"/>
    <mergeCell ref="B6:E6"/>
    <mergeCell ref="F6:I6"/>
    <mergeCell ref="J6:M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62"/>
  <sheetViews>
    <sheetView workbookViewId="0">
      <selection sqref="A1:S62"/>
    </sheetView>
  </sheetViews>
  <sheetFormatPr defaultRowHeight="15" x14ac:dyDescent="0.25"/>
  <sheetData>
    <row r="1" spans="1:19" ht="15.75" thickBot="1" x14ac:dyDescent="0.3">
      <c r="A1" s="102" t="s">
        <v>3</v>
      </c>
      <c r="B1" s="10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5.75" thickBot="1" x14ac:dyDescent="0.3">
      <c r="A2" s="52" t="s">
        <v>64</v>
      </c>
      <c r="B2" s="53" t="s">
        <v>28</v>
      </c>
      <c r="C2" s="54" t="s">
        <v>65</v>
      </c>
      <c r="D2" s="22"/>
      <c r="E2" s="53" t="s">
        <v>64</v>
      </c>
      <c r="F2" s="53" t="s">
        <v>28</v>
      </c>
      <c r="G2" s="54" t="s">
        <v>65</v>
      </c>
      <c r="H2" s="22"/>
      <c r="I2" s="53" t="s">
        <v>64</v>
      </c>
      <c r="J2" s="53" t="s">
        <v>28</v>
      </c>
      <c r="K2" s="53" t="s">
        <v>65</v>
      </c>
      <c r="L2" s="22"/>
      <c r="M2" s="53" t="s">
        <v>64</v>
      </c>
      <c r="N2" s="53" t="s">
        <v>28</v>
      </c>
      <c r="O2" s="53" t="s">
        <v>65</v>
      </c>
      <c r="P2" s="55"/>
      <c r="Q2" s="53" t="s">
        <v>64</v>
      </c>
      <c r="R2" s="53" t="s">
        <v>28</v>
      </c>
      <c r="S2" s="53" t="s">
        <v>65</v>
      </c>
    </row>
    <row r="3" spans="1:19" ht="15.75" thickBot="1" x14ac:dyDescent="0.3">
      <c r="A3" s="107">
        <v>2005</v>
      </c>
      <c r="B3" s="48" t="s">
        <v>66</v>
      </c>
      <c r="C3" s="56">
        <v>2385</v>
      </c>
      <c r="D3" s="55"/>
      <c r="E3" s="107">
        <v>2006</v>
      </c>
      <c r="F3" s="48" t="s">
        <v>66</v>
      </c>
      <c r="G3" s="56">
        <v>2050</v>
      </c>
      <c r="H3" s="55"/>
      <c r="I3" s="107">
        <v>2007</v>
      </c>
      <c r="J3" s="16" t="s">
        <v>66</v>
      </c>
      <c r="K3" s="55">
        <v>1662</v>
      </c>
      <c r="L3" s="55"/>
      <c r="M3" s="107">
        <v>2008</v>
      </c>
      <c r="N3" s="16" t="s">
        <v>66</v>
      </c>
      <c r="O3" s="55">
        <v>2133</v>
      </c>
      <c r="P3" s="55"/>
      <c r="Q3" s="107">
        <v>2009</v>
      </c>
      <c r="R3" s="16" t="s">
        <v>66</v>
      </c>
      <c r="S3" s="55">
        <v>2250</v>
      </c>
    </row>
    <row r="4" spans="1:19" ht="15.75" thickBot="1" x14ac:dyDescent="0.3">
      <c r="A4" s="154"/>
      <c r="B4" s="48" t="s">
        <v>67</v>
      </c>
      <c r="C4" s="57">
        <v>2028</v>
      </c>
      <c r="D4" s="55"/>
      <c r="E4" s="154"/>
      <c r="F4" s="48" t="s">
        <v>67</v>
      </c>
      <c r="G4" s="57">
        <v>1777</v>
      </c>
      <c r="H4" s="55"/>
      <c r="I4" s="154"/>
      <c r="J4" s="16" t="s">
        <v>67</v>
      </c>
      <c r="K4" s="55">
        <v>2952</v>
      </c>
      <c r="L4" s="55"/>
      <c r="M4" s="154"/>
      <c r="N4" s="16" t="s">
        <v>67</v>
      </c>
      <c r="O4" s="55">
        <v>1924</v>
      </c>
      <c r="P4" s="55"/>
      <c r="Q4" s="154"/>
      <c r="R4" s="16" t="s">
        <v>67</v>
      </c>
      <c r="S4" s="55">
        <v>1937</v>
      </c>
    </row>
    <row r="5" spans="1:19" ht="15.75" thickBot="1" x14ac:dyDescent="0.3">
      <c r="A5" s="154"/>
      <c r="B5" s="48" t="s">
        <v>68</v>
      </c>
      <c r="C5" s="57">
        <v>2216</v>
      </c>
      <c r="D5" s="55"/>
      <c r="E5" s="154"/>
      <c r="F5" s="48" t="s">
        <v>68</v>
      </c>
      <c r="G5" s="57">
        <v>2013</v>
      </c>
      <c r="H5" s="55"/>
      <c r="I5" s="154"/>
      <c r="J5" s="16" t="s">
        <v>68</v>
      </c>
      <c r="K5" s="55">
        <v>3239</v>
      </c>
      <c r="L5" s="55"/>
      <c r="M5" s="154"/>
      <c r="N5" s="16" t="s">
        <v>68</v>
      </c>
      <c r="O5" s="55">
        <v>1943</v>
      </c>
      <c r="P5" s="55"/>
      <c r="Q5" s="154"/>
      <c r="R5" s="16" t="s">
        <v>68</v>
      </c>
      <c r="S5" s="55">
        <v>2686</v>
      </c>
    </row>
    <row r="6" spans="1:19" ht="15.75" thickBot="1" x14ac:dyDescent="0.3">
      <c r="A6" s="154"/>
      <c r="B6" s="48" t="s">
        <v>69</v>
      </c>
      <c r="C6" s="57">
        <v>2271</v>
      </c>
      <c r="D6" s="55"/>
      <c r="E6" s="154"/>
      <c r="F6" s="48" t="s">
        <v>69</v>
      </c>
      <c r="G6" s="57">
        <v>2013</v>
      </c>
      <c r="H6" s="55"/>
      <c r="I6" s="154"/>
      <c r="J6" s="16" t="s">
        <v>69</v>
      </c>
      <c r="K6" s="55">
        <v>3510</v>
      </c>
      <c r="L6" s="55"/>
      <c r="M6" s="154"/>
      <c r="N6" s="16" t="s">
        <v>69</v>
      </c>
      <c r="O6" s="55">
        <v>1845</v>
      </c>
      <c r="P6" s="55"/>
      <c r="Q6" s="154"/>
      <c r="R6" s="16" t="s">
        <v>69</v>
      </c>
      <c r="S6" s="55">
        <v>3366</v>
      </c>
    </row>
    <row r="7" spans="1:19" ht="15.75" thickBot="1" x14ac:dyDescent="0.3">
      <c r="A7" s="154"/>
      <c r="B7" s="48" t="s">
        <v>70</v>
      </c>
      <c r="C7" s="57">
        <v>2239</v>
      </c>
      <c r="D7" s="55"/>
      <c r="E7" s="154"/>
      <c r="F7" s="48" t="s">
        <v>70</v>
      </c>
      <c r="G7" s="57">
        <v>1755</v>
      </c>
      <c r="H7" s="55"/>
      <c r="I7" s="154"/>
      <c r="J7" s="16" t="s">
        <v>70</v>
      </c>
      <c r="K7" s="55">
        <v>3884</v>
      </c>
      <c r="L7" s="55"/>
      <c r="M7" s="154"/>
      <c r="N7" s="16" t="s">
        <v>70</v>
      </c>
      <c r="O7" s="55">
        <v>1989</v>
      </c>
      <c r="P7" s="55"/>
      <c r="Q7" s="154"/>
      <c r="R7" s="16" t="s">
        <v>70</v>
      </c>
      <c r="S7" s="55">
        <v>3384</v>
      </c>
    </row>
    <row r="8" spans="1:19" ht="15.75" thickBot="1" x14ac:dyDescent="0.3">
      <c r="A8" s="154"/>
      <c r="B8" s="48" t="s">
        <v>71</v>
      </c>
      <c r="C8" s="57">
        <v>2194</v>
      </c>
      <c r="D8" s="55"/>
      <c r="E8" s="154"/>
      <c r="F8" s="48" t="s">
        <v>71</v>
      </c>
      <c r="G8" s="57">
        <v>2071</v>
      </c>
      <c r="H8" s="55"/>
      <c r="I8" s="154"/>
      <c r="J8" s="16" t="s">
        <v>71</v>
      </c>
      <c r="K8" s="55">
        <v>3816</v>
      </c>
      <c r="L8" s="55"/>
      <c r="M8" s="154"/>
      <c r="N8" s="16" t="s">
        <v>71</v>
      </c>
      <c r="O8" s="55">
        <v>1909</v>
      </c>
      <c r="P8" s="55"/>
      <c r="Q8" s="154"/>
      <c r="R8" s="16" t="s">
        <v>71</v>
      </c>
      <c r="S8" s="55">
        <v>2957</v>
      </c>
    </row>
    <row r="9" spans="1:19" ht="15.75" thickBot="1" x14ac:dyDescent="0.3">
      <c r="A9" s="154"/>
      <c r="B9" s="48" t="s">
        <v>72</v>
      </c>
      <c r="C9" s="57">
        <v>2495</v>
      </c>
      <c r="D9" s="55"/>
      <c r="E9" s="154"/>
      <c r="F9" s="48" t="s">
        <v>72</v>
      </c>
      <c r="G9" s="57">
        <v>2049</v>
      </c>
      <c r="H9" s="55"/>
      <c r="I9" s="154"/>
      <c r="J9" s="16" t="s">
        <v>72</v>
      </c>
      <c r="K9" s="55">
        <v>2502</v>
      </c>
      <c r="L9" s="55"/>
      <c r="M9" s="154"/>
      <c r="N9" s="16" t="s">
        <v>72</v>
      </c>
      <c r="O9" s="55">
        <v>2039</v>
      </c>
      <c r="P9" s="55"/>
      <c r="Q9" s="154"/>
      <c r="R9" s="16" t="s">
        <v>72</v>
      </c>
      <c r="S9" s="55">
        <v>3313</v>
      </c>
    </row>
    <row r="10" spans="1:19" ht="15.75" thickBot="1" x14ac:dyDescent="0.3">
      <c r="A10" s="154"/>
      <c r="B10" s="48" t="s">
        <v>73</v>
      </c>
      <c r="C10" s="57">
        <v>2241</v>
      </c>
      <c r="D10" s="55"/>
      <c r="E10" s="154"/>
      <c r="F10" s="48" t="s">
        <v>73</v>
      </c>
      <c r="G10" s="57">
        <v>1910</v>
      </c>
      <c r="H10" s="55"/>
      <c r="I10" s="154"/>
      <c r="J10" s="16" t="s">
        <v>73</v>
      </c>
      <c r="K10" s="55">
        <v>2031</v>
      </c>
      <c r="L10" s="55"/>
      <c r="M10" s="154"/>
      <c r="N10" s="16" t="s">
        <v>73</v>
      </c>
      <c r="O10" s="55">
        <v>2014</v>
      </c>
      <c r="P10" s="55"/>
      <c r="Q10" s="154"/>
      <c r="R10" s="16" t="s">
        <v>73</v>
      </c>
      <c r="S10" s="55">
        <v>3902</v>
      </c>
    </row>
    <row r="11" spans="1:19" ht="15.75" thickBot="1" x14ac:dyDescent="0.3">
      <c r="A11" s="154"/>
      <c r="B11" s="48" t="s">
        <v>74</v>
      </c>
      <c r="C11" s="57">
        <v>2023</v>
      </c>
      <c r="D11" s="55"/>
      <c r="E11" s="154"/>
      <c r="F11" s="48" t="s">
        <v>74</v>
      </c>
      <c r="G11" s="57">
        <v>1737</v>
      </c>
      <c r="H11" s="55"/>
      <c r="I11" s="154"/>
      <c r="J11" s="16" t="s">
        <v>74</v>
      </c>
      <c r="K11" s="55">
        <v>1806</v>
      </c>
      <c r="L11" s="55"/>
      <c r="M11" s="154"/>
      <c r="N11" s="16" t="s">
        <v>74</v>
      </c>
      <c r="O11" s="55">
        <v>1858</v>
      </c>
      <c r="P11" s="55"/>
      <c r="Q11" s="154"/>
      <c r="R11" s="16" t="s">
        <v>74</v>
      </c>
      <c r="S11" s="55">
        <v>3446</v>
      </c>
    </row>
    <row r="12" spans="1:19" ht="15.75" thickBot="1" x14ac:dyDescent="0.3">
      <c r="A12" s="154"/>
      <c r="B12" s="48" t="s">
        <v>75</v>
      </c>
      <c r="C12" s="57">
        <v>1810</v>
      </c>
      <c r="D12" s="55"/>
      <c r="E12" s="154"/>
      <c r="F12" s="48" t="s">
        <v>75</v>
      </c>
      <c r="G12" s="57">
        <v>1834</v>
      </c>
      <c r="H12" s="55"/>
      <c r="I12" s="154"/>
      <c r="J12" s="16" t="s">
        <v>75</v>
      </c>
      <c r="K12" s="55">
        <v>2122</v>
      </c>
      <c r="L12" s="55"/>
      <c r="M12" s="154"/>
      <c r="N12" s="16" t="s">
        <v>75</v>
      </c>
      <c r="O12" s="55">
        <v>2182</v>
      </c>
      <c r="P12" s="55"/>
      <c r="Q12" s="154"/>
      <c r="R12" s="16" t="s">
        <v>75</v>
      </c>
      <c r="S12" s="55">
        <v>3668</v>
      </c>
    </row>
    <row r="13" spans="1:19" ht="15.75" thickBot="1" x14ac:dyDescent="0.3">
      <c r="A13" s="154"/>
      <c r="B13" s="48" t="s">
        <v>76</v>
      </c>
      <c r="C13" s="57">
        <v>1991</v>
      </c>
      <c r="D13" s="55"/>
      <c r="E13" s="154"/>
      <c r="F13" s="48" t="s">
        <v>76</v>
      </c>
      <c r="G13" s="57">
        <v>1799</v>
      </c>
      <c r="H13" s="55"/>
      <c r="I13" s="154"/>
      <c r="J13" s="16" t="s">
        <v>76</v>
      </c>
      <c r="K13" s="55">
        <v>2018</v>
      </c>
      <c r="L13" s="55"/>
      <c r="M13" s="154"/>
      <c r="N13" s="16" t="s">
        <v>76</v>
      </c>
      <c r="O13" s="55">
        <v>1981</v>
      </c>
      <c r="P13" s="55"/>
      <c r="Q13" s="154"/>
      <c r="R13" s="16" t="s">
        <v>76</v>
      </c>
      <c r="S13" s="55">
        <v>3616</v>
      </c>
    </row>
    <row r="14" spans="1:19" ht="15.75" thickBot="1" x14ac:dyDescent="0.3">
      <c r="A14" s="108"/>
      <c r="B14" s="48" t="s">
        <v>77</v>
      </c>
      <c r="C14" s="57">
        <v>2068</v>
      </c>
      <c r="D14" s="55"/>
      <c r="E14" s="108"/>
      <c r="F14" s="48" t="s">
        <v>77</v>
      </c>
      <c r="G14" s="57">
        <v>1813</v>
      </c>
      <c r="H14" s="55"/>
      <c r="I14" s="108"/>
      <c r="J14" s="16" t="s">
        <v>77</v>
      </c>
      <c r="K14" s="55">
        <v>2262</v>
      </c>
      <c r="L14" s="55"/>
      <c r="M14" s="108"/>
      <c r="N14" s="16" t="s">
        <v>77</v>
      </c>
      <c r="O14" s="55">
        <v>2331</v>
      </c>
      <c r="P14" s="55"/>
      <c r="Q14" s="108"/>
      <c r="R14" s="16" t="s">
        <v>77</v>
      </c>
      <c r="S14" s="55">
        <v>3285</v>
      </c>
    </row>
    <row r="15" spans="1:19" ht="15.75" thickBot="1" x14ac:dyDescent="0.3">
      <c r="A15" s="155" t="s">
        <v>9</v>
      </c>
      <c r="B15" s="152"/>
      <c r="C15" s="58">
        <v>25961</v>
      </c>
      <c r="D15" s="55"/>
      <c r="E15" s="152" t="s">
        <v>9</v>
      </c>
      <c r="F15" s="152"/>
      <c r="G15" s="58">
        <v>22821</v>
      </c>
      <c r="H15" s="55"/>
      <c r="I15" s="152" t="s">
        <v>9</v>
      </c>
      <c r="J15" s="153"/>
      <c r="K15" s="55">
        <v>31804</v>
      </c>
      <c r="L15" s="55"/>
      <c r="M15" s="152" t="s">
        <v>9</v>
      </c>
      <c r="N15" s="153"/>
      <c r="O15" s="55">
        <v>24148</v>
      </c>
      <c r="P15" s="55"/>
      <c r="Q15" s="152" t="s">
        <v>9</v>
      </c>
      <c r="R15" s="153"/>
      <c r="S15" s="55">
        <v>37810</v>
      </c>
    </row>
    <row r="16" spans="1:19" ht="15.75" thickBot="1" x14ac:dyDescent="0.3">
      <c r="A16" s="22"/>
      <c r="B16" s="22"/>
      <c r="C16" s="22"/>
      <c r="D16" s="55"/>
      <c r="E16" s="22"/>
      <c r="F16" s="22"/>
      <c r="G16" s="22"/>
      <c r="H16" s="55"/>
      <c r="I16" s="22"/>
      <c r="J16" s="22"/>
      <c r="K16" s="22"/>
      <c r="L16" s="55"/>
      <c r="M16" s="22"/>
      <c r="N16" s="22"/>
      <c r="O16" s="22"/>
      <c r="P16" s="55"/>
      <c r="Q16" s="22"/>
      <c r="R16" s="22"/>
      <c r="S16" s="22"/>
    </row>
    <row r="17" spans="1:19" ht="15.75" thickBot="1" x14ac:dyDescent="0.3">
      <c r="A17" s="52" t="s">
        <v>64</v>
      </c>
      <c r="B17" s="53" t="s">
        <v>28</v>
      </c>
      <c r="C17" s="53" t="s">
        <v>65</v>
      </c>
      <c r="D17" s="55"/>
      <c r="E17" s="53" t="s">
        <v>64</v>
      </c>
      <c r="F17" s="53" t="s">
        <v>28</v>
      </c>
      <c r="G17" s="53" t="s">
        <v>65</v>
      </c>
      <c r="H17" s="55"/>
      <c r="I17" s="53" t="s">
        <v>64</v>
      </c>
      <c r="J17" s="53" t="s">
        <v>28</v>
      </c>
      <c r="K17" s="53" t="s">
        <v>65</v>
      </c>
      <c r="L17" s="55"/>
      <c r="M17" s="53" t="s">
        <v>64</v>
      </c>
      <c r="N17" s="53" t="s">
        <v>28</v>
      </c>
      <c r="O17" s="53" t="s">
        <v>65</v>
      </c>
      <c r="P17" s="55"/>
      <c r="Q17" s="53" t="s">
        <v>64</v>
      </c>
      <c r="R17" s="53" t="s">
        <v>28</v>
      </c>
      <c r="S17" s="53" t="s">
        <v>65</v>
      </c>
    </row>
    <row r="18" spans="1:19" ht="15.75" thickBot="1" x14ac:dyDescent="0.3">
      <c r="A18" s="107">
        <v>2010</v>
      </c>
      <c r="B18" s="16" t="s">
        <v>66</v>
      </c>
      <c r="C18" s="55">
        <v>3051</v>
      </c>
      <c r="D18" s="55"/>
      <c r="E18" s="107">
        <v>2011</v>
      </c>
      <c r="F18" s="16" t="s">
        <v>66</v>
      </c>
      <c r="G18" s="55">
        <v>4187</v>
      </c>
      <c r="H18" s="55"/>
      <c r="I18" s="107">
        <v>2012</v>
      </c>
      <c r="J18" s="16" t="s">
        <v>66</v>
      </c>
      <c r="K18" s="55">
        <v>3767</v>
      </c>
      <c r="L18" s="55"/>
      <c r="M18" s="107">
        <v>2013</v>
      </c>
      <c r="N18" s="16" t="s">
        <v>66</v>
      </c>
      <c r="O18" s="55">
        <v>5460</v>
      </c>
      <c r="P18" s="55"/>
      <c r="Q18" s="107">
        <v>2014</v>
      </c>
      <c r="R18" s="16" t="s">
        <v>66</v>
      </c>
      <c r="S18" s="55">
        <v>5857</v>
      </c>
    </row>
    <row r="19" spans="1:19" ht="15.75" thickBot="1" x14ac:dyDescent="0.3">
      <c r="A19" s="154"/>
      <c r="B19" s="16" t="s">
        <v>67</v>
      </c>
      <c r="C19" s="55">
        <v>3036</v>
      </c>
      <c r="D19" s="55"/>
      <c r="E19" s="154"/>
      <c r="F19" s="16" t="s">
        <v>67</v>
      </c>
      <c r="G19" s="55">
        <v>4031</v>
      </c>
      <c r="H19" s="55"/>
      <c r="I19" s="154"/>
      <c r="J19" s="16" t="s">
        <v>67</v>
      </c>
      <c r="K19" s="55">
        <v>4480</v>
      </c>
      <c r="L19" s="55"/>
      <c r="M19" s="154"/>
      <c r="N19" s="16" t="s">
        <v>67</v>
      </c>
      <c r="O19" s="55">
        <v>5092</v>
      </c>
      <c r="P19" s="55"/>
      <c r="Q19" s="154"/>
      <c r="R19" s="16" t="s">
        <v>67</v>
      </c>
      <c r="S19" s="55">
        <v>3881</v>
      </c>
    </row>
    <row r="20" spans="1:19" ht="15.75" thickBot="1" x14ac:dyDescent="0.3">
      <c r="A20" s="154"/>
      <c r="B20" s="16" t="s">
        <v>68</v>
      </c>
      <c r="C20" s="55">
        <v>3403</v>
      </c>
      <c r="D20" s="55"/>
      <c r="E20" s="154"/>
      <c r="F20" s="16" t="s">
        <v>68</v>
      </c>
      <c r="G20" s="55">
        <v>4943</v>
      </c>
      <c r="H20" s="55"/>
      <c r="I20" s="154"/>
      <c r="J20" s="16" t="s">
        <v>68</v>
      </c>
      <c r="K20" s="55">
        <v>4857</v>
      </c>
      <c r="L20" s="55"/>
      <c r="M20" s="154"/>
      <c r="N20" s="16" t="s">
        <v>68</v>
      </c>
      <c r="O20" s="55">
        <v>4936</v>
      </c>
      <c r="P20" s="55"/>
      <c r="Q20" s="154"/>
      <c r="R20" s="16" t="s">
        <v>68</v>
      </c>
      <c r="S20" s="55">
        <v>5288</v>
      </c>
    </row>
    <row r="21" spans="1:19" ht="15.75" thickBot="1" x14ac:dyDescent="0.3">
      <c r="A21" s="154"/>
      <c r="B21" s="16" t="s">
        <v>69</v>
      </c>
      <c r="C21" s="55">
        <v>3305</v>
      </c>
      <c r="D21" s="55"/>
      <c r="E21" s="154"/>
      <c r="F21" s="16" t="s">
        <v>69</v>
      </c>
      <c r="G21" s="55">
        <v>5537</v>
      </c>
      <c r="H21" s="55"/>
      <c r="I21" s="154"/>
      <c r="J21" s="16" t="s">
        <v>69</v>
      </c>
      <c r="K21" s="55">
        <v>4264</v>
      </c>
      <c r="L21" s="55"/>
      <c r="M21" s="154"/>
      <c r="N21" s="16" t="s">
        <v>69</v>
      </c>
      <c r="O21" s="55">
        <v>5226</v>
      </c>
      <c r="P21" s="55"/>
      <c r="Q21" s="154"/>
      <c r="R21" s="16" t="s">
        <v>69</v>
      </c>
      <c r="S21" s="55">
        <v>5404</v>
      </c>
    </row>
    <row r="22" spans="1:19" ht="15.75" thickBot="1" x14ac:dyDescent="0.3">
      <c r="A22" s="154"/>
      <c r="B22" s="16" t="s">
        <v>70</v>
      </c>
      <c r="C22" s="55">
        <v>3580</v>
      </c>
      <c r="D22" s="55"/>
      <c r="E22" s="154"/>
      <c r="F22" s="16" t="s">
        <v>70</v>
      </c>
      <c r="G22" s="55">
        <v>4368</v>
      </c>
      <c r="H22" s="55"/>
      <c r="I22" s="154"/>
      <c r="J22" s="16" t="s">
        <v>70</v>
      </c>
      <c r="K22" s="55">
        <v>5497</v>
      </c>
      <c r="L22" s="55"/>
      <c r="M22" s="154"/>
      <c r="N22" s="16" t="s">
        <v>70</v>
      </c>
      <c r="O22" s="55">
        <v>5710</v>
      </c>
      <c r="P22" s="55"/>
      <c r="Q22" s="154"/>
      <c r="R22" s="16" t="s">
        <v>70</v>
      </c>
      <c r="S22" s="55">
        <v>5636</v>
      </c>
    </row>
    <row r="23" spans="1:19" ht="15.75" thickBot="1" x14ac:dyDescent="0.3">
      <c r="A23" s="154"/>
      <c r="B23" s="16" t="s">
        <v>71</v>
      </c>
      <c r="C23" s="55">
        <v>3897</v>
      </c>
      <c r="D23" s="55"/>
      <c r="E23" s="154"/>
      <c r="F23" s="16" t="s">
        <v>71</v>
      </c>
      <c r="G23" s="55">
        <v>4056</v>
      </c>
      <c r="H23" s="55"/>
      <c r="I23" s="154"/>
      <c r="J23" s="16" t="s">
        <v>71</v>
      </c>
      <c r="K23" s="55">
        <v>4257</v>
      </c>
      <c r="L23" s="55"/>
      <c r="M23" s="154"/>
      <c r="N23" s="16" t="s">
        <v>71</v>
      </c>
      <c r="O23" s="55">
        <v>5090</v>
      </c>
      <c r="P23" s="55"/>
      <c r="Q23" s="154"/>
      <c r="R23" s="16" t="s">
        <v>71</v>
      </c>
      <c r="S23" s="55">
        <v>5588</v>
      </c>
    </row>
    <row r="24" spans="1:19" ht="15.75" thickBot="1" x14ac:dyDescent="0.3">
      <c r="A24" s="154"/>
      <c r="B24" s="16" t="s">
        <v>72</v>
      </c>
      <c r="C24" s="55">
        <v>4974</v>
      </c>
      <c r="D24" s="55"/>
      <c r="E24" s="154"/>
      <c r="F24" s="16" t="s">
        <v>72</v>
      </c>
      <c r="G24" s="55">
        <v>4324</v>
      </c>
      <c r="H24" s="55"/>
      <c r="I24" s="154"/>
      <c r="J24" s="16" t="s">
        <v>72</v>
      </c>
      <c r="K24" s="55">
        <v>4240</v>
      </c>
      <c r="L24" s="55"/>
      <c r="M24" s="154"/>
      <c r="N24" s="16" t="s">
        <v>72</v>
      </c>
      <c r="O24" s="55">
        <v>5756</v>
      </c>
      <c r="P24" s="55"/>
      <c r="Q24" s="154"/>
      <c r="R24" s="16" t="s">
        <v>72</v>
      </c>
      <c r="S24" s="55">
        <v>5552</v>
      </c>
    </row>
    <row r="25" spans="1:19" ht="15.75" thickBot="1" x14ac:dyDescent="0.3">
      <c r="A25" s="154"/>
      <c r="B25" s="16" t="s">
        <v>73</v>
      </c>
      <c r="C25" s="55">
        <v>5623</v>
      </c>
      <c r="D25" s="55"/>
      <c r="E25" s="154"/>
      <c r="F25" s="16" t="s">
        <v>73</v>
      </c>
      <c r="G25" s="55">
        <v>4169</v>
      </c>
      <c r="H25" s="55"/>
      <c r="I25" s="154"/>
      <c r="J25" s="16" t="s">
        <v>73</v>
      </c>
      <c r="K25" s="55">
        <v>4325</v>
      </c>
      <c r="L25" s="55"/>
      <c r="M25" s="154"/>
      <c r="N25" s="16" t="s">
        <v>73</v>
      </c>
      <c r="O25" s="55">
        <v>5743</v>
      </c>
      <c r="P25" s="55"/>
      <c r="Q25" s="154"/>
      <c r="R25" s="16" t="s">
        <v>73</v>
      </c>
      <c r="S25" s="55">
        <v>5939</v>
      </c>
    </row>
    <row r="26" spans="1:19" ht="15.75" thickBot="1" x14ac:dyDescent="0.3">
      <c r="A26" s="154"/>
      <c r="B26" s="16" t="s">
        <v>74</v>
      </c>
      <c r="C26" s="55">
        <v>4934</v>
      </c>
      <c r="D26" s="55"/>
      <c r="E26" s="154"/>
      <c r="F26" s="16" t="s">
        <v>74</v>
      </c>
      <c r="G26" s="55">
        <v>3397</v>
      </c>
      <c r="H26" s="55"/>
      <c r="I26" s="154"/>
      <c r="J26" s="16" t="s">
        <v>74</v>
      </c>
      <c r="K26" s="55">
        <v>4896</v>
      </c>
      <c r="L26" s="55"/>
      <c r="M26" s="154"/>
      <c r="N26" s="16" t="s">
        <v>74</v>
      </c>
      <c r="O26" s="55">
        <v>5692</v>
      </c>
      <c r="P26" s="55"/>
      <c r="Q26" s="154"/>
      <c r="R26" s="16" t="s">
        <v>74</v>
      </c>
      <c r="S26" s="55">
        <v>5578</v>
      </c>
    </row>
    <row r="27" spans="1:19" ht="15.75" thickBot="1" x14ac:dyDescent="0.3">
      <c r="A27" s="154"/>
      <c r="B27" s="16" t="s">
        <v>75</v>
      </c>
      <c r="C27" s="55">
        <v>5235</v>
      </c>
      <c r="D27" s="55"/>
      <c r="E27" s="154"/>
      <c r="F27" s="16" t="s">
        <v>75</v>
      </c>
      <c r="G27" s="55">
        <v>4820</v>
      </c>
      <c r="H27" s="55"/>
      <c r="I27" s="154"/>
      <c r="J27" s="16" t="s">
        <v>75</v>
      </c>
      <c r="K27" s="55">
        <v>6220</v>
      </c>
      <c r="L27" s="55"/>
      <c r="M27" s="154"/>
      <c r="N27" s="16" t="s">
        <v>75</v>
      </c>
      <c r="O27" s="55">
        <v>5722</v>
      </c>
      <c r="P27" s="55"/>
      <c r="Q27" s="154"/>
      <c r="R27" s="16" t="s">
        <v>75</v>
      </c>
      <c r="S27" s="55">
        <v>4115</v>
      </c>
    </row>
    <row r="28" spans="1:19" ht="15.75" thickBot="1" x14ac:dyDescent="0.3">
      <c r="A28" s="154"/>
      <c r="B28" s="16" t="s">
        <v>76</v>
      </c>
      <c r="C28" s="55">
        <v>1667</v>
      </c>
      <c r="D28" s="55"/>
      <c r="E28" s="154"/>
      <c r="F28" s="16" t="s">
        <v>76</v>
      </c>
      <c r="G28" s="55">
        <v>3755</v>
      </c>
      <c r="H28" s="55"/>
      <c r="I28" s="154"/>
      <c r="J28" s="16" t="s">
        <v>76</v>
      </c>
      <c r="K28" s="55">
        <v>5520</v>
      </c>
      <c r="L28" s="55"/>
      <c r="M28" s="154"/>
      <c r="N28" s="16" t="s">
        <v>76</v>
      </c>
      <c r="O28" s="55">
        <v>5443</v>
      </c>
      <c r="P28" s="55"/>
      <c r="Q28" s="154"/>
      <c r="R28" s="16" t="s">
        <v>76</v>
      </c>
      <c r="S28" s="55">
        <v>5672</v>
      </c>
    </row>
    <row r="29" spans="1:19" ht="15.75" thickBot="1" x14ac:dyDescent="0.3">
      <c r="A29" s="108"/>
      <c r="B29" s="16" t="s">
        <v>77</v>
      </c>
      <c r="C29" s="55">
        <v>3851</v>
      </c>
      <c r="D29" s="55"/>
      <c r="E29" s="108"/>
      <c r="F29" s="16" t="s">
        <v>77</v>
      </c>
      <c r="G29" s="55">
        <v>3625</v>
      </c>
      <c r="H29" s="55"/>
      <c r="I29" s="108"/>
      <c r="J29" s="16" t="s">
        <v>77</v>
      </c>
      <c r="K29" s="55">
        <v>4902</v>
      </c>
      <c r="L29" s="55"/>
      <c r="M29" s="108"/>
      <c r="N29" s="16" t="s">
        <v>77</v>
      </c>
      <c r="O29" s="55">
        <v>5055</v>
      </c>
      <c r="P29" s="55"/>
      <c r="Q29" s="108"/>
      <c r="R29" s="16" t="s">
        <v>77</v>
      </c>
      <c r="S29" s="55">
        <v>4408</v>
      </c>
    </row>
    <row r="30" spans="1:19" ht="15.75" thickBot="1" x14ac:dyDescent="0.3">
      <c r="A30" s="155" t="s">
        <v>9</v>
      </c>
      <c r="B30" s="153"/>
      <c r="C30" s="55">
        <v>46556</v>
      </c>
      <c r="D30" s="55"/>
      <c r="E30" s="152" t="s">
        <v>9</v>
      </c>
      <c r="F30" s="153"/>
      <c r="G30" s="55">
        <v>51212</v>
      </c>
      <c r="H30" s="55"/>
      <c r="I30" s="152" t="s">
        <v>9</v>
      </c>
      <c r="J30" s="153"/>
      <c r="K30" s="55">
        <v>57225</v>
      </c>
      <c r="L30" s="55"/>
      <c r="M30" s="152" t="s">
        <v>9</v>
      </c>
      <c r="N30" s="153"/>
      <c r="O30" s="55">
        <v>64925</v>
      </c>
      <c r="P30" s="55"/>
      <c r="Q30" s="152" t="s">
        <v>9</v>
      </c>
      <c r="R30" s="153"/>
      <c r="S30" s="55">
        <v>62918</v>
      </c>
    </row>
    <row r="31" spans="1:19" ht="15.75" thickBot="1" x14ac:dyDescent="0.3">
      <c r="A31" s="22"/>
      <c r="B31" s="22"/>
      <c r="C31" s="22"/>
      <c r="D31" s="55"/>
      <c r="E31" s="22"/>
      <c r="F31" s="22"/>
      <c r="G31" s="22"/>
      <c r="H31" s="55"/>
      <c r="I31" s="22"/>
      <c r="J31" s="22"/>
      <c r="K31" s="22"/>
      <c r="L31" s="55"/>
      <c r="M31" s="22"/>
      <c r="N31" s="22"/>
      <c r="O31" s="22"/>
      <c r="P31" s="55"/>
      <c r="Q31" s="22"/>
      <c r="R31" s="22"/>
      <c r="S31" s="22"/>
    </row>
    <row r="32" spans="1:19" ht="15.75" thickBot="1" x14ac:dyDescent="0.3">
      <c r="A32" s="52" t="s">
        <v>64</v>
      </c>
      <c r="B32" s="53" t="s">
        <v>28</v>
      </c>
      <c r="C32" s="53" t="s">
        <v>65</v>
      </c>
      <c r="D32" s="55"/>
      <c r="E32" s="53" t="s">
        <v>64</v>
      </c>
      <c r="F32" s="53" t="s">
        <v>28</v>
      </c>
      <c r="G32" s="53" t="s">
        <v>65</v>
      </c>
      <c r="H32" s="55"/>
      <c r="I32" s="53" t="s">
        <v>64</v>
      </c>
      <c r="J32" s="53" t="s">
        <v>28</v>
      </c>
      <c r="K32" s="53" t="s">
        <v>65</v>
      </c>
      <c r="L32" s="59"/>
      <c r="M32" s="34"/>
      <c r="N32" s="60"/>
      <c r="O32" s="22"/>
      <c r="P32" s="55"/>
      <c r="Q32" s="22"/>
      <c r="R32" s="22"/>
      <c r="S32" s="22"/>
    </row>
    <row r="33" spans="1:19" ht="15.75" thickBot="1" x14ac:dyDescent="0.3">
      <c r="A33" s="107">
        <v>2015</v>
      </c>
      <c r="B33" s="16" t="s">
        <v>66</v>
      </c>
      <c r="C33" s="55">
        <v>5625</v>
      </c>
      <c r="D33" s="55"/>
      <c r="E33" s="107">
        <v>2016</v>
      </c>
      <c r="F33" s="16" t="s">
        <v>66</v>
      </c>
      <c r="G33" s="55">
        <v>5556</v>
      </c>
      <c r="H33" s="55"/>
      <c r="I33" s="107">
        <v>2017</v>
      </c>
      <c r="J33" s="16" t="s">
        <v>66</v>
      </c>
      <c r="K33" s="59">
        <v>6281</v>
      </c>
      <c r="L33" s="59"/>
      <c r="M33" s="34"/>
      <c r="N33" s="60"/>
      <c r="O33" s="22"/>
      <c r="P33" s="55"/>
      <c r="Q33" s="22"/>
      <c r="R33" s="22"/>
      <c r="S33" s="22"/>
    </row>
    <row r="34" spans="1:19" ht="15.75" thickBot="1" x14ac:dyDescent="0.3">
      <c r="A34" s="154"/>
      <c r="B34" s="16" t="s">
        <v>67</v>
      </c>
      <c r="C34" s="55">
        <v>5296</v>
      </c>
      <c r="D34" s="55"/>
      <c r="E34" s="154"/>
      <c r="F34" s="16" t="s">
        <v>67</v>
      </c>
      <c r="G34" s="55">
        <v>5179</v>
      </c>
      <c r="H34" s="55"/>
      <c r="I34" s="154"/>
      <c r="J34" s="16" t="s">
        <v>67</v>
      </c>
      <c r="K34" s="59">
        <v>5466</v>
      </c>
      <c r="L34" s="59"/>
      <c r="M34" s="34"/>
      <c r="N34" s="60"/>
      <c r="O34" s="22"/>
      <c r="P34" s="22"/>
      <c r="Q34" s="22"/>
      <c r="R34" s="22"/>
      <c r="S34" s="22"/>
    </row>
    <row r="35" spans="1:19" ht="15.75" thickBot="1" x14ac:dyDescent="0.3">
      <c r="A35" s="154"/>
      <c r="B35" s="16" t="s">
        <v>68</v>
      </c>
      <c r="C35" s="55">
        <v>5659</v>
      </c>
      <c r="D35" s="55"/>
      <c r="E35" s="154"/>
      <c r="F35" s="16" t="s">
        <v>68</v>
      </c>
      <c r="G35" s="55">
        <v>5496</v>
      </c>
      <c r="H35" s="55"/>
      <c r="I35" s="154"/>
      <c r="J35" s="16" t="s">
        <v>68</v>
      </c>
      <c r="K35" s="59">
        <v>5862</v>
      </c>
      <c r="L35" s="59"/>
      <c r="M35" s="34"/>
      <c r="N35" s="60"/>
      <c r="O35" s="22"/>
      <c r="P35" s="22"/>
      <c r="Q35" s="22"/>
      <c r="R35" s="22"/>
      <c r="S35" s="22"/>
    </row>
    <row r="36" spans="1:19" ht="15.75" thickBot="1" x14ac:dyDescent="0.3">
      <c r="A36" s="154"/>
      <c r="B36" s="16" t="s">
        <v>69</v>
      </c>
      <c r="C36" s="55">
        <v>5778</v>
      </c>
      <c r="D36" s="55"/>
      <c r="E36" s="154"/>
      <c r="F36" s="16" t="s">
        <v>69</v>
      </c>
      <c r="G36" s="55">
        <v>5101</v>
      </c>
      <c r="H36" s="55"/>
      <c r="I36" s="154"/>
      <c r="J36" s="16" t="s">
        <v>69</v>
      </c>
      <c r="K36" s="59">
        <v>5468</v>
      </c>
      <c r="L36" s="59"/>
      <c r="M36" s="34"/>
      <c r="N36" s="60"/>
      <c r="O36" s="22"/>
      <c r="P36" s="22"/>
      <c r="Q36" s="22"/>
      <c r="R36" s="22"/>
      <c r="S36" s="22"/>
    </row>
    <row r="37" spans="1:19" ht="15.75" thickBot="1" x14ac:dyDescent="0.3">
      <c r="A37" s="154"/>
      <c r="B37" s="16" t="s">
        <v>70</v>
      </c>
      <c r="C37" s="55">
        <v>5212</v>
      </c>
      <c r="D37" s="55"/>
      <c r="E37" s="154"/>
      <c r="F37" s="16" t="s">
        <v>70</v>
      </c>
      <c r="G37" s="55">
        <v>5642</v>
      </c>
      <c r="H37" s="55"/>
      <c r="I37" s="154"/>
      <c r="J37" s="16" t="s">
        <v>70</v>
      </c>
      <c r="K37" s="59">
        <v>6277</v>
      </c>
      <c r="L37" s="59"/>
      <c r="M37" s="34"/>
      <c r="N37" s="60"/>
      <c r="O37" s="22"/>
      <c r="P37" s="22"/>
      <c r="Q37" s="22"/>
      <c r="R37" s="22"/>
      <c r="S37" s="22"/>
    </row>
    <row r="38" spans="1:19" ht="15.75" thickBot="1" x14ac:dyDescent="0.3">
      <c r="A38" s="154"/>
      <c r="B38" s="16" t="s">
        <v>71</v>
      </c>
      <c r="C38" s="55">
        <v>6138</v>
      </c>
      <c r="D38" s="55"/>
      <c r="E38" s="154"/>
      <c r="F38" s="16" t="s">
        <v>71</v>
      </c>
      <c r="G38" s="55">
        <v>5907</v>
      </c>
      <c r="H38" s="55"/>
      <c r="I38" s="154"/>
      <c r="J38" s="16" t="s">
        <v>71</v>
      </c>
      <c r="K38" s="59">
        <v>5681</v>
      </c>
      <c r="L38" s="61"/>
      <c r="M38" s="28"/>
      <c r="N38" s="60"/>
      <c r="O38" s="22"/>
      <c r="P38" s="22"/>
      <c r="Q38" s="22"/>
      <c r="R38" s="22"/>
      <c r="S38" s="22"/>
    </row>
    <row r="39" spans="1:19" ht="15.75" thickBot="1" x14ac:dyDescent="0.3">
      <c r="A39" s="154"/>
      <c r="B39" s="16" t="s">
        <v>72</v>
      </c>
      <c r="C39" s="55">
        <v>6326</v>
      </c>
      <c r="D39" s="55"/>
      <c r="E39" s="154"/>
      <c r="F39" s="16" t="s">
        <v>72</v>
      </c>
      <c r="G39" s="55">
        <v>6125</v>
      </c>
      <c r="H39" s="55"/>
      <c r="I39" s="154"/>
      <c r="J39" s="16" t="s">
        <v>72</v>
      </c>
      <c r="K39" s="59">
        <v>6403</v>
      </c>
      <c r="L39" s="62"/>
      <c r="M39" s="28"/>
      <c r="N39" s="60"/>
      <c r="O39" s="22"/>
      <c r="P39" s="22"/>
      <c r="Q39" s="22"/>
      <c r="R39" s="22"/>
      <c r="S39" s="22"/>
    </row>
    <row r="40" spans="1:19" ht="15.75" thickBot="1" x14ac:dyDescent="0.3">
      <c r="A40" s="154"/>
      <c r="B40" s="16" t="s">
        <v>73</v>
      </c>
      <c r="C40" s="55">
        <v>6421</v>
      </c>
      <c r="D40" s="55"/>
      <c r="E40" s="154"/>
      <c r="F40" s="16" t="s">
        <v>73</v>
      </c>
      <c r="G40" s="55">
        <v>6485</v>
      </c>
      <c r="H40" s="55"/>
      <c r="I40" s="154"/>
      <c r="J40" s="16" t="s">
        <v>73</v>
      </c>
      <c r="K40" s="59">
        <v>7261</v>
      </c>
      <c r="L40" s="59"/>
      <c r="M40" s="34"/>
      <c r="N40" s="60"/>
      <c r="O40" s="22"/>
      <c r="P40" s="22"/>
      <c r="Q40" s="22"/>
      <c r="R40" s="22"/>
      <c r="S40" s="22"/>
    </row>
    <row r="41" spans="1:19" ht="15.75" thickBot="1" x14ac:dyDescent="0.3">
      <c r="A41" s="154"/>
      <c r="B41" s="16" t="s">
        <v>74</v>
      </c>
      <c r="C41" s="55">
        <v>5921</v>
      </c>
      <c r="D41" s="55"/>
      <c r="E41" s="154"/>
      <c r="F41" s="16" t="s">
        <v>74</v>
      </c>
      <c r="G41" s="55">
        <v>5923</v>
      </c>
      <c r="H41" s="55"/>
      <c r="I41" s="154"/>
      <c r="J41" s="16" t="s">
        <v>74</v>
      </c>
      <c r="K41" s="59">
        <v>6513</v>
      </c>
      <c r="L41" s="59"/>
      <c r="M41" s="34"/>
      <c r="N41" s="60"/>
      <c r="O41" s="22"/>
      <c r="P41" s="22"/>
      <c r="Q41" s="22"/>
      <c r="R41" s="22"/>
      <c r="S41" s="22"/>
    </row>
    <row r="42" spans="1:19" ht="15.75" thickBot="1" x14ac:dyDescent="0.3">
      <c r="A42" s="154"/>
      <c r="B42" s="16" t="s">
        <v>75</v>
      </c>
      <c r="C42" s="55">
        <v>6075</v>
      </c>
      <c r="D42" s="55"/>
      <c r="E42" s="154"/>
      <c r="F42" s="16" t="s">
        <v>75</v>
      </c>
      <c r="G42" s="55">
        <v>6625</v>
      </c>
      <c r="H42" s="55"/>
      <c r="I42" s="154"/>
      <c r="J42" s="16" t="s">
        <v>75</v>
      </c>
      <c r="K42" s="59">
        <v>7720</v>
      </c>
      <c r="L42" s="59"/>
      <c r="M42" s="34"/>
      <c r="N42" s="60"/>
      <c r="O42" s="22"/>
      <c r="P42" s="22"/>
      <c r="Q42" s="22"/>
      <c r="R42" s="22"/>
      <c r="S42" s="22"/>
    </row>
    <row r="43" spans="1:19" ht="15.75" thickBot="1" x14ac:dyDescent="0.3">
      <c r="A43" s="154"/>
      <c r="B43" s="16" t="s">
        <v>76</v>
      </c>
      <c r="C43" s="55">
        <v>5956</v>
      </c>
      <c r="D43" s="55"/>
      <c r="E43" s="154"/>
      <c r="F43" s="16" t="s">
        <v>76</v>
      </c>
      <c r="G43" s="55">
        <v>5519</v>
      </c>
      <c r="H43" s="55"/>
      <c r="I43" s="154"/>
      <c r="J43" s="16" t="s">
        <v>76</v>
      </c>
      <c r="K43" s="59">
        <v>6254</v>
      </c>
      <c r="L43" s="59"/>
      <c r="M43" s="34"/>
      <c r="N43" s="60"/>
      <c r="O43" s="22"/>
      <c r="P43" s="22"/>
      <c r="Q43" s="22"/>
      <c r="R43" s="22"/>
      <c r="S43" s="22"/>
    </row>
    <row r="44" spans="1:19" ht="15.75" thickBot="1" x14ac:dyDescent="0.3">
      <c r="A44" s="108"/>
      <c r="B44" s="16" t="s">
        <v>77</v>
      </c>
      <c r="C44" s="55">
        <v>4322</v>
      </c>
      <c r="D44" s="55"/>
      <c r="E44" s="108"/>
      <c r="F44" s="16" t="s">
        <v>77</v>
      </c>
      <c r="G44" s="55">
        <v>5708</v>
      </c>
      <c r="H44" s="55"/>
      <c r="I44" s="108"/>
      <c r="J44" s="16" t="s">
        <v>77</v>
      </c>
      <c r="K44" s="59">
        <v>5841</v>
      </c>
      <c r="L44" s="59"/>
      <c r="M44" s="34"/>
      <c r="N44" s="60"/>
      <c r="O44" s="22"/>
      <c r="P44" s="22"/>
      <c r="Q44" s="22"/>
      <c r="R44" s="22"/>
      <c r="S44" s="22"/>
    </row>
    <row r="45" spans="1:19" ht="15.75" thickBot="1" x14ac:dyDescent="0.3">
      <c r="A45" s="155" t="s">
        <v>9</v>
      </c>
      <c r="B45" s="153"/>
      <c r="C45" s="55">
        <v>68729</v>
      </c>
      <c r="D45" s="55"/>
      <c r="E45" s="152" t="s">
        <v>9</v>
      </c>
      <c r="F45" s="153"/>
      <c r="G45" s="63">
        <f>SUM(G33:G44)</f>
        <v>69266</v>
      </c>
      <c r="H45" s="55"/>
      <c r="I45" s="152" t="s">
        <v>9</v>
      </c>
      <c r="J45" s="153"/>
      <c r="K45" s="63">
        <f>SUM(K33:K44)</f>
        <v>75027</v>
      </c>
      <c r="L45" s="59"/>
      <c r="M45" s="34"/>
      <c r="N45" s="60"/>
      <c r="O45" s="22"/>
      <c r="P45" s="22"/>
      <c r="Q45" s="22"/>
      <c r="R45" s="22"/>
      <c r="S45" s="22"/>
    </row>
    <row r="46" spans="1:19" x14ac:dyDescent="0.25">
      <c r="A46" s="22"/>
      <c r="B46" s="22"/>
      <c r="C46" s="22"/>
      <c r="D46" s="55"/>
      <c r="E46" s="22"/>
      <c r="F46" s="22"/>
      <c r="G46" s="22"/>
      <c r="H46" s="55"/>
      <c r="I46" s="22"/>
      <c r="J46" s="22"/>
      <c r="K46" s="22"/>
      <c r="L46" s="61"/>
      <c r="M46" s="23"/>
      <c r="N46" s="60"/>
      <c r="O46" s="22"/>
      <c r="P46" s="22"/>
      <c r="Q46" s="22"/>
      <c r="R46" s="22"/>
      <c r="S46" s="22"/>
    </row>
    <row r="47" spans="1:19" x14ac:dyDescent="0.25">
      <c r="A47" s="64"/>
      <c r="B47" s="64"/>
      <c r="C47" s="64"/>
      <c r="D47" s="55"/>
      <c r="E47" s="64"/>
      <c r="F47" s="64"/>
      <c r="G47" s="64"/>
      <c r="H47" s="55"/>
      <c r="I47" s="64"/>
      <c r="J47" s="64"/>
      <c r="K47" s="64"/>
      <c r="L47" s="62"/>
      <c r="M47" s="65"/>
      <c r="N47" s="66"/>
      <c r="O47" s="64"/>
      <c r="P47" s="64"/>
      <c r="Q47" s="64"/>
      <c r="R47" s="64"/>
      <c r="S47" s="64"/>
    </row>
    <row r="48" spans="1:19" ht="15.75" thickBot="1" x14ac:dyDescent="0.3">
      <c r="A48" s="22"/>
      <c r="B48" s="22"/>
      <c r="C48" s="22"/>
      <c r="D48" s="55"/>
      <c r="E48" s="22"/>
      <c r="F48" s="22"/>
      <c r="G48" s="22"/>
      <c r="H48" s="55"/>
      <c r="I48" s="22"/>
      <c r="J48" s="22"/>
      <c r="K48" s="22"/>
      <c r="L48" s="61"/>
      <c r="M48" s="28"/>
      <c r="N48" s="60"/>
      <c r="O48" s="22"/>
      <c r="P48" s="22"/>
      <c r="Q48" s="22"/>
      <c r="R48" s="22"/>
      <c r="S48" s="22"/>
    </row>
    <row r="49" spans="1:19" ht="15.75" thickBot="1" x14ac:dyDescent="0.3">
      <c r="A49" s="53" t="s">
        <v>64</v>
      </c>
      <c r="B49" s="53" t="s">
        <v>28</v>
      </c>
      <c r="C49" s="53" t="s">
        <v>65</v>
      </c>
      <c r="D49" s="55"/>
      <c r="E49" s="53" t="s">
        <v>64</v>
      </c>
      <c r="F49" s="53" t="s">
        <v>28</v>
      </c>
      <c r="G49" s="53" t="s">
        <v>65</v>
      </c>
      <c r="H49" s="22"/>
      <c r="I49" s="53" t="s">
        <v>64</v>
      </c>
      <c r="J49" s="53" t="s">
        <v>28</v>
      </c>
      <c r="K49" s="53" t="s">
        <v>65</v>
      </c>
      <c r="L49" s="22"/>
      <c r="M49" s="16" t="s">
        <v>64</v>
      </c>
      <c r="N49" s="53" t="s">
        <v>28</v>
      </c>
      <c r="O49" s="53" t="s">
        <v>65</v>
      </c>
      <c r="P49" s="22"/>
      <c r="Q49" s="53" t="s">
        <v>64</v>
      </c>
      <c r="R49" s="53" t="s">
        <v>28</v>
      </c>
      <c r="S49" s="53" t="s">
        <v>65</v>
      </c>
    </row>
    <row r="50" spans="1:19" ht="15.75" thickBot="1" x14ac:dyDescent="0.3">
      <c r="A50" s="107">
        <v>2018</v>
      </c>
      <c r="B50" s="16" t="s">
        <v>66</v>
      </c>
      <c r="C50" s="67">
        <v>5501</v>
      </c>
      <c r="D50" s="22"/>
      <c r="E50" s="107">
        <v>2019</v>
      </c>
      <c r="F50" s="16" t="s">
        <v>66</v>
      </c>
      <c r="G50" s="67">
        <v>5541</v>
      </c>
      <c r="H50" s="22"/>
      <c r="I50" s="107">
        <v>2020</v>
      </c>
      <c r="J50" s="16" t="s">
        <v>66</v>
      </c>
      <c r="K50" s="67">
        <v>5556</v>
      </c>
      <c r="L50" s="22"/>
      <c r="M50" s="107">
        <v>2021</v>
      </c>
      <c r="N50" s="16" t="s">
        <v>66</v>
      </c>
      <c r="O50" s="67">
        <v>5562</v>
      </c>
      <c r="P50" s="22"/>
      <c r="Q50" s="107">
        <v>2022</v>
      </c>
      <c r="R50" s="16" t="s">
        <v>66</v>
      </c>
      <c r="S50" s="67">
        <v>5564</v>
      </c>
    </row>
    <row r="51" spans="1:19" ht="15.75" thickBot="1" x14ac:dyDescent="0.3">
      <c r="A51" s="154"/>
      <c r="B51" s="16" t="s">
        <v>67</v>
      </c>
      <c r="C51" s="67">
        <v>5506</v>
      </c>
      <c r="D51" s="22"/>
      <c r="E51" s="154"/>
      <c r="F51" s="16" t="s">
        <v>67</v>
      </c>
      <c r="G51" s="67">
        <v>5548</v>
      </c>
      <c r="H51" s="22"/>
      <c r="I51" s="154"/>
      <c r="J51" s="16" t="s">
        <v>67</v>
      </c>
      <c r="K51" s="67">
        <v>5559</v>
      </c>
      <c r="L51" s="22"/>
      <c r="M51" s="154"/>
      <c r="N51" s="16" t="s">
        <v>67</v>
      </c>
      <c r="O51" s="67">
        <v>5563</v>
      </c>
      <c r="P51" s="22"/>
      <c r="Q51" s="154"/>
      <c r="R51" s="16" t="s">
        <v>67</v>
      </c>
      <c r="S51" s="67">
        <v>5564</v>
      </c>
    </row>
    <row r="52" spans="1:19" ht="15.75" thickBot="1" x14ac:dyDescent="0.3">
      <c r="A52" s="154"/>
      <c r="B52" s="16" t="s">
        <v>68</v>
      </c>
      <c r="C52" s="67">
        <v>5524</v>
      </c>
      <c r="D52" s="22"/>
      <c r="E52" s="154"/>
      <c r="F52" s="16" t="s">
        <v>68</v>
      </c>
      <c r="G52" s="67">
        <v>5554</v>
      </c>
      <c r="H52" s="22"/>
      <c r="I52" s="154"/>
      <c r="J52" s="16" t="s">
        <v>68</v>
      </c>
      <c r="K52" s="67">
        <v>5562</v>
      </c>
      <c r="L52" s="22"/>
      <c r="M52" s="154"/>
      <c r="N52" s="16" t="s">
        <v>68</v>
      </c>
      <c r="O52" s="67">
        <v>5564</v>
      </c>
      <c r="P52" s="22"/>
      <c r="Q52" s="154"/>
      <c r="R52" s="16" t="s">
        <v>68</v>
      </c>
      <c r="S52" s="67">
        <v>5564</v>
      </c>
    </row>
    <row r="53" spans="1:19" ht="15.75" thickBot="1" x14ac:dyDescent="0.3">
      <c r="A53" s="154"/>
      <c r="B53" s="16" t="s">
        <v>69</v>
      </c>
      <c r="C53" s="67">
        <v>5570</v>
      </c>
      <c r="D53" s="22"/>
      <c r="E53" s="154"/>
      <c r="F53" s="16" t="s">
        <v>69</v>
      </c>
      <c r="G53" s="67">
        <v>5567</v>
      </c>
      <c r="H53" s="22"/>
      <c r="I53" s="154"/>
      <c r="J53" s="16" t="s">
        <v>69</v>
      </c>
      <c r="K53" s="67">
        <v>5566</v>
      </c>
      <c r="L53" s="22"/>
      <c r="M53" s="154"/>
      <c r="N53" s="16" t="s">
        <v>69</v>
      </c>
      <c r="O53" s="67">
        <v>5565</v>
      </c>
      <c r="P53" s="22"/>
      <c r="Q53" s="154"/>
      <c r="R53" s="16" t="s">
        <v>69</v>
      </c>
      <c r="S53" s="67">
        <v>5565</v>
      </c>
    </row>
    <row r="54" spans="1:19" ht="15.75" thickBot="1" x14ac:dyDescent="0.3">
      <c r="A54" s="154"/>
      <c r="B54" s="16" t="s">
        <v>70</v>
      </c>
      <c r="C54" s="67">
        <v>5582</v>
      </c>
      <c r="D54" s="22"/>
      <c r="E54" s="154"/>
      <c r="F54" s="16" t="s">
        <v>70</v>
      </c>
      <c r="G54" s="67">
        <v>5573</v>
      </c>
      <c r="H54" s="22"/>
      <c r="I54" s="154"/>
      <c r="J54" s="16" t="s">
        <v>70</v>
      </c>
      <c r="K54" s="67">
        <v>5568</v>
      </c>
      <c r="L54" s="22"/>
      <c r="M54" s="154"/>
      <c r="N54" s="16" t="s">
        <v>70</v>
      </c>
      <c r="O54" s="67">
        <v>5566</v>
      </c>
      <c r="P54" s="22"/>
      <c r="Q54" s="154"/>
      <c r="R54" s="16" t="s">
        <v>70</v>
      </c>
      <c r="S54" s="67">
        <v>5565</v>
      </c>
    </row>
    <row r="55" spans="1:19" ht="15.75" thickBot="1" x14ac:dyDescent="0.3">
      <c r="A55" s="154"/>
      <c r="B55" s="16" t="s">
        <v>71</v>
      </c>
      <c r="C55" s="67">
        <v>5600</v>
      </c>
      <c r="D55" s="22"/>
      <c r="E55" s="154"/>
      <c r="F55" s="16" t="s">
        <v>71</v>
      </c>
      <c r="G55" s="67">
        <v>5577</v>
      </c>
      <c r="H55" s="22"/>
      <c r="I55" s="154"/>
      <c r="J55" s="16" t="s">
        <v>71</v>
      </c>
      <c r="K55" s="67">
        <v>5569</v>
      </c>
      <c r="L55" s="22"/>
      <c r="M55" s="154"/>
      <c r="N55" s="16" t="s">
        <v>71</v>
      </c>
      <c r="O55" s="67">
        <v>5566</v>
      </c>
      <c r="P55" s="22"/>
      <c r="Q55" s="154"/>
      <c r="R55" s="16" t="s">
        <v>71</v>
      </c>
      <c r="S55" s="67">
        <v>5565</v>
      </c>
    </row>
    <row r="56" spans="1:19" ht="15.75" thickBot="1" x14ac:dyDescent="0.3">
      <c r="A56" s="154"/>
      <c r="B56" s="16" t="s">
        <v>72</v>
      </c>
      <c r="C56" s="67">
        <v>5600</v>
      </c>
      <c r="D56" s="22"/>
      <c r="E56" s="154"/>
      <c r="F56" s="16" t="s">
        <v>72</v>
      </c>
      <c r="G56" s="67">
        <v>5578</v>
      </c>
      <c r="H56" s="22"/>
      <c r="I56" s="154"/>
      <c r="J56" s="16" t="s">
        <v>72</v>
      </c>
      <c r="K56" s="67">
        <v>5569</v>
      </c>
      <c r="L56" s="22"/>
      <c r="M56" s="154"/>
      <c r="N56" s="16" t="s">
        <v>72</v>
      </c>
      <c r="O56" s="67">
        <v>5566</v>
      </c>
      <c r="P56" s="22"/>
      <c r="Q56" s="154"/>
      <c r="R56" s="16" t="s">
        <v>72</v>
      </c>
      <c r="S56" s="67">
        <v>5565</v>
      </c>
    </row>
    <row r="57" spans="1:19" ht="15.75" thickBot="1" x14ac:dyDescent="0.3">
      <c r="A57" s="154"/>
      <c r="B57" s="16" t="s">
        <v>73</v>
      </c>
      <c r="C57" s="67">
        <v>5584</v>
      </c>
      <c r="D57" s="22"/>
      <c r="E57" s="154"/>
      <c r="F57" s="16" t="s">
        <v>73</v>
      </c>
      <c r="G57" s="67">
        <v>5571</v>
      </c>
      <c r="H57" s="22"/>
      <c r="I57" s="154"/>
      <c r="J57" s="16" t="s">
        <v>73</v>
      </c>
      <c r="K57" s="67">
        <v>5567</v>
      </c>
      <c r="L57" s="22"/>
      <c r="M57" s="154"/>
      <c r="N57" s="16" t="s">
        <v>73</v>
      </c>
      <c r="O57" s="67">
        <v>5565</v>
      </c>
      <c r="P57" s="22"/>
      <c r="Q57" s="154"/>
      <c r="R57" s="16" t="s">
        <v>73</v>
      </c>
      <c r="S57" s="67">
        <v>5565</v>
      </c>
    </row>
    <row r="58" spans="1:19" ht="15.75" thickBot="1" x14ac:dyDescent="0.3">
      <c r="A58" s="154"/>
      <c r="B58" s="16" t="s">
        <v>74</v>
      </c>
      <c r="C58" s="67">
        <v>5582</v>
      </c>
      <c r="D58" s="22"/>
      <c r="E58" s="154"/>
      <c r="F58" s="16" t="s">
        <v>74</v>
      </c>
      <c r="G58" s="67">
        <v>5569</v>
      </c>
      <c r="H58" s="22"/>
      <c r="I58" s="154"/>
      <c r="J58" s="16" t="s">
        <v>74</v>
      </c>
      <c r="K58" s="67">
        <v>5565</v>
      </c>
      <c r="L58" s="22"/>
      <c r="M58" s="154"/>
      <c r="N58" s="16" t="s">
        <v>74</v>
      </c>
      <c r="O58" s="67">
        <v>5565</v>
      </c>
      <c r="P58" s="22"/>
      <c r="Q58" s="154"/>
      <c r="R58" s="16" t="s">
        <v>74</v>
      </c>
      <c r="S58" s="67">
        <v>5564</v>
      </c>
    </row>
    <row r="59" spans="1:19" ht="15.75" thickBot="1" x14ac:dyDescent="0.3">
      <c r="A59" s="154"/>
      <c r="B59" s="16" t="s">
        <v>75</v>
      </c>
      <c r="C59" s="67">
        <v>5555</v>
      </c>
      <c r="D59" s="22"/>
      <c r="E59" s="154"/>
      <c r="F59" s="16" t="s">
        <v>75</v>
      </c>
      <c r="G59" s="67">
        <v>5561</v>
      </c>
      <c r="H59" s="22"/>
      <c r="I59" s="154"/>
      <c r="J59" s="16" t="s">
        <v>75</v>
      </c>
      <c r="K59" s="67">
        <v>5563</v>
      </c>
      <c r="L59" s="22"/>
      <c r="M59" s="154"/>
      <c r="N59" s="16" t="s">
        <v>75</v>
      </c>
      <c r="O59" s="67">
        <v>5564</v>
      </c>
      <c r="P59" s="22"/>
      <c r="Q59" s="154"/>
      <c r="R59" s="16" t="s">
        <v>75</v>
      </c>
      <c r="S59" s="67">
        <v>5564</v>
      </c>
    </row>
    <row r="60" spans="1:19" ht="15.75" thickBot="1" x14ac:dyDescent="0.3">
      <c r="A60" s="154"/>
      <c r="B60" s="16" t="s">
        <v>76</v>
      </c>
      <c r="C60" s="67">
        <v>5554</v>
      </c>
      <c r="D60" s="22"/>
      <c r="E60" s="154"/>
      <c r="F60" s="16" t="s">
        <v>76</v>
      </c>
      <c r="G60" s="67">
        <v>5559</v>
      </c>
      <c r="H60" s="22"/>
      <c r="I60" s="154"/>
      <c r="J60" s="16" t="s">
        <v>76</v>
      </c>
      <c r="K60" s="67">
        <v>5562</v>
      </c>
      <c r="L60" s="22"/>
      <c r="M60" s="154"/>
      <c r="N60" s="16" t="s">
        <v>76</v>
      </c>
      <c r="O60" s="67">
        <v>5563</v>
      </c>
      <c r="P60" s="22"/>
      <c r="Q60" s="154"/>
      <c r="R60" s="16" t="s">
        <v>76</v>
      </c>
      <c r="S60" s="67">
        <v>5564</v>
      </c>
    </row>
    <row r="61" spans="1:19" ht="15.75" thickBot="1" x14ac:dyDescent="0.3">
      <c r="A61" s="108"/>
      <c r="B61" s="16" t="s">
        <v>77</v>
      </c>
      <c r="C61" s="67">
        <v>5540</v>
      </c>
      <c r="D61" s="22"/>
      <c r="E61" s="108"/>
      <c r="F61" s="16" t="s">
        <v>77</v>
      </c>
      <c r="G61" s="67">
        <v>5556</v>
      </c>
      <c r="H61" s="22"/>
      <c r="I61" s="108"/>
      <c r="J61" s="16" t="s">
        <v>77</v>
      </c>
      <c r="K61" s="67">
        <v>5562</v>
      </c>
      <c r="L61" s="22"/>
      <c r="M61" s="108"/>
      <c r="N61" s="16" t="s">
        <v>77</v>
      </c>
      <c r="O61" s="67">
        <v>5563</v>
      </c>
      <c r="P61" s="22"/>
      <c r="Q61" s="108"/>
      <c r="R61" s="16" t="s">
        <v>77</v>
      </c>
      <c r="S61" s="67">
        <v>5564</v>
      </c>
    </row>
    <row r="62" spans="1:19" ht="15.75" thickBot="1" x14ac:dyDescent="0.3">
      <c r="A62" s="152" t="s">
        <v>9</v>
      </c>
      <c r="B62" s="153"/>
      <c r="C62" s="55">
        <f>SUM(C50:C61)</f>
        <v>66698</v>
      </c>
      <c r="D62" s="22"/>
      <c r="E62" s="152" t="s">
        <v>9</v>
      </c>
      <c r="F62" s="153"/>
      <c r="G62" s="55">
        <f>SUM(G50:G61)</f>
        <v>66754</v>
      </c>
      <c r="H62" s="22"/>
      <c r="I62" s="152" t="s">
        <v>9</v>
      </c>
      <c r="J62" s="153"/>
      <c r="K62" s="55">
        <f>SUM(K50:K61)</f>
        <v>66768</v>
      </c>
      <c r="L62" s="22"/>
      <c r="M62" s="152" t="s">
        <v>9</v>
      </c>
      <c r="N62" s="153"/>
      <c r="O62" s="55">
        <f>SUM(O50:O61)</f>
        <v>66772</v>
      </c>
      <c r="P62" s="22"/>
      <c r="Q62" s="152" t="s">
        <v>9</v>
      </c>
      <c r="R62" s="153"/>
      <c r="S62" s="55">
        <f>SUM(S50:S61)</f>
        <v>66773</v>
      </c>
    </row>
  </sheetData>
  <mergeCells count="37">
    <mergeCell ref="Q3:Q14"/>
    <mergeCell ref="A1:B1"/>
    <mergeCell ref="A3:A14"/>
    <mergeCell ref="E3:E14"/>
    <mergeCell ref="I3:I14"/>
    <mergeCell ref="M3:M14"/>
    <mergeCell ref="M15:N15"/>
    <mergeCell ref="Q15:R15"/>
    <mergeCell ref="A18:A29"/>
    <mergeCell ref="E18:E29"/>
    <mergeCell ref="I18:I29"/>
    <mergeCell ref="M18:M29"/>
    <mergeCell ref="Q18:Q29"/>
    <mergeCell ref="A15:B15"/>
    <mergeCell ref="E15:F15"/>
    <mergeCell ref="I15:J15"/>
    <mergeCell ref="A30:B30"/>
    <mergeCell ref="E30:F30"/>
    <mergeCell ref="I30:J30"/>
    <mergeCell ref="M30:N30"/>
    <mergeCell ref="Q30:R30"/>
    <mergeCell ref="A45:B45"/>
    <mergeCell ref="E45:F45"/>
    <mergeCell ref="I45:J45"/>
    <mergeCell ref="A33:A44"/>
    <mergeCell ref="E33:E44"/>
    <mergeCell ref="I33:I44"/>
    <mergeCell ref="A50:A61"/>
    <mergeCell ref="E50:E61"/>
    <mergeCell ref="I50:I61"/>
    <mergeCell ref="M50:M61"/>
    <mergeCell ref="Q50:Q61"/>
    <mergeCell ref="A62:B62"/>
    <mergeCell ref="E62:F62"/>
    <mergeCell ref="I62:J62"/>
    <mergeCell ref="M62:N62"/>
    <mergeCell ref="Q62:R6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62"/>
  <sheetViews>
    <sheetView workbookViewId="0">
      <selection sqref="A1:S62"/>
    </sheetView>
  </sheetViews>
  <sheetFormatPr defaultRowHeight="15" x14ac:dyDescent="0.25"/>
  <sheetData>
    <row r="1" spans="1:19" ht="15.75" thickBot="1" x14ac:dyDescent="0.3">
      <c r="A1" s="136" t="s">
        <v>27</v>
      </c>
      <c r="B1" s="137"/>
      <c r="C1" s="137"/>
      <c r="D1" s="137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5.75" thickBot="1" x14ac:dyDescent="0.3">
      <c r="A2" s="52" t="s">
        <v>64</v>
      </c>
      <c r="B2" s="53" t="s">
        <v>28</v>
      </c>
      <c r="C2" s="54" t="s">
        <v>65</v>
      </c>
      <c r="D2" s="55"/>
      <c r="E2" s="53" t="s">
        <v>64</v>
      </c>
      <c r="F2" s="53" t="s">
        <v>28</v>
      </c>
      <c r="G2" s="54" t="s">
        <v>65</v>
      </c>
      <c r="H2" s="55"/>
      <c r="I2" s="53" t="s">
        <v>64</v>
      </c>
      <c r="J2" s="53" t="s">
        <v>28</v>
      </c>
      <c r="K2" s="53" t="s">
        <v>65</v>
      </c>
      <c r="L2" s="55"/>
      <c r="M2" s="53" t="s">
        <v>64</v>
      </c>
      <c r="N2" s="53" t="s">
        <v>28</v>
      </c>
      <c r="O2" s="53" t="s">
        <v>65</v>
      </c>
      <c r="P2" s="55"/>
      <c r="Q2" s="53" t="s">
        <v>64</v>
      </c>
      <c r="R2" s="53" t="s">
        <v>28</v>
      </c>
      <c r="S2" s="53" t="s">
        <v>65</v>
      </c>
    </row>
    <row r="3" spans="1:19" ht="15.75" thickBot="1" x14ac:dyDescent="0.3">
      <c r="A3" s="107">
        <v>2005</v>
      </c>
      <c r="B3" s="48" t="s">
        <v>66</v>
      </c>
      <c r="C3" s="55">
        <v>219701</v>
      </c>
      <c r="D3" s="55"/>
      <c r="E3" s="107">
        <v>2006</v>
      </c>
      <c r="F3" s="48" t="s">
        <v>66</v>
      </c>
      <c r="G3" s="55">
        <v>227848</v>
      </c>
      <c r="H3" s="55"/>
      <c r="I3" s="107">
        <v>2007</v>
      </c>
      <c r="J3" s="16" t="s">
        <v>66</v>
      </c>
      <c r="K3" s="55">
        <v>195528</v>
      </c>
      <c r="L3" s="55"/>
      <c r="M3" s="107">
        <v>2008</v>
      </c>
      <c r="N3" s="16" t="s">
        <v>66</v>
      </c>
      <c r="O3" s="55">
        <v>240448</v>
      </c>
      <c r="P3" s="55"/>
      <c r="Q3" s="107">
        <v>2009</v>
      </c>
      <c r="R3" s="16" t="s">
        <v>66</v>
      </c>
      <c r="S3" s="55">
        <v>249015</v>
      </c>
    </row>
    <row r="4" spans="1:19" ht="15.75" thickBot="1" x14ac:dyDescent="0.3">
      <c r="A4" s="154"/>
      <c r="B4" s="48" t="s">
        <v>67</v>
      </c>
      <c r="C4" s="55">
        <v>187242</v>
      </c>
      <c r="D4" s="55"/>
      <c r="E4" s="154"/>
      <c r="F4" s="48" t="s">
        <v>67</v>
      </c>
      <c r="G4" s="55">
        <v>188317</v>
      </c>
      <c r="H4" s="55"/>
      <c r="I4" s="154"/>
      <c r="J4" s="16" t="s">
        <v>67</v>
      </c>
      <c r="K4" s="55">
        <v>320364</v>
      </c>
      <c r="L4" s="55"/>
      <c r="M4" s="154"/>
      <c r="N4" s="16" t="s">
        <v>67</v>
      </c>
      <c r="O4" s="55">
        <v>204682</v>
      </c>
      <c r="P4" s="55"/>
      <c r="Q4" s="154"/>
      <c r="R4" s="16" t="s">
        <v>67</v>
      </c>
      <c r="S4" s="55">
        <v>223652</v>
      </c>
    </row>
    <row r="5" spans="1:19" ht="15.75" thickBot="1" x14ac:dyDescent="0.3">
      <c r="A5" s="154"/>
      <c r="B5" s="48" t="s">
        <v>68</v>
      </c>
      <c r="C5" s="55">
        <v>204298</v>
      </c>
      <c r="D5" s="55"/>
      <c r="E5" s="154"/>
      <c r="F5" s="48" t="s">
        <v>68</v>
      </c>
      <c r="G5" s="55">
        <v>218342</v>
      </c>
      <c r="H5" s="55"/>
      <c r="I5" s="154"/>
      <c r="J5" s="16" t="s">
        <v>68</v>
      </c>
      <c r="K5" s="55">
        <v>335762</v>
      </c>
      <c r="L5" s="55"/>
      <c r="M5" s="154"/>
      <c r="N5" s="16" t="s">
        <v>68</v>
      </c>
      <c r="O5" s="55">
        <v>228226</v>
      </c>
      <c r="P5" s="55"/>
      <c r="Q5" s="154"/>
      <c r="R5" s="16" t="s">
        <v>68</v>
      </c>
      <c r="S5" s="55">
        <v>259970</v>
      </c>
    </row>
    <row r="6" spans="1:19" ht="15.75" thickBot="1" x14ac:dyDescent="0.3">
      <c r="A6" s="154"/>
      <c r="B6" s="48" t="s">
        <v>69</v>
      </c>
      <c r="C6" s="55">
        <v>200044</v>
      </c>
      <c r="D6" s="55"/>
      <c r="E6" s="154"/>
      <c r="F6" s="48" t="s">
        <v>69</v>
      </c>
      <c r="G6" s="55">
        <v>225534</v>
      </c>
      <c r="H6" s="55"/>
      <c r="I6" s="154"/>
      <c r="J6" s="16" t="s">
        <v>69</v>
      </c>
      <c r="K6" s="55">
        <v>367384</v>
      </c>
      <c r="L6" s="55"/>
      <c r="M6" s="154"/>
      <c r="N6" s="16" t="s">
        <v>69</v>
      </c>
      <c r="O6" s="55">
        <v>211500</v>
      </c>
      <c r="P6" s="55"/>
      <c r="Q6" s="154"/>
      <c r="R6" s="16" t="s">
        <v>69</v>
      </c>
      <c r="S6" s="55">
        <v>245074</v>
      </c>
    </row>
    <row r="7" spans="1:19" ht="15.75" thickBot="1" x14ac:dyDescent="0.3">
      <c r="A7" s="154"/>
      <c r="B7" s="48" t="s">
        <v>70</v>
      </c>
      <c r="C7" s="55">
        <v>200965</v>
      </c>
      <c r="D7" s="55"/>
      <c r="E7" s="154"/>
      <c r="F7" s="48" t="s">
        <v>70</v>
      </c>
      <c r="G7" s="55">
        <v>194789</v>
      </c>
      <c r="H7" s="55"/>
      <c r="I7" s="154"/>
      <c r="J7" s="16" t="s">
        <v>70</v>
      </c>
      <c r="K7" s="55">
        <v>439288</v>
      </c>
      <c r="L7" s="55"/>
      <c r="M7" s="154"/>
      <c r="N7" s="16" t="s">
        <v>70</v>
      </c>
      <c r="O7" s="55">
        <v>228390</v>
      </c>
      <c r="P7" s="55"/>
      <c r="Q7" s="154"/>
      <c r="R7" s="16" t="s">
        <v>70</v>
      </c>
      <c r="S7" s="55">
        <v>274797</v>
      </c>
    </row>
    <row r="8" spans="1:19" ht="15.75" thickBot="1" x14ac:dyDescent="0.3">
      <c r="A8" s="154"/>
      <c r="B8" s="48" t="s">
        <v>71</v>
      </c>
      <c r="C8" s="55">
        <v>202600</v>
      </c>
      <c r="D8" s="55"/>
      <c r="E8" s="154"/>
      <c r="F8" s="48" t="s">
        <v>71</v>
      </c>
      <c r="G8" s="55">
        <v>214217</v>
      </c>
      <c r="H8" s="55"/>
      <c r="I8" s="154"/>
      <c r="J8" s="16" t="s">
        <v>71</v>
      </c>
      <c r="K8" s="55">
        <v>448417</v>
      </c>
      <c r="L8" s="55"/>
      <c r="M8" s="154"/>
      <c r="N8" s="16" t="s">
        <v>71</v>
      </c>
      <c r="O8" s="55">
        <v>230007</v>
      </c>
      <c r="P8" s="55"/>
      <c r="Q8" s="154"/>
      <c r="R8" s="16" t="s">
        <v>71</v>
      </c>
      <c r="S8" s="55">
        <v>287022</v>
      </c>
    </row>
    <row r="9" spans="1:19" ht="15.75" thickBot="1" x14ac:dyDescent="0.3">
      <c r="A9" s="154"/>
      <c r="B9" s="48" t="s">
        <v>72</v>
      </c>
      <c r="C9" s="55">
        <v>264247</v>
      </c>
      <c r="D9" s="55"/>
      <c r="E9" s="154"/>
      <c r="F9" s="48" t="s">
        <v>72</v>
      </c>
      <c r="G9" s="55">
        <v>234792</v>
      </c>
      <c r="H9" s="55"/>
      <c r="I9" s="154"/>
      <c r="J9" s="16" t="s">
        <v>72</v>
      </c>
      <c r="K9" s="55">
        <v>320907</v>
      </c>
      <c r="L9" s="55"/>
      <c r="M9" s="154"/>
      <c r="N9" s="16" t="s">
        <v>72</v>
      </c>
      <c r="O9" s="55">
        <v>256601</v>
      </c>
      <c r="P9" s="55"/>
      <c r="Q9" s="154"/>
      <c r="R9" s="16" t="s">
        <v>72</v>
      </c>
      <c r="S9" s="55">
        <v>318752</v>
      </c>
    </row>
    <row r="10" spans="1:19" ht="15.75" thickBot="1" x14ac:dyDescent="0.3">
      <c r="A10" s="154"/>
      <c r="B10" s="48" t="s">
        <v>73</v>
      </c>
      <c r="C10" s="55">
        <v>234458</v>
      </c>
      <c r="D10" s="55"/>
      <c r="E10" s="154"/>
      <c r="F10" s="48" t="s">
        <v>73</v>
      </c>
      <c r="G10" s="55">
        <v>224360</v>
      </c>
      <c r="H10" s="55"/>
      <c r="I10" s="154"/>
      <c r="J10" s="16" t="s">
        <v>73</v>
      </c>
      <c r="K10" s="55">
        <v>246570</v>
      </c>
      <c r="L10" s="55"/>
      <c r="M10" s="154"/>
      <c r="N10" s="16" t="s">
        <v>73</v>
      </c>
      <c r="O10" s="55">
        <v>248046</v>
      </c>
      <c r="P10" s="55"/>
      <c r="Q10" s="154"/>
      <c r="R10" s="16" t="s">
        <v>73</v>
      </c>
      <c r="S10" s="55">
        <v>290517</v>
      </c>
    </row>
    <row r="11" spans="1:19" ht="15.75" thickBot="1" x14ac:dyDescent="0.3">
      <c r="A11" s="154"/>
      <c r="B11" s="48" t="s">
        <v>74</v>
      </c>
      <c r="C11" s="55">
        <v>230265</v>
      </c>
      <c r="D11" s="55"/>
      <c r="E11" s="154"/>
      <c r="F11" s="48" t="s">
        <v>74</v>
      </c>
      <c r="G11" s="55">
        <v>203458</v>
      </c>
      <c r="H11" s="55"/>
      <c r="I11" s="154"/>
      <c r="J11" s="16" t="s">
        <v>74</v>
      </c>
      <c r="K11" s="55">
        <v>200513</v>
      </c>
      <c r="L11" s="55"/>
      <c r="M11" s="154"/>
      <c r="N11" s="16" t="s">
        <v>74</v>
      </c>
      <c r="O11" s="55">
        <v>186709</v>
      </c>
      <c r="P11" s="55"/>
      <c r="Q11" s="154"/>
      <c r="R11" s="16" t="s">
        <v>74</v>
      </c>
      <c r="S11" s="55">
        <v>282342</v>
      </c>
    </row>
    <row r="12" spans="1:19" ht="15.75" thickBot="1" x14ac:dyDescent="0.3">
      <c r="A12" s="154"/>
      <c r="B12" s="48" t="s">
        <v>75</v>
      </c>
      <c r="C12" s="55">
        <v>171929</v>
      </c>
      <c r="D12" s="55"/>
      <c r="E12" s="154"/>
      <c r="F12" s="48" t="s">
        <v>75</v>
      </c>
      <c r="G12" s="55">
        <v>197948</v>
      </c>
      <c r="H12" s="55"/>
      <c r="I12" s="154"/>
      <c r="J12" s="16" t="s">
        <v>75</v>
      </c>
      <c r="K12" s="55">
        <v>251379</v>
      </c>
      <c r="L12" s="55"/>
      <c r="M12" s="154"/>
      <c r="N12" s="16" t="s">
        <v>75</v>
      </c>
      <c r="O12" s="55">
        <v>256383</v>
      </c>
      <c r="P12" s="55"/>
      <c r="Q12" s="154"/>
      <c r="R12" s="16" t="s">
        <v>75</v>
      </c>
      <c r="S12" s="55">
        <v>313728</v>
      </c>
    </row>
    <row r="13" spans="1:19" ht="15.75" thickBot="1" x14ac:dyDescent="0.3">
      <c r="A13" s="154"/>
      <c r="B13" s="48" t="s">
        <v>76</v>
      </c>
      <c r="C13" s="55">
        <v>223220</v>
      </c>
      <c r="D13" s="55"/>
      <c r="E13" s="154"/>
      <c r="F13" s="48" t="s">
        <v>76</v>
      </c>
      <c r="G13" s="55">
        <v>217896</v>
      </c>
      <c r="H13" s="55"/>
      <c r="I13" s="154"/>
      <c r="J13" s="16" t="s">
        <v>76</v>
      </c>
      <c r="K13" s="55">
        <v>237326</v>
      </c>
      <c r="L13" s="55"/>
      <c r="M13" s="154"/>
      <c r="N13" s="16" t="s">
        <v>76</v>
      </c>
      <c r="O13" s="55">
        <v>229270</v>
      </c>
      <c r="P13" s="55"/>
      <c r="Q13" s="154"/>
      <c r="R13" s="16" t="s">
        <v>76</v>
      </c>
      <c r="S13" s="55">
        <v>295901</v>
      </c>
    </row>
    <row r="14" spans="1:19" ht="15.75" thickBot="1" x14ac:dyDescent="0.3">
      <c r="A14" s="108"/>
      <c r="B14" s="48" t="s">
        <v>77</v>
      </c>
      <c r="C14" s="55">
        <v>219295</v>
      </c>
      <c r="D14" s="55"/>
      <c r="E14" s="108"/>
      <c r="F14" s="48" t="s">
        <v>77</v>
      </c>
      <c r="G14" s="55">
        <v>214550</v>
      </c>
      <c r="H14" s="55"/>
      <c r="I14" s="108"/>
      <c r="J14" s="16" t="s">
        <v>77</v>
      </c>
      <c r="K14" s="55">
        <v>262214</v>
      </c>
      <c r="L14" s="55"/>
      <c r="M14" s="108"/>
      <c r="N14" s="16" t="s">
        <v>77</v>
      </c>
      <c r="O14" s="55">
        <v>271769</v>
      </c>
      <c r="P14" s="55"/>
      <c r="Q14" s="108"/>
      <c r="R14" s="16" t="s">
        <v>77</v>
      </c>
      <c r="S14" s="55">
        <v>327611</v>
      </c>
    </row>
    <row r="15" spans="1:19" ht="15.75" thickBot="1" x14ac:dyDescent="0.3">
      <c r="A15" s="155" t="s">
        <v>9</v>
      </c>
      <c r="B15" s="152"/>
      <c r="C15" s="55">
        <f>SUM(C3:C14)</f>
        <v>2558264</v>
      </c>
      <c r="D15" s="55"/>
      <c r="E15" s="152" t="s">
        <v>9</v>
      </c>
      <c r="F15" s="152"/>
      <c r="G15" s="55">
        <f>SUM(G3:G14)</f>
        <v>2562051</v>
      </c>
      <c r="H15" s="55"/>
      <c r="I15" s="152" t="s">
        <v>9</v>
      </c>
      <c r="J15" s="153"/>
      <c r="K15" s="63">
        <f>SUM(K3:K14)</f>
        <v>3625652</v>
      </c>
      <c r="L15" s="55"/>
      <c r="M15" s="152" t="s">
        <v>9</v>
      </c>
      <c r="N15" s="153"/>
      <c r="O15" s="63">
        <f>SUM(O3:O14)</f>
        <v>2792031</v>
      </c>
      <c r="P15" s="55"/>
      <c r="Q15" s="152" t="s">
        <v>9</v>
      </c>
      <c r="R15" s="153"/>
      <c r="S15" s="63">
        <f>SUM(S3:S14)</f>
        <v>3368381</v>
      </c>
    </row>
    <row r="16" spans="1:19" ht="15.75" thickBot="1" x14ac:dyDescent="0.3">
      <c r="A16" s="22"/>
      <c r="B16" s="22"/>
      <c r="C16" s="22"/>
      <c r="D16" s="55"/>
      <c r="E16" s="22"/>
      <c r="F16" s="22"/>
      <c r="G16" s="22"/>
      <c r="H16" s="55"/>
      <c r="I16" s="22"/>
      <c r="J16" s="22"/>
      <c r="K16" s="22"/>
      <c r="L16" s="55"/>
      <c r="M16" s="22"/>
      <c r="N16" s="22"/>
      <c r="O16" s="22"/>
      <c r="P16" s="55"/>
      <c r="Q16" s="22"/>
      <c r="R16" s="22"/>
      <c r="S16" s="22"/>
    </row>
    <row r="17" spans="1:19" ht="15.75" thickBot="1" x14ac:dyDescent="0.3">
      <c r="A17" s="52" t="s">
        <v>64</v>
      </c>
      <c r="B17" s="53" t="s">
        <v>28</v>
      </c>
      <c r="C17" s="53" t="s">
        <v>65</v>
      </c>
      <c r="D17" s="55"/>
      <c r="E17" s="53" t="s">
        <v>64</v>
      </c>
      <c r="F17" s="53" t="s">
        <v>28</v>
      </c>
      <c r="G17" s="53" t="s">
        <v>65</v>
      </c>
      <c r="H17" s="55"/>
      <c r="I17" s="53" t="s">
        <v>64</v>
      </c>
      <c r="J17" s="53" t="s">
        <v>28</v>
      </c>
      <c r="K17" s="53" t="s">
        <v>65</v>
      </c>
      <c r="L17" s="55"/>
      <c r="M17" s="53" t="s">
        <v>64</v>
      </c>
      <c r="N17" s="53" t="s">
        <v>28</v>
      </c>
      <c r="O17" s="53" t="s">
        <v>65</v>
      </c>
      <c r="P17" s="55"/>
      <c r="Q17" s="53" t="s">
        <v>64</v>
      </c>
      <c r="R17" s="53" t="s">
        <v>28</v>
      </c>
      <c r="S17" s="53" t="s">
        <v>65</v>
      </c>
    </row>
    <row r="18" spans="1:19" ht="15.75" thickBot="1" x14ac:dyDescent="0.3">
      <c r="A18" s="107">
        <v>2010</v>
      </c>
      <c r="B18" s="16" t="s">
        <v>66</v>
      </c>
      <c r="C18" s="55">
        <v>295089</v>
      </c>
      <c r="D18" s="55"/>
      <c r="E18" s="107">
        <v>2011</v>
      </c>
      <c r="F18" s="16" t="s">
        <v>66</v>
      </c>
      <c r="G18" s="55">
        <v>329872</v>
      </c>
      <c r="H18" s="55"/>
      <c r="I18" s="107">
        <v>2012</v>
      </c>
      <c r="J18" s="16" t="s">
        <v>66</v>
      </c>
      <c r="K18" s="55">
        <v>387024</v>
      </c>
      <c r="L18" s="55"/>
      <c r="M18" s="107">
        <v>2013</v>
      </c>
      <c r="N18" s="16" t="s">
        <v>66</v>
      </c>
      <c r="O18" s="55">
        <v>434544</v>
      </c>
      <c r="P18" s="55"/>
      <c r="Q18" s="107">
        <v>2014</v>
      </c>
      <c r="R18" s="16" t="s">
        <v>66</v>
      </c>
      <c r="S18" s="55">
        <v>515914</v>
      </c>
    </row>
    <row r="19" spans="1:19" ht="15.75" thickBot="1" x14ac:dyDescent="0.3">
      <c r="A19" s="154"/>
      <c r="B19" s="16" t="s">
        <v>67</v>
      </c>
      <c r="C19" s="55">
        <v>268612</v>
      </c>
      <c r="D19" s="55"/>
      <c r="E19" s="154"/>
      <c r="F19" s="16" t="s">
        <v>67</v>
      </c>
      <c r="G19" s="55">
        <v>298134</v>
      </c>
      <c r="H19" s="55"/>
      <c r="I19" s="154"/>
      <c r="J19" s="16" t="s">
        <v>67</v>
      </c>
      <c r="K19" s="55">
        <v>359569</v>
      </c>
      <c r="L19" s="55"/>
      <c r="M19" s="154"/>
      <c r="N19" s="16" t="s">
        <v>67</v>
      </c>
      <c r="O19" s="55">
        <v>382221</v>
      </c>
      <c r="P19" s="55"/>
      <c r="Q19" s="154"/>
      <c r="R19" s="16" t="s">
        <v>67</v>
      </c>
      <c r="S19" s="55">
        <v>365835</v>
      </c>
    </row>
    <row r="20" spans="1:19" ht="15.75" thickBot="1" x14ac:dyDescent="0.3">
      <c r="A20" s="154"/>
      <c r="B20" s="16" t="s">
        <v>68</v>
      </c>
      <c r="C20" s="55">
        <v>307463</v>
      </c>
      <c r="D20" s="55"/>
      <c r="E20" s="154"/>
      <c r="F20" s="16" t="s">
        <v>68</v>
      </c>
      <c r="G20" s="55">
        <v>325164</v>
      </c>
      <c r="H20" s="55"/>
      <c r="I20" s="154"/>
      <c r="J20" s="16" t="s">
        <v>68</v>
      </c>
      <c r="K20" s="55">
        <v>385144</v>
      </c>
      <c r="L20" s="55"/>
      <c r="M20" s="154"/>
      <c r="N20" s="16" t="s">
        <v>68</v>
      </c>
      <c r="O20" s="55">
        <v>438840</v>
      </c>
      <c r="P20" s="55"/>
      <c r="Q20" s="154"/>
      <c r="R20" s="16" t="s">
        <v>68</v>
      </c>
      <c r="S20" s="55">
        <v>471473</v>
      </c>
    </row>
    <row r="21" spans="1:19" ht="15.75" thickBot="1" x14ac:dyDescent="0.3">
      <c r="A21" s="154"/>
      <c r="B21" s="16" t="s">
        <v>69</v>
      </c>
      <c r="C21" s="55">
        <v>304207</v>
      </c>
      <c r="D21" s="55"/>
      <c r="E21" s="154"/>
      <c r="F21" s="16" t="s">
        <v>69</v>
      </c>
      <c r="G21" s="55">
        <v>323662</v>
      </c>
      <c r="H21" s="55"/>
      <c r="I21" s="154"/>
      <c r="J21" s="16" t="s">
        <v>69</v>
      </c>
      <c r="K21" s="55">
        <v>384287</v>
      </c>
      <c r="L21" s="55"/>
      <c r="M21" s="154"/>
      <c r="N21" s="16" t="s">
        <v>69</v>
      </c>
      <c r="O21" s="55">
        <v>423930</v>
      </c>
      <c r="P21" s="55"/>
      <c r="Q21" s="154"/>
      <c r="R21" s="16" t="s">
        <v>69</v>
      </c>
      <c r="S21" s="55">
        <v>456529</v>
      </c>
    </row>
    <row r="22" spans="1:19" ht="15.75" thickBot="1" x14ac:dyDescent="0.3">
      <c r="A22" s="154"/>
      <c r="B22" s="16" t="s">
        <v>70</v>
      </c>
      <c r="C22" s="55">
        <v>336847</v>
      </c>
      <c r="D22" s="55"/>
      <c r="E22" s="154"/>
      <c r="F22" s="16" t="s">
        <v>70</v>
      </c>
      <c r="G22" s="55">
        <v>342498</v>
      </c>
      <c r="H22" s="55"/>
      <c r="I22" s="154"/>
      <c r="J22" s="16" t="s">
        <v>70</v>
      </c>
      <c r="K22" s="55">
        <v>400852</v>
      </c>
      <c r="L22" s="55"/>
      <c r="M22" s="154"/>
      <c r="N22" s="16" t="s">
        <v>70</v>
      </c>
      <c r="O22" s="55">
        <v>487541</v>
      </c>
      <c r="P22" s="55"/>
      <c r="Q22" s="154"/>
      <c r="R22" s="16" t="s">
        <v>70</v>
      </c>
      <c r="S22" s="55">
        <v>530330</v>
      </c>
    </row>
    <row r="23" spans="1:19" ht="15.75" thickBot="1" x14ac:dyDescent="0.3">
      <c r="A23" s="154"/>
      <c r="B23" s="16" t="s">
        <v>71</v>
      </c>
      <c r="C23" s="55">
        <v>334297</v>
      </c>
      <c r="D23" s="55"/>
      <c r="E23" s="154"/>
      <c r="F23" s="16" t="s">
        <v>71</v>
      </c>
      <c r="G23" s="55">
        <v>358688</v>
      </c>
      <c r="H23" s="55"/>
      <c r="I23" s="154"/>
      <c r="J23" s="16" t="s">
        <v>71</v>
      </c>
      <c r="K23" s="55">
        <v>409175</v>
      </c>
      <c r="L23" s="55"/>
      <c r="M23" s="154"/>
      <c r="N23" s="16" t="s">
        <v>71</v>
      </c>
      <c r="O23" s="55">
        <v>519671</v>
      </c>
      <c r="P23" s="55"/>
      <c r="Q23" s="154"/>
      <c r="R23" s="16" t="s">
        <v>71</v>
      </c>
      <c r="S23" s="55">
        <v>561142</v>
      </c>
    </row>
    <row r="24" spans="1:19" ht="15.75" thickBot="1" x14ac:dyDescent="0.3">
      <c r="A24" s="154"/>
      <c r="B24" s="16" t="s">
        <v>72</v>
      </c>
      <c r="C24" s="55">
        <v>382590</v>
      </c>
      <c r="D24" s="55"/>
      <c r="E24" s="154"/>
      <c r="F24" s="16" t="s">
        <v>72</v>
      </c>
      <c r="G24" s="55">
        <v>419686</v>
      </c>
      <c r="H24" s="55"/>
      <c r="I24" s="154"/>
      <c r="J24" s="16" t="s">
        <v>72</v>
      </c>
      <c r="K24" s="55">
        <v>413314</v>
      </c>
      <c r="L24" s="55"/>
      <c r="M24" s="154"/>
      <c r="N24" s="16" t="s">
        <v>72</v>
      </c>
      <c r="O24" s="55">
        <v>470807</v>
      </c>
      <c r="P24" s="55"/>
      <c r="Q24" s="154"/>
      <c r="R24" s="16" t="s">
        <v>72</v>
      </c>
      <c r="S24" s="55">
        <v>498803</v>
      </c>
    </row>
    <row r="25" spans="1:19" ht="15.75" thickBot="1" x14ac:dyDescent="0.3">
      <c r="A25" s="154"/>
      <c r="B25" s="16" t="s">
        <v>73</v>
      </c>
      <c r="C25" s="55">
        <v>311505</v>
      </c>
      <c r="D25" s="55"/>
      <c r="E25" s="154"/>
      <c r="F25" s="16" t="s">
        <v>73</v>
      </c>
      <c r="G25" s="55">
        <v>327311</v>
      </c>
      <c r="H25" s="55"/>
      <c r="I25" s="154"/>
      <c r="J25" s="16" t="s">
        <v>73</v>
      </c>
      <c r="K25" s="55">
        <v>429010</v>
      </c>
      <c r="L25" s="55"/>
      <c r="M25" s="154"/>
      <c r="N25" s="16" t="s">
        <v>73</v>
      </c>
      <c r="O25" s="55">
        <v>555381</v>
      </c>
      <c r="P25" s="55"/>
      <c r="Q25" s="154"/>
      <c r="R25" s="16" t="s">
        <v>73</v>
      </c>
      <c r="S25" s="55">
        <v>637882</v>
      </c>
    </row>
    <row r="26" spans="1:19" ht="15.75" thickBot="1" x14ac:dyDescent="0.3">
      <c r="A26" s="154"/>
      <c r="B26" s="16" t="s">
        <v>74</v>
      </c>
      <c r="C26" s="55">
        <v>367445</v>
      </c>
      <c r="D26" s="55"/>
      <c r="E26" s="154"/>
      <c r="F26" s="16" t="s">
        <v>74</v>
      </c>
      <c r="G26" s="55">
        <v>404078</v>
      </c>
      <c r="H26" s="55"/>
      <c r="I26" s="154"/>
      <c r="J26" s="16" t="s">
        <v>74</v>
      </c>
      <c r="K26" s="55">
        <v>451646</v>
      </c>
      <c r="L26" s="55"/>
      <c r="M26" s="154"/>
      <c r="N26" s="16" t="s">
        <v>74</v>
      </c>
      <c r="O26" s="55">
        <v>493055</v>
      </c>
      <c r="P26" s="55"/>
      <c r="Q26" s="154"/>
      <c r="R26" s="16" t="s">
        <v>74</v>
      </c>
      <c r="S26" s="55">
        <v>526843</v>
      </c>
    </row>
    <row r="27" spans="1:19" ht="15.75" thickBot="1" x14ac:dyDescent="0.3">
      <c r="A27" s="154"/>
      <c r="B27" s="16" t="s">
        <v>75</v>
      </c>
      <c r="C27" s="55">
        <v>369467</v>
      </c>
      <c r="D27" s="55"/>
      <c r="E27" s="154"/>
      <c r="F27" s="16" t="s">
        <v>75</v>
      </c>
      <c r="G27" s="55">
        <v>394684</v>
      </c>
      <c r="H27" s="55"/>
      <c r="I27" s="154"/>
      <c r="J27" s="16" t="s">
        <v>75</v>
      </c>
      <c r="K27" s="55">
        <v>457658</v>
      </c>
      <c r="L27" s="55"/>
      <c r="M27" s="154"/>
      <c r="N27" s="16" t="s">
        <v>75</v>
      </c>
      <c r="O27" s="55">
        <v>526644</v>
      </c>
      <c r="P27" s="55"/>
      <c r="Q27" s="154"/>
      <c r="R27" s="16" t="s">
        <v>75</v>
      </c>
      <c r="S27" s="55">
        <v>561666</v>
      </c>
    </row>
    <row r="28" spans="1:19" ht="15.75" thickBot="1" x14ac:dyDescent="0.3">
      <c r="A28" s="154"/>
      <c r="B28" s="16" t="s">
        <v>76</v>
      </c>
      <c r="C28" s="55">
        <v>85366</v>
      </c>
      <c r="D28" s="55"/>
      <c r="E28" s="154"/>
      <c r="F28" s="16" t="s">
        <v>76</v>
      </c>
      <c r="G28" s="55">
        <v>375092</v>
      </c>
      <c r="H28" s="55"/>
      <c r="I28" s="154"/>
      <c r="J28" s="16" t="s">
        <v>76</v>
      </c>
      <c r="K28" s="55">
        <v>454399</v>
      </c>
      <c r="L28" s="55"/>
      <c r="M28" s="154"/>
      <c r="N28" s="16" t="s">
        <v>76</v>
      </c>
      <c r="O28" s="55">
        <v>500759</v>
      </c>
      <c r="P28" s="55"/>
      <c r="Q28" s="154"/>
      <c r="R28" s="16" t="s">
        <v>76</v>
      </c>
      <c r="S28" s="55">
        <v>523145</v>
      </c>
    </row>
    <row r="29" spans="1:19" ht="15.75" thickBot="1" x14ac:dyDescent="0.3">
      <c r="A29" s="108"/>
      <c r="B29" s="16" t="s">
        <v>77</v>
      </c>
      <c r="C29" s="55">
        <v>332076</v>
      </c>
      <c r="D29" s="55"/>
      <c r="E29" s="108"/>
      <c r="F29" s="16" t="s">
        <v>77</v>
      </c>
      <c r="G29" s="55">
        <v>393147</v>
      </c>
      <c r="H29" s="55"/>
      <c r="I29" s="108"/>
      <c r="J29" s="16" t="s">
        <v>77</v>
      </c>
      <c r="K29" s="55">
        <v>465950</v>
      </c>
      <c r="L29" s="55"/>
      <c r="M29" s="108"/>
      <c r="N29" s="16" t="s">
        <v>77</v>
      </c>
      <c r="O29" s="55">
        <v>542680</v>
      </c>
      <c r="P29" s="55"/>
      <c r="Q29" s="108"/>
      <c r="R29" s="16" t="s">
        <v>77</v>
      </c>
      <c r="S29" s="55">
        <v>587016</v>
      </c>
    </row>
    <row r="30" spans="1:19" ht="15.75" thickBot="1" x14ac:dyDescent="0.3">
      <c r="A30" s="155" t="s">
        <v>9</v>
      </c>
      <c r="B30" s="153"/>
      <c r="C30" s="63">
        <f>SUM(C18:C29)</f>
        <v>3694964</v>
      </c>
      <c r="D30" s="55"/>
      <c r="E30" s="152" t="s">
        <v>9</v>
      </c>
      <c r="F30" s="153"/>
      <c r="G30" s="63">
        <f>SUM(G18:G29)</f>
        <v>4292016</v>
      </c>
      <c r="H30" s="55"/>
      <c r="I30" s="152" t="s">
        <v>9</v>
      </c>
      <c r="J30" s="153"/>
      <c r="K30" s="63">
        <f>SUM(K18:K29)</f>
        <v>4998028</v>
      </c>
      <c r="L30" s="55"/>
      <c r="M30" s="152" t="s">
        <v>9</v>
      </c>
      <c r="N30" s="153"/>
      <c r="O30" s="63">
        <f>SUM(O18:O29)</f>
        <v>5776073</v>
      </c>
      <c r="P30" s="55"/>
      <c r="Q30" s="152" t="s">
        <v>9</v>
      </c>
      <c r="R30" s="153"/>
      <c r="S30" s="63">
        <f>SUM(S18:S29)</f>
        <v>6236578</v>
      </c>
    </row>
    <row r="31" spans="1:19" ht="15.75" thickBot="1" x14ac:dyDescent="0.3">
      <c r="A31" s="22"/>
      <c r="B31" s="22"/>
      <c r="C31" s="22"/>
      <c r="D31" s="55"/>
      <c r="E31" s="22"/>
      <c r="F31" s="22"/>
      <c r="G31" s="22"/>
      <c r="H31" s="55"/>
      <c r="I31" s="22"/>
      <c r="J31" s="22"/>
      <c r="K31" s="22"/>
      <c r="L31" s="55"/>
      <c r="M31" s="22"/>
      <c r="N31" s="22"/>
      <c r="O31" s="22"/>
      <c r="P31" s="55"/>
      <c r="Q31" s="22"/>
      <c r="R31" s="22"/>
      <c r="S31" s="22"/>
    </row>
    <row r="32" spans="1:19" ht="15.75" thickBot="1" x14ac:dyDescent="0.3">
      <c r="A32" s="52" t="s">
        <v>64</v>
      </c>
      <c r="B32" s="53" t="s">
        <v>28</v>
      </c>
      <c r="C32" s="53" t="s">
        <v>65</v>
      </c>
      <c r="D32" s="55"/>
      <c r="E32" s="53" t="s">
        <v>64</v>
      </c>
      <c r="F32" s="53" t="s">
        <v>28</v>
      </c>
      <c r="G32" s="53" t="s">
        <v>65</v>
      </c>
      <c r="H32" s="55"/>
      <c r="I32" s="53" t="s">
        <v>64</v>
      </c>
      <c r="J32" s="53" t="s">
        <v>28</v>
      </c>
      <c r="K32" s="53" t="s">
        <v>65</v>
      </c>
      <c r="L32" s="55"/>
      <c r="M32" s="34"/>
      <c r="N32" s="60"/>
      <c r="O32" s="22"/>
      <c r="P32" s="55"/>
      <c r="Q32" s="22"/>
      <c r="R32" s="22"/>
      <c r="S32" s="22"/>
    </row>
    <row r="33" spans="1:19" ht="15.75" thickBot="1" x14ac:dyDescent="0.3">
      <c r="A33" s="107">
        <v>2015</v>
      </c>
      <c r="B33" s="16" t="s">
        <v>66</v>
      </c>
      <c r="C33" s="55">
        <v>481513</v>
      </c>
      <c r="D33" s="55"/>
      <c r="E33" s="107">
        <v>2016</v>
      </c>
      <c r="F33" s="16" t="s">
        <v>66</v>
      </c>
      <c r="G33" s="55">
        <v>558403</v>
      </c>
      <c r="H33" s="55"/>
      <c r="I33" s="107">
        <v>2017</v>
      </c>
      <c r="J33" s="16" t="s">
        <v>66</v>
      </c>
      <c r="K33" s="68">
        <v>607719</v>
      </c>
      <c r="L33" s="55"/>
      <c r="M33" s="34"/>
      <c r="N33" s="60"/>
      <c r="O33" s="22"/>
      <c r="P33" s="55"/>
      <c r="Q33" s="22"/>
      <c r="R33" s="22"/>
      <c r="S33" s="22"/>
    </row>
    <row r="34" spans="1:19" ht="15.75" thickBot="1" x14ac:dyDescent="0.3">
      <c r="A34" s="154"/>
      <c r="B34" s="16" t="s">
        <v>67</v>
      </c>
      <c r="C34" s="55">
        <v>424743</v>
      </c>
      <c r="D34" s="55"/>
      <c r="E34" s="154"/>
      <c r="F34" s="16" t="s">
        <v>67</v>
      </c>
      <c r="G34" s="55">
        <v>534135</v>
      </c>
      <c r="H34" s="55"/>
      <c r="I34" s="154"/>
      <c r="J34" s="16" t="s">
        <v>67</v>
      </c>
      <c r="K34" s="68">
        <v>506864</v>
      </c>
      <c r="L34" s="68"/>
      <c r="M34" s="34"/>
      <c r="N34" s="60"/>
      <c r="O34" s="22"/>
      <c r="P34" s="22"/>
      <c r="Q34" s="22"/>
      <c r="R34" s="22"/>
      <c r="S34" s="22"/>
    </row>
    <row r="35" spans="1:19" ht="15.75" thickBot="1" x14ac:dyDescent="0.3">
      <c r="A35" s="154"/>
      <c r="B35" s="16" t="s">
        <v>68</v>
      </c>
      <c r="C35" s="55">
        <v>456069</v>
      </c>
      <c r="D35" s="55"/>
      <c r="E35" s="154"/>
      <c r="F35" s="16" t="s">
        <v>68</v>
      </c>
      <c r="G35" s="55">
        <v>570202</v>
      </c>
      <c r="H35" s="55"/>
      <c r="I35" s="154"/>
      <c r="J35" s="16" t="s">
        <v>68</v>
      </c>
      <c r="K35" s="68">
        <v>576932</v>
      </c>
      <c r="L35" s="68"/>
      <c r="M35" s="34"/>
      <c r="N35" s="60"/>
      <c r="O35" s="22"/>
      <c r="P35" s="22"/>
      <c r="Q35" s="22"/>
      <c r="R35" s="22"/>
      <c r="S35" s="22"/>
    </row>
    <row r="36" spans="1:19" ht="15.75" thickBot="1" x14ac:dyDescent="0.3">
      <c r="A36" s="154"/>
      <c r="B36" s="16" t="s">
        <v>69</v>
      </c>
      <c r="C36" s="55">
        <v>474850</v>
      </c>
      <c r="D36" s="55"/>
      <c r="E36" s="154"/>
      <c r="F36" s="16" t="s">
        <v>69</v>
      </c>
      <c r="G36" s="55">
        <v>565372</v>
      </c>
      <c r="H36" s="55"/>
      <c r="I36" s="154"/>
      <c r="J36" s="16" t="s">
        <v>69</v>
      </c>
      <c r="K36" s="68">
        <v>611551</v>
      </c>
      <c r="L36" s="68"/>
      <c r="M36" s="34"/>
      <c r="N36" s="60"/>
      <c r="O36" s="22"/>
      <c r="P36" s="22"/>
      <c r="Q36" s="22"/>
      <c r="R36" s="22"/>
      <c r="S36" s="22"/>
    </row>
    <row r="37" spans="1:19" ht="15.75" thickBot="1" x14ac:dyDescent="0.3">
      <c r="A37" s="154"/>
      <c r="B37" s="16" t="s">
        <v>70</v>
      </c>
      <c r="C37" s="55">
        <v>554320</v>
      </c>
      <c r="D37" s="55"/>
      <c r="E37" s="154"/>
      <c r="F37" s="16" t="s">
        <v>70</v>
      </c>
      <c r="G37" s="55">
        <v>656861</v>
      </c>
      <c r="H37" s="55"/>
      <c r="I37" s="154"/>
      <c r="J37" s="16" t="s">
        <v>70</v>
      </c>
      <c r="K37" s="68">
        <v>624307</v>
      </c>
      <c r="L37" s="68"/>
      <c r="M37" s="34"/>
      <c r="N37" s="60"/>
      <c r="O37" s="22"/>
      <c r="P37" s="22"/>
      <c r="Q37" s="22"/>
      <c r="R37" s="22"/>
      <c r="S37" s="22"/>
    </row>
    <row r="38" spans="1:19" ht="15.75" thickBot="1" x14ac:dyDescent="0.3">
      <c r="A38" s="154"/>
      <c r="B38" s="16" t="s">
        <v>71</v>
      </c>
      <c r="C38" s="55">
        <v>523448</v>
      </c>
      <c r="D38" s="55"/>
      <c r="E38" s="154"/>
      <c r="F38" s="16" t="s">
        <v>71</v>
      </c>
      <c r="G38" s="55">
        <v>562442</v>
      </c>
      <c r="H38" s="55"/>
      <c r="I38" s="154"/>
      <c r="J38" s="16" t="s">
        <v>71</v>
      </c>
      <c r="K38" s="68">
        <v>605740</v>
      </c>
      <c r="L38" s="69"/>
      <c r="M38" s="28"/>
      <c r="N38" s="60"/>
      <c r="O38" s="22"/>
      <c r="P38" s="22"/>
      <c r="Q38" s="22"/>
      <c r="R38" s="22"/>
      <c r="S38" s="22"/>
    </row>
    <row r="39" spans="1:19" ht="15.75" thickBot="1" x14ac:dyDescent="0.3">
      <c r="A39" s="154"/>
      <c r="B39" s="16" t="s">
        <v>72</v>
      </c>
      <c r="C39" s="55">
        <v>603546</v>
      </c>
      <c r="D39" s="55"/>
      <c r="E39" s="154"/>
      <c r="F39" s="16" t="s">
        <v>72</v>
      </c>
      <c r="G39" s="55">
        <v>703401</v>
      </c>
      <c r="H39" s="55"/>
      <c r="I39" s="154"/>
      <c r="J39" s="16" t="s">
        <v>72</v>
      </c>
      <c r="K39" s="68">
        <v>796893</v>
      </c>
      <c r="L39" s="70"/>
      <c r="M39" s="28"/>
      <c r="N39" s="60"/>
      <c r="O39" s="22"/>
      <c r="P39" s="22"/>
      <c r="Q39" s="22"/>
      <c r="R39" s="22"/>
      <c r="S39" s="22"/>
    </row>
    <row r="40" spans="1:19" ht="15.75" thickBot="1" x14ac:dyDescent="0.3">
      <c r="A40" s="154"/>
      <c r="B40" s="16" t="s">
        <v>73</v>
      </c>
      <c r="C40" s="55">
        <v>625949</v>
      </c>
      <c r="D40" s="55"/>
      <c r="E40" s="154"/>
      <c r="F40" s="16" t="s">
        <v>73</v>
      </c>
      <c r="G40" s="55">
        <v>651184</v>
      </c>
      <c r="H40" s="55"/>
      <c r="I40" s="154"/>
      <c r="J40" s="16" t="s">
        <v>73</v>
      </c>
      <c r="K40" s="68">
        <v>713697</v>
      </c>
      <c r="L40" s="68"/>
      <c r="M40" s="34"/>
      <c r="N40" s="60"/>
      <c r="O40" s="22"/>
      <c r="P40" s="22"/>
      <c r="Q40" s="22"/>
      <c r="R40" s="22"/>
      <c r="S40" s="22"/>
    </row>
    <row r="41" spans="1:19" ht="15.75" thickBot="1" x14ac:dyDescent="0.3">
      <c r="A41" s="154"/>
      <c r="B41" s="16" t="s">
        <v>74</v>
      </c>
      <c r="C41" s="55">
        <v>519433</v>
      </c>
      <c r="D41" s="55"/>
      <c r="E41" s="154"/>
      <c r="F41" s="16" t="s">
        <v>74</v>
      </c>
      <c r="G41" s="55">
        <v>599141</v>
      </c>
      <c r="H41" s="55"/>
      <c r="I41" s="154"/>
      <c r="J41" s="16" t="s">
        <v>74</v>
      </c>
      <c r="K41" s="68">
        <v>685724</v>
      </c>
      <c r="L41" s="68"/>
      <c r="M41" s="34"/>
      <c r="N41" s="60"/>
      <c r="O41" s="22"/>
      <c r="P41" s="22"/>
      <c r="Q41" s="22"/>
      <c r="R41" s="22"/>
      <c r="S41" s="22"/>
    </row>
    <row r="42" spans="1:19" ht="15.75" thickBot="1" x14ac:dyDescent="0.3">
      <c r="A42" s="154"/>
      <c r="B42" s="16" t="s">
        <v>75</v>
      </c>
      <c r="C42" s="55">
        <v>566555</v>
      </c>
      <c r="D42" s="55"/>
      <c r="E42" s="154"/>
      <c r="F42" s="16" t="s">
        <v>75</v>
      </c>
      <c r="G42" s="55">
        <v>590126</v>
      </c>
      <c r="H42" s="55"/>
      <c r="I42" s="154"/>
      <c r="J42" s="16" t="s">
        <v>75</v>
      </c>
      <c r="K42" s="68">
        <v>675873</v>
      </c>
      <c r="L42" s="68"/>
      <c r="M42" s="34"/>
      <c r="N42" s="60"/>
      <c r="O42" s="22"/>
      <c r="P42" s="22"/>
      <c r="Q42" s="22"/>
      <c r="R42" s="22"/>
      <c r="S42" s="22"/>
    </row>
    <row r="43" spans="1:19" ht="15.75" thickBot="1" x14ac:dyDescent="0.3">
      <c r="A43" s="154"/>
      <c r="B43" s="16" t="s">
        <v>76</v>
      </c>
      <c r="C43" s="55">
        <v>548692</v>
      </c>
      <c r="D43" s="55"/>
      <c r="E43" s="154"/>
      <c r="F43" s="16" t="s">
        <v>76</v>
      </c>
      <c r="G43" s="55">
        <v>564133</v>
      </c>
      <c r="H43" s="55"/>
      <c r="I43" s="154"/>
      <c r="J43" s="16" t="s">
        <v>76</v>
      </c>
      <c r="K43" s="68">
        <v>672402</v>
      </c>
      <c r="L43" s="68"/>
      <c r="M43" s="34"/>
      <c r="N43" s="60"/>
      <c r="O43" s="22"/>
      <c r="P43" s="22"/>
      <c r="Q43" s="22"/>
      <c r="R43" s="22"/>
      <c r="S43" s="22"/>
    </row>
    <row r="44" spans="1:19" ht="15.75" thickBot="1" x14ac:dyDescent="0.3">
      <c r="A44" s="108"/>
      <c r="B44" s="16" t="s">
        <v>77</v>
      </c>
      <c r="C44" s="55">
        <v>601218</v>
      </c>
      <c r="D44" s="55"/>
      <c r="E44" s="108"/>
      <c r="F44" s="16" t="s">
        <v>77</v>
      </c>
      <c r="G44" s="55">
        <v>658965</v>
      </c>
      <c r="H44" s="55"/>
      <c r="I44" s="108"/>
      <c r="J44" s="16" t="s">
        <v>77</v>
      </c>
      <c r="K44" s="68">
        <v>741170</v>
      </c>
      <c r="L44" s="68"/>
      <c r="M44" s="34"/>
      <c r="N44" s="60"/>
      <c r="O44" s="22"/>
      <c r="P44" s="22"/>
      <c r="Q44" s="22"/>
      <c r="R44" s="22"/>
      <c r="S44" s="22"/>
    </row>
    <row r="45" spans="1:19" ht="15.75" thickBot="1" x14ac:dyDescent="0.3">
      <c r="A45" s="155" t="s">
        <v>9</v>
      </c>
      <c r="B45" s="153"/>
      <c r="C45" s="63">
        <f>SUM(C33:C44)</f>
        <v>6380336</v>
      </c>
      <c r="D45" s="55"/>
      <c r="E45" s="152" t="s">
        <v>9</v>
      </c>
      <c r="F45" s="153"/>
      <c r="G45" s="63">
        <f>SUM(G33:G44)</f>
        <v>7214365</v>
      </c>
      <c r="H45" s="55"/>
      <c r="I45" s="152" t="s">
        <v>9</v>
      </c>
      <c r="J45" s="153"/>
      <c r="K45" s="63">
        <f>SUM(K33:K44)</f>
        <v>7818872</v>
      </c>
      <c r="L45" s="68"/>
      <c r="M45" s="34"/>
      <c r="N45" s="60"/>
      <c r="O45" s="22"/>
      <c r="P45" s="22"/>
      <c r="Q45" s="22"/>
      <c r="R45" s="22"/>
      <c r="S45" s="22"/>
    </row>
    <row r="46" spans="1:19" x14ac:dyDescent="0.25">
      <c r="A46" s="22"/>
      <c r="B46" s="22"/>
      <c r="C46" s="22"/>
      <c r="D46" s="55"/>
      <c r="E46" s="22"/>
      <c r="F46" s="22"/>
      <c r="G46" s="22"/>
      <c r="H46" s="55"/>
      <c r="I46" s="22"/>
      <c r="J46" s="22"/>
      <c r="K46" s="22"/>
      <c r="L46" s="69"/>
      <c r="M46" s="23"/>
      <c r="N46" s="60"/>
      <c r="O46" s="22"/>
      <c r="P46" s="22"/>
      <c r="Q46" s="22"/>
      <c r="R46" s="22"/>
      <c r="S46" s="22"/>
    </row>
    <row r="47" spans="1:19" x14ac:dyDescent="0.25">
      <c r="A47" s="64"/>
      <c r="B47" s="64"/>
      <c r="C47" s="64"/>
      <c r="D47" s="55"/>
      <c r="E47" s="64"/>
      <c r="F47" s="64"/>
      <c r="G47" s="64"/>
      <c r="H47" s="55"/>
      <c r="I47" s="64"/>
      <c r="J47" s="64"/>
      <c r="K47" s="64"/>
      <c r="L47" s="70"/>
      <c r="M47" s="65"/>
      <c r="N47" s="66"/>
      <c r="O47" s="64"/>
      <c r="P47" s="64"/>
      <c r="Q47" s="64"/>
      <c r="R47" s="64"/>
      <c r="S47" s="64"/>
    </row>
    <row r="48" spans="1:19" ht="15.75" thickBot="1" x14ac:dyDescent="0.3">
      <c r="A48" s="22"/>
      <c r="B48" s="22"/>
      <c r="C48" s="22"/>
      <c r="D48" s="55"/>
      <c r="E48" s="22"/>
      <c r="F48" s="22"/>
      <c r="G48" s="22"/>
      <c r="H48" s="55"/>
      <c r="I48" s="22"/>
      <c r="J48" s="22"/>
      <c r="K48" s="22"/>
      <c r="L48" s="69"/>
      <c r="M48" s="28"/>
      <c r="N48" s="60"/>
      <c r="O48" s="22"/>
      <c r="P48" s="22"/>
      <c r="Q48" s="22"/>
      <c r="R48" s="22"/>
      <c r="S48" s="22"/>
    </row>
    <row r="49" spans="1:19" ht="15.75" thickBot="1" x14ac:dyDescent="0.3">
      <c r="A49" s="53" t="s">
        <v>64</v>
      </c>
      <c r="B49" s="53" t="s">
        <v>28</v>
      </c>
      <c r="C49" s="53" t="s">
        <v>65</v>
      </c>
      <c r="D49" s="55"/>
      <c r="E49" s="53" t="s">
        <v>64</v>
      </c>
      <c r="F49" s="53" t="s">
        <v>28</v>
      </c>
      <c r="G49" s="53" t="s">
        <v>65</v>
      </c>
      <c r="H49" s="22"/>
      <c r="I49" s="53" t="s">
        <v>64</v>
      </c>
      <c r="J49" s="53" t="s">
        <v>28</v>
      </c>
      <c r="K49" s="53" t="s">
        <v>65</v>
      </c>
      <c r="L49" s="22"/>
      <c r="M49" s="16" t="s">
        <v>64</v>
      </c>
      <c r="N49" s="53" t="s">
        <v>28</v>
      </c>
      <c r="O49" s="53" t="s">
        <v>65</v>
      </c>
      <c r="P49" s="22"/>
      <c r="Q49" s="53" t="s">
        <v>64</v>
      </c>
      <c r="R49" s="53" t="s">
        <v>28</v>
      </c>
      <c r="S49" s="53" t="s">
        <v>65</v>
      </c>
    </row>
    <row r="50" spans="1:19" ht="15.75" thickBot="1" x14ac:dyDescent="0.3">
      <c r="A50" s="107">
        <v>2018</v>
      </c>
      <c r="B50" s="16" t="s">
        <v>66</v>
      </c>
      <c r="C50" s="71">
        <v>719135</v>
      </c>
      <c r="D50" s="22"/>
      <c r="E50" s="107">
        <v>2019</v>
      </c>
      <c r="F50" s="16" t="s">
        <v>66</v>
      </c>
      <c r="G50" s="71">
        <v>791713</v>
      </c>
      <c r="H50" s="22"/>
      <c r="I50" s="107">
        <v>2020</v>
      </c>
      <c r="J50" s="16" t="s">
        <v>66</v>
      </c>
      <c r="K50" s="71">
        <v>864290</v>
      </c>
      <c r="L50" s="22"/>
      <c r="M50" s="107">
        <v>2021</v>
      </c>
      <c r="N50" s="16" t="s">
        <v>66</v>
      </c>
      <c r="O50" s="71">
        <v>936868</v>
      </c>
      <c r="P50" s="22"/>
      <c r="Q50" s="107">
        <v>2022</v>
      </c>
      <c r="R50" s="16" t="s">
        <v>66</v>
      </c>
      <c r="S50" s="71">
        <v>1009445</v>
      </c>
    </row>
    <row r="51" spans="1:19" ht="15.75" thickBot="1" x14ac:dyDescent="0.3">
      <c r="A51" s="154"/>
      <c r="B51" s="16" t="s">
        <v>67</v>
      </c>
      <c r="C51" s="71">
        <v>725184</v>
      </c>
      <c r="D51" s="22"/>
      <c r="E51" s="154"/>
      <c r="F51" s="16" t="s">
        <v>67</v>
      </c>
      <c r="G51" s="71">
        <v>797761</v>
      </c>
      <c r="H51" s="22"/>
      <c r="I51" s="154"/>
      <c r="J51" s="16" t="s">
        <v>67</v>
      </c>
      <c r="K51" s="71">
        <v>870339</v>
      </c>
      <c r="L51" s="22"/>
      <c r="M51" s="154"/>
      <c r="N51" s="16" t="s">
        <v>67</v>
      </c>
      <c r="O51" s="71">
        <v>942916</v>
      </c>
      <c r="P51" s="22"/>
      <c r="Q51" s="154"/>
      <c r="R51" s="16" t="s">
        <v>67</v>
      </c>
      <c r="S51" s="71">
        <v>1015494</v>
      </c>
    </row>
    <row r="52" spans="1:19" ht="15.75" thickBot="1" x14ac:dyDescent="0.3">
      <c r="A52" s="154"/>
      <c r="B52" s="16" t="s">
        <v>68</v>
      </c>
      <c r="C52" s="71">
        <v>731232</v>
      </c>
      <c r="D52" s="22"/>
      <c r="E52" s="154"/>
      <c r="F52" s="16" t="s">
        <v>68</v>
      </c>
      <c r="G52" s="71">
        <v>803809</v>
      </c>
      <c r="H52" s="22"/>
      <c r="I52" s="154"/>
      <c r="J52" s="16" t="s">
        <v>68</v>
      </c>
      <c r="K52" s="71">
        <v>876387</v>
      </c>
      <c r="L52" s="22"/>
      <c r="M52" s="154"/>
      <c r="N52" s="16" t="s">
        <v>68</v>
      </c>
      <c r="O52" s="71">
        <v>948964</v>
      </c>
      <c r="P52" s="22"/>
      <c r="Q52" s="154"/>
      <c r="R52" s="16" t="s">
        <v>68</v>
      </c>
      <c r="S52" s="71">
        <v>1021542</v>
      </c>
    </row>
    <row r="53" spans="1:19" ht="15.75" thickBot="1" x14ac:dyDescent="0.3">
      <c r="A53" s="154"/>
      <c r="B53" s="16" t="s">
        <v>69</v>
      </c>
      <c r="C53" s="71">
        <v>737280</v>
      </c>
      <c r="D53" s="22"/>
      <c r="E53" s="154"/>
      <c r="F53" s="16" t="s">
        <v>69</v>
      </c>
      <c r="G53" s="71">
        <v>809857</v>
      </c>
      <c r="H53" s="22"/>
      <c r="I53" s="154"/>
      <c r="J53" s="16" t="s">
        <v>69</v>
      </c>
      <c r="K53" s="71">
        <v>882435</v>
      </c>
      <c r="L53" s="22"/>
      <c r="M53" s="154"/>
      <c r="N53" s="16" t="s">
        <v>69</v>
      </c>
      <c r="O53" s="71">
        <v>955012</v>
      </c>
      <c r="P53" s="22"/>
      <c r="Q53" s="154"/>
      <c r="R53" s="16" t="s">
        <v>69</v>
      </c>
      <c r="S53" s="71">
        <v>1027590</v>
      </c>
    </row>
    <row r="54" spans="1:19" ht="15.75" thickBot="1" x14ac:dyDescent="0.3">
      <c r="A54" s="154"/>
      <c r="B54" s="16" t="s">
        <v>70</v>
      </c>
      <c r="C54" s="71">
        <v>743328</v>
      </c>
      <c r="D54" s="22"/>
      <c r="E54" s="154"/>
      <c r="F54" s="16" t="s">
        <v>70</v>
      </c>
      <c r="G54" s="71">
        <v>815905</v>
      </c>
      <c r="H54" s="22"/>
      <c r="I54" s="154"/>
      <c r="J54" s="16" t="s">
        <v>70</v>
      </c>
      <c r="K54" s="71">
        <v>888483</v>
      </c>
      <c r="L54" s="22"/>
      <c r="M54" s="154"/>
      <c r="N54" s="16" t="s">
        <v>70</v>
      </c>
      <c r="O54" s="71">
        <v>961060</v>
      </c>
      <c r="P54" s="22"/>
      <c r="Q54" s="154"/>
      <c r="R54" s="16" t="s">
        <v>70</v>
      </c>
      <c r="S54" s="71">
        <v>1033638</v>
      </c>
    </row>
    <row r="55" spans="1:19" ht="15.75" thickBot="1" x14ac:dyDescent="0.3">
      <c r="A55" s="154"/>
      <c r="B55" s="16" t="s">
        <v>71</v>
      </c>
      <c r="C55" s="71">
        <v>749376</v>
      </c>
      <c r="D55" s="22"/>
      <c r="E55" s="154"/>
      <c r="F55" s="16" t="s">
        <v>71</v>
      </c>
      <c r="G55" s="71">
        <v>821954</v>
      </c>
      <c r="H55" s="22"/>
      <c r="I55" s="154"/>
      <c r="J55" s="16" t="s">
        <v>71</v>
      </c>
      <c r="K55" s="71">
        <v>894531</v>
      </c>
      <c r="L55" s="22"/>
      <c r="M55" s="154"/>
      <c r="N55" s="16" t="s">
        <v>71</v>
      </c>
      <c r="O55" s="71">
        <v>967109</v>
      </c>
      <c r="P55" s="22"/>
      <c r="Q55" s="154"/>
      <c r="R55" s="16" t="s">
        <v>71</v>
      </c>
      <c r="S55" s="71">
        <v>1039686</v>
      </c>
    </row>
    <row r="56" spans="1:19" ht="15.75" thickBot="1" x14ac:dyDescent="0.3">
      <c r="A56" s="154"/>
      <c r="B56" s="16" t="s">
        <v>72</v>
      </c>
      <c r="C56" s="71">
        <v>755424</v>
      </c>
      <c r="D56" s="22"/>
      <c r="E56" s="154"/>
      <c r="F56" s="16" t="s">
        <v>72</v>
      </c>
      <c r="G56" s="71">
        <v>828002</v>
      </c>
      <c r="H56" s="22"/>
      <c r="I56" s="154"/>
      <c r="J56" s="16" t="s">
        <v>72</v>
      </c>
      <c r="K56" s="71">
        <v>900579</v>
      </c>
      <c r="L56" s="22"/>
      <c r="M56" s="154"/>
      <c r="N56" s="16" t="s">
        <v>72</v>
      </c>
      <c r="O56" s="71">
        <v>973157</v>
      </c>
      <c r="P56" s="22"/>
      <c r="Q56" s="154"/>
      <c r="R56" s="16" t="s">
        <v>72</v>
      </c>
      <c r="S56" s="71">
        <v>1045734</v>
      </c>
    </row>
    <row r="57" spans="1:19" ht="15.75" thickBot="1" x14ac:dyDescent="0.3">
      <c r="A57" s="154"/>
      <c r="B57" s="16" t="s">
        <v>73</v>
      </c>
      <c r="C57" s="71">
        <v>761472</v>
      </c>
      <c r="D57" s="22"/>
      <c r="E57" s="154"/>
      <c r="F57" s="16" t="s">
        <v>73</v>
      </c>
      <c r="G57" s="71">
        <v>834050</v>
      </c>
      <c r="H57" s="22"/>
      <c r="I57" s="154"/>
      <c r="J57" s="16" t="s">
        <v>73</v>
      </c>
      <c r="K57" s="71">
        <v>906627</v>
      </c>
      <c r="L57" s="22"/>
      <c r="M57" s="154"/>
      <c r="N57" s="16" t="s">
        <v>73</v>
      </c>
      <c r="O57" s="71">
        <v>979205</v>
      </c>
      <c r="P57" s="22"/>
      <c r="Q57" s="154"/>
      <c r="R57" s="16" t="s">
        <v>73</v>
      </c>
      <c r="S57" s="71">
        <v>1051782</v>
      </c>
    </row>
    <row r="58" spans="1:19" ht="15.75" thickBot="1" x14ac:dyDescent="0.3">
      <c r="A58" s="154"/>
      <c r="B58" s="16" t="s">
        <v>74</v>
      </c>
      <c r="C58" s="71">
        <v>767520</v>
      </c>
      <c r="D58" s="22"/>
      <c r="E58" s="154"/>
      <c r="F58" s="16" t="s">
        <v>74</v>
      </c>
      <c r="G58" s="71">
        <v>840098</v>
      </c>
      <c r="H58" s="22"/>
      <c r="I58" s="154"/>
      <c r="J58" s="16" t="s">
        <v>74</v>
      </c>
      <c r="K58" s="71">
        <v>912675</v>
      </c>
      <c r="L58" s="22"/>
      <c r="M58" s="154"/>
      <c r="N58" s="16" t="s">
        <v>74</v>
      </c>
      <c r="O58" s="71">
        <v>985253</v>
      </c>
      <c r="P58" s="22"/>
      <c r="Q58" s="154"/>
      <c r="R58" s="16" t="s">
        <v>74</v>
      </c>
      <c r="S58" s="71">
        <v>1057830</v>
      </c>
    </row>
    <row r="59" spans="1:19" ht="15.75" thickBot="1" x14ac:dyDescent="0.3">
      <c r="A59" s="154"/>
      <c r="B59" s="16" t="s">
        <v>75</v>
      </c>
      <c r="C59" s="71">
        <v>773569</v>
      </c>
      <c r="D59" s="22"/>
      <c r="E59" s="154"/>
      <c r="F59" s="16" t="s">
        <v>75</v>
      </c>
      <c r="G59" s="71">
        <v>846146</v>
      </c>
      <c r="H59" s="22"/>
      <c r="I59" s="154"/>
      <c r="J59" s="16" t="s">
        <v>75</v>
      </c>
      <c r="K59" s="71">
        <v>918724</v>
      </c>
      <c r="L59" s="22"/>
      <c r="M59" s="154"/>
      <c r="N59" s="16" t="s">
        <v>75</v>
      </c>
      <c r="O59" s="71">
        <v>991301</v>
      </c>
      <c r="P59" s="22"/>
      <c r="Q59" s="154"/>
      <c r="R59" s="16" t="s">
        <v>75</v>
      </c>
      <c r="S59" s="71">
        <v>1063879</v>
      </c>
    </row>
    <row r="60" spans="1:19" ht="15.75" thickBot="1" x14ac:dyDescent="0.3">
      <c r="A60" s="154"/>
      <c r="B60" s="16" t="s">
        <v>76</v>
      </c>
      <c r="C60" s="71">
        <v>779617</v>
      </c>
      <c r="D60" s="22"/>
      <c r="E60" s="154"/>
      <c r="F60" s="16" t="s">
        <v>76</v>
      </c>
      <c r="G60" s="71">
        <v>852194</v>
      </c>
      <c r="H60" s="22"/>
      <c r="I60" s="154"/>
      <c r="J60" s="16" t="s">
        <v>76</v>
      </c>
      <c r="K60" s="71">
        <v>924772</v>
      </c>
      <c r="L60" s="22"/>
      <c r="M60" s="154"/>
      <c r="N60" s="16" t="s">
        <v>76</v>
      </c>
      <c r="O60" s="71">
        <v>997349</v>
      </c>
      <c r="P60" s="22"/>
      <c r="Q60" s="154"/>
      <c r="R60" s="16" t="s">
        <v>76</v>
      </c>
      <c r="S60" s="71">
        <v>1069927</v>
      </c>
    </row>
    <row r="61" spans="1:19" ht="15.75" thickBot="1" x14ac:dyDescent="0.3">
      <c r="A61" s="108"/>
      <c r="B61" s="16" t="s">
        <v>77</v>
      </c>
      <c r="C61" s="71">
        <v>785665</v>
      </c>
      <c r="D61" s="22"/>
      <c r="E61" s="108"/>
      <c r="F61" s="16" t="s">
        <v>77</v>
      </c>
      <c r="G61" s="71">
        <v>858242</v>
      </c>
      <c r="H61" s="22"/>
      <c r="I61" s="108"/>
      <c r="J61" s="16" t="s">
        <v>77</v>
      </c>
      <c r="K61" s="71">
        <v>930820</v>
      </c>
      <c r="L61" s="22"/>
      <c r="M61" s="108"/>
      <c r="N61" s="16" t="s">
        <v>77</v>
      </c>
      <c r="O61" s="71">
        <v>1003397</v>
      </c>
      <c r="P61" s="22"/>
      <c r="Q61" s="108"/>
      <c r="R61" s="16" t="s">
        <v>77</v>
      </c>
      <c r="S61" s="71">
        <v>1075975</v>
      </c>
    </row>
    <row r="62" spans="1:19" ht="15.75" thickBot="1" x14ac:dyDescent="0.3">
      <c r="A62" s="152" t="s">
        <v>9</v>
      </c>
      <c r="B62" s="153"/>
      <c r="C62" s="63">
        <f>SUM(C50:C61)</f>
        <v>9028802</v>
      </c>
      <c r="D62" s="22"/>
      <c r="E62" s="152" t="s">
        <v>9</v>
      </c>
      <c r="F62" s="153"/>
      <c r="G62" s="63">
        <f>SUM(G50:G61)</f>
        <v>9899731</v>
      </c>
      <c r="H62" s="22"/>
      <c r="I62" s="152" t="s">
        <v>9</v>
      </c>
      <c r="J62" s="153"/>
      <c r="K62" s="72">
        <f>SUM(K50:K61)</f>
        <v>10770662</v>
      </c>
      <c r="L62" s="22"/>
      <c r="M62" s="152" t="s">
        <v>9</v>
      </c>
      <c r="N62" s="153"/>
      <c r="O62" s="72">
        <f>SUM(O50:O61)</f>
        <v>11641591</v>
      </c>
      <c r="P62" s="22"/>
      <c r="Q62" s="152" t="s">
        <v>9</v>
      </c>
      <c r="R62" s="153"/>
      <c r="S62" s="72">
        <f>SUM(S50:S61)</f>
        <v>12512522</v>
      </c>
    </row>
  </sheetData>
  <mergeCells count="37">
    <mergeCell ref="A62:B62"/>
    <mergeCell ref="E62:F62"/>
    <mergeCell ref="I62:J62"/>
    <mergeCell ref="M62:N62"/>
    <mergeCell ref="Q62:R62"/>
    <mergeCell ref="A50:A61"/>
    <mergeCell ref="E50:E61"/>
    <mergeCell ref="I50:I61"/>
    <mergeCell ref="M50:M61"/>
    <mergeCell ref="Q50:Q61"/>
    <mergeCell ref="A33:A44"/>
    <mergeCell ref="E33:E44"/>
    <mergeCell ref="I33:I44"/>
    <mergeCell ref="A45:B45"/>
    <mergeCell ref="E45:F45"/>
    <mergeCell ref="I45:J45"/>
    <mergeCell ref="A30:B30"/>
    <mergeCell ref="E30:F30"/>
    <mergeCell ref="I30:J30"/>
    <mergeCell ref="M30:N30"/>
    <mergeCell ref="Q30:R30"/>
    <mergeCell ref="A18:A29"/>
    <mergeCell ref="E18:E29"/>
    <mergeCell ref="I18:I29"/>
    <mergeCell ref="M18:M29"/>
    <mergeCell ref="Q18:Q29"/>
    <mergeCell ref="Q3:Q14"/>
    <mergeCell ref="A15:B15"/>
    <mergeCell ref="E15:F15"/>
    <mergeCell ref="I15:J15"/>
    <mergeCell ref="M15:N15"/>
    <mergeCell ref="Q15:R15"/>
    <mergeCell ref="A1:D1"/>
    <mergeCell ref="A3:A14"/>
    <mergeCell ref="E3:E14"/>
    <mergeCell ref="I3:I14"/>
    <mergeCell ref="M3:M1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85"/>
  <sheetViews>
    <sheetView workbookViewId="0">
      <selection activeCell="E3" sqref="E3:E14"/>
    </sheetView>
  </sheetViews>
  <sheetFormatPr defaultRowHeight="15" x14ac:dyDescent="0.25"/>
  <sheetData>
    <row r="1" spans="1:19" ht="15.75" thickBot="1" x14ac:dyDescent="0.3">
      <c r="A1" s="136" t="s">
        <v>31</v>
      </c>
      <c r="B1" s="137"/>
      <c r="C1" s="137"/>
      <c r="D1" s="137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5.75" thickBot="1" x14ac:dyDescent="0.3">
      <c r="A2" s="52" t="s">
        <v>64</v>
      </c>
      <c r="B2" s="53" t="s">
        <v>28</v>
      </c>
      <c r="C2" s="54" t="s">
        <v>65</v>
      </c>
      <c r="D2" s="55"/>
      <c r="E2" s="53" t="s">
        <v>64</v>
      </c>
      <c r="F2" s="53" t="s">
        <v>28</v>
      </c>
      <c r="G2" s="54" t="s">
        <v>65</v>
      </c>
      <c r="H2" s="55"/>
      <c r="I2" s="53" t="s">
        <v>64</v>
      </c>
      <c r="J2" s="53" t="s">
        <v>28</v>
      </c>
      <c r="K2" s="53" t="s">
        <v>65</v>
      </c>
      <c r="L2" s="55"/>
      <c r="M2" s="53" t="s">
        <v>64</v>
      </c>
      <c r="N2" s="53" t="s">
        <v>28</v>
      </c>
      <c r="O2" s="53" t="s">
        <v>65</v>
      </c>
      <c r="P2" s="55"/>
      <c r="Q2" s="53" t="s">
        <v>64</v>
      </c>
      <c r="R2" s="53" t="s">
        <v>28</v>
      </c>
      <c r="S2" s="53" t="s">
        <v>65</v>
      </c>
    </row>
    <row r="3" spans="1:19" ht="15.75" thickBot="1" x14ac:dyDescent="0.3">
      <c r="A3" s="107">
        <v>2005</v>
      </c>
      <c r="B3" s="48" t="s">
        <v>66</v>
      </c>
      <c r="C3" s="55">
        <v>758655</v>
      </c>
      <c r="D3" s="55"/>
      <c r="E3" s="107">
        <v>2006</v>
      </c>
      <c r="F3" s="48" t="s">
        <v>66</v>
      </c>
      <c r="G3" s="55">
        <v>934717</v>
      </c>
      <c r="H3" s="55"/>
      <c r="I3" s="107">
        <v>2007</v>
      </c>
      <c r="J3" s="16" t="s">
        <v>66</v>
      </c>
      <c r="K3" s="55">
        <v>796235</v>
      </c>
      <c r="L3" s="55"/>
      <c r="M3" s="107">
        <v>2008</v>
      </c>
      <c r="N3" s="16" t="s">
        <v>66</v>
      </c>
      <c r="O3" s="55">
        <v>1190755</v>
      </c>
      <c r="P3" s="55"/>
      <c r="Q3" s="107">
        <v>2009</v>
      </c>
      <c r="R3" s="16" t="s">
        <v>66</v>
      </c>
      <c r="S3" s="55">
        <v>999304</v>
      </c>
    </row>
    <row r="4" spans="1:19" ht="15.75" thickBot="1" x14ac:dyDescent="0.3">
      <c r="A4" s="154"/>
      <c r="B4" s="48" t="s">
        <v>67</v>
      </c>
      <c r="C4" s="55">
        <v>699193</v>
      </c>
      <c r="D4" s="55"/>
      <c r="E4" s="154"/>
      <c r="F4" s="48" t="s">
        <v>67</v>
      </c>
      <c r="G4" s="55">
        <v>781978</v>
      </c>
      <c r="H4" s="55"/>
      <c r="I4" s="154"/>
      <c r="J4" s="16" t="s">
        <v>67</v>
      </c>
      <c r="K4" s="55">
        <v>1437028</v>
      </c>
      <c r="L4" s="55"/>
      <c r="M4" s="154"/>
      <c r="N4" s="16" t="s">
        <v>67</v>
      </c>
      <c r="O4" s="55">
        <v>991597</v>
      </c>
      <c r="P4" s="55"/>
      <c r="Q4" s="154"/>
      <c r="R4" s="16" t="s">
        <v>67</v>
      </c>
      <c r="S4" s="55">
        <v>926396</v>
      </c>
    </row>
    <row r="5" spans="1:19" ht="15.75" thickBot="1" x14ac:dyDescent="0.3">
      <c r="A5" s="154"/>
      <c r="B5" s="48" t="s">
        <v>68</v>
      </c>
      <c r="C5" s="55">
        <v>812050</v>
      </c>
      <c r="D5" s="55"/>
      <c r="E5" s="154"/>
      <c r="F5" s="48" t="s">
        <v>68</v>
      </c>
      <c r="G5" s="55">
        <v>753050</v>
      </c>
      <c r="H5" s="55"/>
      <c r="I5" s="154"/>
      <c r="J5" s="16" t="s">
        <v>68</v>
      </c>
      <c r="K5" s="55">
        <v>1629750</v>
      </c>
      <c r="L5" s="55"/>
      <c r="M5" s="154"/>
      <c r="N5" s="16" t="s">
        <v>68</v>
      </c>
      <c r="O5" s="55">
        <v>1033662</v>
      </c>
      <c r="P5" s="55"/>
      <c r="Q5" s="154"/>
      <c r="R5" s="16" t="s">
        <v>68</v>
      </c>
      <c r="S5" s="55">
        <v>908017</v>
      </c>
    </row>
    <row r="6" spans="1:19" ht="15.75" thickBot="1" x14ac:dyDescent="0.3">
      <c r="A6" s="154"/>
      <c r="B6" s="48" t="s">
        <v>69</v>
      </c>
      <c r="C6" s="55">
        <v>945992</v>
      </c>
      <c r="D6" s="55"/>
      <c r="E6" s="154"/>
      <c r="F6" s="48" t="s">
        <v>69</v>
      </c>
      <c r="G6" s="55">
        <v>704308</v>
      </c>
      <c r="H6" s="55"/>
      <c r="I6" s="154"/>
      <c r="J6" s="16" t="s">
        <v>69</v>
      </c>
      <c r="K6" s="55">
        <v>1619874</v>
      </c>
      <c r="L6" s="55"/>
      <c r="M6" s="154"/>
      <c r="N6" s="16" t="s">
        <v>69</v>
      </c>
      <c r="O6" s="55">
        <v>965425</v>
      </c>
      <c r="P6" s="55"/>
      <c r="Q6" s="154"/>
      <c r="R6" s="16" t="s">
        <v>69</v>
      </c>
      <c r="S6" s="55">
        <v>874612</v>
      </c>
    </row>
    <row r="7" spans="1:19" ht="15.75" thickBot="1" x14ac:dyDescent="0.3">
      <c r="A7" s="154"/>
      <c r="B7" s="48" t="s">
        <v>70</v>
      </c>
      <c r="C7" s="55">
        <v>924900</v>
      </c>
      <c r="D7" s="55"/>
      <c r="E7" s="154"/>
      <c r="F7" s="48" t="s">
        <v>70</v>
      </c>
      <c r="G7" s="55">
        <v>648153</v>
      </c>
      <c r="H7" s="55"/>
      <c r="I7" s="154"/>
      <c r="J7" s="16" t="s">
        <v>70</v>
      </c>
      <c r="K7" s="55">
        <v>1971814</v>
      </c>
      <c r="L7" s="55"/>
      <c r="M7" s="154"/>
      <c r="N7" s="16" t="s">
        <v>70</v>
      </c>
      <c r="O7" s="55">
        <v>963458</v>
      </c>
      <c r="P7" s="55"/>
      <c r="Q7" s="154"/>
      <c r="R7" s="16" t="s">
        <v>70</v>
      </c>
      <c r="S7" s="55">
        <v>889110</v>
      </c>
    </row>
    <row r="8" spans="1:19" ht="15.75" thickBot="1" x14ac:dyDescent="0.3">
      <c r="A8" s="154"/>
      <c r="B8" s="48" t="s">
        <v>71</v>
      </c>
      <c r="C8" s="55">
        <v>946397</v>
      </c>
      <c r="D8" s="55"/>
      <c r="E8" s="154"/>
      <c r="F8" s="48" t="s">
        <v>71</v>
      </c>
      <c r="G8" s="55">
        <v>905454</v>
      </c>
      <c r="H8" s="55"/>
      <c r="I8" s="154"/>
      <c r="J8" s="16" t="s">
        <v>71</v>
      </c>
      <c r="K8" s="55">
        <v>2049389</v>
      </c>
      <c r="L8" s="55"/>
      <c r="M8" s="154"/>
      <c r="N8" s="16" t="s">
        <v>71</v>
      </c>
      <c r="O8" s="55">
        <v>925280</v>
      </c>
      <c r="P8" s="55"/>
      <c r="Q8" s="154"/>
      <c r="R8" s="16" t="s">
        <v>71</v>
      </c>
      <c r="S8" s="55">
        <v>842926</v>
      </c>
    </row>
    <row r="9" spans="1:19" ht="15.75" thickBot="1" x14ac:dyDescent="0.3">
      <c r="A9" s="154"/>
      <c r="B9" s="48" t="s">
        <v>72</v>
      </c>
      <c r="C9" s="55">
        <v>1020201</v>
      </c>
      <c r="D9" s="55"/>
      <c r="E9" s="154"/>
      <c r="F9" s="48" t="s">
        <v>72</v>
      </c>
      <c r="G9" s="55">
        <v>654259</v>
      </c>
      <c r="H9" s="55"/>
      <c r="I9" s="154"/>
      <c r="J9" s="16" t="s">
        <v>72</v>
      </c>
      <c r="K9" s="55">
        <v>1425576</v>
      </c>
      <c r="L9" s="55"/>
      <c r="M9" s="154"/>
      <c r="N9" s="16" t="s">
        <v>72</v>
      </c>
      <c r="O9" s="55">
        <v>1022339</v>
      </c>
      <c r="P9" s="55"/>
      <c r="Q9" s="154"/>
      <c r="R9" s="16" t="s">
        <v>72</v>
      </c>
      <c r="S9" s="55">
        <v>868352</v>
      </c>
    </row>
    <row r="10" spans="1:19" ht="15.75" thickBot="1" x14ac:dyDescent="0.3">
      <c r="A10" s="154"/>
      <c r="B10" s="48" t="s">
        <v>73</v>
      </c>
      <c r="C10" s="55">
        <v>1092656</v>
      </c>
      <c r="D10" s="55"/>
      <c r="E10" s="154"/>
      <c r="F10" s="48" t="s">
        <v>73</v>
      </c>
      <c r="G10" s="55">
        <v>736492</v>
      </c>
      <c r="H10" s="55"/>
      <c r="I10" s="154"/>
      <c r="J10" s="16" t="s">
        <v>73</v>
      </c>
      <c r="K10" s="55">
        <v>1001824</v>
      </c>
      <c r="L10" s="55"/>
      <c r="M10" s="154"/>
      <c r="N10" s="16" t="s">
        <v>73</v>
      </c>
      <c r="O10" s="55">
        <v>933545</v>
      </c>
      <c r="P10" s="55"/>
      <c r="Q10" s="154"/>
      <c r="R10" s="16" t="s">
        <v>73</v>
      </c>
      <c r="S10" s="55">
        <v>952447</v>
      </c>
    </row>
    <row r="11" spans="1:19" ht="15.75" thickBot="1" x14ac:dyDescent="0.3">
      <c r="A11" s="154"/>
      <c r="B11" s="48" t="s">
        <v>74</v>
      </c>
      <c r="C11" s="55">
        <v>1021474</v>
      </c>
      <c r="D11" s="55"/>
      <c r="E11" s="154"/>
      <c r="F11" s="48" t="s">
        <v>74</v>
      </c>
      <c r="G11" s="55">
        <v>831555</v>
      </c>
      <c r="H11" s="55"/>
      <c r="I11" s="154"/>
      <c r="J11" s="16" t="s">
        <v>74</v>
      </c>
      <c r="K11" s="55">
        <v>998711</v>
      </c>
      <c r="L11" s="55"/>
      <c r="M11" s="154"/>
      <c r="N11" s="16" t="s">
        <v>74</v>
      </c>
      <c r="O11" s="55">
        <v>1010313</v>
      </c>
      <c r="P11" s="55"/>
      <c r="Q11" s="154"/>
      <c r="R11" s="16" t="s">
        <v>74</v>
      </c>
      <c r="S11" s="55">
        <v>908306</v>
      </c>
    </row>
    <row r="12" spans="1:19" ht="15.75" thickBot="1" x14ac:dyDescent="0.3">
      <c r="A12" s="154"/>
      <c r="B12" s="48" t="s">
        <v>75</v>
      </c>
      <c r="C12" s="55">
        <v>1021737</v>
      </c>
      <c r="D12" s="55"/>
      <c r="E12" s="154"/>
      <c r="F12" s="48" t="s">
        <v>75</v>
      </c>
      <c r="G12" s="55">
        <v>842619</v>
      </c>
      <c r="H12" s="55"/>
      <c r="I12" s="154"/>
      <c r="J12" s="16" t="s">
        <v>75</v>
      </c>
      <c r="K12" s="55">
        <v>846722</v>
      </c>
      <c r="L12" s="55"/>
      <c r="M12" s="154"/>
      <c r="N12" s="16" t="s">
        <v>75</v>
      </c>
      <c r="O12" s="55">
        <v>758921</v>
      </c>
      <c r="P12" s="55"/>
      <c r="Q12" s="154"/>
      <c r="R12" s="16" t="s">
        <v>75</v>
      </c>
      <c r="S12" s="55">
        <v>977069</v>
      </c>
    </row>
    <row r="13" spans="1:19" ht="15.75" thickBot="1" x14ac:dyDescent="0.3">
      <c r="A13" s="154"/>
      <c r="B13" s="48" t="s">
        <v>76</v>
      </c>
      <c r="C13" s="55">
        <v>907855</v>
      </c>
      <c r="D13" s="55"/>
      <c r="E13" s="154"/>
      <c r="F13" s="48" t="s">
        <v>76</v>
      </c>
      <c r="G13" s="55">
        <v>920641</v>
      </c>
      <c r="H13" s="55"/>
      <c r="I13" s="154"/>
      <c r="J13" s="16" t="s">
        <v>76</v>
      </c>
      <c r="K13" s="55">
        <v>1052184</v>
      </c>
      <c r="L13" s="55"/>
      <c r="M13" s="154"/>
      <c r="N13" s="16" t="s">
        <v>76</v>
      </c>
      <c r="O13" s="55">
        <v>1010397</v>
      </c>
      <c r="P13" s="55"/>
      <c r="Q13" s="154"/>
      <c r="R13" s="16" t="s">
        <v>76</v>
      </c>
      <c r="S13" s="55">
        <v>1100669</v>
      </c>
    </row>
    <row r="14" spans="1:19" ht="15.75" thickBot="1" x14ac:dyDescent="0.3">
      <c r="A14" s="108"/>
      <c r="B14" s="48" t="s">
        <v>77</v>
      </c>
      <c r="C14" s="55">
        <v>1116958</v>
      </c>
      <c r="D14" s="55"/>
      <c r="E14" s="108"/>
      <c r="F14" s="48" t="s">
        <v>77</v>
      </c>
      <c r="G14" s="55">
        <v>945523</v>
      </c>
      <c r="H14" s="55"/>
      <c r="I14" s="108"/>
      <c r="J14" s="16" t="s">
        <v>77</v>
      </c>
      <c r="K14" s="55">
        <v>1129692</v>
      </c>
      <c r="L14" s="55"/>
      <c r="M14" s="108"/>
      <c r="N14" s="16" t="s">
        <v>77</v>
      </c>
      <c r="O14" s="55">
        <v>1280125</v>
      </c>
      <c r="P14" s="55"/>
      <c r="Q14" s="108"/>
      <c r="R14" s="16" t="s">
        <v>77</v>
      </c>
      <c r="S14" s="55">
        <v>1193971</v>
      </c>
    </row>
    <row r="15" spans="1:19" ht="15.75" thickBot="1" x14ac:dyDescent="0.3">
      <c r="A15" s="155" t="s">
        <v>9</v>
      </c>
      <c r="B15" s="152"/>
      <c r="C15" s="63">
        <f>SUM(C3:C14)</f>
        <v>11268068</v>
      </c>
      <c r="D15" s="55"/>
      <c r="E15" s="152" t="s">
        <v>9</v>
      </c>
      <c r="F15" s="152"/>
      <c r="G15" s="63">
        <f>SUM(G3:G14)</f>
        <v>9658749</v>
      </c>
      <c r="H15" s="55"/>
      <c r="I15" s="152" t="s">
        <v>9</v>
      </c>
      <c r="J15" s="153"/>
      <c r="K15" s="63">
        <f>SUM(K3:K14)</f>
        <v>15958799</v>
      </c>
      <c r="L15" s="55"/>
      <c r="M15" s="152" t="s">
        <v>9</v>
      </c>
      <c r="N15" s="153"/>
      <c r="O15" s="63">
        <f>SUM(O3:O14)</f>
        <v>12085817</v>
      </c>
      <c r="P15" s="55"/>
      <c r="Q15" s="152" t="s">
        <v>9</v>
      </c>
      <c r="R15" s="153"/>
      <c r="S15" s="63">
        <f>SUM(S3:S14)</f>
        <v>11441179</v>
      </c>
    </row>
    <row r="16" spans="1:19" ht="15.75" thickBot="1" x14ac:dyDescent="0.3">
      <c r="A16" s="22"/>
      <c r="B16" s="22"/>
      <c r="C16" s="22"/>
      <c r="D16" s="55"/>
      <c r="E16" s="22"/>
      <c r="F16" s="22"/>
      <c r="G16" s="22"/>
      <c r="H16" s="55"/>
      <c r="I16" s="22"/>
      <c r="J16" s="22"/>
      <c r="K16" s="22"/>
      <c r="L16" s="55"/>
      <c r="M16" s="22"/>
      <c r="N16" s="22"/>
      <c r="O16" s="22"/>
      <c r="P16" s="55"/>
      <c r="Q16" s="22"/>
      <c r="R16" s="22"/>
      <c r="S16" s="22"/>
    </row>
    <row r="17" spans="1:19" ht="15.75" thickBot="1" x14ac:dyDescent="0.3">
      <c r="A17" s="52" t="s">
        <v>64</v>
      </c>
      <c r="B17" s="53" t="s">
        <v>28</v>
      </c>
      <c r="C17" s="53" t="s">
        <v>65</v>
      </c>
      <c r="D17" s="55"/>
      <c r="E17" s="53" t="s">
        <v>64</v>
      </c>
      <c r="F17" s="53" t="s">
        <v>28</v>
      </c>
      <c r="G17" s="53" t="s">
        <v>65</v>
      </c>
      <c r="H17" s="55"/>
      <c r="I17" s="53" t="s">
        <v>64</v>
      </c>
      <c r="J17" s="53" t="s">
        <v>28</v>
      </c>
      <c r="K17" s="53" t="s">
        <v>65</v>
      </c>
      <c r="L17" s="55"/>
      <c r="M17" s="53" t="s">
        <v>64</v>
      </c>
      <c r="N17" s="53" t="s">
        <v>28</v>
      </c>
      <c r="O17" s="53" t="s">
        <v>65</v>
      </c>
      <c r="P17" s="55"/>
      <c r="Q17" s="53" t="s">
        <v>64</v>
      </c>
      <c r="R17" s="53" t="s">
        <v>28</v>
      </c>
      <c r="S17" s="53" t="s">
        <v>65</v>
      </c>
    </row>
    <row r="18" spans="1:19" ht="15.75" thickBot="1" x14ac:dyDescent="0.3">
      <c r="A18" s="107">
        <v>2010</v>
      </c>
      <c r="B18" s="16" t="s">
        <v>66</v>
      </c>
      <c r="C18" s="55">
        <v>1206456</v>
      </c>
      <c r="D18" s="55"/>
      <c r="E18" s="107">
        <v>2011</v>
      </c>
      <c r="F18" s="16" t="s">
        <v>66</v>
      </c>
      <c r="G18" s="55">
        <v>1121817</v>
      </c>
      <c r="H18" s="55"/>
      <c r="I18" s="107">
        <v>2012</v>
      </c>
      <c r="J18" s="16" t="s">
        <v>66</v>
      </c>
      <c r="K18" s="55">
        <v>1212324</v>
      </c>
      <c r="L18" s="55"/>
      <c r="M18" s="107">
        <v>2013</v>
      </c>
      <c r="N18" s="16" t="s">
        <v>66</v>
      </c>
      <c r="O18" s="55">
        <v>1232411</v>
      </c>
      <c r="P18" s="55"/>
      <c r="Q18" s="107">
        <v>2014</v>
      </c>
      <c r="R18" s="16" t="s">
        <v>66</v>
      </c>
      <c r="S18" s="55">
        <v>1460314</v>
      </c>
    </row>
    <row r="19" spans="1:19" ht="15.75" thickBot="1" x14ac:dyDescent="0.3">
      <c r="A19" s="154"/>
      <c r="B19" s="16" t="s">
        <v>67</v>
      </c>
      <c r="C19" s="55">
        <v>991626</v>
      </c>
      <c r="D19" s="55"/>
      <c r="E19" s="154"/>
      <c r="F19" s="16" t="s">
        <v>67</v>
      </c>
      <c r="G19" s="55">
        <v>902455</v>
      </c>
      <c r="H19" s="55"/>
      <c r="I19" s="154"/>
      <c r="J19" s="16" t="s">
        <v>67</v>
      </c>
      <c r="K19" s="55">
        <v>1163508</v>
      </c>
      <c r="L19" s="55"/>
      <c r="M19" s="154"/>
      <c r="N19" s="16" t="s">
        <v>67</v>
      </c>
      <c r="O19" s="55">
        <v>1063307</v>
      </c>
      <c r="P19" s="55"/>
      <c r="Q19" s="154"/>
      <c r="R19" s="16" t="s">
        <v>67</v>
      </c>
      <c r="S19" s="55">
        <v>1008709</v>
      </c>
    </row>
    <row r="20" spans="1:19" ht="15.75" thickBot="1" x14ac:dyDescent="0.3">
      <c r="A20" s="154"/>
      <c r="B20" s="16" t="s">
        <v>68</v>
      </c>
      <c r="C20" s="55">
        <v>1132829</v>
      </c>
      <c r="D20" s="55"/>
      <c r="E20" s="154"/>
      <c r="F20" s="16" t="s">
        <v>68</v>
      </c>
      <c r="G20" s="55">
        <v>1083420</v>
      </c>
      <c r="H20" s="55"/>
      <c r="I20" s="154"/>
      <c r="J20" s="16" t="s">
        <v>68</v>
      </c>
      <c r="K20" s="55">
        <v>1186047</v>
      </c>
      <c r="L20" s="55"/>
      <c r="M20" s="154"/>
      <c r="N20" s="16" t="s">
        <v>68</v>
      </c>
      <c r="O20" s="55">
        <v>1123031</v>
      </c>
      <c r="P20" s="55"/>
      <c r="Q20" s="154"/>
      <c r="R20" s="16" t="s">
        <v>68</v>
      </c>
      <c r="S20" s="55">
        <v>1460099</v>
      </c>
    </row>
    <row r="21" spans="1:19" ht="15.75" thickBot="1" x14ac:dyDescent="0.3">
      <c r="A21" s="154"/>
      <c r="B21" s="16" t="s">
        <v>69</v>
      </c>
      <c r="C21" s="55">
        <v>1080331</v>
      </c>
      <c r="D21" s="55"/>
      <c r="E21" s="154"/>
      <c r="F21" s="16" t="s">
        <v>69</v>
      </c>
      <c r="G21" s="55">
        <v>1077697</v>
      </c>
      <c r="H21" s="55"/>
      <c r="I21" s="154"/>
      <c r="J21" s="16" t="s">
        <v>69</v>
      </c>
      <c r="K21" s="55">
        <v>1147481</v>
      </c>
      <c r="L21" s="55"/>
      <c r="M21" s="154"/>
      <c r="N21" s="16" t="s">
        <v>69</v>
      </c>
      <c r="O21" s="55">
        <v>1128283</v>
      </c>
      <c r="P21" s="55"/>
      <c r="Q21" s="154"/>
      <c r="R21" s="16" t="s">
        <v>69</v>
      </c>
      <c r="S21" s="55">
        <v>1420797</v>
      </c>
    </row>
    <row r="22" spans="1:19" ht="15.75" thickBot="1" x14ac:dyDescent="0.3">
      <c r="A22" s="154"/>
      <c r="B22" s="16" t="s">
        <v>70</v>
      </c>
      <c r="C22" s="55">
        <v>1077835</v>
      </c>
      <c r="D22" s="55"/>
      <c r="E22" s="154"/>
      <c r="F22" s="16" t="s">
        <v>70</v>
      </c>
      <c r="G22" s="55">
        <v>1015110</v>
      </c>
      <c r="H22" s="55"/>
      <c r="I22" s="154"/>
      <c r="J22" s="16" t="s">
        <v>70</v>
      </c>
      <c r="K22" s="55">
        <v>1197442</v>
      </c>
      <c r="L22" s="55"/>
      <c r="M22" s="154"/>
      <c r="N22" s="16" t="s">
        <v>70</v>
      </c>
      <c r="O22" s="55">
        <v>1232594</v>
      </c>
      <c r="P22" s="55"/>
      <c r="Q22" s="154"/>
      <c r="R22" s="16" t="s">
        <v>70</v>
      </c>
      <c r="S22" s="55">
        <v>1419964</v>
      </c>
    </row>
    <row r="23" spans="1:19" ht="15.75" thickBot="1" x14ac:dyDescent="0.3">
      <c r="A23" s="154"/>
      <c r="B23" s="16" t="s">
        <v>71</v>
      </c>
      <c r="C23" s="55">
        <v>1127654</v>
      </c>
      <c r="D23" s="55"/>
      <c r="E23" s="154"/>
      <c r="F23" s="16" t="s">
        <v>71</v>
      </c>
      <c r="G23" s="55">
        <v>990388</v>
      </c>
      <c r="H23" s="55"/>
      <c r="I23" s="154"/>
      <c r="J23" s="16" t="s">
        <v>71</v>
      </c>
      <c r="K23" s="55">
        <v>1207196</v>
      </c>
      <c r="L23" s="55"/>
      <c r="M23" s="154"/>
      <c r="N23" s="16" t="s">
        <v>71</v>
      </c>
      <c r="O23" s="55">
        <v>1180489</v>
      </c>
      <c r="P23" s="55"/>
      <c r="Q23" s="154"/>
      <c r="R23" s="16" t="s">
        <v>71</v>
      </c>
      <c r="S23" s="55">
        <v>1492950</v>
      </c>
    </row>
    <row r="24" spans="1:19" ht="15.75" thickBot="1" x14ac:dyDescent="0.3">
      <c r="A24" s="154"/>
      <c r="B24" s="16" t="s">
        <v>72</v>
      </c>
      <c r="C24" s="55">
        <v>1202158</v>
      </c>
      <c r="D24" s="55"/>
      <c r="E24" s="154"/>
      <c r="F24" s="16" t="s">
        <v>72</v>
      </c>
      <c r="G24" s="55">
        <v>1200623</v>
      </c>
      <c r="H24" s="55"/>
      <c r="I24" s="154"/>
      <c r="J24" s="16" t="s">
        <v>72</v>
      </c>
      <c r="K24" s="55">
        <v>1279674</v>
      </c>
      <c r="L24" s="55"/>
      <c r="M24" s="154"/>
      <c r="N24" s="16" t="s">
        <v>72</v>
      </c>
      <c r="O24" s="73">
        <v>1386190</v>
      </c>
      <c r="P24" s="55"/>
      <c r="Q24" s="154"/>
      <c r="R24" s="16" t="s">
        <v>72</v>
      </c>
      <c r="S24" s="55">
        <v>1491185</v>
      </c>
    </row>
    <row r="25" spans="1:19" ht="15.75" thickBot="1" x14ac:dyDescent="0.3">
      <c r="A25" s="154"/>
      <c r="B25" s="16" t="s">
        <v>73</v>
      </c>
      <c r="C25" s="55">
        <v>1237621</v>
      </c>
      <c r="D25" s="55"/>
      <c r="E25" s="154"/>
      <c r="F25" s="16" t="s">
        <v>73</v>
      </c>
      <c r="G25" s="55">
        <v>1168324</v>
      </c>
      <c r="H25" s="55"/>
      <c r="I25" s="154"/>
      <c r="J25" s="16" t="s">
        <v>73</v>
      </c>
      <c r="K25" s="55">
        <v>1152679</v>
      </c>
      <c r="L25" s="55"/>
      <c r="M25" s="154"/>
      <c r="N25" s="16" t="s">
        <v>73</v>
      </c>
      <c r="O25" s="55">
        <v>982963</v>
      </c>
      <c r="P25" s="73"/>
      <c r="Q25" s="154"/>
      <c r="R25" s="16" t="s">
        <v>73</v>
      </c>
      <c r="S25" s="55">
        <v>1547306</v>
      </c>
    </row>
    <row r="26" spans="1:19" ht="15.75" thickBot="1" x14ac:dyDescent="0.3">
      <c r="A26" s="154"/>
      <c r="B26" s="16" t="s">
        <v>74</v>
      </c>
      <c r="C26" s="55">
        <v>996831</v>
      </c>
      <c r="D26" s="55"/>
      <c r="E26" s="154"/>
      <c r="F26" s="16" t="s">
        <v>74</v>
      </c>
      <c r="G26" s="55">
        <v>1044105</v>
      </c>
      <c r="H26" s="55"/>
      <c r="I26" s="154"/>
      <c r="J26" s="16" t="s">
        <v>74</v>
      </c>
      <c r="K26" s="55">
        <v>1250624</v>
      </c>
      <c r="L26" s="55"/>
      <c r="M26" s="154"/>
      <c r="N26" s="16" t="s">
        <v>74</v>
      </c>
      <c r="O26" s="55">
        <v>1161097</v>
      </c>
      <c r="P26" s="55"/>
      <c r="Q26" s="154"/>
      <c r="R26" s="16" t="s">
        <v>74</v>
      </c>
      <c r="S26" s="55">
        <v>1595037</v>
      </c>
    </row>
    <row r="27" spans="1:19" ht="15.75" thickBot="1" x14ac:dyDescent="0.3">
      <c r="A27" s="154"/>
      <c r="B27" s="16" t="s">
        <v>75</v>
      </c>
      <c r="C27" s="55">
        <v>1218881</v>
      </c>
      <c r="D27" s="55"/>
      <c r="E27" s="154"/>
      <c r="F27" s="16" t="s">
        <v>75</v>
      </c>
      <c r="G27" s="55">
        <v>1231709</v>
      </c>
      <c r="H27" s="55"/>
      <c r="I27" s="154"/>
      <c r="J27" s="16" t="s">
        <v>75</v>
      </c>
      <c r="K27" s="55">
        <v>1206266</v>
      </c>
      <c r="L27" s="55"/>
      <c r="M27" s="154"/>
      <c r="N27" s="16" t="s">
        <v>75</v>
      </c>
      <c r="O27" s="55">
        <v>1251988</v>
      </c>
      <c r="P27" s="55"/>
      <c r="Q27" s="154"/>
      <c r="R27" s="16" t="s">
        <v>75</v>
      </c>
      <c r="S27" s="55">
        <v>1586266</v>
      </c>
    </row>
    <row r="28" spans="1:19" ht="15.75" thickBot="1" x14ac:dyDescent="0.3">
      <c r="A28" s="154"/>
      <c r="B28" s="16" t="s">
        <v>76</v>
      </c>
      <c r="C28" s="55">
        <v>305991</v>
      </c>
      <c r="D28" s="55"/>
      <c r="E28" s="154"/>
      <c r="F28" s="16" t="s">
        <v>76</v>
      </c>
      <c r="G28" s="55">
        <v>1091281</v>
      </c>
      <c r="H28" s="55"/>
      <c r="I28" s="154"/>
      <c r="J28" s="16" t="s">
        <v>76</v>
      </c>
      <c r="K28" s="55">
        <v>1235342</v>
      </c>
      <c r="L28" s="55"/>
      <c r="M28" s="154"/>
      <c r="N28" s="16" t="s">
        <v>76</v>
      </c>
      <c r="O28" s="55">
        <v>1359988</v>
      </c>
      <c r="P28" s="55"/>
      <c r="Q28" s="154"/>
      <c r="R28" s="16" t="s">
        <v>76</v>
      </c>
      <c r="S28" s="55">
        <v>1600162</v>
      </c>
    </row>
    <row r="29" spans="1:19" ht="15.75" thickBot="1" x14ac:dyDescent="0.3">
      <c r="A29" s="108"/>
      <c r="B29" s="16" t="s">
        <v>77</v>
      </c>
      <c r="C29" s="55">
        <v>1020386</v>
      </c>
      <c r="D29" s="55"/>
      <c r="E29" s="108"/>
      <c r="F29" s="16" t="s">
        <v>77</v>
      </c>
      <c r="G29" s="55">
        <v>1193411</v>
      </c>
      <c r="H29" s="55"/>
      <c r="I29" s="108"/>
      <c r="J29" s="16" t="s">
        <v>77</v>
      </c>
      <c r="K29" s="55">
        <v>1295554</v>
      </c>
      <c r="L29" s="55"/>
      <c r="M29" s="108"/>
      <c r="N29" s="16" t="s">
        <v>77</v>
      </c>
      <c r="O29" s="55">
        <v>1449263</v>
      </c>
      <c r="P29" s="55"/>
      <c r="Q29" s="108"/>
      <c r="R29" s="16" t="s">
        <v>77</v>
      </c>
      <c r="S29" s="55">
        <v>1596264</v>
      </c>
    </row>
    <row r="30" spans="1:19" ht="15.75" thickBot="1" x14ac:dyDescent="0.3">
      <c r="A30" s="155" t="s">
        <v>9</v>
      </c>
      <c r="B30" s="153"/>
      <c r="C30" s="63">
        <f>SUM(C18:C29)</f>
        <v>12598599</v>
      </c>
      <c r="D30" s="55"/>
      <c r="E30" s="152" t="s">
        <v>9</v>
      </c>
      <c r="F30" s="153"/>
      <c r="G30" s="74">
        <f>SUM(G18:G29)</f>
        <v>13120340</v>
      </c>
      <c r="H30" s="55"/>
      <c r="I30" s="152" t="s">
        <v>9</v>
      </c>
      <c r="J30" s="153"/>
      <c r="K30" s="63">
        <f>SUM(K18:K29)</f>
        <v>14534137</v>
      </c>
      <c r="L30" s="55"/>
      <c r="M30" s="152" t="s">
        <v>9</v>
      </c>
      <c r="N30" s="153"/>
      <c r="O30" s="63">
        <f>SUM(O18:O29)</f>
        <v>14551604</v>
      </c>
      <c r="P30" s="55"/>
      <c r="Q30" s="152" t="s">
        <v>9</v>
      </c>
      <c r="R30" s="153"/>
      <c r="S30" s="63">
        <f>SUM(S18:S29)</f>
        <v>17679053</v>
      </c>
    </row>
    <row r="31" spans="1:19" ht="15.75" thickBot="1" x14ac:dyDescent="0.3">
      <c r="A31" s="22"/>
      <c r="B31" s="22"/>
      <c r="C31" s="22"/>
      <c r="D31" s="55"/>
      <c r="E31" s="22"/>
      <c r="F31" s="22"/>
      <c r="G31" s="22"/>
      <c r="H31" s="55"/>
      <c r="I31" s="22"/>
      <c r="J31" s="22"/>
      <c r="K31" s="22"/>
      <c r="L31" s="55"/>
      <c r="M31" s="22"/>
      <c r="N31" s="22"/>
      <c r="O31" s="22"/>
      <c r="P31" s="55"/>
      <c r="Q31" s="22"/>
      <c r="R31" s="22"/>
      <c r="S31" s="22"/>
    </row>
    <row r="32" spans="1:19" ht="15.75" thickBot="1" x14ac:dyDescent="0.3">
      <c r="A32" s="52" t="s">
        <v>64</v>
      </c>
      <c r="B32" s="53" t="s">
        <v>28</v>
      </c>
      <c r="C32" s="53" t="s">
        <v>65</v>
      </c>
      <c r="D32" s="55"/>
      <c r="E32" s="53" t="s">
        <v>64</v>
      </c>
      <c r="F32" s="53" t="s">
        <v>28</v>
      </c>
      <c r="G32" s="53" t="s">
        <v>65</v>
      </c>
      <c r="H32" s="55"/>
      <c r="I32" s="53" t="s">
        <v>64</v>
      </c>
      <c r="J32" s="53" t="s">
        <v>28</v>
      </c>
      <c r="K32" s="53" t="s">
        <v>65</v>
      </c>
      <c r="L32" s="55"/>
      <c r="M32" s="34"/>
      <c r="N32" s="60"/>
      <c r="O32" s="22"/>
      <c r="P32" s="55"/>
      <c r="Q32" s="22"/>
      <c r="R32" s="22"/>
      <c r="S32" s="22"/>
    </row>
    <row r="33" spans="1:19" ht="15.75" thickBot="1" x14ac:dyDescent="0.3">
      <c r="A33" s="107">
        <v>2015</v>
      </c>
      <c r="B33" s="16" t="s">
        <v>66</v>
      </c>
      <c r="C33" s="55">
        <v>1633087</v>
      </c>
      <c r="D33" s="55"/>
      <c r="E33" s="107">
        <v>2016</v>
      </c>
      <c r="F33" s="16" t="s">
        <v>66</v>
      </c>
      <c r="G33" s="55">
        <v>1778740</v>
      </c>
      <c r="H33" s="55"/>
      <c r="I33" s="107">
        <v>2017</v>
      </c>
      <c r="J33" s="16" t="s">
        <v>66</v>
      </c>
      <c r="K33" s="59">
        <v>1582719</v>
      </c>
      <c r="L33" s="55"/>
      <c r="M33" s="34"/>
      <c r="N33" s="60"/>
      <c r="O33" s="22"/>
      <c r="P33" s="55"/>
      <c r="Q33" s="22"/>
      <c r="R33" s="22"/>
      <c r="S33" s="22"/>
    </row>
    <row r="34" spans="1:19" ht="15.75" thickBot="1" x14ac:dyDescent="0.3">
      <c r="A34" s="154"/>
      <c r="B34" s="16" t="s">
        <v>67</v>
      </c>
      <c r="C34" s="55">
        <v>1390194</v>
      </c>
      <c r="D34" s="55"/>
      <c r="E34" s="154"/>
      <c r="F34" s="16" t="s">
        <v>67</v>
      </c>
      <c r="G34" s="55">
        <v>1530622</v>
      </c>
      <c r="H34" s="55"/>
      <c r="I34" s="154"/>
      <c r="J34" s="16" t="s">
        <v>67</v>
      </c>
      <c r="K34" s="59">
        <v>1560730</v>
      </c>
      <c r="L34" s="59"/>
      <c r="M34" s="34"/>
      <c r="N34" s="60"/>
      <c r="O34" s="22"/>
      <c r="P34" s="22"/>
      <c r="Q34" s="22"/>
      <c r="R34" s="22"/>
      <c r="S34" s="22"/>
    </row>
    <row r="35" spans="1:19" ht="15.75" thickBot="1" x14ac:dyDescent="0.3">
      <c r="A35" s="154"/>
      <c r="B35" s="16" t="s">
        <v>68</v>
      </c>
      <c r="C35" s="55">
        <v>1535455</v>
      </c>
      <c r="D35" s="55"/>
      <c r="E35" s="154"/>
      <c r="F35" s="16" t="s">
        <v>68</v>
      </c>
      <c r="G35" s="55">
        <v>1734328</v>
      </c>
      <c r="H35" s="55"/>
      <c r="I35" s="154"/>
      <c r="J35" s="16" t="s">
        <v>68</v>
      </c>
      <c r="K35" s="59">
        <v>1772798</v>
      </c>
      <c r="L35" s="59"/>
      <c r="M35" s="34"/>
      <c r="N35" s="60"/>
      <c r="O35" s="22"/>
      <c r="P35" s="22"/>
      <c r="Q35" s="22"/>
      <c r="R35" s="22"/>
      <c r="S35" s="22"/>
    </row>
    <row r="36" spans="1:19" ht="15.75" thickBot="1" x14ac:dyDescent="0.3">
      <c r="A36" s="154"/>
      <c r="B36" s="16" t="s">
        <v>69</v>
      </c>
      <c r="C36" s="55">
        <v>1631229</v>
      </c>
      <c r="D36" s="55"/>
      <c r="E36" s="154"/>
      <c r="F36" s="16" t="s">
        <v>69</v>
      </c>
      <c r="G36" s="55">
        <v>1750801</v>
      </c>
      <c r="H36" s="55"/>
      <c r="I36" s="154"/>
      <c r="J36" s="16" t="s">
        <v>69</v>
      </c>
      <c r="K36" s="59">
        <v>1643590</v>
      </c>
      <c r="L36" s="59"/>
      <c r="M36" s="34"/>
      <c r="N36" s="60"/>
      <c r="O36" s="22"/>
      <c r="P36" s="22"/>
      <c r="Q36" s="22"/>
      <c r="R36" s="22"/>
      <c r="S36" s="22"/>
    </row>
    <row r="37" spans="1:19" ht="15.75" thickBot="1" x14ac:dyDescent="0.3">
      <c r="A37" s="154"/>
      <c r="B37" s="16" t="s">
        <v>70</v>
      </c>
      <c r="C37" s="55">
        <v>1730325</v>
      </c>
      <c r="D37" s="55"/>
      <c r="E37" s="154"/>
      <c r="F37" s="16" t="s">
        <v>70</v>
      </c>
      <c r="G37" s="55">
        <v>1843956</v>
      </c>
      <c r="H37" s="55"/>
      <c r="I37" s="154"/>
      <c r="J37" s="16" t="s">
        <v>70</v>
      </c>
      <c r="K37" s="59">
        <v>1635313</v>
      </c>
      <c r="L37" s="59"/>
      <c r="M37" s="34"/>
      <c r="N37" s="60"/>
      <c r="O37" s="22"/>
      <c r="P37" s="22"/>
      <c r="Q37" s="22"/>
      <c r="R37" s="22"/>
      <c r="S37" s="22"/>
    </row>
    <row r="38" spans="1:19" ht="15.75" thickBot="1" x14ac:dyDescent="0.3">
      <c r="A38" s="154"/>
      <c r="B38" s="16" t="s">
        <v>71</v>
      </c>
      <c r="C38" s="55">
        <v>1844938</v>
      </c>
      <c r="D38" s="55"/>
      <c r="E38" s="154"/>
      <c r="F38" s="16" t="s">
        <v>71</v>
      </c>
      <c r="G38" s="55">
        <v>2137408</v>
      </c>
      <c r="H38" s="55"/>
      <c r="I38" s="154"/>
      <c r="J38" s="16" t="s">
        <v>71</v>
      </c>
      <c r="K38" s="59">
        <v>1599616</v>
      </c>
      <c r="L38" s="61"/>
      <c r="M38" s="28"/>
      <c r="N38" s="60"/>
      <c r="O38" s="22"/>
      <c r="P38" s="22"/>
      <c r="Q38" s="22"/>
      <c r="R38" s="22"/>
      <c r="S38" s="22"/>
    </row>
    <row r="39" spans="1:19" ht="15.75" thickBot="1" x14ac:dyDescent="0.3">
      <c r="A39" s="154"/>
      <c r="B39" s="16" t="s">
        <v>72</v>
      </c>
      <c r="C39" s="55">
        <v>1609132</v>
      </c>
      <c r="D39" s="55"/>
      <c r="E39" s="154"/>
      <c r="F39" s="16" t="s">
        <v>72</v>
      </c>
      <c r="G39" s="55">
        <v>1416956</v>
      </c>
      <c r="H39" s="55"/>
      <c r="I39" s="154"/>
      <c r="J39" s="16" t="s">
        <v>72</v>
      </c>
      <c r="K39" s="75">
        <v>1521447</v>
      </c>
      <c r="L39" s="62"/>
      <c r="M39" s="28"/>
      <c r="N39" s="60"/>
      <c r="O39" s="22"/>
      <c r="P39" s="22"/>
      <c r="Q39" s="22"/>
      <c r="R39" s="22"/>
      <c r="S39" s="22"/>
    </row>
    <row r="40" spans="1:19" ht="15.75" thickBot="1" x14ac:dyDescent="0.3">
      <c r="A40" s="154"/>
      <c r="B40" s="16" t="s">
        <v>73</v>
      </c>
      <c r="C40" s="55">
        <v>1634194</v>
      </c>
      <c r="D40" s="55"/>
      <c r="E40" s="154"/>
      <c r="F40" s="16" t="s">
        <v>73</v>
      </c>
      <c r="G40" s="55">
        <v>1870854</v>
      </c>
      <c r="H40" s="55"/>
      <c r="I40" s="154"/>
      <c r="J40" s="16" t="s">
        <v>73</v>
      </c>
      <c r="K40" s="75">
        <v>1684432</v>
      </c>
      <c r="L40" s="75"/>
      <c r="M40" s="34"/>
      <c r="N40" s="60"/>
      <c r="O40" s="22"/>
      <c r="P40" s="22"/>
      <c r="Q40" s="22"/>
      <c r="R40" s="22"/>
      <c r="S40" s="22"/>
    </row>
    <row r="41" spans="1:19" ht="15.75" thickBot="1" x14ac:dyDescent="0.3">
      <c r="A41" s="154"/>
      <c r="B41" s="16" t="s">
        <v>74</v>
      </c>
      <c r="C41" s="55">
        <v>1641258</v>
      </c>
      <c r="D41" s="55"/>
      <c r="E41" s="154"/>
      <c r="F41" s="16" t="s">
        <v>74</v>
      </c>
      <c r="G41" s="55">
        <v>1784792</v>
      </c>
      <c r="H41" s="55"/>
      <c r="I41" s="154"/>
      <c r="J41" s="16" t="s">
        <v>74</v>
      </c>
      <c r="K41" s="75">
        <v>1643810</v>
      </c>
      <c r="L41" s="75"/>
      <c r="M41" s="34"/>
      <c r="N41" s="60"/>
      <c r="O41" s="22"/>
      <c r="P41" s="22"/>
      <c r="Q41" s="22"/>
      <c r="R41" s="22"/>
      <c r="S41" s="22"/>
    </row>
    <row r="42" spans="1:19" ht="15.75" thickBot="1" x14ac:dyDescent="0.3">
      <c r="A42" s="154"/>
      <c r="B42" s="16" t="s">
        <v>75</v>
      </c>
      <c r="C42" s="55">
        <v>1705832</v>
      </c>
      <c r="D42" s="55"/>
      <c r="E42" s="154"/>
      <c r="F42" s="16" t="s">
        <v>75</v>
      </c>
      <c r="G42" s="55">
        <v>1904651</v>
      </c>
      <c r="H42" s="55"/>
      <c r="I42" s="154"/>
      <c r="J42" s="16" t="s">
        <v>75</v>
      </c>
      <c r="K42" s="75">
        <v>1814152</v>
      </c>
      <c r="L42" s="75"/>
      <c r="M42" s="34"/>
      <c r="N42" s="60"/>
      <c r="O42" s="22"/>
      <c r="P42" s="22"/>
      <c r="Q42" s="22"/>
      <c r="R42" s="22"/>
      <c r="S42" s="22"/>
    </row>
    <row r="43" spans="1:19" ht="15.75" thickBot="1" x14ac:dyDescent="0.3">
      <c r="A43" s="154"/>
      <c r="B43" s="16" t="s">
        <v>76</v>
      </c>
      <c r="C43" s="55">
        <v>1660553</v>
      </c>
      <c r="D43" s="55"/>
      <c r="E43" s="154"/>
      <c r="F43" s="16" t="s">
        <v>76</v>
      </c>
      <c r="G43" s="55">
        <v>1910796</v>
      </c>
      <c r="H43" s="55"/>
      <c r="I43" s="154"/>
      <c r="J43" s="16" t="s">
        <v>76</v>
      </c>
      <c r="K43" s="75">
        <v>1765379</v>
      </c>
      <c r="L43" s="75"/>
      <c r="M43" s="34"/>
      <c r="N43" s="60"/>
      <c r="O43" s="22"/>
      <c r="P43" s="22"/>
      <c r="Q43" s="22"/>
      <c r="R43" s="22"/>
      <c r="S43" s="22"/>
    </row>
    <row r="44" spans="1:19" ht="15.75" thickBot="1" x14ac:dyDescent="0.3">
      <c r="A44" s="108"/>
      <c r="B44" s="16" t="s">
        <v>77</v>
      </c>
      <c r="C44" s="55">
        <v>1709230</v>
      </c>
      <c r="D44" s="55"/>
      <c r="E44" s="108"/>
      <c r="F44" s="16" t="s">
        <v>77</v>
      </c>
      <c r="G44" s="55">
        <v>1929141</v>
      </c>
      <c r="H44" s="55"/>
      <c r="I44" s="108"/>
      <c r="J44" s="16" t="s">
        <v>77</v>
      </c>
      <c r="K44" s="75">
        <v>2082352</v>
      </c>
      <c r="L44" s="75"/>
      <c r="M44" s="34"/>
      <c r="N44" s="60"/>
      <c r="O44" s="22"/>
      <c r="P44" s="22"/>
      <c r="Q44" s="22"/>
      <c r="R44" s="22"/>
      <c r="S44" s="22"/>
    </row>
    <row r="45" spans="1:19" ht="15.75" thickBot="1" x14ac:dyDescent="0.3">
      <c r="A45" s="155" t="s">
        <v>9</v>
      </c>
      <c r="B45" s="153"/>
      <c r="C45" s="63">
        <f>SUM(C33:C44)</f>
        <v>19725427</v>
      </c>
      <c r="D45" s="55"/>
      <c r="E45" s="152" t="s">
        <v>9</v>
      </c>
      <c r="F45" s="153"/>
      <c r="G45" s="74">
        <f>SUM(G33:G44)</f>
        <v>21593045</v>
      </c>
      <c r="H45" s="55"/>
      <c r="I45" s="152" t="s">
        <v>9</v>
      </c>
      <c r="J45" s="153"/>
      <c r="K45" s="63">
        <f>SUM(K33:K44)</f>
        <v>20306338</v>
      </c>
      <c r="L45" s="75"/>
      <c r="M45" s="34"/>
      <c r="N45" s="60"/>
      <c r="O45" s="22"/>
      <c r="P45" s="22"/>
      <c r="Q45" s="22"/>
      <c r="R45" s="22"/>
      <c r="S45" s="22"/>
    </row>
    <row r="46" spans="1:19" x14ac:dyDescent="0.25">
      <c r="A46" s="22"/>
      <c r="B46" s="22"/>
      <c r="C46" s="22"/>
      <c r="D46" s="55"/>
      <c r="E46" s="22"/>
      <c r="F46" s="22"/>
      <c r="G46" s="22"/>
      <c r="H46" s="55"/>
      <c r="I46" s="22"/>
      <c r="J46" s="22"/>
      <c r="K46" s="22"/>
      <c r="L46" s="61"/>
      <c r="M46" s="23"/>
      <c r="N46" s="60"/>
      <c r="O46" s="22"/>
      <c r="P46" s="22"/>
      <c r="Q46" s="22"/>
      <c r="R46" s="22"/>
      <c r="S46" s="22"/>
    </row>
    <row r="47" spans="1:19" x14ac:dyDescent="0.25">
      <c r="A47" s="64"/>
      <c r="B47" s="64"/>
      <c r="C47" s="64"/>
      <c r="D47" s="55"/>
      <c r="E47" s="64"/>
      <c r="F47" s="64"/>
      <c r="G47" s="64"/>
      <c r="H47" s="55"/>
      <c r="I47" s="64"/>
      <c r="J47" s="64"/>
      <c r="K47" s="64"/>
      <c r="L47" s="62"/>
      <c r="M47" s="65"/>
      <c r="N47" s="66"/>
      <c r="O47" s="64"/>
      <c r="P47" s="64"/>
      <c r="Q47" s="64"/>
      <c r="R47" s="64"/>
      <c r="S47" s="64"/>
    </row>
    <row r="48" spans="1:19" ht="15.75" thickBot="1" x14ac:dyDescent="0.3">
      <c r="A48" s="22"/>
      <c r="B48" s="22"/>
      <c r="C48" s="22"/>
      <c r="D48" s="55"/>
      <c r="E48" s="22"/>
      <c r="F48" s="22"/>
      <c r="G48" s="22"/>
      <c r="H48" s="55"/>
      <c r="I48" s="22"/>
      <c r="J48" s="22"/>
      <c r="K48" s="22"/>
      <c r="L48" s="76"/>
      <c r="M48" s="28"/>
      <c r="N48" s="60"/>
      <c r="O48" s="22"/>
      <c r="P48" s="22"/>
      <c r="Q48" s="22"/>
      <c r="R48" s="22"/>
      <c r="S48" s="22"/>
    </row>
    <row r="49" spans="1:19" ht="15.75" thickBot="1" x14ac:dyDescent="0.3">
      <c r="A49" s="53" t="s">
        <v>64</v>
      </c>
      <c r="B49" s="53" t="s">
        <v>28</v>
      </c>
      <c r="C49" s="53" t="s">
        <v>65</v>
      </c>
      <c r="D49" s="55"/>
      <c r="E49" s="53" t="s">
        <v>64</v>
      </c>
      <c r="F49" s="53" t="s">
        <v>28</v>
      </c>
      <c r="G49" s="53" t="s">
        <v>65</v>
      </c>
      <c r="H49" s="22"/>
      <c r="I49" s="53" t="s">
        <v>64</v>
      </c>
      <c r="J49" s="53" t="s">
        <v>28</v>
      </c>
      <c r="K49" s="53" t="s">
        <v>65</v>
      </c>
      <c r="L49" s="22"/>
      <c r="M49" s="16" t="s">
        <v>64</v>
      </c>
      <c r="N49" s="53" t="s">
        <v>28</v>
      </c>
      <c r="O49" s="53" t="s">
        <v>65</v>
      </c>
      <c r="P49" s="22"/>
      <c r="Q49" s="53" t="s">
        <v>64</v>
      </c>
      <c r="R49" s="53" t="s">
        <v>28</v>
      </c>
      <c r="S49" s="53" t="s">
        <v>65</v>
      </c>
    </row>
    <row r="50" spans="1:19" ht="15.75" thickBot="1" x14ac:dyDescent="0.3">
      <c r="A50" s="107">
        <v>2018</v>
      </c>
      <c r="B50" s="16" t="s">
        <v>66</v>
      </c>
      <c r="C50" s="77">
        <v>1793422</v>
      </c>
      <c r="D50" s="22"/>
      <c r="E50" s="107">
        <v>2019</v>
      </c>
      <c r="F50" s="16" t="s">
        <v>66</v>
      </c>
      <c r="G50" s="77">
        <v>1803696</v>
      </c>
      <c r="H50" s="22"/>
      <c r="I50" s="107">
        <v>2020</v>
      </c>
      <c r="J50" s="16" t="s">
        <v>66</v>
      </c>
      <c r="K50" s="77">
        <v>1807577</v>
      </c>
      <c r="L50" s="22"/>
      <c r="M50" s="107">
        <v>2021</v>
      </c>
      <c r="N50" s="16" t="s">
        <v>66</v>
      </c>
      <c r="O50" s="77">
        <v>1809090</v>
      </c>
      <c r="P50" s="22"/>
      <c r="Q50" s="107">
        <v>2022</v>
      </c>
      <c r="R50" s="16" t="s">
        <v>66</v>
      </c>
      <c r="S50" s="77">
        <v>1809666</v>
      </c>
    </row>
    <row r="51" spans="1:19" ht="15.75" thickBot="1" x14ac:dyDescent="0.3">
      <c r="A51" s="154"/>
      <c r="B51" s="16" t="s">
        <v>67</v>
      </c>
      <c r="C51" s="77">
        <v>1795045</v>
      </c>
      <c r="D51" s="22"/>
      <c r="E51" s="154"/>
      <c r="F51" s="16" t="s">
        <v>67</v>
      </c>
      <c r="G51" s="77">
        <v>1805470</v>
      </c>
      <c r="H51" s="22"/>
      <c r="I51" s="154"/>
      <c r="J51" s="16" t="s">
        <v>67</v>
      </c>
      <c r="K51" s="77">
        <v>1808798</v>
      </c>
      <c r="L51" s="22"/>
      <c r="M51" s="154"/>
      <c r="N51" s="16" t="s">
        <v>67</v>
      </c>
      <c r="O51" s="77">
        <v>1809775</v>
      </c>
      <c r="P51" s="22"/>
      <c r="Q51" s="154"/>
      <c r="R51" s="16" t="s">
        <v>67</v>
      </c>
      <c r="S51" s="77">
        <v>1809998</v>
      </c>
    </row>
    <row r="52" spans="1:19" ht="15.75" thickBot="1" x14ac:dyDescent="0.3">
      <c r="A52" s="154"/>
      <c r="B52" s="16" t="s">
        <v>68</v>
      </c>
      <c r="C52" s="77">
        <v>1803788</v>
      </c>
      <c r="D52" s="22"/>
      <c r="E52" s="154"/>
      <c r="F52" s="16" t="s">
        <v>68</v>
      </c>
      <c r="G52" s="77">
        <v>1809395</v>
      </c>
      <c r="H52" s="22"/>
      <c r="I52" s="154"/>
      <c r="J52" s="16" t="s">
        <v>68</v>
      </c>
      <c r="K52" s="77">
        <v>1810432</v>
      </c>
      <c r="L52" s="22"/>
      <c r="M52" s="154"/>
      <c r="N52" s="16" t="s">
        <v>68</v>
      </c>
      <c r="O52" s="77">
        <v>1810375</v>
      </c>
      <c r="P52" s="22"/>
      <c r="Q52" s="154"/>
      <c r="R52" s="16" t="s">
        <v>68</v>
      </c>
      <c r="S52" s="77">
        <v>1810175</v>
      </c>
    </row>
    <row r="53" spans="1:19" ht="15.75" thickBot="1" x14ac:dyDescent="0.3">
      <c r="A53" s="154"/>
      <c r="B53" s="16" t="s">
        <v>69</v>
      </c>
      <c r="C53" s="77">
        <v>1811509</v>
      </c>
      <c r="D53" s="22"/>
      <c r="E53" s="154"/>
      <c r="F53" s="16" t="s">
        <v>69</v>
      </c>
      <c r="G53" s="77">
        <v>1811817</v>
      </c>
      <c r="H53" s="22"/>
      <c r="I53" s="154"/>
      <c r="J53" s="16" t="s">
        <v>69</v>
      </c>
      <c r="K53" s="77">
        <v>1810966</v>
      </c>
      <c r="L53" s="22"/>
      <c r="M53" s="154"/>
      <c r="N53" s="16" t="s">
        <v>69</v>
      </c>
      <c r="O53" s="77">
        <v>1810351</v>
      </c>
      <c r="P53" s="22"/>
      <c r="Q53" s="154"/>
      <c r="R53" s="16" t="s">
        <v>69</v>
      </c>
      <c r="S53" s="77">
        <v>1810054</v>
      </c>
    </row>
    <row r="54" spans="1:19" ht="15.75" thickBot="1" x14ac:dyDescent="0.3">
      <c r="A54" s="154"/>
      <c r="B54" s="16" t="s">
        <v>70</v>
      </c>
      <c r="C54" s="77">
        <v>1812490</v>
      </c>
      <c r="D54" s="22"/>
      <c r="E54" s="154"/>
      <c r="F54" s="16" t="s">
        <v>70</v>
      </c>
      <c r="G54" s="77">
        <v>1811011</v>
      </c>
      <c r="H54" s="22"/>
      <c r="I54" s="154"/>
      <c r="J54" s="16" t="s">
        <v>70</v>
      </c>
      <c r="K54" s="77">
        <v>1810140</v>
      </c>
      <c r="L54" s="22"/>
      <c r="M54" s="154"/>
      <c r="N54" s="16" t="s">
        <v>70</v>
      </c>
      <c r="O54" s="77">
        <v>1809842</v>
      </c>
      <c r="P54" s="22"/>
      <c r="Q54" s="154"/>
      <c r="R54" s="16" t="s">
        <v>70</v>
      </c>
      <c r="S54" s="77">
        <v>1809803</v>
      </c>
    </row>
    <row r="55" spans="1:19" ht="15.75" thickBot="1" x14ac:dyDescent="0.3">
      <c r="A55" s="154"/>
      <c r="B55" s="16" t="s">
        <v>71</v>
      </c>
      <c r="C55" s="77">
        <v>1807588</v>
      </c>
      <c r="D55" s="22"/>
      <c r="E55" s="154"/>
      <c r="F55" s="16" t="s">
        <v>71</v>
      </c>
      <c r="G55" s="77">
        <v>1808456</v>
      </c>
      <c r="H55" s="22"/>
      <c r="I55" s="154"/>
      <c r="J55" s="16" t="s">
        <v>71</v>
      </c>
      <c r="K55" s="77">
        <v>1809022</v>
      </c>
      <c r="L55" s="22"/>
      <c r="M55" s="154"/>
      <c r="N55" s="16" t="s">
        <v>71</v>
      </c>
      <c r="O55" s="77">
        <v>1809437</v>
      </c>
      <c r="P55" s="22"/>
      <c r="Q55" s="154"/>
      <c r="R55" s="16" t="s">
        <v>71</v>
      </c>
      <c r="S55" s="77">
        <v>1809695</v>
      </c>
    </row>
    <row r="56" spans="1:19" ht="15.75" thickBot="1" x14ac:dyDescent="0.3">
      <c r="A56" s="154"/>
      <c r="B56" s="16" t="s">
        <v>72</v>
      </c>
      <c r="C56" s="77">
        <v>1802889</v>
      </c>
      <c r="D56" s="22"/>
      <c r="E56" s="154"/>
      <c r="F56" s="16" t="s">
        <v>72</v>
      </c>
      <c r="G56" s="77">
        <v>1807034</v>
      </c>
      <c r="H56" s="22"/>
      <c r="I56" s="154"/>
      <c r="J56" s="16" t="s">
        <v>72</v>
      </c>
      <c r="K56" s="77">
        <v>1808796</v>
      </c>
      <c r="L56" s="22"/>
      <c r="M56" s="154"/>
      <c r="N56" s="16" t="s">
        <v>72</v>
      </c>
      <c r="O56" s="77">
        <v>1809537</v>
      </c>
      <c r="P56" s="22"/>
      <c r="Q56" s="154"/>
      <c r="R56" s="16" t="s">
        <v>72</v>
      </c>
      <c r="S56" s="77">
        <v>1809822</v>
      </c>
    </row>
    <row r="57" spans="1:19" ht="15.75" thickBot="1" x14ac:dyDescent="0.3">
      <c r="A57" s="154"/>
      <c r="B57" s="16" t="s">
        <v>73</v>
      </c>
      <c r="C57" s="77">
        <v>1803114</v>
      </c>
      <c r="D57" s="22"/>
      <c r="E57" s="154"/>
      <c r="F57" s="16" t="s">
        <v>73</v>
      </c>
      <c r="G57" s="77">
        <v>1808021</v>
      </c>
      <c r="H57" s="22"/>
      <c r="I57" s="154"/>
      <c r="J57" s="16" t="s">
        <v>73</v>
      </c>
      <c r="K57" s="77">
        <v>1809571</v>
      </c>
      <c r="L57" s="22"/>
      <c r="M57" s="154"/>
      <c r="N57" s="16" t="s">
        <v>73</v>
      </c>
      <c r="O57" s="77">
        <v>1809975</v>
      </c>
      <c r="P57" s="22"/>
      <c r="Q57" s="154"/>
      <c r="R57" s="16" t="s">
        <v>73</v>
      </c>
      <c r="S57" s="77">
        <v>1810027</v>
      </c>
    </row>
    <row r="58" spans="1:19" ht="15.75" thickBot="1" x14ac:dyDescent="0.3">
      <c r="A58" s="154"/>
      <c r="B58" s="16" t="s">
        <v>74</v>
      </c>
      <c r="C58" s="77">
        <v>1807086</v>
      </c>
      <c r="D58" s="22"/>
      <c r="E58" s="154"/>
      <c r="F58" s="16" t="s">
        <v>74</v>
      </c>
      <c r="G58" s="77">
        <v>1810048</v>
      </c>
      <c r="H58" s="22"/>
      <c r="I58" s="154"/>
      <c r="J58" s="16" t="s">
        <v>74</v>
      </c>
      <c r="K58" s="77">
        <v>1810422</v>
      </c>
      <c r="L58" s="22"/>
      <c r="M58" s="154"/>
      <c r="N58" s="16" t="s">
        <v>74</v>
      </c>
      <c r="O58" s="77">
        <v>1810265</v>
      </c>
      <c r="P58" s="22"/>
      <c r="Q58" s="154"/>
      <c r="R58" s="16" t="s">
        <v>74</v>
      </c>
      <c r="S58" s="77">
        <v>1810094</v>
      </c>
    </row>
    <row r="59" spans="1:19" ht="15.75" thickBot="1" x14ac:dyDescent="0.3">
      <c r="A59" s="154"/>
      <c r="B59" s="16" t="s">
        <v>75</v>
      </c>
      <c r="C59" s="77">
        <v>1810275</v>
      </c>
      <c r="D59" s="22"/>
      <c r="E59" s="154"/>
      <c r="F59" s="16" t="s">
        <v>75</v>
      </c>
      <c r="G59" s="77">
        <v>1810889</v>
      </c>
      <c r="H59" s="22"/>
      <c r="I59" s="154"/>
      <c r="J59" s="16" t="s">
        <v>75</v>
      </c>
      <c r="K59" s="77">
        <v>1810462</v>
      </c>
      <c r="L59" s="22"/>
      <c r="M59" s="154"/>
      <c r="N59" s="16" t="s">
        <v>75</v>
      </c>
      <c r="O59" s="77">
        <v>1810126</v>
      </c>
      <c r="P59" s="22"/>
      <c r="Q59" s="154"/>
      <c r="R59" s="16" t="s">
        <v>75</v>
      </c>
      <c r="S59" s="77">
        <v>1809969</v>
      </c>
    </row>
    <row r="60" spans="1:19" ht="15.75" thickBot="1" x14ac:dyDescent="0.3">
      <c r="A60" s="154"/>
      <c r="B60" s="16" t="s">
        <v>76</v>
      </c>
      <c r="C60" s="77">
        <v>1809438</v>
      </c>
      <c r="D60" s="22"/>
      <c r="E60" s="154"/>
      <c r="F60" s="16" t="s">
        <v>76</v>
      </c>
      <c r="G60" s="77">
        <v>1809783</v>
      </c>
      <c r="H60" s="22"/>
      <c r="I60" s="154"/>
      <c r="J60" s="16" t="s">
        <v>76</v>
      </c>
      <c r="K60" s="77">
        <v>1809726</v>
      </c>
      <c r="L60" s="22"/>
      <c r="M60" s="154"/>
      <c r="N60" s="16" t="s">
        <v>76</v>
      </c>
      <c r="O60" s="77">
        <v>1809740</v>
      </c>
      <c r="P60" s="22"/>
      <c r="Q60" s="154"/>
      <c r="R60" s="16" t="s">
        <v>76</v>
      </c>
      <c r="S60" s="77">
        <v>1809798</v>
      </c>
    </row>
    <row r="61" spans="1:19" ht="15.75" thickBot="1" x14ac:dyDescent="0.3">
      <c r="A61" s="108"/>
      <c r="B61" s="16" t="s">
        <v>77</v>
      </c>
      <c r="C61" s="77">
        <v>1805842</v>
      </c>
      <c r="D61" s="22"/>
      <c r="E61" s="108"/>
      <c r="F61" s="16" t="s">
        <v>77</v>
      </c>
      <c r="G61" s="77">
        <v>1808054</v>
      </c>
      <c r="H61" s="22"/>
      <c r="I61" s="108"/>
      <c r="J61" s="16" t="s">
        <v>77</v>
      </c>
      <c r="K61" s="77">
        <v>1809035</v>
      </c>
      <c r="L61" s="22"/>
      <c r="M61" s="108"/>
      <c r="N61" s="16" t="s">
        <v>77</v>
      </c>
      <c r="O61" s="77">
        <v>1809519</v>
      </c>
      <c r="P61" s="22"/>
      <c r="Q61" s="108"/>
      <c r="R61" s="16" t="s">
        <v>77</v>
      </c>
      <c r="S61" s="77">
        <v>1809755</v>
      </c>
    </row>
    <row r="62" spans="1:19" ht="15.75" thickBot="1" x14ac:dyDescent="0.3">
      <c r="A62" s="152" t="s">
        <v>9</v>
      </c>
      <c r="B62" s="153"/>
      <c r="C62" s="63">
        <f>SUM(C50:C61)</f>
        <v>21662486</v>
      </c>
      <c r="D62" s="22"/>
      <c r="E62" s="152" t="s">
        <v>9</v>
      </c>
      <c r="F62" s="153"/>
      <c r="G62" s="63">
        <f>SUM(G50:G61)</f>
        <v>21703674</v>
      </c>
      <c r="H62" s="22"/>
      <c r="I62" s="152" t="s">
        <v>9</v>
      </c>
      <c r="J62" s="153"/>
      <c r="K62" s="63">
        <f>SUM(K50:K61)</f>
        <v>21714947</v>
      </c>
      <c r="L62" s="22"/>
      <c r="M62" s="152" t="s">
        <v>9</v>
      </c>
      <c r="N62" s="153"/>
      <c r="O62" s="63">
        <f>SUM(O50:O61)</f>
        <v>21718032</v>
      </c>
      <c r="P62" s="22"/>
      <c r="Q62" s="152" t="s">
        <v>9</v>
      </c>
      <c r="R62" s="153"/>
      <c r="S62" s="63">
        <f>SUM(S50:S61)</f>
        <v>21718856</v>
      </c>
    </row>
    <row r="63" spans="1:19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 ht="15.75" thickBot="1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 ht="15.75" thickBot="1" x14ac:dyDescent="0.3">
      <c r="A72" s="53" t="s">
        <v>64</v>
      </c>
      <c r="B72" s="53" t="s">
        <v>28</v>
      </c>
      <c r="C72" s="53" t="s">
        <v>65</v>
      </c>
      <c r="D72" s="55"/>
      <c r="E72" s="53" t="s">
        <v>64</v>
      </c>
      <c r="F72" s="53" t="s">
        <v>28</v>
      </c>
      <c r="G72" s="53" t="s">
        <v>65</v>
      </c>
      <c r="H72" s="22"/>
      <c r="I72" s="53" t="s">
        <v>64</v>
      </c>
      <c r="J72" s="53" t="s">
        <v>28</v>
      </c>
      <c r="K72" s="53" t="s">
        <v>65</v>
      </c>
      <c r="L72" s="22"/>
      <c r="M72" s="16" t="s">
        <v>64</v>
      </c>
      <c r="N72" s="53" t="s">
        <v>28</v>
      </c>
      <c r="O72" s="53" t="s">
        <v>65</v>
      </c>
      <c r="P72" s="22"/>
      <c r="Q72" s="53" t="s">
        <v>64</v>
      </c>
      <c r="R72" s="53" t="s">
        <v>28</v>
      </c>
      <c r="S72" s="53" t="s">
        <v>65</v>
      </c>
    </row>
    <row r="73" spans="1:19" ht="15.75" thickBot="1" x14ac:dyDescent="0.3">
      <c r="A73" s="107">
        <v>2018</v>
      </c>
      <c r="B73" s="16" t="s">
        <v>66</v>
      </c>
      <c r="C73" s="77">
        <v>1901848</v>
      </c>
      <c r="D73" s="22"/>
      <c r="E73" s="107">
        <v>2019</v>
      </c>
      <c r="F73" s="16" t="s">
        <v>66</v>
      </c>
      <c r="G73" s="77">
        <v>1989195</v>
      </c>
      <c r="H73" s="22"/>
      <c r="I73" s="107">
        <v>2020</v>
      </c>
      <c r="J73" s="16" t="s">
        <v>66</v>
      </c>
      <c r="K73" s="77">
        <v>2076542</v>
      </c>
      <c r="L73" s="22"/>
      <c r="M73" s="107">
        <v>2021</v>
      </c>
      <c r="N73" s="16" t="s">
        <v>66</v>
      </c>
      <c r="O73" s="77">
        <v>2163889</v>
      </c>
      <c r="P73" s="22"/>
      <c r="Q73" s="107">
        <v>2022</v>
      </c>
      <c r="R73" s="16" t="s">
        <v>66</v>
      </c>
      <c r="S73" s="77">
        <v>2251236</v>
      </c>
    </row>
    <row r="74" spans="1:19" ht="15.75" thickBot="1" x14ac:dyDescent="0.3">
      <c r="A74" s="154"/>
      <c r="B74" s="16" t="s">
        <v>67</v>
      </c>
      <c r="C74" s="77">
        <v>1909127</v>
      </c>
      <c r="D74" s="22"/>
      <c r="E74" s="154"/>
      <c r="F74" s="16" t="s">
        <v>67</v>
      </c>
      <c r="G74" s="77">
        <v>1996474</v>
      </c>
      <c r="H74" s="22"/>
      <c r="I74" s="154"/>
      <c r="J74" s="16" t="s">
        <v>67</v>
      </c>
      <c r="K74" s="77">
        <v>2083821</v>
      </c>
      <c r="L74" s="22"/>
      <c r="M74" s="154"/>
      <c r="N74" s="16" t="s">
        <v>67</v>
      </c>
      <c r="O74" s="77">
        <v>2171168</v>
      </c>
      <c r="P74" s="22"/>
      <c r="Q74" s="154"/>
      <c r="R74" s="16" t="s">
        <v>67</v>
      </c>
      <c r="S74" s="77">
        <v>2258515</v>
      </c>
    </row>
    <row r="75" spans="1:19" ht="15.75" thickBot="1" x14ac:dyDescent="0.3">
      <c r="A75" s="154"/>
      <c r="B75" s="16" t="s">
        <v>68</v>
      </c>
      <c r="C75" s="77">
        <v>1916406</v>
      </c>
      <c r="D75" s="22"/>
      <c r="E75" s="154"/>
      <c r="F75" s="16" t="s">
        <v>68</v>
      </c>
      <c r="G75" s="77">
        <v>2003753</v>
      </c>
      <c r="H75" s="22"/>
      <c r="I75" s="154"/>
      <c r="J75" s="16" t="s">
        <v>68</v>
      </c>
      <c r="K75" s="77">
        <v>2091100</v>
      </c>
      <c r="L75" s="22"/>
      <c r="M75" s="154"/>
      <c r="N75" s="16" t="s">
        <v>68</v>
      </c>
      <c r="O75" s="77">
        <v>2178447</v>
      </c>
      <c r="P75" s="22"/>
      <c r="Q75" s="154"/>
      <c r="R75" s="16" t="s">
        <v>68</v>
      </c>
      <c r="S75" s="77">
        <v>2265794</v>
      </c>
    </row>
    <row r="76" spans="1:19" ht="15.75" thickBot="1" x14ac:dyDescent="0.3">
      <c r="A76" s="154"/>
      <c r="B76" s="16" t="s">
        <v>69</v>
      </c>
      <c r="C76" s="77">
        <v>1923685</v>
      </c>
      <c r="D76" s="22"/>
      <c r="E76" s="154"/>
      <c r="F76" s="16" t="s">
        <v>69</v>
      </c>
      <c r="G76" s="77">
        <v>2011032</v>
      </c>
      <c r="H76" s="22"/>
      <c r="I76" s="154"/>
      <c r="J76" s="16" t="s">
        <v>69</v>
      </c>
      <c r="K76" s="77">
        <v>2098379</v>
      </c>
      <c r="L76" s="22"/>
      <c r="M76" s="154"/>
      <c r="N76" s="16" t="s">
        <v>69</v>
      </c>
      <c r="O76" s="77">
        <v>2185726</v>
      </c>
      <c r="P76" s="22"/>
      <c r="Q76" s="154"/>
      <c r="R76" s="16" t="s">
        <v>69</v>
      </c>
      <c r="S76" s="77">
        <v>2273073</v>
      </c>
    </row>
    <row r="77" spans="1:19" ht="15.75" thickBot="1" x14ac:dyDescent="0.3">
      <c r="A77" s="154"/>
      <c r="B77" s="16" t="s">
        <v>70</v>
      </c>
      <c r="C77" s="77">
        <v>1930964</v>
      </c>
      <c r="D77" s="22"/>
      <c r="E77" s="154"/>
      <c r="F77" s="16" t="s">
        <v>70</v>
      </c>
      <c r="G77" s="77">
        <v>2018311</v>
      </c>
      <c r="H77" s="22"/>
      <c r="I77" s="154"/>
      <c r="J77" s="16" t="s">
        <v>70</v>
      </c>
      <c r="K77" s="77">
        <v>2105658</v>
      </c>
      <c r="L77" s="22"/>
      <c r="M77" s="154"/>
      <c r="N77" s="16" t="s">
        <v>70</v>
      </c>
      <c r="O77" s="77">
        <v>2193005</v>
      </c>
      <c r="P77" s="22"/>
      <c r="Q77" s="154"/>
      <c r="R77" s="16" t="s">
        <v>70</v>
      </c>
      <c r="S77" s="77">
        <v>2280352</v>
      </c>
    </row>
    <row r="78" spans="1:19" ht="15.75" thickBot="1" x14ac:dyDescent="0.3">
      <c r="A78" s="154"/>
      <c r="B78" s="16" t="s">
        <v>71</v>
      </c>
      <c r="C78" s="77">
        <v>1938243</v>
      </c>
      <c r="D78" s="22"/>
      <c r="E78" s="154"/>
      <c r="F78" s="16" t="s">
        <v>71</v>
      </c>
      <c r="G78" s="77">
        <v>2025590</v>
      </c>
      <c r="H78" s="22"/>
      <c r="I78" s="154"/>
      <c r="J78" s="16" t="s">
        <v>71</v>
      </c>
      <c r="K78" s="77">
        <v>2112937</v>
      </c>
      <c r="L78" s="22"/>
      <c r="M78" s="154"/>
      <c r="N78" s="16" t="s">
        <v>71</v>
      </c>
      <c r="O78" s="77">
        <v>2200284</v>
      </c>
      <c r="P78" s="22"/>
      <c r="Q78" s="154"/>
      <c r="R78" s="16" t="s">
        <v>71</v>
      </c>
      <c r="S78" s="77">
        <v>2287631</v>
      </c>
    </row>
    <row r="79" spans="1:19" ht="15.75" thickBot="1" x14ac:dyDescent="0.3">
      <c r="A79" s="154"/>
      <c r="B79" s="16" t="s">
        <v>72</v>
      </c>
      <c r="C79" s="77">
        <v>1945521</v>
      </c>
      <c r="D79" s="22"/>
      <c r="E79" s="154"/>
      <c r="F79" s="16" t="s">
        <v>72</v>
      </c>
      <c r="G79" s="77">
        <v>2032869</v>
      </c>
      <c r="H79" s="22"/>
      <c r="I79" s="154"/>
      <c r="J79" s="16" t="s">
        <v>72</v>
      </c>
      <c r="K79" s="77">
        <v>2120216</v>
      </c>
      <c r="L79" s="22"/>
      <c r="M79" s="154"/>
      <c r="N79" s="16" t="s">
        <v>72</v>
      </c>
      <c r="O79" s="77">
        <v>2207563</v>
      </c>
      <c r="P79" s="22"/>
      <c r="Q79" s="154"/>
      <c r="R79" s="16" t="s">
        <v>72</v>
      </c>
      <c r="S79" s="77">
        <v>2294910</v>
      </c>
    </row>
    <row r="80" spans="1:19" ht="15.75" thickBot="1" x14ac:dyDescent="0.3">
      <c r="A80" s="154"/>
      <c r="B80" s="16" t="s">
        <v>73</v>
      </c>
      <c r="C80" s="77">
        <v>1952800</v>
      </c>
      <c r="D80" s="22"/>
      <c r="E80" s="154"/>
      <c r="F80" s="16" t="s">
        <v>73</v>
      </c>
      <c r="G80" s="77">
        <v>2040148</v>
      </c>
      <c r="H80" s="22"/>
      <c r="I80" s="154"/>
      <c r="J80" s="16" t="s">
        <v>73</v>
      </c>
      <c r="K80" s="77">
        <v>2127495</v>
      </c>
      <c r="L80" s="22"/>
      <c r="M80" s="154"/>
      <c r="N80" s="16" t="s">
        <v>73</v>
      </c>
      <c r="O80" s="77">
        <v>2214842</v>
      </c>
      <c r="P80" s="22"/>
      <c r="Q80" s="154"/>
      <c r="R80" s="16" t="s">
        <v>73</v>
      </c>
      <c r="S80" s="77">
        <v>2302189</v>
      </c>
    </row>
    <row r="81" spans="1:19" ht="15.75" thickBot="1" x14ac:dyDescent="0.3">
      <c r="A81" s="154"/>
      <c r="B81" s="16" t="s">
        <v>74</v>
      </c>
      <c r="C81" s="77">
        <v>1960079</v>
      </c>
      <c r="D81" s="22"/>
      <c r="E81" s="154"/>
      <c r="F81" s="16" t="s">
        <v>74</v>
      </c>
      <c r="G81" s="77">
        <v>2047426</v>
      </c>
      <c r="H81" s="22"/>
      <c r="I81" s="154"/>
      <c r="J81" s="16" t="s">
        <v>74</v>
      </c>
      <c r="K81" s="77">
        <v>2134774</v>
      </c>
      <c r="L81" s="22"/>
      <c r="M81" s="154"/>
      <c r="N81" s="16" t="s">
        <v>74</v>
      </c>
      <c r="O81" s="77">
        <v>2222121</v>
      </c>
      <c r="P81" s="22"/>
      <c r="Q81" s="154"/>
      <c r="R81" s="16" t="s">
        <v>74</v>
      </c>
      <c r="S81" s="77">
        <v>2309468</v>
      </c>
    </row>
    <row r="82" spans="1:19" ht="15.75" thickBot="1" x14ac:dyDescent="0.3">
      <c r="A82" s="154"/>
      <c r="B82" s="16" t="s">
        <v>75</v>
      </c>
      <c r="C82" s="77">
        <v>1967358</v>
      </c>
      <c r="D82" s="22"/>
      <c r="E82" s="154"/>
      <c r="F82" s="16" t="s">
        <v>75</v>
      </c>
      <c r="G82" s="77">
        <v>2054705</v>
      </c>
      <c r="H82" s="22"/>
      <c r="I82" s="154"/>
      <c r="J82" s="16" t="s">
        <v>75</v>
      </c>
      <c r="K82" s="77">
        <v>2142052</v>
      </c>
      <c r="L82" s="22"/>
      <c r="M82" s="154"/>
      <c r="N82" s="16" t="s">
        <v>75</v>
      </c>
      <c r="O82" s="77">
        <v>2229400</v>
      </c>
      <c r="P82" s="22"/>
      <c r="Q82" s="154"/>
      <c r="R82" s="16" t="s">
        <v>75</v>
      </c>
      <c r="S82" s="77">
        <v>2316747</v>
      </c>
    </row>
    <row r="83" spans="1:19" ht="15.75" thickBot="1" x14ac:dyDescent="0.3">
      <c r="A83" s="154"/>
      <c r="B83" s="16" t="s">
        <v>76</v>
      </c>
      <c r="C83" s="77">
        <v>1974637</v>
      </c>
      <c r="D83" s="22"/>
      <c r="E83" s="154"/>
      <c r="F83" s="16" t="s">
        <v>76</v>
      </c>
      <c r="G83" s="77">
        <v>2061984</v>
      </c>
      <c r="H83" s="22"/>
      <c r="I83" s="154"/>
      <c r="J83" s="16" t="s">
        <v>76</v>
      </c>
      <c r="K83" s="77">
        <v>2149331</v>
      </c>
      <c r="L83" s="22"/>
      <c r="M83" s="154"/>
      <c r="N83" s="16" t="s">
        <v>76</v>
      </c>
      <c r="O83" s="77">
        <v>2236679</v>
      </c>
      <c r="P83" s="22"/>
      <c r="Q83" s="154"/>
      <c r="R83" s="16" t="s">
        <v>76</v>
      </c>
      <c r="S83" s="77">
        <v>2324026</v>
      </c>
    </row>
    <row r="84" spans="1:19" ht="15.75" thickBot="1" x14ac:dyDescent="0.3">
      <c r="A84" s="108"/>
      <c r="B84" s="16" t="s">
        <v>77</v>
      </c>
      <c r="C84" s="77">
        <v>1981916</v>
      </c>
      <c r="D84" s="22"/>
      <c r="E84" s="108"/>
      <c r="F84" s="16" t="s">
        <v>77</v>
      </c>
      <c r="G84" s="77">
        <v>2069263</v>
      </c>
      <c r="H84" s="22"/>
      <c r="I84" s="108"/>
      <c r="J84" s="16" t="s">
        <v>77</v>
      </c>
      <c r="K84" s="77">
        <v>2156610</v>
      </c>
      <c r="L84" s="22"/>
      <c r="M84" s="108"/>
      <c r="N84" s="16" t="s">
        <v>77</v>
      </c>
      <c r="O84" s="77">
        <v>2243957</v>
      </c>
      <c r="P84" s="22"/>
      <c r="Q84" s="108"/>
      <c r="R84" s="16" t="s">
        <v>77</v>
      </c>
      <c r="S84" s="77">
        <v>2331305</v>
      </c>
    </row>
    <row r="85" spans="1:19" ht="15.75" thickBot="1" x14ac:dyDescent="0.3">
      <c r="A85" s="152" t="s">
        <v>9</v>
      </c>
      <c r="B85" s="153"/>
      <c r="C85" s="63">
        <f>SUM(C73:C84)</f>
        <v>23302584</v>
      </c>
      <c r="D85" s="22"/>
      <c r="E85" s="152" t="s">
        <v>9</v>
      </c>
      <c r="F85" s="153"/>
      <c r="G85" s="63">
        <f>SUM(G73:G84)</f>
        <v>24350750</v>
      </c>
      <c r="H85" s="22"/>
      <c r="I85" s="152" t="s">
        <v>9</v>
      </c>
      <c r="J85" s="153"/>
      <c r="K85" s="63">
        <f>SUM(K73:K84)</f>
        <v>25398915</v>
      </c>
      <c r="L85" s="22"/>
      <c r="M85" s="152" t="s">
        <v>9</v>
      </c>
      <c r="N85" s="153"/>
      <c r="O85" s="63">
        <f>SUM(O73:O84)</f>
        <v>26447081</v>
      </c>
      <c r="P85" s="22"/>
      <c r="Q85" s="152" t="s">
        <v>9</v>
      </c>
      <c r="R85" s="153"/>
      <c r="S85" s="63">
        <f>SUM(S73:S84)</f>
        <v>27495246</v>
      </c>
    </row>
  </sheetData>
  <mergeCells count="47">
    <mergeCell ref="Q3:Q14"/>
    <mergeCell ref="A1:D1"/>
    <mergeCell ref="A3:A14"/>
    <mergeCell ref="E3:E14"/>
    <mergeCell ref="I3:I14"/>
    <mergeCell ref="M3:M14"/>
    <mergeCell ref="M15:N15"/>
    <mergeCell ref="Q15:R15"/>
    <mergeCell ref="A18:A29"/>
    <mergeCell ref="E18:E29"/>
    <mergeCell ref="I18:I29"/>
    <mergeCell ref="M18:M29"/>
    <mergeCell ref="Q18:Q29"/>
    <mergeCell ref="A15:B15"/>
    <mergeCell ref="E15:F15"/>
    <mergeCell ref="I15:J15"/>
    <mergeCell ref="A30:B30"/>
    <mergeCell ref="E30:F30"/>
    <mergeCell ref="I30:J30"/>
    <mergeCell ref="M30:N30"/>
    <mergeCell ref="Q30:R30"/>
    <mergeCell ref="A45:B45"/>
    <mergeCell ref="E45:F45"/>
    <mergeCell ref="I45:J45"/>
    <mergeCell ref="A33:A44"/>
    <mergeCell ref="E33:E44"/>
    <mergeCell ref="I33:I44"/>
    <mergeCell ref="A50:A61"/>
    <mergeCell ref="E50:E61"/>
    <mergeCell ref="I50:I61"/>
    <mergeCell ref="M50:M61"/>
    <mergeCell ref="Q50:Q61"/>
    <mergeCell ref="A62:B62"/>
    <mergeCell ref="E62:F62"/>
    <mergeCell ref="I62:J62"/>
    <mergeCell ref="M62:N62"/>
    <mergeCell ref="Q62:R62"/>
    <mergeCell ref="M85:N85"/>
    <mergeCell ref="Q73:Q84"/>
    <mergeCell ref="Q85:R85"/>
    <mergeCell ref="A73:A84"/>
    <mergeCell ref="E73:E84"/>
    <mergeCell ref="I73:I84"/>
    <mergeCell ref="M73:M84"/>
    <mergeCell ref="A85:B85"/>
    <mergeCell ref="E85:F85"/>
    <mergeCell ref="I85:J8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2"/>
  <sheetViews>
    <sheetView topLeftCell="A5" workbookViewId="0">
      <selection activeCell="B14" sqref="B14:I14"/>
    </sheetView>
  </sheetViews>
  <sheetFormatPr defaultRowHeight="15" x14ac:dyDescent="0.25"/>
  <cols>
    <col min="1" max="1" width="16.85546875" customWidth="1"/>
    <col min="2" max="3" width="12.140625" bestFit="1" customWidth="1"/>
    <col min="5" max="7" width="13.5703125" bestFit="1" customWidth="1"/>
    <col min="9" max="9" width="13.5703125" bestFit="1" customWidth="1"/>
  </cols>
  <sheetData>
    <row r="1" spans="1:9" ht="15.75" x14ac:dyDescent="0.25">
      <c r="A1" s="101" t="s">
        <v>34</v>
      </c>
      <c r="B1" s="101"/>
      <c r="C1" s="101"/>
      <c r="D1" s="101"/>
      <c r="E1" s="101"/>
      <c r="F1" s="101"/>
      <c r="G1" s="101"/>
      <c r="H1" s="101"/>
      <c r="I1" s="101"/>
    </row>
    <row r="2" spans="1:9" ht="15.75" x14ac:dyDescent="0.25">
      <c r="A2" s="101" t="s">
        <v>1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1" t="s">
        <v>2</v>
      </c>
      <c r="B3" s="101"/>
      <c r="C3" s="101"/>
      <c r="D3" s="101"/>
      <c r="E3" s="101"/>
      <c r="F3" s="101"/>
      <c r="G3" s="101"/>
      <c r="H3" s="101"/>
      <c r="I3" s="10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15.75" thickBot="1" x14ac:dyDescent="0.3">
      <c r="A5" s="102" t="s">
        <v>27</v>
      </c>
      <c r="B5" s="102"/>
      <c r="C5" s="1"/>
      <c r="D5" s="1"/>
      <c r="E5" s="1"/>
      <c r="F5" s="1"/>
      <c r="G5" s="1"/>
      <c r="H5" s="1"/>
      <c r="I5" s="1"/>
    </row>
    <row r="6" spans="1:9" ht="15.75" thickBot="1" x14ac:dyDescent="0.3">
      <c r="A6" s="107" t="s">
        <v>28</v>
      </c>
      <c r="B6" s="109" t="s">
        <v>5</v>
      </c>
      <c r="C6" s="110"/>
      <c r="D6" s="14" t="s">
        <v>6</v>
      </c>
      <c r="E6" s="109" t="s">
        <v>7</v>
      </c>
      <c r="F6" s="110"/>
      <c r="G6" s="14" t="s">
        <v>6</v>
      </c>
      <c r="H6" s="15" t="s">
        <v>29</v>
      </c>
      <c r="I6" s="15" t="s">
        <v>9</v>
      </c>
    </row>
    <row r="7" spans="1:9" ht="15.75" thickBot="1" x14ac:dyDescent="0.3">
      <c r="A7" s="108"/>
      <c r="B7" s="16" t="s">
        <v>10</v>
      </c>
      <c r="C7" s="16" t="s">
        <v>11</v>
      </c>
      <c r="D7" s="17" t="s">
        <v>12</v>
      </c>
      <c r="E7" s="16" t="s">
        <v>10</v>
      </c>
      <c r="F7" s="16" t="s">
        <v>11</v>
      </c>
      <c r="G7" s="17" t="s">
        <v>13</v>
      </c>
      <c r="H7" s="18"/>
      <c r="I7" s="17"/>
    </row>
    <row r="8" spans="1:9" x14ac:dyDescent="0.25">
      <c r="A8" s="7" t="s">
        <v>14</v>
      </c>
      <c r="B8" s="12">
        <f>[1]Sheet1!F28+[2]Sheet1!F28</f>
        <v>0</v>
      </c>
      <c r="C8" s="12">
        <f>[1]Sheet1!G28+[2]Sheet1!G28</f>
        <v>0</v>
      </c>
      <c r="D8" s="9">
        <f>B8+C8</f>
        <v>0</v>
      </c>
      <c r="E8" s="12">
        <f>[1]Sheet1!F8+[2]Sheet1!F8</f>
        <v>0</v>
      </c>
      <c r="F8" s="12">
        <f>[1]Sheet1!G8+[2]Sheet1!G8</f>
        <v>0</v>
      </c>
      <c r="G8" s="9">
        <f>E8+F8</f>
        <v>0</v>
      </c>
      <c r="H8" s="12">
        <f>[1]Sheet1!H8+[2]Sheet1!H8+[1]Sheet1!H28+[2]Sheet1!H28</f>
        <v>0</v>
      </c>
      <c r="I8" s="9">
        <f>D8+G8+H8</f>
        <v>0</v>
      </c>
    </row>
    <row r="9" spans="1:9" x14ac:dyDescent="0.25">
      <c r="A9" s="7" t="s">
        <v>15</v>
      </c>
      <c r="B9" s="12">
        <f>[1]Sheet1!F29+[2]Sheet1!F29</f>
        <v>0</v>
      </c>
      <c r="C9" s="12">
        <f>[1]Sheet1!G29+[2]Sheet1!G29</f>
        <v>0</v>
      </c>
      <c r="D9" s="9">
        <f t="shared" ref="D9:D13" si="0">B9+C9</f>
        <v>0</v>
      </c>
      <c r="E9" s="12">
        <f>[1]Sheet1!F9+[2]Sheet1!F9</f>
        <v>0</v>
      </c>
      <c r="F9" s="12">
        <f>[1]Sheet1!G9+[2]Sheet1!G9</f>
        <v>0</v>
      </c>
      <c r="G9" s="9">
        <f t="shared" ref="G9:G20" si="1">E9+F9</f>
        <v>0</v>
      </c>
      <c r="H9" s="12">
        <f>[1]Sheet1!H9+[2]Sheet1!H9+[1]Sheet1!H29+[2]Sheet1!H29</f>
        <v>0</v>
      </c>
      <c r="I9" s="9">
        <f t="shared" ref="I9:I20" si="2">D9+G9+H9</f>
        <v>0</v>
      </c>
    </row>
    <row r="10" spans="1:9" x14ac:dyDescent="0.25">
      <c r="A10" s="7" t="s">
        <v>16</v>
      </c>
      <c r="B10" s="12">
        <f>[1]Sheet1!F30+[2]Sheet1!F30</f>
        <v>0</v>
      </c>
      <c r="C10" s="12">
        <f>[1]Sheet1!G30+[2]Sheet1!G30</f>
        <v>0</v>
      </c>
      <c r="D10" s="9">
        <f t="shared" si="0"/>
        <v>0</v>
      </c>
      <c r="E10" s="12">
        <f>[1]Sheet1!F10+[2]Sheet1!F10</f>
        <v>0</v>
      </c>
      <c r="F10" s="12">
        <f>[1]Sheet1!G10+[2]Sheet1!G10</f>
        <v>0</v>
      </c>
      <c r="G10" s="9">
        <f t="shared" si="1"/>
        <v>0</v>
      </c>
      <c r="H10" s="12">
        <f>[1]Sheet1!H10+[2]Sheet1!H10+[1]Sheet1!H30+[2]Sheet1!H30</f>
        <v>0</v>
      </c>
      <c r="I10" s="9">
        <f t="shared" si="2"/>
        <v>0</v>
      </c>
    </row>
    <row r="11" spans="1:9" x14ac:dyDescent="0.25">
      <c r="A11" s="7" t="s">
        <v>17</v>
      </c>
      <c r="B11" s="12">
        <f>[1]Sheet1!F31+[2]Sheet1!F31</f>
        <v>0</v>
      </c>
      <c r="C11" s="12">
        <f>[1]Sheet1!G31+[2]Sheet1!G31</f>
        <v>0</v>
      </c>
      <c r="D11" s="9">
        <f t="shared" si="0"/>
        <v>0</v>
      </c>
      <c r="E11" s="12">
        <f>[1]Sheet1!F11+[2]Sheet1!F11</f>
        <v>0</v>
      </c>
      <c r="F11" s="12">
        <f>[1]Sheet1!G11+[2]Sheet1!G11</f>
        <v>0</v>
      </c>
      <c r="G11" s="9">
        <f t="shared" si="1"/>
        <v>0</v>
      </c>
      <c r="H11" s="12">
        <f>[1]Sheet1!H11+[2]Sheet1!H11+[1]Sheet1!H31+[2]Sheet1!H31</f>
        <v>0</v>
      </c>
      <c r="I11" s="9">
        <f t="shared" si="2"/>
        <v>0</v>
      </c>
    </row>
    <row r="12" spans="1:9" x14ac:dyDescent="0.25">
      <c r="A12" s="7" t="s">
        <v>18</v>
      </c>
      <c r="B12" s="12">
        <f>[1]Sheet1!F32+[2]Sheet1!F32</f>
        <v>0</v>
      </c>
      <c r="C12" s="12">
        <f>[1]Sheet1!G32+[2]Sheet1!G32</f>
        <v>0</v>
      </c>
      <c r="D12" s="9">
        <f t="shared" si="0"/>
        <v>0</v>
      </c>
      <c r="E12" s="12">
        <f>[1]Sheet1!F12+[2]Sheet1!F12</f>
        <v>0</v>
      </c>
      <c r="F12" s="12">
        <f>[1]Sheet1!G12+[2]Sheet1!G12</f>
        <v>0</v>
      </c>
      <c r="G12" s="9">
        <f t="shared" si="1"/>
        <v>0</v>
      </c>
      <c r="H12" s="12">
        <f>[1]Sheet1!H12+[2]Sheet1!H12+[1]Sheet1!H32+[2]Sheet1!H32</f>
        <v>0</v>
      </c>
      <c r="I12" s="9">
        <f t="shared" si="2"/>
        <v>0</v>
      </c>
    </row>
    <row r="13" spans="1:9" x14ac:dyDescent="0.25">
      <c r="A13" s="7" t="s">
        <v>19</v>
      </c>
      <c r="B13" s="12">
        <f>[1]Sheet1!F33+[2]Sheet1!F33</f>
        <v>0</v>
      </c>
      <c r="C13" s="12">
        <f>[1]Sheet1!G33+[2]Sheet1!G33</f>
        <v>0</v>
      </c>
      <c r="D13" s="9">
        <f t="shared" si="0"/>
        <v>0</v>
      </c>
      <c r="E13" s="12">
        <f>[1]Sheet1!F13+[2]Sheet1!F13</f>
        <v>0</v>
      </c>
      <c r="F13" s="12">
        <f>[1]Sheet1!G13+[2]Sheet1!G13</f>
        <v>0</v>
      </c>
      <c r="G13" s="9">
        <f t="shared" si="1"/>
        <v>0</v>
      </c>
      <c r="H13" s="12">
        <f>[1]Sheet1!H13+[2]Sheet1!H13+[1]Sheet1!H33+[2]Sheet1!H33</f>
        <v>0</v>
      </c>
      <c r="I13" s="9">
        <f t="shared" si="2"/>
        <v>0</v>
      </c>
    </row>
    <row r="14" spans="1:9" ht="15.75" x14ac:dyDescent="0.25">
      <c r="A14" s="10" t="s">
        <v>20</v>
      </c>
      <c r="B14" s="8">
        <f>SUM(B8:B13)</f>
        <v>0</v>
      </c>
      <c r="C14" s="8">
        <f>SUM(C8:C13)</f>
        <v>0</v>
      </c>
      <c r="D14" s="11">
        <f t="shared" ref="D14:I14" si="3">SUM(D8:D13)</f>
        <v>0</v>
      </c>
      <c r="E14" s="8">
        <f>SUM(E8:E13)</f>
        <v>0</v>
      </c>
      <c r="F14" s="8">
        <f>SUM(F8:F13)</f>
        <v>0</v>
      </c>
      <c r="G14" s="11">
        <f t="shared" si="3"/>
        <v>0</v>
      </c>
      <c r="H14" s="12">
        <f>SUM(H8:H13)</f>
        <v>0</v>
      </c>
      <c r="I14" s="11">
        <f t="shared" si="3"/>
        <v>0</v>
      </c>
    </row>
    <row r="15" spans="1:9" x14ac:dyDescent="0.25">
      <c r="A15" s="7" t="s">
        <v>21</v>
      </c>
      <c r="B15" s="12">
        <f>[1]Sheet1!F35+[2]Sheet1!F35</f>
        <v>0</v>
      </c>
      <c r="C15" s="12">
        <f>[1]Sheet1!G35+[2]Sheet1!G35</f>
        <v>0</v>
      </c>
      <c r="D15" s="9">
        <f t="shared" ref="D15:D20" si="4">B15+C15</f>
        <v>0</v>
      </c>
      <c r="E15" s="12">
        <f>[1]Sheet1!F15+[2]Sheet1!F15</f>
        <v>0</v>
      </c>
      <c r="F15" s="12">
        <f>[1]Sheet1!G15+[2]Sheet1!G15</f>
        <v>0</v>
      </c>
      <c r="G15" s="9">
        <f t="shared" si="1"/>
        <v>0</v>
      </c>
      <c r="H15" s="12">
        <f>[1]Sheet1!H15+[2]Sheet1!H15+[1]Sheet1!H35+[2]Sheet1!H35</f>
        <v>0</v>
      </c>
      <c r="I15" s="9">
        <f t="shared" si="2"/>
        <v>0</v>
      </c>
    </row>
    <row r="16" spans="1:9" x14ac:dyDescent="0.25">
      <c r="A16" s="7" t="s">
        <v>22</v>
      </c>
      <c r="B16" s="12">
        <f>[1]Sheet1!F36+[2]Sheet1!F36</f>
        <v>0</v>
      </c>
      <c r="C16" s="12">
        <f>[1]Sheet1!G36+[2]Sheet1!G36</f>
        <v>0</v>
      </c>
      <c r="D16" s="9">
        <f t="shared" si="4"/>
        <v>0</v>
      </c>
      <c r="E16" s="12">
        <f>[1]Sheet1!F16+[2]Sheet1!F16</f>
        <v>0</v>
      </c>
      <c r="F16" s="12">
        <f>[1]Sheet1!G16+[2]Sheet1!G16</f>
        <v>0</v>
      </c>
      <c r="G16" s="9">
        <f t="shared" si="1"/>
        <v>0</v>
      </c>
      <c r="H16" s="12">
        <f>[1]Sheet1!H16+[2]Sheet1!H16+[1]Sheet1!H36+[2]Sheet1!H36</f>
        <v>0</v>
      </c>
      <c r="I16" s="9">
        <f t="shared" si="2"/>
        <v>0</v>
      </c>
    </row>
    <row r="17" spans="1:9" x14ac:dyDescent="0.25">
      <c r="A17" s="7" t="s">
        <v>23</v>
      </c>
      <c r="B17" s="12">
        <f>[1]Sheet1!F37+[2]Sheet1!F37</f>
        <v>0</v>
      </c>
      <c r="C17" s="12">
        <f>[1]Sheet1!G37+[2]Sheet1!G37</f>
        <v>0</v>
      </c>
      <c r="D17" s="9">
        <f t="shared" si="4"/>
        <v>0</v>
      </c>
      <c r="E17" s="12">
        <f>[1]Sheet1!F17+[2]Sheet1!F17</f>
        <v>0</v>
      </c>
      <c r="F17" s="12">
        <f>[1]Sheet1!G17+[2]Sheet1!G17</f>
        <v>0</v>
      </c>
      <c r="G17" s="9">
        <f t="shared" si="1"/>
        <v>0</v>
      </c>
      <c r="H17" s="12">
        <f>[1]Sheet1!H17+[2]Sheet1!H17+[1]Sheet1!H37+[2]Sheet1!H37</f>
        <v>0</v>
      </c>
      <c r="I17" s="9">
        <f t="shared" si="2"/>
        <v>0</v>
      </c>
    </row>
    <row r="18" spans="1:9" x14ac:dyDescent="0.25">
      <c r="A18" s="7" t="s">
        <v>24</v>
      </c>
      <c r="B18" s="12">
        <f>[1]Sheet1!F38+[2]Sheet1!F38</f>
        <v>0</v>
      </c>
      <c r="C18" s="12">
        <f>[1]Sheet1!G38+[2]Sheet1!G38</f>
        <v>0</v>
      </c>
      <c r="D18" s="9">
        <f t="shared" si="4"/>
        <v>0</v>
      </c>
      <c r="E18" s="12">
        <f>[1]Sheet1!F18+[2]Sheet1!F18</f>
        <v>0</v>
      </c>
      <c r="F18" s="12">
        <f>[1]Sheet1!G18+[2]Sheet1!G18</f>
        <v>0</v>
      </c>
      <c r="G18" s="9">
        <f t="shared" si="1"/>
        <v>0</v>
      </c>
      <c r="H18" s="12">
        <f>[1]Sheet1!H18+[2]Sheet1!H18+[1]Sheet1!H38+[2]Sheet1!H38</f>
        <v>0</v>
      </c>
      <c r="I18" s="9">
        <f t="shared" si="2"/>
        <v>0</v>
      </c>
    </row>
    <row r="19" spans="1:9" x14ac:dyDescent="0.25">
      <c r="A19" s="7" t="s">
        <v>25</v>
      </c>
      <c r="B19" s="12">
        <f>[1]Sheet1!F39+[2]Sheet1!F39</f>
        <v>0</v>
      </c>
      <c r="C19" s="12">
        <f>[1]Sheet1!G39+[2]Sheet1!G39</f>
        <v>0</v>
      </c>
      <c r="D19" s="9">
        <f t="shared" si="4"/>
        <v>0</v>
      </c>
      <c r="E19" s="12">
        <f>[1]Sheet1!F19+[2]Sheet1!F19</f>
        <v>0</v>
      </c>
      <c r="F19" s="12">
        <f>[1]Sheet1!G19+[2]Sheet1!G19</f>
        <v>0</v>
      </c>
      <c r="G19" s="9">
        <f t="shared" si="1"/>
        <v>0</v>
      </c>
      <c r="H19" s="12">
        <f>[1]Sheet1!H19+[2]Sheet1!H19+[1]Sheet1!H39+[2]Sheet1!H39</f>
        <v>0</v>
      </c>
      <c r="I19" s="9">
        <f t="shared" si="2"/>
        <v>0</v>
      </c>
    </row>
    <row r="20" spans="1:9" x14ac:dyDescent="0.25">
      <c r="A20" s="7" t="s">
        <v>26</v>
      </c>
      <c r="B20" s="12">
        <f>[1]Sheet1!F33+[2]Sheet1!F33</f>
        <v>0</v>
      </c>
      <c r="C20" s="12">
        <f>[1]Sheet1!G40+[2]Sheet1!G40</f>
        <v>0</v>
      </c>
      <c r="D20" s="9">
        <f t="shared" si="4"/>
        <v>0</v>
      </c>
      <c r="E20" s="12">
        <f>[1]Sheet1!F20+[2]Sheet1!F20</f>
        <v>0</v>
      </c>
      <c r="F20" s="12">
        <f>[1]Sheet1!G20+[2]Sheet1!G20</f>
        <v>0</v>
      </c>
      <c r="G20" s="9">
        <f t="shared" si="1"/>
        <v>0</v>
      </c>
      <c r="H20" s="12">
        <f>[1]Sheet1!H20+[2]Sheet1!H20+[1]Sheet1!H40+[2]Sheet1!H40</f>
        <v>0</v>
      </c>
      <c r="I20" s="9">
        <f t="shared" si="2"/>
        <v>0</v>
      </c>
    </row>
    <row r="21" spans="1:9" ht="15.75" x14ac:dyDescent="0.25">
      <c r="A21" s="10" t="s">
        <v>20</v>
      </c>
      <c r="B21" s="13">
        <f>SUM(B15:B20)</f>
        <v>0</v>
      </c>
      <c r="C21" s="13">
        <f t="shared" ref="C21:I21" si="5">SUM(C15:C20)</f>
        <v>0</v>
      </c>
      <c r="D21" s="13">
        <f t="shared" si="5"/>
        <v>0</v>
      </c>
      <c r="E21" s="13">
        <f t="shared" si="5"/>
        <v>0</v>
      </c>
      <c r="F21" s="13">
        <f t="shared" si="5"/>
        <v>0</v>
      </c>
      <c r="G21" s="13">
        <f t="shared" si="5"/>
        <v>0</v>
      </c>
      <c r="H21" s="13">
        <f t="shared" si="5"/>
        <v>0</v>
      </c>
      <c r="I21" s="13">
        <f t="shared" si="5"/>
        <v>0</v>
      </c>
    </row>
    <row r="22" spans="1:9" ht="15.75" x14ac:dyDescent="0.25">
      <c r="A22" s="7" t="s">
        <v>9</v>
      </c>
      <c r="B22" s="13">
        <f>B14+B21</f>
        <v>0</v>
      </c>
      <c r="C22" s="13">
        <f t="shared" ref="C22:I22" si="6">C14+C21</f>
        <v>0</v>
      </c>
      <c r="D22" s="13">
        <f t="shared" si="6"/>
        <v>0</v>
      </c>
      <c r="E22" s="13">
        <f t="shared" si="6"/>
        <v>0</v>
      </c>
      <c r="F22" s="13">
        <f t="shared" si="6"/>
        <v>0</v>
      </c>
      <c r="G22" s="13">
        <f t="shared" si="6"/>
        <v>0</v>
      </c>
      <c r="H22" s="13">
        <f t="shared" si="6"/>
        <v>0</v>
      </c>
      <c r="I22" s="13">
        <f t="shared" si="6"/>
        <v>0</v>
      </c>
    </row>
  </sheetData>
  <mergeCells count="7">
    <mergeCell ref="A1:I1"/>
    <mergeCell ref="A2:I2"/>
    <mergeCell ref="A3:I3"/>
    <mergeCell ref="A5:B5"/>
    <mergeCell ref="A6:A7"/>
    <mergeCell ref="B6:C6"/>
    <mergeCell ref="E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2"/>
  <sheetViews>
    <sheetView workbookViewId="0">
      <selection activeCell="E9" sqref="E9"/>
    </sheetView>
  </sheetViews>
  <sheetFormatPr defaultRowHeight="15" x14ac:dyDescent="0.25"/>
  <cols>
    <col min="1" max="1" width="15.85546875" customWidth="1"/>
    <col min="2" max="3" width="13.5703125" bestFit="1" customWidth="1"/>
    <col min="4" max="4" width="10.28515625" bestFit="1" customWidth="1"/>
    <col min="5" max="5" width="11.42578125" bestFit="1" customWidth="1"/>
    <col min="6" max="7" width="14.85546875" bestFit="1" customWidth="1"/>
    <col min="9" max="9" width="14.85546875" bestFit="1" customWidth="1"/>
  </cols>
  <sheetData>
    <row r="1" spans="1:9" ht="15.75" x14ac:dyDescent="0.25">
      <c r="A1" s="101" t="s">
        <v>35</v>
      </c>
      <c r="B1" s="101"/>
      <c r="C1" s="101"/>
      <c r="D1" s="101"/>
      <c r="E1" s="101"/>
      <c r="F1" s="101"/>
      <c r="G1" s="101"/>
      <c r="H1" s="101"/>
      <c r="I1" s="101"/>
    </row>
    <row r="2" spans="1:9" ht="15.75" x14ac:dyDescent="0.25">
      <c r="A2" s="101" t="s">
        <v>1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1" t="s">
        <v>2</v>
      </c>
      <c r="B3" s="101"/>
      <c r="C3" s="101"/>
      <c r="D3" s="101"/>
      <c r="E3" s="101"/>
      <c r="F3" s="101"/>
      <c r="G3" s="101"/>
      <c r="H3" s="101"/>
      <c r="I3" s="10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15.75" thickBot="1" x14ac:dyDescent="0.3">
      <c r="A5" s="102" t="s">
        <v>30</v>
      </c>
      <c r="B5" s="102"/>
      <c r="C5" s="102"/>
      <c r="D5" s="1"/>
      <c r="E5" s="1"/>
      <c r="F5" s="1"/>
      <c r="G5" s="1"/>
      <c r="H5" s="1"/>
      <c r="I5" s="1"/>
    </row>
    <row r="6" spans="1:9" ht="16.5" thickBot="1" x14ac:dyDescent="0.3">
      <c r="A6" s="111" t="s">
        <v>28</v>
      </c>
      <c r="B6" s="105" t="s">
        <v>5</v>
      </c>
      <c r="C6" s="106"/>
      <c r="D6" s="2" t="s">
        <v>6</v>
      </c>
      <c r="E6" s="105" t="s">
        <v>7</v>
      </c>
      <c r="F6" s="106"/>
      <c r="G6" s="2" t="s">
        <v>6</v>
      </c>
      <c r="H6" s="3" t="s">
        <v>29</v>
      </c>
      <c r="I6" s="3" t="s">
        <v>9</v>
      </c>
    </row>
    <row r="7" spans="1:9" ht="16.5" thickBot="1" x14ac:dyDescent="0.3">
      <c r="A7" s="112"/>
      <c r="B7" s="4" t="s">
        <v>10</v>
      </c>
      <c r="C7" s="4" t="s">
        <v>11</v>
      </c>
      <c r="D7" s="5" t="s">
        <v>12</v>
      </c>
      <c r="E7" s="4" t="s">
        <v>10</v>
      </c>
      <c r="F7" s="4" t="s">
        <v>11</v>
      </c>
      <c r="G7" s="5" t="s">
        <v>13</v>
      </c>
      <c r="H7" s="6"/>
      <c r="I7" s="5"/>
    </row>
    <row r="8" spans="1:9" x14ac:dyDescent="0.25">
      <c r="A8" s="7" t="s">
        <v>14</v>
      </c>
      <c r="B8" s="12">
        <f>[1]Sheet1!J28+[2]Sheet1!J28</f>
        <v>0</v>
      </c>
      <c r="C8" s="12">
        <f>[1]Sheet1!K28+[2]Sheet1!K28</f>
        <v>0</v>
      </c>
      <c r="D8" s="9">
        <f>B8+C8</f>
        <v>0</v>
      </c>
      <c r="E8" s="12">
        <f>[1]Sheet1!J8+[2]Sheet1!J8</f>
        <v>0</v>
      </c>
      <c r="F8" s="12">
        <f>[1]Sheet1!K8+[2]Sheet1!K8</f>
        <v>0</v>
      </c>
      <c r="G8" s="9">
        <f>E8+F8</f>
        <v>0</v>
      </c>
      <c r="H8" s="12">
        <f>[1]Sheet1!L8+[2]Sheet1!L8+[1]Sheet1!L28+[2]Sheet1!L28</f>
        <v>0</v>
      </c>
      <c r="I8" s="9">
        <f>D8+G8+H8</f>
        <v>0</v>
      </c>
    </row>
    <row r="9" spans="1:9" x14ac:dyDescent="0.25">
      <c r="A9" s="7" t="s">
        <v>15</v>
      </c>
      <c r="B9" s="12">
        <f>[1]Sheet1!J29+[2]Sheet1!J29</f>
        <v>0</v>
      </c>
      <c r="C9" s="12">
        <f>[1]Sheet1!K29+[2]Sheet1!K29</f>
        <v>0</v>
      </c>
      <c r="D9" s="9">
        <f t="shared" ref="D9:D13" si="0">B9+C9</f>
        <v>0</v>
      </c>
      <c r="E9" s="12">
        <f>[1]Sheet1!J9+[2]Sheet1!J9</f>
        <v>0</v>
      </c>
      <c r="F9" s="12">
        <f>[1]Sheet1!K9+[2]Sheet1!K9</f>
        <v>0</v>
      </c>
      <c r="G9" s="9">
        <f t="shared" ref="G9:G20" si="1">E9+F9</f>
        <v>0</v>
      </c>
      <c r="H9" s="12">
        <f>[1]Sheet1!L9+[2]Sheet1!L9+[1]Sheet1!L29+[2]Sheet1!L29</f>
        <v>0</v>
      </c>
      <c r="I9" s="9">
        <f t="shared" ref="I9:I20" si="2">D9+G9+H9</f>
        <v>0</v>
      </c>
    </row>
    <row r="10" spans="1:9" x14ac:dyDescent="0.25">
      <c r="A10" s="7" t="s">
        <v>16</v>
      </c>
      <c r="B10" s="12">
        <f>[1]Sheet1!J30+[2]Sheet1!J30</f>
        <v>0</v>
      </c>
      <c r="C10" s="12">
        <f>[1]Sheet1!K30+[2]Sheet1!K30</f>
        <v>0</v>
      </c>
      <c r="D10" s="9">
        <f t="shared" si="0"/>
        <v>0</v>
      </c>
      <c r="E10" s="12">
        <f>[1]Sheet1!J10+[2]Sheet1!J10</f>
        <v>0</v>
      </c>
      <c r="F10" s="12">
        <f>[1]Sheet1!K10+[2]Sheet1!K10</f>
        <v>0</v>
      </c>
      <c r="G10" s="9">
        <f t="shared" si="1"/>
        <v>0</v>
      </c>
      <c r="H10" s="12">
        <f>[1]Sheet1!L10+[2]Sheet1!L10+[1]Sheet1!L30+[2]Sheet1!L30</f>
        <v>0</v>
      </c>
      <c r="I10" s="9">
        <f t="shared" si="2"/>
        <v>0</v>
      </c>
    </row>
    <row r="11" spans="1:9" x14ac:dyDescent="0.25">
      <c r="A11" s="7" t="s">
        <v>17</v>
      </c>
      <c r="B11" s="12">
        <f>[1]Sheet1!J31+[2]Sheet1!J31</f>
        <v>0</v>
      </c>
      <c r="C11" s="12">
        <f>[1]Sheet1!K31+[2]Sheet1!K31</f>
        <v>0</v>
      </c>
      <c r="D11" s="9">
        <f t="shared" si="0"/>
        <v>0</v>
      </c>
      <c r="E11" s="12">
        <f>[1]Sheet1!J11+[2]Sheet1!J11</f>
        <v>0</v>
      </c>
      <c r="F11" s="12">
        <f>[1]Sheet1!K11+[2]Sheet1!K11</f>
        <v>0</v>
      </c>
      <c r="G11" s="9">
        <f t="shared" si="1"/>
        <v>0</v>
      </c>
      <c r="H11" s="12">
        <f>[1]Sheet1!L11+[2]Sheet1!L11+[1]Sheet1!L31+[2]Sheet1!L31</f>
        <v>0</v>
      </c>
      <c r="I11" s="9">
        <f t="shared" si="2"/>
        <v>0</v>
      </c>
    </row>
    <row r="12" spans="1:9" x14ac:dyDescent="0.25">
      <c r="A12" s="7" t="s">
        <v>18</v>
      </c>
      <c r="B12" s="12">
        <f>[1]Sheet1!J32+[2]Sheet1!J32</f>
        <v>0</v>
      </c>
      <c r="C12" s="12">
        <f>[1]Sheet1!K32+[2]Sheet1!K32</f>
        <v>0</v>
      </c>
      <c r="D12" s="9">
        <f t="shared" si="0"/>
        <v>0</v>
      </c>
      <c r="E12" s="12">
        <f>[1]Sheet1!J12+[2]Sheet1!J12</f>
        <v>0</v>
      </c>
      <c r="F12" s="12">
        <f>[1]Sheet1!K12+[2]Sheet1!K12</f>
        <v>0</v>
      </c>
      <c r="G12" s="9">
        <f t="shared" si="1"/>
        <v>0</v>
      </c>
      <c r="H12" s="12">
        <f>[1]Sheet1!L12+[2]Sheet1!L12+[1]Sheet1!L32+[2]Sheet1!L32</f>
        <v>0</v>
      </c>
      <c r="I12" s="9">
        <f t="shared" si="2"/>
        <v>0</v>
      </c>
    </row>
    <row r="13" spans="1:9" x14ac:dyDescent="0.25">
      <c r="A13" s="7" t="s">
        <v>19</v>
      </c>
      <c r="B13" s="12">
        <f>[1]Sheet1!J33+[2]Sheet1!J33</f>
        <v>0</v>
      </c>
      <c r="C13" s="12">
        <f>[1]Sheet1!K33+[2]Sheet1!K33</f>
        <v>0</v>
      </c>
      <c r="D13" s="9">
        <f t="shared" si="0"/>
        <v>0</v>
      </c>
      <c r="E13" s="12">
        <f>[1]Sheet1!J13+[2]Sheet1!J13</f>
        <v>0</v>
      </c>
      <c r="F13" s="12">
        <f>[1]Sheet1!K13+[2]Sheet1!K13</f>
        <v>0</v>
      </c>
      <c r="G13" s="9">
        <f t="shared" si="1"/>
        <v>0</v>
      </c>
      <c r="H13" s="12">
        <f>[1]Sheet1!L13+[2]Sheet1!L13+[1]Sheet1!L33+[2]Sheet1!L33</f>
        <v>0</v>
      </c>
      <c r="I13" s="9">
        <f t="shared" si="2"/>
        <v>0</v>
      </c>
    </row>
    <row r="14" spans="1:9" ht="15.75" x14ac:dyDescent="0.25">
      <c r="A14" s="10" t="s">
        <v>20</v>
      </c>
      <c r="B14" s="8">
        <f>SUM(B8:B13)</f>
        <v>0</v>
      </c>
      <c r="C14" s="8">
        <f>SUM(C8:C13)</f>
        <v>0</v>
      </c>
      <c r="D14" s="11">
        <f t="shared" ref="D14:I14" si="3">SUM(D8:D13)</f>
        <v>0</v>
      </c>
      <c r="E14" s="8">
        <f>SUM(E8:E13)</f>
        <v>0</v>
      </c>
      <c r="F14" s="8">
        <f>SUM(F8:F13)</f>
        <v>0</v>
      </c>
      <c r="G14" s="11">
        <f t="shared" si="3"/>
        <v>0</v>
      </c>
      <c r="H14" s="12">
        <f>SUM(H8:H13)</f>
        <v>0</v>
      </c>
      <c r="I14" s="11">
        <f t="shared" si="3"/>
        <v>0</v>
      </c>
    </row>
    <row r="15" spans="1:9" x14ac:dyDescent="0.25">
      <c r="A15" s="7" t="s">
        <v>21</v>
      </c>
      <c r="B15" s="12">
        <f>[1]Sheet1!J35+[2]Sheet1!J35</f>
        <v>0</v>
      </c>
      <c r="C15" s="12">
        <f>[1]Sheet1!K35+[2]Sheet1!K35</f>
        <v>0</v>
      </c>
      <c r="D15" s="9">
        <f t="shared" ref="D15:D20" si="4">B15+C15</f>
        <v>0</v>
      </c>
      <c r="E15" s="12">
        <f>[1]Sheet1!J15+[2]Sheet1!J15</f>
        <v>0</v>
      </c>
      <c r="F15" s="12">
        <f>[1]Sheet1!K15+[2]Sheet1!K15</f>
        <v>0</v>
      </c>
      <c r="G15" s="9">
        <f t="shared" si="1"/>
        <v>0</v>
      </c>
      <c r="H15" s="12">
        <f>[1]Sheet1!L15+[2]Sheet1!L15+[1]Sheet1!L35+[2]Sheet1!L35</f>
        <v>0</v>
      </c>
      <c r="I15" s="9">
        <f t="shared" si="2"/>
        <v>0</v>
      </c>
    </row>
    <row r="16" spans="1:9" x14ac:dyDescent="0.25">
      <c r="A16" s="7" t="s">
        <v>22</v>
      </c>
      <c r="B16" s="12">
        <f>[1]Sheet1!J36+[2]Sheet1!J36</f>
        <v>0</v>
      </c>
      <c r="C16" s="12">
        <f>[1]Sheet1!K36+[2]Sheet1!K36</f>
        <v>0</v>
      </c>
      <c r="D16" s="9">
        <f t="shared" si="4"/>
        <v>0</v>
      </c>
      <c r="E16" s="12">
        <f>[1]Sheet1!J16+[2]Sheet1!J16</f>
        <v>0</v>
      </c>
      <c r="F16" s="12">
        <f>[1]Sheet1!K16+[2]Sheet1!K16</f>
        <v>0</v>
      </c>
      <c r="G16" s="9">
        <f t="shared" si="1"/>
        <v>0</v>
      </c>
      <c r="H16" s="12">
        <f>[1]Sheet1!L16+[2]Sheet1!L16+[1]Sheet1!L36+[2]Sheet1!L36</f>
        <v>0</v>
      </c>
      <c r="I16" s="9">
        <f t="shared" si="2"/>
        <v>0</v>
      </c>
    </row>
    <row r="17" spans="1:9" x14ac:dyDescent="0.25">
      <c r="A17" s="7" t="s">
        <v>23</v>
      </c>
      <c r="B17" s="12">
        <f>[1]Sheet1!J37+[2]Sheet1!J37</f>
        <v>0</v>
      </c>
      <c r="C17" s="12">
        <f>[1]Sheet1!K37+[2]Sheet1!K37</f>
        <v>0</v>
      </c>
      <c r="D17" s="9">
        <f t="shared" si="4"/>
        <v>0</v>
      </c>
      <c r="E17" s="12">
        <f>[1]Sheet1!J17+[2]Sheet1!J17</f>
        <v>0</v>
      </c>
      <c r="F17" s="12">
        <f>[1]Sheet1!K17+[2]Sheet1!K17</f>
        <v>0</v>
      </c>
      <c r="G17" s="9">
        <f t="shared" si="1"/>
        <v>0</v>
      </c>
      <c r="H17" s="12">
        <f>[1]Sheet1!L17+[2]Sheet1!L17+[1]Sheet1!L37+[2]Sheet1!L37</f>
        <v>0</v>
      </c>
      <c r="I17" s="9">
        <f t="shared" si="2"/>
        <v>0</v>
      </c>
    </row>
    <row r="18" spans="1:9" x14ac:dyDescent="0.25">
      <c r="A18" s="7" t="s">
        <v>24</v>
      </c>
      <c r="B18" s="12">
        <f>[1]Sheet1!J38+[2]Sheet1!J38</f>
        <v>0</v>
      </c>
      <c r="C18" s="12">
        <f>[1]Sheet1!K38+[2]Sheet1!K38</f>
        <v>0</v>
      </c>
      <c r="D18" s="9">
        <f t="shared" si="4"/>
        <v>0</v>
      </c>
      <c r="E18" s="12">
        <f>[1]Sheet1!J18+[2]Sheet1!J18</f>
        <v>0</v>
      </c>
      <c r="F18" s="12">
        <f>[1]Sheet1!K18+[2]Sheet1!K18</f>
        <v>0</v>
      </c>
      <c r="G18" s="9">
        <f t="shared" si="1"/>
        <v>0</v>
      </c>
      <c r="H18" s="12">
        <f>[1]Sheet1!L18+[2]Sheet1!L18+[1]Sheet1!L38+[2]Sheet1!L38</f>
        <v>0</v>
      </c>
      <c r="I18" s="9">
        <f t="shared" si="2"/>
        <v>0</v>
      </c>
    </row>
    <row r="19" spans="1:9" x14ac:dyDescent="0.25">
      <c r="A19" s="7" t="s">
        <v>25</v>
      </c>
      <c r="B19" s="12">
        <f>[1]Sheet1!J39+[2]Sheet1!J39</f>
        <v>0</v>
      </c>
      <c r="C19" s="12">
        <f>[1]Sheet1!K39+[2]Sheet1!K39</f>
        <v>0</v>
      </c>
      <c r="D19" s="9">
        <f t="shared" si="4"/>
        <v>0</v>
      </c>
      <c r="E19" s="12">
        <f>[1]Sheet1!J19+[2]Sheet1!J19</f>
        <v>0</v>
      </c>
      <c r="F19" s="12">
        <f>[1]Sheet1!K19+[2]Sheet1!K19</f>
        <v>0</v>
      </c>
      <c r="G19" s="9">
        <f t="shared" si="1"/>
        <v>0</v>
      </c>
      <c r="H19" s="12">
        <f>[1]Sheet1!L19+[2]Sheet1!L19+[1]Sheet1!L39+[2]Sheet1!L39</f>
        <v>0</v>
      </c>
      <c r="I19" s="9">
        <f t="shared" si="2"/>
        <v>0</v>
      </c>
    </row>
    <row r="20" spans="1:9" x14ac:dyDescent="0.25">
      <c r="A20" s="7" t="s">
        <v>26</v>
      </c>
      <c r="B20" s="12">
        <f>[1]Sheet1!J40+[2]Sheet1!J40</f>
        <v>0</v>
      </c>
      <c r="C20" s="12">
        <f>[1]Sheet1!K40+[2]Sheet1!K40</f>
        <v>0</v>
      </c>
      <c r="D20" s="9">
        <f t="shared" si="4"/>
        <v>0</v>
      </c>
      <c r="E20" s="12">
        <f>[1]Sheet1!J20+[2]Sheet1!J20</f>
        <v>0</v>
      </c>
      <c r="F20" s="12">
        <f>[1]Sheet1!K20+[2]Sheet1!K20</f>
        <v>0</v>
      </c>
      <c r="G20" s="9">
        <f t="shared" si="1"/>
        <v>0</v>
      </c>
      <c r="H20" s="12">
        <f>[1]Sheet1!L20+[2]Sheet1!L20+[1]Sheet1!L40+[2]Sheet1!L40</f>
        <v>0</v>
      </c>
      <c r="I20" s="9">
        <f t="shared" si="2"/>
        <v>0</v>
      </c>
    </row>
    <row r="21" spans="1:9" ht="15.75" x14ac:dyDescent="0.25">
      <c r="A21" s="10" t="s">
        <v>20</v>
      </c>
      <c r="B21" s="13">
        <f>SUM(B15:B20)</f>
        <v>0</v>
      </c>
      <c r="C21" s="13">
        <f>SUM(C15:C20)</f>
        <v>0</v>
      </c>
      <c r="D21" s="13">
        <f t="shared" ref="D21:I21" si="5">SUM(D15:D20)</f>
        <v>0</v>
      </c>
      <c r="E21" s="13">
        <f>SUM(E15:E20)</f>
        <v>0</v>
      </c>
      <c r="F21" s="13">
        <f>SUM(F15:F20)</f>
        <v>0</v>
      </c>
      <c r="G21" s="13">
        <f t="shared" si="5"/>
        <v>0</v>
      </c>
      <c r="H21" s="12">
        <v>0</v>
      </c>
      <c r="I21" s="13">
        <f t="shared" si="5"/>
        <v>0</v>
      </c>
    </row>
    <row r="22" spans="1:9" ht="15.75" x14ac:dyDescent="0.25">
      <c r="A22" s="7" t="s">
        <v>9</v>
      </c>
      <c r="B22" s="13">
        <f>B14+B21</f>
        <v>0</v>
      </c>
      <c r="C22" s="13">
        <f t="shared" ref="C22:I22" si="6">C14+C21</f>
        <v>0</v>
      </c>
      <c r="D22" s="13">
        <f t="shared" si="6"/>
        <v>0</v>
      </c>
      <c r="E22" s="13">
        <f t="shared" si="6"/>
        <v>0</v>
      </c>
      <c r="F22" s="13">
        <f t="shared" si="6"/>
        <v>0</v>
      </c>
      <c r="G22" s="13">
        <f t="shared" si="6"/>
        <v>0</v>
      </c>
      <c r="H22" s="12">
        <v>0</v>
      </c>
      <c r="I22" s="13">
        <f t="shared" si="6"/>
        <v>0</v>
      </c>
    </row>
  </sheetData>
  <mergeCells count="7">
    <mergeCell ref="A1:I1"/>
    <mergeCell ref="A2:I2"/>
    <mergeCell ref="A3:I3"/>
    <mergeCell ref="A5:C5"/>
    <mergeCell ref="A6:A7"/>
    <mergeCell ref="B6:C6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2"/>
  <sheetViews>
    <sheetView topLeftCell="A7" workbookViewId="0">
      <selection activeCell="B14" sqref="B14:I14"/>
    </sheetView>
  </sheetViews>
  <sheetFormatPr defaultRowHeight="15" x14ac:dyDescent="0.25"/>
  <cols>
    <col min="1" max="1" width="19.42578125" customWidth="1"/>
    <col min="2" max="2" width="12.140625" bestFit="1" customWidth="1"/>
    <col min="3" max="3" width="13.5703125" bestFit="1" customWidth="1"/>
    <col min="4" max="4" width="10.28515625" bestFit="1" customWidth="1"/>
    <col min="5" max="6" width="13.5703125" bestFit="1" customWidth="1"/>
    <col min="7" max="7" width="14.85546875" bestFit="1" customWidth="1"/>
    <col min="9" max="9" width="14.85546875" bestFit="1" customWidth="1"/>
  </cols>
  <sheetData>
    <row r="1" spans="1:9" ht="15.75" x14ac:dyDescent="0.25">
      <c r="A1" s="101" t="s">
        <v>36</v>
      </c>
      <c r="B1" s="101"/>
      <c r="C1" s="101"/>
      <c r="D1" s="101"/>
      <c r="E1" s="101"/>
      <c r="F1" s="101"/>
      <c r="G1" s="101"/>
      <c r="H1" s="101"/>
      <c r="I1" s="101"/>
    </row>
    <row r="2" spans="1:9" ht="15.75" x14ac:dyDescent="0.25">
      <c r="A2" s="101" t="s">
        <v>1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1" t="s">
        <v>2</v>
      </c>
      <c r="B3" s="101"/>
      <c r="C3" s="101"/>
      <c r="D3" s="101"/>
      <c r="E3" s="101"/>
      <c r="F3" s="101"/>
      <c r="G3" s="101"/>
      <c r="H3" s="101"/>
      <c r="I3" s="10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15.75" thickBot="1" x14ac:dyDescent="0.3">
      <c r="A5" s="102" t="s">
        <v>31</v>
      </c>
      <c r="B5" s="102"/>
      <c r="C5" s="102"/>
      <c r="D5" s="1"/>
      <c r="E5" s="1"/>
      <c r="F5" s="1"/>
      <c r="G5" s="1"/>
      <c r="H5" s="1"/>
      <c r="I5" s="1"/>
    </row>
    <row r="6" spans="1:9" ht="15.75" thickBot="1" x14ac:dyDescent="0.3">
      <c r="A6" s="107" t="s">
        <v>28</v>
      </c>
      <c r="B6" s="109" t="s">
        <v>5</v>
      </c>
      <c r="C6" s="110"/>
      <c r="D6" s="14" t="s">
        <v>6</v>
      </c>
      <c r="E6" s="109" t="s">
        <v>7</v>
      </c>
      <c r="F6" s="110"/>
      <c r="G6" s="14" t="s">
        <v>6</v>
      </c>
      <c r="H6" s="15" t="s">
        <v>29</v>
      </c>
      <c r="I6" s="15" t="s">
        <v>9</v>
      </c>
    </row>
    <row r="7" spans="1:9" ht="15.75" thickBot="1" x14ac:dyDescent="0.3">
      <c r="A7" s="108"/>
      <c r="B7" s="16" t="s">
        <v>10</v>
      </c>
      <c r="C7" s="16" t="s">
        <v>11</v>
      </c>
      <c r="D7" s="17" t="s">
        <v>12</v>
      </c>
      <c r="E7" s="16" t="s">
        <v>10</v>
      </c>
      <c r="F7" s="16" t="s">
        <v>11</v>
      </c>
      <c r="G7" s="17" t="s">
        <v>13</v>
      </c>
      <c r="H7" s="18"/>
      <c r="I7" s="17"/>
    </row>
    <row r="8" spans="1:9" ht="15.75" x14ac:dyDescent="0.25">
      <c r="A8" s="7" t="s">
        <v>14</v>
      </c>
      <c r="B8" s="12">
        <f>[1]Sheet1!N28+[2]Sheet1!N28</f>
        <v>0</v>
      </c>
      <c r="C8" s="12">
        <f>[1]Sheet1!O28+[2]Sheet1!O28</f>
        <v>0</v>
      </c>
      <c r="D8" s="9">
        <f>B8+C8</f>
        <v>0</v>
      </c>
      <c r="E8" s="12">
        <f>[1]Sheet1!N8+[2]Sheet1!N8</f>
        <v>0</v>
      </c>
      <c r="F8" s="12">
        <f>[1]Sheet1!O8+[2]Sheet1!O8</f>
        <v>0</v>
      </c>
      <c r="G8" s="9">
        <f>E8+F8</f>
        <v>0</v>
      </c>
      <c r="H8" s="19">
        <f>[1]Sheet1!P8+[2]Sheet1!P8+[1]Sheet1!P28+[2]Sheet1!P28</f>
        <v>0</v>
      </c>
      <c r="I8" s="9">
        <f>D8+G8+H8</f>
        <v>0</v>
      </c>
    </row>
    <row r="9" spans="1:9" ht="15.75" x14ac:dyDescent="0.25">
      <c r="A9" s="7" t="s">
        <v>15</v>
      </c>
      <c r="B9" s="12">
        <f>[1]Sheet1!N29+[2]Sheet1!N29</f>
        <v>0</v>
      </c>
      <c r="C9" s="12">
        <f>[1]Sheet1!O29+[2]Sheet1!O29</f>
        <v>0</v>
      </c>
      <c r="D9" s="9">
        <f t="shared" ref="D9:D13" si="0">B9+C9</f>
        <v>0</v>
      </c>
      <c r="E9" s="12">
        <f>[1]Sheet1!N9+[2]Sheet1!N9</f>
        <v>0</v>
      </c>
      <c r="F9" s="12">
        <f>[1]Sheet1!O9+[2]Sheet1!O9</f>
        <v>0</v>
      </c>
      <c r="G9" s="9">
        <f t="shared" ref="G9:G20" si="1">E9+F9</f>
        <v>0</v>
      </c>
      <c r="H9" s="19">
        <f>[1]Sheet1!P9+[2]Sheet1!P9+[1]Sheet1!P29+[2]Sheet1!P29</f>
        <v>0</v>
      </c>
      <c r="I9" s="9">
        <f t="shared" ref="I9:I20" si="2">D9+G9+H9</f>
        <v>0</v>
      </c>
    </row>
    <row r="10" spans="1:9" ht="15.75" x14ac:dyDescent="0.25">
      <c r="A10" s="7" t="s">
        <v>16</v>
      </c>
      <c r="B10" s="12">
        <f>[1]Sheet1!N30+[2]Sheet1!N30</f>
        <v>0</v>
      </c>
      <c r="C10" s="12">
        <f>[1]Sheet1!O30+[2]Sheet1!O30</f>
        <v>0</v>
      </c>
      <c r="D10" s="9">
        <f t="shared" si="0"/>
        <v>0</v>
      </c>
      <c r="E10" s="12">
        <f>[1]Sheet1!N10+[2]Sheet1!N10</f>
        <v>0</v>
      </c>
      <c r="F10" s="12">
        <f>[1]Sheet1!O10+[2]Sheet1!O10</f>
        <v>0</v>
      </c>
      <c r="G10" s="9">
        <f t="shared" si="1"/>
        <v>0</v>
      </c>
      <c r="H10" s="19">
        <f>[1]Sheet1!P10+[2]Sheet1!P10+[1]Sheet1!P30+[2]Sheet1!P30</f>
        <v>0</v>
      </c>
      <c r="I10" s="9">
        <f t="shared" si="2"/>
        <v>0</v>
      </c>
    </row>
    <row r="11" spans="1:9" ht="15.75" x14ac:dyDescent="0.25">
      <c r="A11" s="7" t="s">
        <v>17</v>
      </c>
      <c r="B11" s="12">
        <f>[1]Sheet1!N31+[2]Sheet1!N31</f>
        <v>0</v>
      </c>
      <c r="C11" s="12">
        <f>[1]Sheet1!O31+[2]Sheet1!O31</f>
        <v>0</v>
      </c>
      <c r="D11" s="9">
        <f t="shared" si="0"/>
        <v>0</v>
      </c>
      <c r="E11" s="12">
        <f>[1]Sheet1!N11+[2]Sheet1!N11</f>
        <v>0</v>
      </c>
      <c r="F11" s="12">
        <f>[1]Sheet1!O11+[2]Sheet1!O11</f>
        <v>0</v>
      </c>
      <c r="G11" s="9">
        <f t="shared" si="1"/>
        <v>0</v>
      </c>
      <c r="H11" s="19">
        <f>[1]Sheet1!P11+[2]Sheet1!P11+[1]Sheet1!P31+[2]Sheet1!P31</f>
        <v>0</v>
      </c>
      <c r="I11" s="9">
        <f t="shared" si="2"/>
        <v>0</v>
      </c>
    </row>
    <row r="12" spans="1:9" ht="15.75" x14ac:dyDescent="0.25">
      <c r="A12" s="7" t="s">
        <v>18</v>
      </c>
      <c r="B12" s="12">
        <f>[1]Sheet1!N32+[2]Sheet1!N32</f>
        <v>0</v>
      </c>
      <c r="C12" s="12">
        <f>[1]Sheet1!O32+[2]Sheet1!O32</f>
        <v>0</v>
      </c>
      <c r="D12" s="9">
        <f t="shared" si="0"/>
        <v>0</v>
      </c>
      <c r="E12" s="12">
        <f>[1]Sheet1!N12+[2]Sheet1!N12</f>
        <v>0</v>
      </c>
      <c r="F12" s="12">
        <f>[1]Sheet1!O12+[2]Sheet1!O12</f>
        <v>0</v>
      </c>
      <c r="G12" s="9">
        <f t="shared" si="1"/>
        <v>0</v>
      </c>
      <c r="H12" s="19">
        <f>[1]Sheet1!P12+[2]Sheet1!P12+[1]Sheet1!P32+[2]Sheet1!P32</f>
        <v>0</v>
      </c>
      <c r="I12" s="9">
        <f t="shared" si="2"/>
        <v>0</v>
      </c>
    </row>
    <row r="13" spans="1:9" ht="15.75" x14ac:dyDescent="0.25">
      <c r="A13" s="7" t="s">
        <v>19</v>
      </c>
      <c r="B13" s="12">
        <f>[1]Sheet1!N33+[2]Sheet1!N33</f>
        <v>0</v>
      </c>
      <c r="C13" s="12">
        <f>[1]Sheet1!O33+[2]Sheet1!O33</f>
        <v>0</v>
      </c>
      <c r="D13" s="9">
        <f t="shared" si="0"/>
        <v>0</v>
      </c>
      <c r="E13" s="12">
        <f>[1]Sheet1!N13+[2]Sheet1!N13</f>
        <v>0</v>
      </c>
      <c r="F13" s="12">
        <f>[1]Sheet1!O13+[2]Sheet1!O13</f>
        <v>0</v>
      </c>
      <c r="G13" s="9">
        <f t="shared" si="1"/>
        <v>0</v>
      </c>
      <c r="H13" s="19">
        <f>[1]Sheet1!P13+[2]Sheet1!P13+[1]Sheet1!P33+[2]Sheet1!P33</f>
        <v>0</v>
      </c>
      <c r="I13" s="9">
        <f t="shared" si="2"/>
        <v>0</v>
      </c>
    </row>
    <row r="14" spans="1:9" ht="15.75" x14ac:dyDescent="0.25">
      <c r="A14" s="10" t="s">
        <v>20</v>
      </c>
      <c r="B14" s="8">
        <f>SUM(B8:B13)</f>
        <v>0</v>
      </c>
      <c r="C14" s="8">
        <f>SUM(C8:C13)</f>
        <v>0</v>
      </c>
      <c r="D14" s="11">
        <f t="shared" ref="D14:I14" si="3">SUM(D8:D13)</f>
        <v>0</v>
      </c>
      <c r="E14" s="8">
        <f>SUM(E8:E13)</f>
        <v>0</v>
      </c>
      <c r="F14" s="8">
        <f>SUM(F8:F13)</f>
        <v>0</v>
      </c>
      <c r="G14" s="11">
        <f t="shared" si="3"/>
        <v>0</v>
      </c>
      <c r="H14" s="12">
        <f>SUM(H8:H13)</f>
        <v>0</v>
      </c>
      <c r="I14" s="11">
        <f t="shared" si="3"/>
        <v>0</v>
      </c>
    </row>
    <row r="15" spans="1:9" ht="15.75" x14ac:dyDescent="0.25">
      <c r="A15" s="7" t="s">
        <v>21</v>
      </c>
      <c r="B15" s="12">
        <f>[1]Sheet1!N35+[2]Sheet1!N35</f>
        <v>0</v>
      </c>
      <c r="C15" s="12">
        <f>[1]Sheet1!O35+[2]Sheet1!O35</f>
        <v>0</v>
      </c>
      <c r="D15" s="9">
        <f t="shared" ref="D15:D20" si="4">B15+C15</f>
        <v>0</v>
      </c>
      <c r="E15" s="12">
        <f>[1]Sheet1!N15+[2]Sheet1!N15</f>
        <v>0</v>
      </c>
      <c r="F15" s="12">
        <f>[1]Sheet1!O15+[2]Sheet1!O15</f>
        <v>0</v>
      </c>
      <c r="G15" s="9">
        <f t="shared" si="1"/>
        <v>0</v>
      </c>
      <c r="H15" s="19">
        <f>[1]Sheet1!P15+[2]Sheet1!P15+[1]Sheet1!P35+[2]Sheet1!P35</f>
        <v>0</v>
      </c>
      <c r="I15" s="9">
        <f t="shared" si="2"/>
        <v>0</v>
      </c>
    </row>
    <row r="16" spans="1:9" ht="15.75" x14ac:dyDescent="0.25">
      <c r="A16" s="7" t="s">
        <v>22</v>
      </c>
      <c r="B16" s="12">
        <f>[1]Sheet1!N36+[2]Sheet1!N36</f>
        <v>0</v>
      </c>
      <c r="C16" s="12">
        <f>[1]Sheet1!O36+[2]Sheet1!O36</f>
        <v>0</v>
      </c>
      <c r="D16" s="9">
        <f t="shared" si="4"/>
        <v>0</v>
      </c>
      <c r="E16" s="12">
        <f>[1]Sheet1!N16+[2]Sheet1!N16</f>
        <v>0</v>
      </c>
      <c r="F16" s="12">
        <f>[1]Sheet1!O16+[2]Sheet1!O16</f>
        <v>0</v>
      </c>
      <c r="G16" s="9">
        <f t="shared" si="1"/>
        <v>0</v>
      </c>
      <c r="H16" s="19">
        <f>[1]Sheet1!P16+[2]Sheet1!P16+[1]Sheet1!P36+[2]Sheet1!P36</f>
        <v>0</v>
      </c>
      <c r="I16" s="9">
        <f t="shared" si="2"/>
        <v>0</v>
      </c>
    </row>
    <row r="17" spans="1:9" ht="15.75" x14ac:dyDescent="0.25">
      <c r="A17" s="7" t="s">
        <v>23</v>
      </c>
      <c r="B17" s="12">
        <f>[1]Sheet1!N37+[2]Sheet1!N37</f>
        <v>0</v>
      </c>
      <c r="C17" s="12">
        <f>[1]Sheet1!O37+[2]Sheet1!O37</f>
        <v>0</v>
      </c>
      <c r="D17" s="9">
        <f t="shared" si="4"/>
        <v>0</v>
      </c>
      <c r="E17" s="12">
        <f>[1]Sheet1!N17+[2]Sheet1!N17</f>
        <v>0</v>
      </c>
      <c r="F17" s="12">
        <f>[1]Sheet1!O17+[2]Sheet1!O17</f>
        <v>0</v>
      </c>
      <c r="G17" s="9">
        <f t="shared" si="1"/>
        <v>0</v>
      </c>
      <c r="H17" s="19">
        <f>[1]Sheet1!P17+[2]Sheet1!P17+[1]Sheet1!P37+[2]Sheet1!P37</f>
        <v>0</v>
      </c>
      <c r="I17" s="9">
        <f t="shared" si="2"/>
        <v>0</v>
      </c>
    </row>
    <row r="18" spans="1:9" ht="15.75" x14ac:dyDescent="0.25">
      <c r="A18" s="7" t="s">
        <v>24</v>
      </c>
      <c r="B18" s="12">
        <f>[1]Sheet1!N38+[2]Sheet1!N38</f>
        <v>0</v>
      </c>
      <c r="C18" s="12">
        <f>[1]Sheet1!O38+[2]Sheet1!O38</f>
        <v>0</v>
      </c>
      <c r="D18" s="9">
        <f t="shared" si="4"/>
        <v>0</v>
      </c>
      <c r="E18" s="12">
        <f>[1]Sheet1!N18+[2]Sheet1!N18</f>
        <v>0</v>
      </c>
      <c r="F18" s="12">
        <f>[1]Sheet1!O18+[2]Sheet1!O18</f>
        <v>0</v>
      </c>
      <c r="G18" s="9">
        <f t="shared" si="1"/>
        <v>0</v>
      </c>
      <c r="H18" s="19">
        <f>[1]Sheet1!P18+[2]Sheet1!P18+[1]Sheet1!P38+[2]Sheet1!P38</f>
        <v>0</v>
      </c>
      <c r="I18" s="9">
        <f t="shared" si="2"/>
        <v>0</v>
      </c>
    </row>
    <row r="19" spans="1:9" ht="15.75" x14ac:dyDescent="0.25">
      <c r="A19" s="7" t="s">
        <v>25</v>
      </c>
      <c r="B19" s="12">
        <f>[1]Sheet1!N39+[2]Sheet1!N39</f>
        <v>0</v>
      </c>
      <c r="C19" s="12">
        <f>[1]Sheet1!O39+[2]Sheet1!O39</f>
        <v>0</v>
      </c>
      <c r="D19" s="9">
        <f t="shared" si="4"/>
        <v>0</v>
      </c>
      <c r="E19" s="12">
        <f>[1]Sheet1!N19+[2]Sheet1!N19</f>
        <v>0</v>
      </c>
      <c r="F19" s="12">
        <f>[1]Sheet1!O19+[2]Sheet1!O19</f>
        <v>0</v>
      </c>
      <c r="G19" s="9">
        <f t="shared" si="1"/>
        <v>0</v>
      </c>
      <c r="H19" s="19">
        <f>[1]Sheet1!P19+[2]Sheet1!P19+[1]Sheet1!P39+[2]Sheet1!P39</f>
        <v>0</v>
      </c>
      <c r="I19" s="9">
        <f t="shared" si="2"/>
        <v>0</v>
      </c>
    </row>
    <row r="20" spans="1:9" ht="15.75" x14ac:dyDescent="0.25">
      <c r="A20" s="7" t="s">
        <v>26</v>
      </c>
      <c r="B20" s="12">
        <f>[1]Sheet1!N40+[2]Sheet1!N40</f>
        <v>0</v>
      </c>
      <c r="C20" s="12">
        <f>[1]Sheet1!O40+[2]Sheet1!O40</f>
        <v>0</v>
      </c>
      <c r="D20" s="9">
        <f t="shared" si="4"/>
        <v>0</v>
      </c>
      <c r="E20" s="12">
        <f>[1]Sheet1!N20+[2]Sheet1!N20</f>
        <v>0</v>
      </c>
      <c r="F20" s="12">
        <f>[1]Sheet1!O20+[2]Sheet1!O20</f>
        <v>0</v>
      </c>
      <c r="G20" s="9">
        <f t="shared" si="1"/>
        <v>0</v>
      </c>
      <c r="H20" s="19">
        <f>[1]Sheet1!P20+[2]Sheet1!P20+[1]Sheet1!P40+[2]Sheet1!P40</f>
        <v>0</v>
      </c>
      <c r="I20" s="9">
        <f t="shared" si="2"/>
        <v>0</v>
      </c>
    </row>
    <row r="21" spans="1:9" ht="15.75" x14ac:dyDescent="0.25">
      <c r="A21" s="10" t="s">
        <v>20</v>
      </c>
      <c r="B21" s="13">
        <f>SUM(B15:B20)</f>
        <v>0</v>
      </c>
      <c r="C21" s="13">
        <f t="shared" ref="C21:I21" si="5">SUM(C15:C20)</f>
        <v>0</v>
      </c>
      <c r="D21" s="13">
        <f t="shared" si="5"/>
        <v>0</v>
      </c>
      <c r="E21" s="13">
        <f t="shared" si="5"/>
        <v>0</v>
      </c>
      <c r="F21" s="13">
        <f>SUM(F15:F20)</f>
        <v>0</v>
      </c>
      <c r="G21" s="13">
        <f t="shared" si="5"/>
        <v>0</v>
      </c>
      <c r="H21" s="13">
        <f t="shared" si="5"/>
        <v>0</v>
      </c>
      <c r="I21" s="13">
        <f t="shared" si="5"/>
        <v>0</v>
      </c>
    </row>
    <row r="22" spans="1:9" ht="15.75" x14ac:dyDescent="0.25">
      <c r="A22" s="7" t="s">
        <v>9</v>
      </c>
      <c r="B22" s="13">
        <f>B14+B21</f>
        <v>0</v>
      </c>
      <c r="C22" s="13">
        <f>C14+C21</f>
        <v>0</v>
      </c>
      <c r="D22" s="13">
        <f>D14+D21</f>
        <v>0</v>
      </c>
      <c r="E22" s="13">
        <f t="shared" ref="E22:I22" si="6">E14+E21</f>
        <v>0</v>
      </c>
      <c r="F22" s="13">
        <f t="shared" si="6"/>
        <v>0</v>
      </c>
      <c r="G22" s="13">
        <f t="shared" si="6"/>
        <v>0</v>
      </c>
      <c r="H22" s="13">
        <f t="shared" si="6"/>
        <v>0</v>
      </c>
      <c r="I22" s="13">
        <f t="shared" si="6"/>
        <v>0</v>
      </c>
    </row>
  </sheetData>
  <mergeCells count="7">
    <mergeCell ref="A1:I1"/>
    <mergeCell ref="A2:I2"/>
    <mergeCell ref="A3:I3"/>
    <mergeCell ref="A5:C5"/>
    <mergeCell ref="A6:A7"/>
    <mergeCell ref="B6:C6"/>
    <mergeCell ref="E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2"/>
  <sheetViews>
    <sheetView topLeftCell="A7" workbookViewId="0">
      <selection activeCell="D19" sqref="D19"/>
    </sheetView>
  </sheetViews>
  <sheetFormatPr defaultRowHeight="15" x14ac:dyDescent="0.25"/>
  <cols>
    <col min="1" max="1" width="17.42578125" customWidth="1"/>
  </cols>
  <sheetData>
    <row r="1" spans="1:9" ht="15.75" x14ac:dyDescent="0.25">
      <c r="A1" s="101" t="s">
        <v>37</v>
      </c>
      <c r="B1" s="101"/>
      <c r="C1" s="101"/>
      <c r="D1" s="101"/>
      <c r="E1" s="101"/>
      <c r="F1" s="101"/>
      <c r="G1" s="101"/>
      <c r="H1" s="101"/>
      <c r="I1" s="101"/>
    </row>
    <row r="2" spans="1:9" ht="15.75" x14ac:dyDescent="0.25">
      <c r="A2" s="101" t="s">
        <v>1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1" t="s">
        <v>2</v>
      </c>
      <c r="B3" s="101"/>
      <c r="C3" s="101"/>
      <c r="D3" s="101"/>
      <c r="E3" s="101"/>
      <c r="F3" s="101"/>
      <c r="G3" s="101"/>
      <c r="H3" s="101"/>
      <c r="I3" s="10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15.75" thickBot="1" x14ac:dyDescent="0.3">
      <c r="A5" s="102" t="s">
        <v>32</v>
      </c>
      <c r="B5" s="102"/>
      <c r="C5" s="102"/>
      <c r="D5" s="1"/>
      <c r="E5" s="1"/>
      <c r="F5" s="1"/>
      <c r="G5" s="1"/>
      <c r="H5" s="1"/>
      <c r="I5" s="1"/>
    </row>
    <row r="6" spans="1:9" ht="16.5" thickBot="1" x14ac:dyDescent="0.3">
      <c r="A6" s="111" t="s">
        <v>28</v>
      </c>
      <c r="B6" s="105" t="s">
        <v>5</v>
      </c>
      <c r="C6" s="106"/>
      <c r="D6" s="2" t="s">
        <v>6</v>
      </c>
      <c r="E6" s="105" t="s">
        <v>7</v>
      </c>
      <c r="F6" s="106"/>
      <c r="G6" s="2" t="s">
        <v>6</v>
      </c>
      <c r="H6" s="3" t="s">
        <v>29</v>
      </c>
      <c r="I6" s="3" t="s">
        <v>9</v>
      </c>
    </row>
    <row r="7" spans="1:9" ht="16.5" thickBot="1" x14ac:dyDescent="0.3">
      <c r="A7" s="112"/>
      <c r="B7" s="4" t="s">
        <v>10</v>
      </c>
      <c r="C7" s="4" t="s">
        <v>11</v>
      </c>
      <c r="D7" s="5" t="s">
        <v>12</v>
      </c>
      <c r="E7" s="4" t="s">
        <v>10</v>
      </c>
      <c r="F7" s="4" t="s">
        <v>11</v>
      </c>
      <c r="G7" s="5" t="s">
        <v>13</v>
      </c>
      <c r="H7" s="6"/>
      <c r="I7" s="5"/>
    </row>
    <row r="8" spans="1:9" ht="15.75" x14ac:dyDescent="0.25">
      <c r="A8" s="7" t="s">
        <v>14</v>
      </c>
      <c r="B8" s="8">
        <f>[1]Sheet1!R28+[2]Sheet1!R28</f>
        <v>0</v>
      </c>
      <c r="C8" s="8">
        <f>[1]Sheet1!S28+[2]Sheet1!S28</f>
        <v>0</v>
      </c>
      <c r="D8" s="9">
        <f>B8+C8</f>
        <v>0</v>
      </c>
      <c r="E8" s="8">
        <f>[1]Sheet1!R8+[2]Sheet1!R8</f>
        <v>0</v>
      </c>
      <c r="F8" s="8">
        <f>[1]Sheet1!S8+[2]Sheet1!S8</f>
        <v>0</v>
      </c>
      <c r="G8" s="9">
        <f>E8+F8</f>
        <v>0</v>
      </c>
      <c r="H8" s="19">
        <f>[1]Sheet1!T8+[2]Sheet1!T8+[1]Sheet1!T28+[2]Sheet1!T28</f>
        <v>0</v>
      </c>
      <c r="I8" s="9">
        <f>D8+G8+H8</f>
        <v>0</v>
      </c>
    </row>
    <row r="9" spans="1:9" ht="15.75" x14ac:dyDescent="0.25">
      <c r="A9" s="7" t="s">
        <v>15</v>
      </c>
      <c r="B9" s="8">
        <f>[1]Sheet1!R29+[2]Sheet1!R29</f>
        <v>0</v>
      </c>
      <c r="C9" s="8">
        <f>[1]Sheet1!S29+[2]Sheet1!S29</f>
        <v>0</v>
      </c>
      <c r="D9" s="9">
        <f t="shared" ref="D9:D13" si="0">B9+C9</f>
        <v>0</v>
      </c>
      <c r="E9" s="8">
        <f>[1]Sheet1!R9+[2]Sheet1!R9</f>
        <v>0</v>
      </c>
      <c r="F9" s="8">
        <f>[1]Sheet1!S9+[2]Sheet1!S9</f>
        <v>0</v>
      </c>
      <c r="G9" s="9">
        <f t="shared" ref="G9:G20" si="1">E9+F9</f>
        <v>0</v>
      </c>
      <c r="H9" s="19">
        <f>[1]Sheet1!T9+[2]Sheet1!T9+[1]Sheet1!T29+[2]Sheet1!T29</f>
        <v>0</v>
      </c>
      <c r="I9" s="9">
        <f t="shared" ref="I9:I20" si="2">D9+G9+H9</f>
        <v>0</v>
      </c>
    </row>
    <row r="10" spans="1:9" ht="15.75" x14ac:dyDescent="0.25">
      <c r="A10" s="7" t="s">
        <v>16</v>
      </c>
      <c r="B10" s="8">
        <f>[1]Sheet1!R30+[2]Sheet1!R30</f>
        <v>0</v>
      </c>
      <c r="C10" s="8">
        <f>[1]Sheet1!S30+[2]Sheet1!S30</f>
        <v>0</v>
      </c>
      <c r="D10" s="9">
        <f t="shared" si="0"/>
        <v>0</v>
      </c>
      <c r="E10" s="8">
        <f>[1]Sheet1!R10+[2]Sheet1!R10</f>
        <v>0</v>
      </c>
      <c r="F10" s="8">
        <f>[1]Sheet1!S10+[2]Sheet1!S10</f>
        <v>0</v>
      </c>
      <c r="G10" s="9">
        <f t="shared" si="1"/>
        <v>0</v>
      </c>
      <c r="H10" s="19">
        <f>[1]Sheet1!T10+[2]Sheet1!T10+[1]Sheet1!T30+[2]Sheet1!T30</f>
        <v>0</v>
      </c>
      <c r="I10" s="9">
        <f t="shared" si="2"/>
        <v>0</v>
      </c>
    </row>
    <row r="11" spans="1:9" ht="15.75" x14ac:dyDescent="0.25">
      <c r="A11" s="7" t="s">
        <v>17</v>
      </c>
      <c r="B11" s="8">
        <f>[1]Sheet1!R31+[2]Sheet1!R31</f>
        <v>0</v>
      </c>
      <c r="C11" s="8">
        <f>[1]Sheet1!S31+[2]Sheet1!S31</f>
        <v>0</v>
      </c>
      <c r="D11" s="9">
        <f t="shared" si="0"/>
        <v>0</v>
      </c>
      <c r="E11" s="8">
        <f>[1]Sheet1!R11+[2]Sheet1!R11</f>
        <v>0</v>
      </c>
      <c r="F11" s="8">
        <f>[1]Sheet1!S11+[2]Sheet1!S11</f>
        <v>0</v>
      </c>
      <c r="G11" s="9">
        <f t="shared" si="1"/>
        <v>0</v>
      </c>
      <c r="H11" s="19">
        <f>[1]Sheet1!T11+[2]Sheet1!T11+[1]Sheet1!T31+[2]Sheet1!T31</f>
        <v>0</v>
      </c>
      <c r="I11" s="9">
        <f t="shared" si="2"/>
        <v>0</v>
      </c>
    </row>
    <row r="12" spans="1:9" ht="15.75" x14ac:dyDescent="0.25">
      <c r="A12" s="7" t="s">
        <v>18</v>
      </c>
      <c r="B12" s="8">
        <f>[1]Sheet1!R32+[2]Sheet1!R32</f>
        <v>0</v>
      </c>
      <c r="C12" s="8">
        <f>[1]Sheet1!S32+[2]Sheet1!S32</f>
        <v>0</v>
      </c>
      <c r="D12" s="9">
        <f t="shared" si="0"/>
        <v>0</v>
      </c>
      <c r="E12" s="8">
        <f>[1]Sheet1!R12+[2]Sheet1!R12</f>
        <v>0</v>
      </c>
      <c r="F12" s="8">
        <f>[1]Sheet1!S12+[2]Sheet1!S12</f>
        <v>0</v>
      </c>
      <c r="G12" s="9">
        <f t="shared" si="1"/>
        <v>0</v>
      </c>
      <c r="H12" s="19">
        <f>[1]Sheet1!T12+[2]Sheet1!T12+[1]Sheet1!T32+[2]Sheet1!T32</f>
        <v>0</v>
      </c>
      <c r="I12" s="9">
        <f t="shared" si="2"/>
        <v>0</v>
      </c>
    </row>
    <row r="13" spans="1:9" ht="15.75" x14ac:dyDescent="0.25">
      <c r="A13" s="7" t="s">
        <v>19</v>
      </c>
      <c r="B13" s="8">
        <f>[1]Sheet1!R33+[2]Sheet1!R33</f>
        <v>0</v>
      </c>
      <c r="C13" s="8">
        <f>[1]Sheet1!S33+[2]Sheet1!S33</f>
        <v>0</v>
      </c>
      <c r="D13" s="9">
        <f t="shared" si="0"/>
        <v>0</v>
      </c>
      <c r="E13" s="8">
        <f>[1]Sheet1!R13+[2]Sheet1!R13</f>
        <v>0</v>
      </c>
      <c r="F13" s="8">
        <f>[1]Sheet1!S13+[2]Sheet1!S13</f>
        <v>0</v>
      </c>
      <c r="G13" s="9">
        <f t="shared" si="1"/>
        <v>0</v>
      </c>
      <c r="H13" s="19">
        <f>[1]Sheet1!T13+[2]Sheet1!T13+[1]Sheet1!T33+[2]Sheet1!T33</f>
        <v>0</v>
      </c>
      <c r="I13" s="9">
        <f t="shared" si="2"/>
        <v>0</v>
      </c>
    </row>
    <row r="14" spans="1:9" ht="15.75" x14ac:dyDescent="0.25">
      <c r="A14" s="10" t="s">
        <v>20</v>
      </c>
      <c r="B14" s="8">
        <f>SUM(B8:B13)</f>
        <v>0</v>
      </c>
      <c r="C14" s="8">
        <f>SUM(C8:C13)</f>
        <v>0</v>
      </c>
      <c r="D14" s="11">
        <f t="shared" ref="D14:I14" si="3">SUM(D8:D13)</f>
        <v>0</v>
      </c>
      <c r="E14" s="8">
        <f>SUM(E8:E13)</f>
        <v>0</v>
      </c>
      <c r="F14" s="8">
        <f>SUM(F8:F13)</f>
        <v>0</v>
      </c>
      <c r="G14" s="11">
        <f t="shared" si="3"/>
        <v>0</v>
      </c>
      <c r="H14" s="12">
        <f>SUM(H8:H13)</f>
        <v>0</v>
      </c>
      <c r="I14" s="11">
        <f t="shared" si="3"/>
        <v>0</v>
      </c>
    </row>
    <row r="15" spans="1:9" ht="15.75" x14ac:dyDescent="0.25">
      <c r="A15" s="7" t="s">
        <v>21</v>
      </c>
      <c r="B15" s="8">
        <f>[1]Sheet1!R35+[2]Sheet1!R35</f>
        <v>0</v>
      </c>
      <c r="C15" s="8">
        <f>[1]Sheet1!S35+[2]Sheet1!S35</f>
        <v>0</v>
      </c>
      <c r="D15" s="9">
        <f t="shared" ref="D15:D20" si="4">B15+C15</f>
        <v>0</v>
      </c>
      <c r="E15" s="8">
        <f>[1]Sheet1!R15+[2]Sheet1!R15</f>
        <v>0</v>
      </c>
      <c r="F15" s="8">
        <f>[1]Sheet1!S15+[2]Sheet1!S15</f>
        <v>0</v>
      </c>
      <c r="G15" s="9">
        <f t="shared" si="1"/>
        <v>0</v>
      </c>
      <c r="H15" s="19">
        <f>[1]Sheet1!T15+[2]Sheet1!T15+[1]Sheet1!T35+[2]Sheet1!T35</f>
        <v>0</v>
      </c>
      <c r="I15" s="9">
        <f t="shared" si="2"/>
        <v>0</v>
      </c>
    </row>
    <row r="16" spans="1:9" ht="15.75" x14ac:dyDescent="0.25">
      <c r="A16" s="7" t="s">
        <v>22</v>
      </c>
      <c r="B16" s="8">
        <f>[1]Sheet1!R36+[2]Sheet1!R36</f>
        <v>0</v>
      </c>
      <c r="C16" s="8">
        <f>[1]Sheet1!S36+[2]Sheet1!S36</f>
        <v>0</v>
      </c>
      <c r="D16" s="9">
        <f t="shared" si="4"/>
        <v>0</v>
      </c>
      <c r="E16" s="8">
        <f>[1]Sheet1!R16+[2]Sheet1!R16</f>
        <v>0</v>
      </c>
      <c r="F16" s="8">
        <f>[1]Sheet1!S16+[2]Sheet1!S16</f>
        <v>0</v>
      </c>
      <c r="G16" s="9">
        <f t="shared" si="1"/>
        <v>0</v>
      </c>
      <c r="H16" s="19">
        <f>[1]Sheet1!T16+[2]Sheet1!T16+[1]Sheet1!T36+[2]Sheet1!T36</f>
        <v>0</v>
      </c>
      <c r="I16" s="9">
        <f t="shared" si="2"/>
        <v>0</v>
      </c>
    </row>
    <row r="17" spans="1:9" ht="15.75" x14ac:dyDescent="0.25">
      <c r="A17" s="7" t="s">
        <v>23</v>
      </c>
      <c r="B17" s="8">
        <f>[1]Sheet1!R37+[2]Sheet1!R37</f>
        <v>0</v>
      </c>
      <c r="C17" s="8">
        <f>[1]Sheet1!S37+[2]Sheet1!S37</f>
        <v>0</v>
      </c>
      <c r="D17" s="9">
        <f t="shared" si="4"/>
        <v>0</v>
      </c>
      <c r="E17" s="8">
        <f>[1]Sheet1!R17+[2]Sheet1!R17</f>
        <v>0</v>
      </c>
      <c r="F17" s="8">
        <f>[1]Sheet1!S17+[2]Sheet1!S17</f>
        <v>0</v>
      </c>
      <c r="G17" s="9">
        <f t="shared" si="1"/>
        <v>0</v>
      </c>
      <c r="H17" s="19">
        <f>[1]Sheet1!T17+[2]Sheet1!T17+[1]Sheet1!T37+[2]Sheet1!T37</f>
        <v>0</v>
      </c>
      <c r="I17" s="9">
        <f t="shared" si="2"/>
        <v>0</v>
      </c>
    </row>
    <row r="18" spans="1:9" ht="15.75" x14ac:dyDescent="0.25">
      <c r="A18" s="7" t="s">
        <v>24</v>
      </c>
      <c r="B18" s="8">
        <f>[1]Sheet1!R38+[2]Sheet1!R38</f>
        <v>0</v>
      </c>
      <c r="C18" s="8">
        <f>[1]Sheet1!S38+[2]Sheet1!S38</f>
        <v>0</v>
      </c>
      <c r="D18" s="9">
        <f t="shared" si="4"/>
        <v>0</v>
      </c>
      <c r="E18" s="8">
        <f>[1]Sheet1!R18+[2]Sheet1!R18</f>
        <v>0</v>
      </c>
      <c r="F18" s="8">
        <f>[1]Sheet1!S18+[2]Sheet1!S18</f>
        <v>0</v>
      </c>
      <c r="G18" s="9">
        <f t="shared" si="1"/>
        <v>0</v>
      </c>
      <c r="H18" s="19">
        <f>[1]Sheet1!T18+[2]Sheet1!T18+[1]Sheet1!T38+[2]Sheet1!T38</f>
        <v>0</v>
      </c>
      <c r="I18" s="9">
        <f t="shared" si="2"/>
        <v>0</v>
      </c>
    </row>
    <row r="19" spans="1:9" ht="15.75" x14ac:dyDescent="0.25">
      <c r="A19" s="7" t="s">
        <v>25</v>
      </c>
      <c r="B19" s="8">
        <f>[1]Sheet1!R39+[2]Sheet1!R39</f>
        <v>0</v>
      </c>
      <c r="C19" s="8">
        <f>[1]Sheet1!S39+[2]Sheet1!S39</f>
        <v>0</v>
      </c>
      <c r="D19" s="9">
        <f t="shared" si="4"/>
        <v>0</v>
      </c>
      <c r="E19" s="8">
        <f>[1]Sheet1!R19+[2]Sheet1!R19</f>
        <v>0</v>
      </c>
      <c r="F19" s="8">
        <f>[1]Sheet1!S19+[2]Sheet1!S19</f>
        <v>0</v>
      </c>
      <c r="G19" s="9">
        <f t="shared" si="1"/>
        <v>0</v>
      </c>
      <c r="H19" s="19">
        <f>[1]Sheet1!T19+[2]Sheet1!T19+[1]Sheet1!T39+[2]Sheet1!T39</f>
        <v>0</v>
      </c>
      <c r="I19" s="9">
        <f t="shared" si="2"/>
        <v>0</v>
      </c>
    </row>
    <row r="20" spans="1:9" ht="15.75" x14ac:dyDescent="0.25">
      <c r="A20" s="7" t="s">
        <v>26</v>
      </c>
      <c r="B20" s="8">
        <f>[1]Sheet1!R40+[2]Sheet1!R40</f>
        <v>0</v>
      </c>
      <c r="C20" s="8">
        <f>[1]Sheet1!S40+[2]Sheet1!S40</f>
        <v>0</v>
      </c>
      <c r="D20" s="9">
        <f t="shared" si="4"/>
        <v>0</v>
      </c>
      <c r="E20" s="8">
        <f>[1]Sheet1!R20+[2]Sheet1!R20</f>
        <v>0</v>
      </c>
      <c r="F20" s="8">
        <f>[1]Sheet1!S20+[2]Sheet1!S20</f>
        <v>0</v>
      </c>
      <c r="G20" s="9">
        <f t="shared" si="1"/>
        <v>0</v>
      </c>
      <c r="H20" s="19">
        <f>[1]Sheet1!T20+[2]Sheet1!T20+[1]Sheet1!T40+[2]Sheet1!T40</f>
        <v>0</v>
      </c>
      <c r="I20" s="9">
        <f t="shared" si="2"/>
        <v>0</v>
      </c>
    </row>
    <row r="21" spans="1:9" ht="15.75" x14ac:dyDescent="0.25">
      <c r="A21" s="10" t="s">
        <v>20</v>
      </c>
      <c r="B21" s="13">
        <f>SUM(B15:B20)</f>
        <v>0</v>
      </c>
      <c r="C21" s="13">
        <f t="shared" ref="C21:I21" si="5">SUM(C15:C20)</f>
        <v>0</v>
      </c>
      <c r="D21" s="13">
        <f t="shared" si="5"/>
        <v>0</v>
      </c>
      <c r="E21" s="13">
        <f t="shared" si="5"/>
        <v>0</v>
      </c>
      <c r="F21" s="13">
        <f>SUM(F15:F20)</f>
        <v>0</v>
      </c>
      <c r="G21" s="13">
        <f t="shared" si="5"/>
        <v>0</v>
      </c>
      <c r="H21" s="13">
        <f t="shared" si="5"/>
        <v>0</v>
      </c>
      <c r="I21" s="13">
        <f t="shared" si="5"/>
        <v>0</v>
      </c>
    </row>
    <row r="22" spans="1:9" ht="15.75" x14ac:dyDescent="0.25">
      <c r="A22" s="7" t="s">
        <v>9</v>
      </c>
      <c r="B22" s="13">
        <f>B14+B21</f>
        <v>0</v>
      </c>
      <c r="C22" s="13">
        <f>C14+C21</f>
        <v>0</v>
      </c>
      <c r="D22" s="13">
        <f>D14+D21</f>
        <v>0</v>
      </c>
      <c r="E22" s="13">
        <f t="shared" ref="E22:I22" si="6">E14+E21</f>
        <v>0</v>
      </c>
      <c r="F22" s="13">
        <f t="shared" si="6"/>
        <v>0</v>
      </c>
      <c r="G22" s="13">
        <f t="shared" si="6"/>
        <v>0</v>
      </c>
      <c r="H22" s="13">
        <f t="shared" si="6"/>
        <v>0</v>
      </c>
      <c r="I22" s="13">
        <f t="shared" si="6"/>
        <v>0</v>
      </c>
    </row>
  </sheetData>
  <mergeCells count="7">
    <mergeCell ref="A1:I1"/>
    <mergeCell ref="A2:I2"/>
    <mergeCell ref="A3:I3"/>
    <mergeCell ref="A5:C5"/>
    <mergeCell ref="A6:A7"/>
    <mergeCell ref="B6:C6"/>
    <mergeCell ref="E6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25"/>
  <sheetViews>
    <sheetView topLeftCell="A5" workbookViewId="0">
      <selection activeCell="V9" sqref="V9:W14"/>
    </sheetView>
  </sheetViews>
  <sheetFormatPr defaultRowHeight="15" x14ac:dyDescent="0.25"/>
  <sheetData>
    <row r="1" spans="1:23" ht="15.75" x14ac:dyDescent="0.25">
      <c r="A1" s="101" t="s">
        <v>33</v>
      </c>
      <c r="B1" s="101"/>
      <c r="C1" s="101"/>
      <c r="D1" s="101"/>
      <c r="E1" s="101"/>
      <c r="F1" s="101"/>
      <c r="G1" s="101"/>
      <c r="H1" s="101"/>
      <c r="I1" s="101"/>
    </row>
    <row r="2" spans="1:23" ht="15.75" x14ac:dyDescent="0.25">
      <c r="A2" s="101" t="s">
        <v>1</v>
      </c>
      <c r="B2" s="101"/>
      <c r="C2" s="101"/>
      <c r="D2" s="101"/>
      <c r="E2" s="101"/>
      <c r="F2" s="101"/>
      <c r="G2" s="101"/>
      <c r="H2" s="101"/>
      <c r="I2" s="101"/>
    </row>
    <row r="3" spans="1:23" ht="15.75" x14ac:dyDescent="0.25">
      <c r="A3" s="101" t="s">
        <v>2</v>
      </c>
      <c r="B3" s="101"/>
      <c r="C3" s="101"/>
      <c r="D3" s="101"/>
      <c r="E3" s="101"/>
      <c r="F3" s="101"/>
      <c r="G3" s="101"/>
      <c r="H3" s="101"/>
      <c r="I3" s="101"/>
    </row>
    <row r="4" spans="1:23" ht="15.75" x14ac:dyDescent="0.25">
      <c r="A4" s="20"/>
      <c r="B4" s="20"/>
      <c r="C4" s="20"/>
      <c r="D4" s="20"/>
      <c r="E4" s="20"/>
      <c r="F4" s="21"/>
      <c r="G4" s="21"/>
      <c r="H4" s="21"/>
      <c r="I4" s="21"/>
      <c r="J4" s="21"/>
      <c r="K4" s="21"/>
      <c r="L4" s="21"/>
      <c r="M4" s="21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x14ac:dyDescent="0.25">
      <c r="A5" s="22" t="s">
        <v>38</v>
      </c>
      <c r="B5" s="113"/>
      <c r="C5" s="113"/>
      <c r="D5" s="113"/>
      <c r="E5" s="113"/>
      <c r="F5" s="113"/>
      <c r="G5" s="1"/>
      <c r="H5" s="1"/>
      <c r="I5" s="22" t="s">
        <v>39</v>
      </c>
      <c r="J5" s="20"/>
      <c r="K5" s="20"/>
      <c r="L5" s="20"/>
      <c r="M5" s="20"/>
      <c r="N5" s="20"/>
      <c r="O5" s="20"/>
      <c r="P5" s="20"/>
      <c r="Q5" s="22" t="s">
        <v>40</v>
      </c>
      <c r="R5" s="20"/>
      <c r="S5" s="20"/>
      <c r="T5" s="20"/>
      <c r="U5" s="20"/>
      <c r="V5" s="20"/>
      <c r="W5" s="20"/>
    </row>
    <row r="6" spans="1:23" ht="15.75" thickBot="1" x14ac:dyDescent="0.3">
      <c r="A6" s="114" t="s">
        <v>41</v>
      </c>
      <c r="B6" s="114"/>
      <c r="C6" s="114"/>
      <c r="D6" s="114"/>
      <c r="E6" s="114"/>
      <c r="F6" s="1"/>
      <c r="G6" s="1"/>
      <c r="H6" s="24"/>
      <c r="I6" s="114" t="s">
        <v>42</v>
      </c>
      <c r="J6" s="114"/>
      <c r="K6" s="114"/>
      <c r="L6" s="114"/>
      <c r="M6" s="114"/>
      <c r="N6" s="1"/>
      <c r="O6" s="1"/>
      <c r="P6" s="20"/>
      <c r="Q6" s="114" t="s">
        <v>43</v>
      </c>
      <c r="R6" s="114"/>
      <c r="S6" s="114"/>
      <c r="T6" s="114"/>
      <c r="U6" s="114"/>
      <c r="V6" s="1"/>
      <c r="W6" s="1"/>
    </row>
    <row r="7" spans="1:23" ht="15.75" thickBot="1" x14ac:dyDescent="0.3">
      <c r="A7" s="115" t="s">
        <v>44</v>
      </c>
      <c r="B7" s="109" t="s">
        <v>20</v>
      </c>
      <c r="C7" s="117"/>
      <c r="D7" s="118"/>
      <c r="E7" s="119" t="s">
        <v>9</v>
      </c>
      <c r="F7" s="121" t="s">
        <v>45</v>
      </c>
      <c r="G7" s="122"/>
      <c r="H7" s="24"/>
      <c r="I7" s="115" t="s">
        <v>44</v>
      </c>
      <c r="J7" s="109" t="s">
        <v>20</v>
      </c>
      <c r="K7" s="117"/>
      <c r="L7" s="118"/>
      <c r="M7" s="119" t="s">
        <v>9</v>
      </c>
      <c r="N7" s="121" t="s">
        <v>45</v>
      </c>
      <c r="O7" s="122"/>
      <c r="P7" s="20"/>
      <c r="Q7" s="115" t="s">
        <v>44</v>
      </c>
      <c r="R7" s="109" t="s">
        <v>20</v>
      </c>
      <c r="S7" s="117"/>
      <c r="T7" s="118"/>
      <c r="U7" s="119" t="s">
        <v>9</v>
      </c>
      <c r="V7" s="121" t="s">
        <v>45</v>
      </c>
      <c r="W7" s="122"/>
    </row>
    <row r="8" spans="1:23" ht="15.75" thickBot="1" x14ac:dyDescent="0.3">
      <c r="A8" s="116"/>
      <c r="B8" s="16" t="s">
        <v>12</v>
      </c>
      <c r="C8" s="16" t="s">
        <v>13</v>
      </c>
      <c r="D8" s="16" t="s">
        <v>46</v>
      </c>
      <c r="E8" s="120"/>
      <c r="F8" s="123"/>
      <c r="G8" s="124"/>
      <c r="H8" s="24"/>
      <c r="I8" s="116"/>
      <c r="J8" s="16" t="s">
        <v>12</v>
      </c>
      <c r="K8" s="16" t="s">
        <v>13</v>
      </c>
      <c r="L8" s="25" t="s">
        <v>29</v>
      </c>
      <c r="M8" s="120"/>
      <c r="N8" s="123"/>
      <c r="O8" s="124"/>
      <c r="P8" s="20"/>
      <c r="Q8" s="116"/>
      <c r="R8" s="16" t="s">
        <v>12</v>
      </c>
      <c r="S8" s="16" t="s">
        <v>13</v>
      </c>
      <c r="T8" s="16" t="s">
        <v>46</v>
      </c>
      <c r="U8" s="120"/>
      <c r="V8" s="123"/>
      <c r="W8" s="124"/>
    </row>
    <row r="9" spans="1:23" ht="15.75" thickBot="1" x14ac:dyDescent="0.3">
      <c r="A9" s="26">
        <v>2012</v>
      </c>
      <c r="B9" s="27">
        <v>1618</v>
      </c>
      <c r="C9" s="27">
        <v>35147</v>
      </c>
      <c r="D9" s="28">
        <v>20460</v>
      </c>
      <c r="E9" s="78">
        <f t="shared" ref="E9:E13" si="0">SUM(B9:D9)</f>
        <v>57225</v>
      </c>
      <c r="F9" s="125">
        <f>(E9-E9)/E9</f>
        <v>0</v>
      </c>
      <c r="G9" s="126"/>
      <c r="H9" s="28"/>
      <c r="I9" s="26">
        <v>2012</v>
      </c>
      <c r="J9" s="27">
        <v>439963</v>
      </c>
      <c r="K9" s="27">
        <v>14019614</v>
      </c>
      <c r="L9" s="27">
        <v>74560</v>
      </c>
      <c r="M9" s="78">
        <f t="shared" ref="M9:M13" si="1">SUM(J9:L9)</f>
        <v>14534137</v>
      </c>
      <c r="N9" s="125">
        <f>(M9-M9)/M9</f>
        <v>0</v>
      </c>
      <c r="O9" s="126"/>
      <c r="P9" s="20"/>
      <c r="Q9" s="26">
        <v>2012</v>
      </c>
      <c r="R9" s="27">
        <v>0</v>
      </c>
      <c r="S9" s="27">
        <v>296200</v>
      </c>
      <c r="T9" s="27">
        <v>0</v>
      </c>
      <c r="U9" s="78">
        <f t="shared" ref="U9:U13" si="2">SUM(R9:T9)</f>
        <v>296200</v>
      </c>
      <c r="V9" s="125">
        <f>(U9-U9)/U9</f>
        <v>0</v>
      </c>
      <c r="W9" s="126"/>
    </row>
    <row r="10" spans="1:23" ht="15.75" thickBot="1" x14ac:dyDescent="0.3">
      <c r="A10" s="26">
        <v>2013</v>
      </c>
      <c r="B10" s="27">
        <v>2622</v>
      </c>
      <c r="C10" s="27">
        <v>39563</v>
      </c>
      <c r="D10" s="28">
        <v>22740</v>
      </c>
      <c r="E10" s="78">
        <f t="shared" si="0"/>
        <v>64925</v>
      </c>
      <c r="F10" s="125">
        <f>(E10-E9)/E9</f>
        <v>0.13455657492354739</v>
      </c>
      <c r="G10" s="126"/>
      <c r="H10" s="28"/>
      <c r="I10" s="26">
        <v>2013</v>
      </c>
      <c r="J10" s="27">
        <v>604088</v>
      </c>
      <c r="K10" s="27">
        <v>13943876</v>
      </c>
      <c r="L10" s="27">
        <v>3640</v>
      </c>
      <c r="M10" s="78">
        <f t="shared" si="1"/>
        <v>14551604</v>
      </c>
      <c r="N10" s="125">
        <f>(M10-M9)/M9</f>
        <v>1.201791341309085E-3</v>
      </c>
      <c r="O10" s="126"/>
      <c r="P10" s="20"/>
      <c r="Q10" s="26">
        <v>2013</v>
      </c>
      <c r="R10" s="27">
        <v>5231</v>
      </c>
      <c r="S10" s="27">
        <v>166120</v>
      </c>
      <c r="T10" s="27">
        <v>0</v>
      </c>
      <c r="U10" s="78">
        <f t="shared" si="2"/>
        <v>171351</v>
      </c>
      <c r="V10" s="125">
        <f>(U10-U9)/U9</f>
        <v>-0.42150236326806212</v>
      </c>
      <c r="W10" s="126"/>
    </row>
    <row r="11" spans="1:23" ht="15.75" thickBot="1" x14ac:dyDescent="0.3">
      <c r="A11" s="26">
        <v>2014</v>
      </c>
      <c r="B11" s="27">
        <v>2947</v>
      </c>
      <c r="C11" s="27">
        <v>43467</v>
      </c>
      <c r="D11" s="28">
        <v>16504</v>
      </c>
      <c r="E11" s="78">
        <f t="shared" si="0"/>
        <v>62918</v>
      </c>
      <c r="F11" s="125">
        <f t="shared" ref="F11:F14" si="3">(E11-E10)/E10</f>
        <v>-3.091259145167501E-2</v>
      </c>
      <c r="G11" s="126"/>
      <c r="H11" s="28"/>
      <c r="I11" s="26">
        <v>2014</v>
      </c>
      <c r="J11" s="27">
        <v>1647161</v>
      </c>
      <c r="K11" s="27">
        <v>16029368</v>
      </c>
      <c r="L11" s="27">
        <v>2524</v>
      </c>
      <c r="M11" s="78">
        <f t="shared" si="1"/>
        <v>17679053</v>
      </c>
      <c r="N11" s="125">
        <f t="shared" ref="N11:N14" si="4">(M11-M10)/M10</f>
        <v>0.21492125541624141</v>
      </c>
      <c r="O11" s="126"/>
      <c r="P11" s="20"/>
      <c r="Q11" s="26">
        <v>2014</v>
      </c>
      <c r="R11" s="27">
        <v>0</v>
      </c>
      <c r="S11" s="27">
        <v>217895</v>
      </c>
      <c r="T11" s="27">
        <v>0</v>
      </c>
      <c r="U11" s="78">
        <f t="shared" si="2"/>
        <v>217895</v>
      </c>
      <c r="V11" s="125">
        <f t="shared" ref="V11:V14" si="5">(U11-U10)/U10</f>
        <v>0.27162957905118734</v>
      </c>
      <c r="W11" s="126"/>
    </row>
    <row r="12" spans="1:23" ht="15.75" thickBot="1" x14ac:dyDescent="0.3">
      <c r="A12" s="26">
        <v>2015</v>
      </c>
      <c r="B12" s="27">
        <v>3003</v>
      </c>
      <c r="C12" s="27">
        <v>46392</v>
      </c>
      <c r="D12" s="28">
        <v>19334</v>
      </c>
      <c r="E12" s="78">
        <f t="shared" si="0"/>
        <v>68729</v>
      </c>
      <c r="F12" s="125">
        <f t="shared" si="3"/>
        <v>9.2358307638513618E-2</v>
      </c>
      <c r="G12" s="126"/>
      <c r="H12" s="28"/>
      <c r="I12" s="26">
        <v>2015</v>
      </c>
      <c r="J12" s="27">
        <v>1688394</v>
      </c>
      <c r="K12" s="27">
        <v>18035760</v>
      </c>
      <c r="L12" s="27">
        <v>1273</v>
      </c>
      <c r="M12" s="78">
        <f t="shared" si="1"/>
        <v>19725427</v>
      </c>
      <c r="N12" s="125">
        <f t="shared" si="4"/>
        <v>0.11575133577573414</v>
      </c>
      <c r="O12" s="126"/>
      <c r="P12" s="20"/>
      <c r="Q12" s="26">
        <v>2015</v>
      </c>
      <c r="R12" s="27">
        <v>0</v>
      </c>
      <c r="S12" s="27">
        <v>74458</v>
      </c>
      <c r="T12" s="27">
        <v>0</v>
      </c>
      <c r="U12" s="78">
        <f t="shared" si="2"/>
        <v>74458</v>
      </c>
      <c r="V12" s="125">
        <f t="shared" si="5"/>
        <v>-0.65828495376213314</v>
      </c>
      <c r="W12" s="126"/>
    </row>
    <row r="13" spans="1:23" ht="15.75" thickBot="1" x14ac:dyDescent="0.3">
      <c r="A13" s="26">
        <v>2016</v>
      </c>
      <c r="B13" s="29">
        <v>2916</v>
      </c>
      <c r="C13" s="29">
        <v>50839</v>
      </c>
      <c r="D13" s="29">
        <v>15511</v>
      </c>
      <c r="E13" s="78">
        <f t="shared" si="0"/>
        <v>69266</v>
      </c>
      <c r="F13" s="125">
        <f t="shared" si="3"/>
        <v>7.8132956975949016E-3</v>
      </c>
      <c r="G13" s="126"/>
      <c r="H13" s="28"/>
      <c r="I13" s="26">
        <v>2016</v>
      </c>
      <c r="J13" s="29">
        <v>1569258</v>
      </c>
      <c r="K13" s="29">
        <v>20023782</v>
      </c>
      <c r="L13" s="29">
        <v>5</v>
      </c>
      <c r="M13" s="78">
        <f t="shared" si="1"/>
        <v>21593045</v>
      </c>
      <c r="N13" s="125">
        <f t="shared" si="4"/>
        <v>9.4680738723678839E-2</v>
      </c>
      <c r="O13" s="126"/>
      <c r="P13" s="20"/>
      <c r="Q13" s="26">
        <v>2016</v>
      </c>
      <c r="R13" s="29">
        <v>0</v>
      </c>
      <c r="S13" s="29">
        <v>248</v>
      </c>
      <c r="T13" s="29">
        <v>0</v>
      </c>
      <c r="U13" s="78">
        <f t="shared" si="2"/>
        <v>248</v>
      </c>
      <c r="V13" s="125">
        <f t="shared" si="5"/>
        <v>-0.9966692632087889</v>
      </c>
      <c r="W13" s="126"/>
    </row>
    <row r="14" spans="1:23" ht="15.75" thickBot="1" x14ac:dyDescent="0.3">
      <c r="A14" s="30">
        <v>2017</v>
      </c>
      <c r="B14" s="78">
        <f>pesawat!D22</f>
        <v>0</v>
      </c>
      <c r="C14" s="78">
        <f>pesawat!G22</f>
        <v>0</v>
      </c>
      <c r="D14" s="78">
        <f>pesawat!H22</f>
        <v>0</v>
      </c>
      <c r="E14" s="78">
        <f>SUM(B14:D14)</f>
        <v>0</v>
      </c>
      <c r="F14" s="125">
        <f t="shared" si="3"/>
        <v>-1</v>
      </c>
      <c r="G14" s="126"/>
      <c r="H14" s="20"/>
      <c r="I14" s="30">
        <v>2017</v>
      </c>
      <c r="J14" s="79">
        <f>kargo!D22</f>
        <v>0</v>
      </c>
      <c r="K14" s="79">
        <f>kargo!G22</f>
        <v>0</v>
      </c>
      <c r="L14" s="79">
        <f>kargo!H22</f>
        <v>0</v>
      </c>
      <c r="M14" s="78">
        <f>SUM(J14:L14)</f>
        <v>0</v>
      </c>
      <c r="N14" s="125">
        <f t="shared" si="4"/>
        <v>-1</v>
      </c>
      <c r="O14" s="126"/>
      <c r="P14" s="20"/>
      <c r="Q14" s="30">
        <v>2017</v>
      </c>
      <c r="R14" s="79">
        <f>pos!D22</f>
        <v>0</v>
      </c>
      <c r="S14" s="79">
        <f>pos!G22</f>
        <v>0</v>
      </c>
      <c r="T14" s="79">
        <f>pos!H22</f>
        <v>0</v>
      </c>
      <c r="U14" s="78">
        <f>SUM(R14:T14)</f>
        <v>0</v>
      </c>
      <c r="V14" s="125">
        <f t="shared" si="5"/>
        <v>-1</v>
      </c>
      <c r="W14" s="126"/>
    </row>
    <row r="15" spans="1:23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x14ac:dyDescent="0.25">
      <c r="A16" s="22" t="s">
        <v>47</v>
      </c>
      <c r="B16" s="20"/>
      <c r="C16" s="20"/>
      <c r="D16" s="20"/>
      <c r="E16" s="20"/>
      <c r="F16" s="20"/>
      <c r="G16" s="20"/>
      <c r="H16" s="20"/>
      <c r="I16" s="22" t="s">
        <v>48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5.75" thickBot="1" x14ac:dyDescent="0.3">
      <c r="A17" s="114" t="s">
        <v>49</v>
      </c>
      <c r="B17" s="114"/>
      <c r="C17" s="114"/>
      <c r="D17" s="114"/>
      <c r="E17" s="114"/>
      <c r="F17" s="1"/>
      <c r="G17" s="1"/>
      <c r="H17" s="20"/>
      <c r="I17" s="114" t="s">
        <v>50</v>
      </c>
      <c r="J17" s="114"/>
      <c r="K17" s="114"/>
      <c r="L17" s="114"/>
      <c r="M17" s="114"/>
      <c r="N17" s="1"/>
      <c r="O17" s="1"/>
      <c r="P17" s="20"/>
      <c r="Q17" s="20"/>
      <c r="R17" s="20"/>
      <c r="S17" s="20"/>
      <c r="T17" s="20"/>
      <c r="U17" s="20"/>
      <c r="V17" s="20"/>
      <c r="W17" s="20"/>
    </row>
    <row r="18" spans="1:23" ht="15.75" thickBot="1" x14ac:dyDescent="0.3">
      <c r="A18" s="115" t="s">
        <v>44</v>
      </c>
      <c r="B18" s="109" t="s">
        <v>20</v>
      </c>
      <c r="C18" s="117"/>
      <c r="D18" s="118"/>
      <c r="E18" s="119" t="s">
        <v>9</v>
      </c>
      <c r="F18" s="121" t="s">
        <v>45</v>
      </c>
      <c r="G18" s="122"/>
      <c r="H18" s="20"/>
      <c r="I18" s="115" t="s">
        <v>44</v>
      </c>
      <c r="J18" s="109" t="s">
        <v>20</v>
      </c>
      <c r="K18" s="117"/>
      <c r="L18" s="118"/>
      <c r="M18" s="119" t="s">
        <v>9</v>
      </c>
      <c r="N18" s="121" t="s">
        <v>45</v>
      </c>
      <c r="O18" s="122"/>
      <c r="P18" s="20"/>
      <c r="Q18" s="20"/>
      <c r="R18" s="20"/>
      <c r="S18" s="20"/>
      <c r="T18" s="20"/>
      <c r="U18" s="20"/>
      <c r="V18" s="20"/>
      <c r="W18" s="20"/>
    </row>
    <row r="19" spans="1:23" ht="15.75" thickBot="1" x14ac:dyDescent="0.3">
      <c r="A19" s="116"/>
      <c r="B19" s="16" t="s">
        <v>12</v>
      </c>
      <c r="C19" s="16" t="s">
        <v>13</v>
      </c>
      <c r="D19" s="25" t="s">
        <v>29</v>
      </c>
      <c r="E19" s="120"/>
      <c r="F19" s="123"/>
      <c r="G19" s="124"/>
      <c r="H19" s="20"/>
      <c r="I19" s="116"/>
      <c r="J19" s="16" t="s">
        <v>12</v>
      </c>
      <c r="K19" s="16" t="s">
        <v>13</v>
      </c>
      <c r="L19" s="16" t="s">
        <v>46</v>
      </c>
      <c r="M19" s="120"/>
      <c r="N19" s="123"/>
      <c r="O19" s="124"/>
      <c r="P19" s="20"/>
      <c r="Q19" s="20"/>
      <c r="R19" s="20"/>
      <c r="S19" s="20"/>
      <c r="T19" s="20"/>
      <c r="U19" s="20"/>
      <c r="V19" s="20"/>
      <c r="W19" s="20"/>
    </row>
    <row r="20" spans="1:23" ht="15.75" thickBot="1" x14ac:dyDescent="0.3">
      <c r="A20" s="26">
        <v>2012</v>
      </c>
      <c r="B20" s="27">
        <v>212125</v>
      </c>
      <c r="C20" s="27">
        <v>4733321</v>
      </c>
      <c r="D20" s="27">
        <v>52582</v>
      </c>
      <c r="E20" s="79">
        <f t="shared" ref="E20:E24" si="6">SUM(B20:D20)</f>
        <v>4998028</v>
      </c>
      <c r="F20" s="125">
        <f>(E20-E20)/E20</f>
        <v>0</v>
      </c>
      <c r="G20" s="126"/>
      <c r="H20" s="20"/>
      <c r="I20" s="26">
        <v>2012</v>
      </c>
      <c r="J20" s="27">
        <v>2027838</v>
      </c>
      <c r="K20" s="27">
        <v>33685532</v>
      </c>
      <c r="L20" s="27">
        <v>29</v>
      </c>
      <c r="M20" s="78">
        <f t="shared" ref="M20:M24" si="7">SUM(J20:L20)</f>
        <v>35713399</v>
      </c>
      <c r="N20" s="125">
        <f>(M20-M20)/M20</f>
        <v>0</v>
      </c>
      <c r="O20" s="126"/>
      <c r="P20" s="20"/>
      <c r="Q20" s="20"/>
      <c r="R20" s="20"/>
      <c r="S20" s="20"/>
      <c r="T20" s="20"/>
      <c r="U20" s="20"/>
      <c r="V20" s="20"/>
      <c r="W20" s="20"/>
    </row>
    <row r="21" spans="1:23" ht="15.75" thickBot="1" x14ac:dyDescent="0.3">
      <c r="A21" s="26">
        <v>2013</v>
      </c>
      <c r="B21" s="27">
        <v>313394</v>
      </c>
      <c r="C21" s="27">
        <v>5444166</v>
      </c>
      <c r="D21" s="27">
        <v>18513</v>
      </c>
      <c r="E21" s="79">
        <f t="shared" si="6"/>
        <v>5776073</v>
      </c>
      <c r="F21" s="125">
        <f>(E21-E20)/E20</f>
        <v>0.15567039640434188</v>
      </c>
      <c r="G21" s="126"/>
      <c r="H21" s="20"/>
      <c r="I21" s="26">
        <v>2013</v>
      </c>
      <c r="J21" s="27">
        <v>2803636</v>
      </c>
      <c r="K21" s="27">
        <v>38153322</v>
      </c>
      <c r="L21" s="27">
        <v>3</v>
      </c>
      <c r="M21" s="78">
        <f t="shared" si="7"/>
        <v>40956961</v>
      </c>
      <c r="N21" s="125">
        <f>(M21-M20)/M20</f>
        <v>0.14682338133091169</v>
      </c>
      <c r="O21" s="126"/>
      <c r="P21" s="20"/>
      <c r="Q21" s="20"/>
      <c r="R21" s="20"/>
      <c r="S21" s="20"/>
      <c r="T21" s="20"/>
      <c r="U21" s="20"/>
      <c r="V21" s="20"/>
      <c r="W21" s="20"/>
    </row>
    <row r="22" spans="1:23" ht="15.75" thickBot="1" x14ac:dyDescent="0.3">
      <c r="A22" s="26">
        <v>2014</v>
      </c>
      <c r="B22" s="27">
        <v>357781</v>
      </c>
      <c r="C22" s="27">
        <v>5870010</v>
      </c>
      <c r="D22" s="27">
        <v>8787</v>
      </c>
      <c r="E22" s="79">
        <f t="shared" si="6"/>
        <v>6236578</v>
      </c>
      <c r="F22" s="125">
        <f t="shared" ref="F22:F25" si="8">(E22-E21)/E21</f>
        <v>7.9726312323268766E-2</v>
      </c>
      <c r="G22" s="126"/>
      <c r="H22" s="20"/>
      <c r="I22" s="26">
        <v>2014</v>
      </c>
      <c r="J22" s="27">
        <v>3197324</v>
      </c>
      <c r="K22" s="27">
        <v>40249135</v>
      </c>
      <c r="L22" s="27">
        <v>0</v>
      </c>
      <c r="M22" s="78">
        <f t="shared" si="7"/>
        <v>43446459</v>
      </c>
      <c r="N22" s="125">
        <f t="shared" ref="N22:N25" si="9">(M22-M21)/M21</f>
        <v>6.0783269539944625E-2</v>
      </c>
      <c r="O22" s="126"/>
      <c r="P22" s="20"/>
      <c r="Q22" s="20"/>
      <c r="R22" s="20"/>
      <c r="S22" s="20"/>
      <c r="T22" s="20"/>
      <c r="U22" s="20"/>
      <c r="V22" s="20"/>
      <c r="W22" s="20"/>
    </row>
    <row r="23" spans="1:23" ht="15.75" thickBot="1" x14ac:dyDescent="0.3">
      <c r="A23" s="26">
        <v>2015</v>
      </c>
      <c r="B23" s="27">
        <v>362066</v>
      </c>
      <c r="C23" s="27">
        <v>6012696</v>
      </c>
      <c r="D23" s="27">
        <v>5574</v>
      </c>
      <c r="E23" s="79">
        <f t="shared" si="6"/>
        <v>6380336</v>
      </c>
      <c r="F23" s="125">
        <f t="shared" si="8"/>
        <v>2.3050782015393699E-2</v>
      </c>
      <c r="G23" s="126"/>
      <c r="H23" s="20"/>
      <c r="I23" s="26">
        <v>2015</v>
      </c>
      <c r="J23" s="27">
        <v>3301364</v>
      </c>
      <c r="K23" s="27">
        <v>42956906</v>
      </c>
      <c r="L23" s="27">
        <v>0</v>
      </c>
      <c r="M23" s="78">
        <f t="shared" si="7"/>
        <v>46258270</v>
      </c>
      <c r="N23" s="125">
        <f t="shared" si="9"/>
        <v>6.4718991253119154E-2</v>
      </c>
      <c r="O23" s="126"/>
      <c r="P23" s="20"/>
      <c r="Q23" s="20"/>
      <c r="R23" s="20"/>
      <c r="S23" s="20"/>
      <c r="T23" s="20"/>
      <c r="U23" s="20"/>
      <c r="V23" s="20"/>
      <c r="W23" s="20"/>
    </row>
    <row r="24" spans="1:23" ht="15.75" thickBot="1" x14ac:dyDescent="0.3">
      <c r="A24" s="26">
        <v>2016</v>
      </c>
      <c r="B24" s="29">
        <v>412940</v>
      </c>
      <c r="C24" s="29">
        <v>6798918</v>
      </c>
      <c r="D24" s="29">
        <v>2507</v>
      </c>
      <c r="E24" s="79">
        <f t="shared" si="6"/>
        <v>7214365</v>
      </c>
      <c r="F24" s="125">
        <f t="shared" si="8"/>
        <v>0.13071866434620372</v>
      </c>
      <c r="G24" s="126"/>
      <c r="H24" s="20"/>
      <c r="I24" s="26">
        <v>2016</v>
      </c>
      <c r="J24" s="29">
        <v>3701989</v>
      </c>
      <c r="K24" s="29">
        <v>47330459</v>
      </c>
      <c r="L24" s="29">
        <v>0</v>
      </c>
      <c r="M24" s="78">
        <f t="shared" si="7"/>
        <v>51032448</v>
      </c>
      <c r="N24" s="125">
        <f t="shared" si="9"/>
        <v>0.10320701574010442</v>
      </c>
      <c r="O24" s="126"/>
      <c r="P24" s="20"/>
      <c r="Q24" s="20"/>
      <c r="R24" s="20"/>
      <c r="S24" s="20"/>
      <c r="T24" s="20"/>
      <c r="U24" s="20"/>
      <c r="V24" s="20"/>
      <c r="W24" s="20"/>
    </row>
    <row r="25" spans="1:23" ht="15.75" thickBot="1" x14ac:dyDescent="0.3">
      <c r="A25" s="30">
        <v>2017</v>
      </c>
      <c r="B25" s="79">
        <f>penumpang!D22</f>
        <v>0</v>
      </c>
      <c r="C25" s="79">
        <f>penumpang!G22</f>
        <v>0</v>
      </c>
      <c r="D25" s="79">
        <f>penumpang!H22</f>
        <v>0</v>
      </c>
      <c r="E25" s="79">
        <f>SUM(B25:D25)</f>
        <v>0</v>
      </c>
      <c r="F25" s="125">
        <f t="shared" si="8"/>
        <v>-1</v>
      </c>
      <c r="G25" s="126"/>
      <c r="H25" s="20"/>
      <c r="I25" s="30">
        <v>2017</v>
      </c>
      <c r="J25" s="79">
        <f>bagasi!D22</f>
        <v>0</v>
      </c>
      <c r="K25" s="79">
        <f>bagasi!G22</f>
        <v>0</v>
      </c>
      <c r="L25" s="79">
        <f>bagasi!H22</f>
        <v>0</v>
      </c>
      <c r="M25" s="78">
        <f>SUM(J25:L25)</f>
        <v>0</v>
      </c>
      <c r="N25" s="125">
        <f t="shared" si="9"/>
        <v>-1</v>
      </c>
      <c r="O25" s="126"/>
      <c r="P25" s="20"/>
      <c r="Q25" s="20"/>
      <c r="R25" s="20"/>
      <c r="S25" s="20"/>
      <c r="T25" s="20"/>
      <c r="U25" s="20"/>
      <c r="V25" s="20"/>
      <c r="W25" s="20"/>
    </row>
  </sheetData>
  <mergeCells count="59">
    <mergeCell ref="F25:G25"/>
    <mergeCell ref="N25:O25"/>
    <mergeCell ref="F22:G22"/>
    <mergeCell ref="N22:O22"/>
    <mergeCell ref="F23:G23"/>
    <mergeCell ref="N23:O23"/>
    <mergeCell ref="F24:G24"/>
    <mergeCell ref="N24:O24"/>
    <mergeCell ref="F21:G21"/>
    <mergeCell ref="N21:O21"/>
    <mergeCell ref="F14:G14"/>
    <mergeCell ref="N14:O14"/>
    <mergeCell ref="V14:W14"/>
    <mergeCell ref="J18:L18"/>
    <mergeCell ref="M18:M19"/>
    <mergeCell ref="N18:O19"/>
    <mergeCell ref="F20:G20"/>
    <mergeCell ref="N20:O20"/>
    <mergeCell ref="A18:A19"/>
    <mergeCell ref="B18:D18"/>
    <mergeCell ref="E18:E19"/>
    <mergeCell ref="F18:G19"/>
    <mergeCell ref="I18:I19"/>
    <mergeCell ref="F13:G13"/>
    <mergeCell ref="N13:O13"/>
    <mergeCell ref="V13:W13"/>
    <mergeCell ref="A17:E17"/>
    <mergeCell ref="I17:M17"/>
    <mergeCell ref="F11:G11"/>
    <mergeCell ref="N11:O11"/>
    <mergeCell ref="V11:W11"/>
    <mergeCell ref="F12:G12"/>
    <mergeCell ref="N12:O12"/>
    <mergeCell ref="V12:W12"/>
    <mergeCell ref="V7:W8"/>
    <mergeCell ref="F9:G9"/>
    <mergeCell ref="N9:O9"/>
    <mergeCell ref="V9:W9"/>
    <mergeCell ref="F10:G10"/>
    <mergeCell ref="N10:O10"/>
    <mergeCell ref="V10:W10"/>
    <mergeCell ref="Q6:U6"/>
    <mergeCell ref="A7:A8"/>
    <mergeCell ref="B7:D7"/>
    <mergeCell ref="E7:E8"/>
    <mergeCell ref="F7:G8"/>
    <mergeCell ref="I7:I8"/>
    <mergeCell ref="J7:L7"/>
    <mergeCell ref="M7:M8"/>
    <mergeCell ref="N7:O8"/>
    <mergeCell ref="Q7:Q8"/>
    <mergeCell ref="R7:T7"/>
    <mergeCell ref="U7:U8"/>
    <mergeCell ref="A1:I1"/>
    <mergeCell ref="A2:I2"/>
    <mergeCell ref="A3:I3"/>
    <mergeCell ref="B5:F5"/>
    <mergeCell ref="A6:E6"/>
    <mergeCell ref="I6:M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B19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topLeftCell="Q1" workbookViewId="0">
      <selection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4"/>
  <sheetViews>
    <sheetView topLeftCell="H1" workbookViewId="0">
      <selection activeCell="J9" sqref="J9"/>
    </sheetView>
  </sheetViews>
  <sheetFormatPr defaultRowHeight="15" x14ac:dyDescent="0.25"/>
  <cols>
    <col min="9" max="9" width="9.42578125" bestFit="1" customWidth="1"/>
  </cols>
  <sheetData>
    <row r="1" spans="1:13" x14ac:dyDescent="0.25">
      <c r="A1" s="127" t="s">
        <v>51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3" x14ac:dyDescent="0.25">
      <c r="A2" s="127" t="s">
        <v>1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</row>
    <row r="3" spans="1:13" x14ac:dyDescent="0.25">
      <c r="A3" s="127" t="s">
        <v>2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.75" thickBot="1" x14ac:dyDescent="0.3">
      <c r="A5" s="102" t="s">
        <v>3</v>
      </c>
      <c r="B5" s="102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.75" thickBot="1" x14ac:dyDescent="0.3">
      <c r="A6" s="115" t="s">
        <v>4</v>
      </c>
      <c r="B6" s="109" t="s">
        <v>52</v>
      </c>
      <c r="C6" s="117"/>
      <c r="D6" s="117"/>
      <c r="E6" s="118"/>
      <c r="F6" s="128" t="s">
        <v>53</v>
      </c>
      <c r="G6" s="117"/>
      <c r="H6" s="117"/>
      <c r="I6" s="118"/>
      <c r="J6" s="128" t="s">
        <v>54</v>
      </c>
      <c r="K6" s="117"/>
      <c r="L6" s="117"/>
      <c r="M6" s="118"/>
    </row>
    <row r="7" spans="1:13" ht="15.75" thickBot="1" x14ac:dyDescent="0.3">
      <c r="A7" s="116"/>
      <c r="B7" s="16" t="s">
        <v>12</v>
      </c>
      <c r="C7" s="16" t="s">
        <v>13</v>
      </c>
      <c r="D7" s="16" t="s">
        <v>55</v>
      </c>
      <c r="E7" s="16" t="s">
        <v>9</v>
      </c>
      <c r="F7" s="32" t="s">
        <v>12</v>
      </c>
      <c r="G7" s="16" t="s">
        <v>13</v>
      </c>
      <c r="H7" s="16" t="s">
        <v>55</v>
      </c>
      <c r="I7" s="16" t="s">
        <v>9</v>
      </c>
      <c r="J7" s="32" t="s">
        <v>12</v>
      </c>
      <c r="K7" s="32" t="s">
        <v>13</v>
      </c>
      <c r="L7" s="32" t="s">
        <v>55</v>
      </c>
      <c r="M7" s="32" t="s">
        <v>9</v>
      </c>
    </row>
    <row r="8" spans="1:13" x14ac:dyDescent="0.25">
      <c r="A8" s="33" t="s">
        <v>14</v>
      </c>
      <c r="B8" s="27">
        <v>253</v>
      </c>
      <c r="C8" s="27">
        <v>4179</v>
      </c>
      <c r="D8" s="28">
        <v>1124</v>
      </c>
      <c r="E8" s="31">
        <f>SUM(B8:D8)</f>
        <v>5556</v>
      </c>
      <c r="F8" s="80">
        <f>pesawat!D8</f>
        <v>0</v>
      </c>
      <c r="G8" s="81">
        <f>pesawat!G8</f>
        <v>0</v>
      </c>
      <c r="H8" s="82">
        <f>pesawat!H8</f>
        <v>0</v>
      </c>
      <c r="I8" s="83">
        <f>SUM(F8:H8)</f>
        <v>0</v>
      </c>
      <c r="J8" s="98">
        <f>(((F8-B8)/B8))</f>
        <v>-1</v>
      </c>
      <c r="K8" s="98">
        <f t="shared" ref="K8:M8" si="0">(((G8-C8)/C8))</f>
        <v>-1</v>
      </c>
      <c r="L8" s="98">
        <f t="shared" si="0"/>
        <v>-1</v>
      </c>
      <c r="M8" s="98">
        <f t="shared" si="0"/>
        <v>-1</v>
      </c>
    </row>
    <row r="9" spans="1:13" x14ac:dyDescent="0.25">
      <c r="A9" s="33" t="s">
        <v>56</v>
      </c>
      <c r="B9" s="27">
        <v>228</v>
      </c>
      <c r="C9" s="27">
        <v>3963</v>
      </c>
      <c r="D9" s="28">
        <v>988</v>
      </c>
      <c r="E9" s="31">
        <f t="shared" ref="E9:E13" si="1">SUM(B9:D9)</f>
        <v>5179</v>
      </c>
      <c r="F9" s="80">
        <f>pesawat!D9</f>
        <v>0</v>
      </c>
      <c r="G9" s="81">
        <f>pesawat!G9</f>
        <v>0</v>
      </c>
      <c r="H9" s="82">
        <f>pesawat!H9</f>
        <v>0</v>
      </c>
      <c r="I9" s="83">
        <f t="shared" ref="I9:I13" si="2">SUM(F9:H9)</f>
        <v>0</v>
      </c>
      <c r="J9" s="98">
        <f t="shared" ref="J9:J13" si="3">(((F9-B9)/B9))</f>
        <v>-1</v>
      </c>
      <c r="K9" s="98">
        <f t="shared" ref="K9:K14" si="4">(((G9-C9)/C9))</f>
        <v>-1</v>
      </c>
      <c r="L9" s="98">
        <f t="shared" ref="L9:L14" si="5">(((H9-D9)/D9))</f>
        <v>-1</v>
      </c>
      <c r="M9" s="98">
        <f t="shared" ref="M9:M14" si="6">(((I9-E9)/E9))</f>
        <v>-1</v>
      </c>
    </row>
    <row r="10" spans="1:13" x14ac:dyDescent="0.25">
      <c r="A10" s="33" t="s">
        <v>16</v>
      </c>
      <c r="B10" s="27">
        <v>256</v>
      </c>
      <c r="C10" s="27">
        <v>4174</v>
      </c>
      <c r="D10" s="28">
        <v>1066</v>
      </c>
      <c r="E10" s="31">
        <f t="shared" si="1"/>
        <v>5496</v>
      </c>
      <c r="F10" s="80">
        <f>pesawat!D10</f>
        <v>0</v>
      </c>
      <c r="G10" s="81">
        <f>pesawat!G10</f>
        <v>0</v>
      </c>
      <c r="H10" s="82">
        <f>pesawat!H10</f>
        <v>0</v>
      </c>
      <c r="I10" s="83">
        <f t="shared" si="2"/>
        <v>0</v>
      </c>
      <c r="J10" s="98">
        <f t="shared" si="3"/>
        <v>-1</v>
      </c>
      <c r="K10" s="98">
        <f t="shared" si="4"/>
        <v>-1</v>
      </c>
      <c r="L10" s="98">
        <f t="shared" si="5"/>
        <v>-1</v>
      </c>
      <c r="M10" s="98">
        <f t="shared" si="6"/>
        <v>-1</v>
      </c>
    </row>
    <row r="11" spans="1:13" x14ac:dyDescent="0.25">
      <c r="A11" s="33" t="s">
        <v>17</v>
      </c>
      <c r="B11" s="27">
        <v>248</v>
      </c>
      <c r="C11" s="27">
        <v>4093</v>
      </c>
      <c r="D11" s="28">
        <v>760</v>
      </c>
      <c r="E11" s="31">
        <f t="shared" si="1"/>
        <v>5101</v>
      </c>
      <c r="F11" s="80">
        <f>pesawat!D11</f>
        <v>0</v>
      </c>
      <c r="G11" s="81">
        <f>pesawat!G11</f>
        <v>0</v>
      </c>
      <c r="H11" s="82">
        <f>pesawat!H11</f>
        <v>0</v>
      </c>
      <c r="I11" s="83">
        <f t="shared" si="2"/>
        <v>0</v>
      </c>
      <c r="J11" s="98">
        <f t="shared" si="3"/>
        <v>-1</v>
      </c>
      <c r="K11" s="98">
        <f t="shared" si="4"/>
        <v>-1</v>
      </c>
      <c r="L11" s="98">
        <f t="shared" si="5"/>
        <v>-1</v>
      </c>
      <c r="M11" s="98">
        <f t="shared" si="6"/>
        <v>-1</v>
      </c>
    </row>
    <row r="12" spans="1:13" x14ac:dyDescent="0.25">
      <c r="A12" s="33" t="s">
        <v>18</v>
      </c>
      <c r="B12" s="27">
        <v>261</v>
      </c>
      <c r="C12" s="27">
        <v>4309</v>
      </c>
      <c r="D12" s="28">
        <v>1072</v>
      </c>
      <c r="E12" s="31">
        <f t="shared" si="1"/>
        <v>5642</v>
      </c>
      <c r="F12" s="80">
        <f>pesawat!D12</f>
        <v>0</v>
      </c>
      <c r="G12" s="81">
        <f>pesawat!G12</f>
        <v>0</v>
      </c>
      <c r="H12" s="82">
        <f>pesawat!H12</f>
        <v>0</v>
      </c>
      <c r="I12" s="83">
        <f t="shared" si="2"/>
        <v>0</v>
      </c>
      <c r="J12" s="98">
        <f t="shared" si="3"/>
        <v>-1</v>
      </c>
      <c r="K12" s="98">
        <f t="shared" si="4"/>
        <v>-1</v>
      </c>
      <c r="L12" s="98">
        <f t="shared" si="5"/>
        <v>-1</v>
      </c>
      <c r="M12" s="98">
        <f t="shared" si="6"/>
        <v>-1</v>
      </c>
    </row>
    <row r="13" spans="1:13" ht="15.75" thickBot="1" x14ac:dyDescent="0.3">
      <c r="A13" s="33" t="s">
        <v>19</v>
      </c>
      <c r="B13" s="29">
        <v>260</v>
      </c>
      <c r="C13" s="29">
        <v>4087</v>
      </c>
      <c r="D13" s="28">
        <v>1560</v>
      </c>
      <c r="E13" s="31">
        <f t="shared" si="1"/>
        <v>5907</v>
      </c>
      <c r="F13" s="80">
        <f>pesawat!D13</f>
        <v>0</v>
      </c>
      <c r="G13" s="81">
        <f>pesawat!G13</f>
        <v>0</v>
      </c>
      <c r="H13" s="82">
        <f>pesawat!H13</f>
        <v>0</v>
      </c>
      <c r="I13" s="83">
        <f t="shared" si="2"/>
        <v>0</v>
      </c>
      <c r="J13" s="98">
        <f t="shared" si="3"/>
        <v>-1</v>
      </c>
      <c r="K13" s="98">
        <f t="shared" si="4"/>
        <v>-1</v>
      </c>
      <c r="L13" s="98">
        <f t="shared" si="5"/>
        <v>-1</v>
      </c>
      <c r="M13" s="98">
        <f t="shared" si="6"/>
        <v>-1</v>
      </c>
    </row>
    <row r="14" spans="1:13" x14ac:dyDescent="0.25">
      <c r="A14" s="35" t="s">
        <v>20</v>
      </c>
      <c r="B14" s="131">
        <f>SUM(B8:B13)</f>
        <v>1506</v>
      </c>
      <c r="C14" s="131">
        <f t="shared" ref="C14:H14" si="7">SUM(C8:C13)</f>
        <v>24805</v>
      </c>
      <c r="D14" s="131">
        <f t="shared" si="7"/>
        <v>6570</v>
      </c>
      <c r="E14" s="131">
        <f t="shared" si="7"/>
        <v>32881</v>
      </c>
      <c r="F14" s="131">
        <f t="shared" si="7"/>
        <v>0</v>
      </c>
      <c r="G14" s="131">
        <f t="shared" si="7"/>
        <v>0</v>
      </c>
      <c r="H14" s="131">
        <f t="shared" si="7"/>
        <v>0</v>
      </c>
      <c r="I14" s="133">
        <f>SUM(I8:I13)</f>
        <v>0</v>
      </c>
      <c r="J14" s="129">
        <f>(((F14-B14)/B14))</f>
        <v>-1</v>
      </c>
      <c r="K14" s="129">
        <f t="shared" si="4"/>
        <v>-1</v>
      </c>
      <c r="L14" s="129">
        <f t="shared" si="5"/>
        <v>-1</v>
      </c>
      <c r="M14" s="129">
        <f t="shared" si="6"/>
        <v>-1</v>
      </c>
    </row>
    <row r="15" spans="1:13" ht="15.75" thickBot="1" x14ac:dyDescent="0.3">
      <c r="A15" s="36" t="s">
        <v>57</v>
      </c>
      <c r="B15" s="132"/>
      <c r="C15" s="132"/>
      <c r="D15" s="132"/>
      <c r="E15" s="132"/>
      <c r="F15" s="132"/>
      <c r="G15" s="132"/>
      <c r="H15" s="132"/>
      <c r="I15" s="132"/>
      <c r="J15" s="130"/>
      <c r="K15" s="130"/>
      <c r="L15" s="130"/>
      <c r="M15" s="130"/>
    </row>
    <row r="16" spans="1:13" x14ac:dyDescent="0.25">
      <c r="A16" s="33" t="s">
        <v>21</v>
      </c>
      <c r="B16" s="27">
        <v>270</v>
      </c>
      <c r="C16" s="27">
        <v>4461</v>
      </c>
      <c r="D16" s="28">
        <v>1394</v>
      </c>
      <c r="E16" s="31">
        <f>SUM(B16:D16)</f>
        <v>6125</v>
      </c>
      <c r="F16" s="80">
        <f>pesawat!D15</f>
        <v>0</v>
      </c>
      <c r="G16" s="84">
        <f>pesawat!G15</f>
        <v>0</v>
      </c>
      <c r="H16" s="84">
        <f>pesawat!H15</f>
        <v>0</v>
      </c>
      <c r="I16" s="84">
        <f>SUM(F16:H16)</f>
        <v>0</v>
      </c>
      <c r="J16" s="99">
        <f>(((F16-B16)/B16))</f>
        <v>-1</v>
      </c>
      <c r="K16" s="99">
        <f t="shared" ref="K16:M16" si="8">(((G16-C16)/C16))</f>
        <v>-1</v>
      </c>
      <c r="L16" s="99">
        <f t="shared" si="8"/>
        <v>-1</v>
      </c>
      <c r="M16" s="99">
        <f t="shared" si="8"/>
        <v>-1</v>
      </c>
    </row>
    <row r="17" spans="1:13" x14ac:dyDescent="0.25">
      <c r="A17" s="33" t="s">
        <v>22</v>
      </c>
      <c r="B17" s="27">
        <v>232</v>
      </c>
      <c r="C17" s="27">
        <v>4376</v>
      </c>
      <c r="D17" s="28">
        <v>1877</v>
      </c>
      <c r="E17" s="31">
        <f t="shared" ref="E17:E21" si="9">SUM(B17:D17)</f>
        <v>6485</v>
      </c>
      <c r="F17" s="80">
        <f>pesawat!D16</f>
        <v>0</v>
      </c>
      <c r="G17" s="84">
        <f>pesawat!G16</f>
        <v>0</v>
      </c>
      <c r="H17" s="84">
        <f>pesawat!H16</f>
        <v>0</v>
      </c>
      <c r="I17" s="84">
        <f t="shared" ref="I17:I21" si="10">SUM(F17:H17)</f>
        <v>0</v>
      </c>
      <c r="J17" s="99">
        <f t="shared" ref="J17:J21" si="11">(((F17-B17)/B17))</f>
        <v>-1</v>
      </c>
      <c r="K17" s="99">
        <f t="shared" ref="K17:K22" si="12">(((G17-C17)/C17))</f>
        <v>-1</v>
      </c>
      <c r="L17" s="99">
        <f t="shared" ref="L17:L22" si="13">(((H17-D17)/D17))</f>
        <v>-1</v>
      </c>
      <c r="M17" s="99">
        <f t="shared" ref="M17:M22" si="14">(((I17-E17)/E17))</f>
        <v>-1</v>
      </c>
    </row>
    <row r="18" spans="1:13" x14ac:dyDescent="0.25">
      <c r="A18" s="33" t="s">
        <v>23</v>
      </c>
      <c r="B18" s="27">
        <v>228</v>
      </c>
      <c r="C18" s="27">
        <v>4223</v>
      </c>
      <c r="D18" s="28">
        <v>1472</v>
      </c>
      <c r="E18" s="31">
        <f t="shared" si="9"/>
        <v>5923</v>
      </c>
      <c r="F18" s="80">
        <f>pesawat!D17</f>
        <v>0</v>
      </c>
      <c r="G18" s="84">
        <f>pesawat!G17</f>
        <v>0</v>
      </c>
      <c r="H18" s="84">
        <f>pesawat!H17</f>
        <v>0</v>
      </c>
      <c r="I18" s="84">
        <f t="shared" si="10"/>
        <v>0</v>
      </c>
      <c r="J18" s="99">
        <f t="shared" si="11"/>
        <v>-1</v>
      </c>
      <c r="K18" s="99">
        <f t="shared" si="12"/>
        <v>-1</v>
      </c>
      <c r="L18" s="99">
        <f t="shared" si="13"/>
        <v>-1</v>
      </c>
      <c r="M18" s="99">
        <f t="shared" si="14"/>
        <v>-1</v>
      </c>
    </row>
    <row r="19" spans="1:13" x14ac:dyDescent="0.25">
      <c r="A19" s="33" t="s">
        <v>24</v>
      </c>
      <c r="B19" s="27">
        <v>228</v>
      </c>
      <c r="C19" s="27">
        <v>4365</v>
      </c>
      <c r="D19" s="28">
        <v>2032</v>
      </c>
      <c r="E19" s="31">
        <f t="shared" si="9"/>
        <v>6625</v>
      </c>
      <c r="F19" s="80">
        <f>pesawat!D18</f>
        <v>0</v>
      </c>
      <c r="G19" s="84">
        <f>pesawat!G18</f>
        <v>0</v>
      </c>
      <c r="H19" s="84">
        <f>pesawat!H18</f>
        <v>0</v>
      </c>
      <c r="I19" s="84">
        <f t="shared" si="10"/>
        <v>0</v>
      </c>
      <c r="J19" s="99">
        <f t="shared" si="11"/>
        <v>-1</v>
      </c>
      <c r="K19" s="99">
        <f t="shared" si="12"/>
        <v>-1</v>
      </c>
      <c r="L19" s="99">
        <f t="shared" si="13"/>
        <v>-1</v>
      </c>
      <c r="M19" s="99">
        <f t="shared" si="14"/>
        <v>-1</v>
      </c>
    </row>
    <row r="20" spans="1:13" x14ac:dyDescent="0.25">
      <c r="A20" s="33" t="s">
        <v>58</v>
      </c>
      <c r="B20" s="27">
        <v>219</v>
      </c>
      <c r="C20" s="27">
        <v>4180</v>
      </c>
      <c r="D20" s="28">
        <v>1120</v>
      </c>
      <c r="E20" s="31">
        <f t="shared" si="9"/>
        <v>5519</v>
      </c>
      <c r="F20" s="80">
        <f>pesawat!D19</f>
        <v>0</v>
      </c>
      <c r="G20" s="84">
        <f>pesawat!G19</f>
        <v>0</v>
      </c>
      <c r="H20" s="84">
        <f>pesawat!H19</f>
        <v>0</v>
      </c>
      <c r="I20" s="84">
        <f t="shared" si="10"/>
        <v>0</v>
      </c>
      <c r="J20" s="99">
        <f t="shared" si="11"/>
        <v>-1</v>
      </c>
      <c r="K20" s="99">
        <f t="shared" si="12"/>
        <v>-1</v>
      </c>
      <c r="L20" s="99">
        <f t="shared" si="13"/>
        <v>-1</v>
      </c>
      <c r="M20" s="99">
        <f t="shared" si="14"/>
        <v>-1</v>
      </c>
    </row>
    <row r="21" spans="1:13" ht="15.75" thickBot="1" x14ac:dyDescent="0.3">
      <c r="A21" s="33" t="s">
        <v>26</v>
      </c>
      <c r="B21" s="27">
        <v>233</v>
      </c>
      <c r="C21" s="27">
        <v>4429</v>
      </c>
      <c r="D21" s="28">
        <v>1046</v>
      </c>
      <c r="E21" s="31">
        <f t="shared" si="9"/>
        <v>5708</v>
      </c>
      <c r="F21" s="80">
        <f>pesawat!D20</f>
        <v>0</v>
      </c>
      <c r="G21" s="84">
        <f>pesawat!G20</f>
        <v>0</v>
      </c>
      <c r="H21" s="84">
        <f>pesawat!H20</f>
        <v>0</v>
      </c>
      <c r="I21" s="84">
        <f t="shared" si="10"/>
        <v>0</v>
      </c>
      <c r="J21" s="99">
        <f t="shared" si="11"/>
        <v>-1</v>
      </c>
      <c r="K21" s="99">
        <f t="shared" si="12"/>
        <v>-1</v>
      </c>
      <c r="L21" s="99">
        <f t="shared" si="13"/>
        <v>-1</v>
      </c>
      <c r="M21" s="99">
        <f t="shared" si="14"/>
        <v>-1</v>
      </c>
    </row>
    <row r="22" spans="1:13" x14ac:dyDescent="0.25">
      <c r="A22" s="35" t="s">
        <v>20</v>
      </c>
      <c r="B22" s="131">
        <f>SUM(B16:B21)</f>
        <v>1410</v>
      </c>
      <c r="C22" s="131">
        <f t="shared" ref="C22:I22" si="15">SUM(C16:C21)</f>
        <v>26034</v>
      </c>
      <c r="D22" s="131">
        <f t="shared" si="15"/>
        <v>8941</v>
      </c>
      <c r="E22" s="131">
        <f t="shared" si="15"/>
        <v>36385</v>
      </c>
      <c r="F22" s="131">
        <f t="shared" si="15"/>
        <v>0</v>
      </c>
      <c r="G22" s="131">
        <f t="shared" si="15"/>
        <v>0</v>
      </c>
      <c r="H22" s="131">
        <f t="shared" si="15"/>
        <v>0</v>
      </c>
      <c r="I22" s="131">
        <f t="shared" si="15"/>
        <v>0</v>
      </c>
      <c r="J22" s="134">
        <f>(((F22-B22)/B22))</f>
        <v>-1</v>
      </c>
      <c r="K22" s="134">
        <f t="shared" si="12"/>
        <v>-1</v>
      </c>
      <c r="L22" s="134">
        <f t="shared" si="13"/>
        <v>-1</v>
      </c>
      <c r="M22" s="134">
        <f t="shared" si="14"/>
        <v>-1</v>
      </c>
    </row>
    <row r="23" spans="1:13" ht="15.75" thickBot="1" x14ac:dyDescent="0.3">
      <c r="A23" s="36" t="s">
        <v>59</v>
      </c>
      <c r="B23" s="132"/>
      <c r="C23" s="132"/>
      <c r="D23" s="132"/>
      <c r="E23" s="132"/>
      <c r="F23" s="132"/>
      <c r="G23" s="132"/>
      <c r="H23" s="132"/>
      <c r="I23" s="132"/>
      <c r="J23" s="135"/>
      <c r="K23" s="135"/>
      <c r="L23" s="135"/>
      <c r="M23" s="135"/>
    </row>
    <row r="24" spans="1:13" ht="15.75" thickBot="1" x14ac:dyDescent="0.3">
      <c r="A24" s="38" t="s">
        <v>9</v>
      </c>
      <c r="B24" s="29">
        <f>B14+B22</f>
        <v>2916</v>
      </c>
      <c r="C24" s="29">
        <f t="shared" ref="C24:I24" si="16">C14+C22</f>
        <v>50839</v>
      </c>
      <c r="D24" s="29">
        <f t="shared" si="16"/>
        <v>15511</v>
      </c>
      <c r="E24" s="29">
        <f t="shared" si="16"/>
        <v>69266</v>
      </c>
      <c r="F24" s="29">
        <f t="shared" si="16"/>
        <v>0</v>
      </c>
      <c r="G24" s="29">
        <f t="shared" si="16"/>
        <v>0</v>
      </c>
      <c r="H24" s="29">
        <f t="shared" si="16"/>
        <v>0</v>
      </c>
      <c r="I24" s="29">
        <f t="shared" si="16"/>
        <v>0</v>
      </c>
      <c r="J24" s="100">
        <f>(((F24-B24)/B24))</f>
        <v>-1</v>
      </c>
      <c r="K24" s="100">
        <f t="shared" ref="K24:M24" si="17">(((G24-C24)/C24))</f>
        <v>-1</v>
      </c>
      <c r="L24" s="100">
        <f t="shared" si="17"/>
        <v>-1</v>
      </c>
      <c r="M24" s="100">
        <f t="shared" si="17"/>
        <v>-1</v>
      </c>
    </row>
  </sheetData>
  <mergeCells count="32">
    <mergeCell ref="M22:M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M14:M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A1:M1"/>
    <mergeCell ref="A2:M2"/>
    <mergeCell ref="A3:M3"/>
    <mergeCell ref="A5:B5"/>
    <mergeCell ref="A6:A7"/>
    <mergeCell ref="B6:E6"/>
    <mergeCell ref="F6:I6"/>
    <mergeCell ref="J6:M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pesawat</vt:lpstr>
      <vt:lpstr>penumpang</vt:lpstr>
      <vt:lpstr>bagasi</vt:lpstr>
      <vt:lpstr>kargo</vt:lpstr>
      <vt:lpstr>pos</vt:lpstr>
      <vt:lpstr>perbandingan 6 tahun</vt:lpstr>
      <vt:lpstr>grafik pergerakan</vt:lpstr>
      <vt:lpstr>grafik 6 tahun</vt:lpstr>
      <vt:lpstr>banding pesawat</vt:lpstr>
      <vt:lpstr>banding penumpang</vt:lpstr>
      <vt:lpstr>banding bagasi</vt:lpstr>
      <vt:lpstr>banding kargo</vt:lpstr>
      <vt:lpstr>banding pos</vt:lpstr>
      <vt:lpstr>ramal pesawat</vt:lpstr>
      <vt:lpstr>ramal penumpang</vt:lpstr>
      <vt:lpstr>ramal kargo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2018-03-06T07:58:05Z</dcterms:created>
  <dcterms:modified xsi:type="dcterms:W3CDTF">2018-06-21T08:02:46Z</dcterms:modified>
</cp:coreProperties>
</file>