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aron_Yu/Downloads/China Scrappage Survival Curve/"/>
    </mc:Choice>
  </mc:AlternateContent>
  <xr:revisionPtr revIDLastSave="0" documentId="13_ncr:1_{2BAA1D34-823E-5345-934C-C68715347955}" xr6:coauthVersionLast="43" xr6:coauthVersionMax="43" xr10:uidLastSave="{00000000-0000-0000-0000-000000000000}"/>
  <bookViews>
    <workbookView xWindow="1320" yWindow="7580" windowWidth="25600" windowHeight="15460" firstSheet="2" activeTab="12" xr2:uid="{40CF87A3-DF61-2448-80FA-9F4B78FFA57D}"/>
  </bookViews>
  <sheets>
    <sheet name="ExpStd" sheetId="15" r:id="rId1"/>
    <sheet name="EntryAge" sheetId="24" r:id="rId2"/>
    <sheet name="AvgRetAge" sheetId="10" r:id="rId3"/>
    <sheet name="Deg" sheetId="13" r:id="rId4"/>
    <sheet name="Sources" sheetId="5" r:id="rId5"/>
    <sheet name="sales pivot" sheetId="22" state="hidden" r:id="rId6"/>
    <sheet name="Stock" sheetId="1" r:id="rId7"/>
    <sheet name="Sales" sheetId="3" r:id="rId8"/>
    <sheet name="NewSalesShare" sheetId="4" r:id="rId9"/>
    <sheet name="FEAdj" sheetId="18" r:id="rId10"/>
    <sheet name="VKTAdj" sheetId="23" r:id="rId11"/>
    <sheet name="Changelog" sheetId="26" r:id="rId12"/>
    <sheet name="NewStd" sheetId="25" r:id="rId13"/>
    <sheet name="UsedStd" sheetId="14" r:id="rId14"/>
    <sheet name="FuelStd" sheetId="12" r:id="rId15"/>
    <sheet name="TechCost" sheetId="16" r:id="rId16"/>
    <sheet name="FuelCost" sheetId="17" r:id="rId17"/>
    <sheet name="Key" sheetId="6" r:id="rId18"/>
    <sheet name="Classification" sheetId="7" r:id="rId19"/>
    <sheet name="Unknowns" sheetId="9" r:id="rId20"/>
    <sheet name="AgeDist" sheetId="8" r:id="rId21"/>
  </sheets>
  <definedNames>
    <definedName name="_xlnm._FilterDatabase" localSheetId="2" hidden="1">AvgRetAge!$A$2:$C$201</definedName>
    <definedName name="_xlnm._FilterDatabase" localSheetId="1" hidden="1">EntryAge!$A$2:$C$201</definedName>
    <definedName name="_xlnm._FilterDatabase" localSheetId="16" hidden="1">FuelCost!$A$1:$D$1</definedName>
    <definedName name="_xlnm._FilterDatabase" localSheetId="14" hidden="1">FuelStd!$A$1:$G$165</definedName>
    <definedName name="_xlnm._FilterDatabase" localSheetId="12" hidden="1">NewStd!$A$1:$H$793</definedName>
    <definedName name="_xlnm._FilterDatabase" localSheetId="7" hidden="1">Sales!$A$2:$H$759</definedName>
    <definedName name="_xlnm._FilterDatabase" localSheetId="13" hidden="1">UsedStd!$A$1:$K$93</definedName>
  </definedNames>
  <calcPr calcId="191029" calcCompleted="0" concurrentCalc="0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7" l="1"/>
  <c r="D36" i="17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C180" i="12"/>
  <c r="J189" i="24"/>
  <c r="D44" i="14"/>
  <c r="C67" i="12"/>
  <c r="D67" i="12"/>
  <c r="D64" i="12"/>
  <c r="C64" i="12"/>
  <c r="D69" i="12"/>
  <c r="C69" i="12"/>
  <c r="D65" i="12"/>
  <c r="D68" i="12"/>
  <c r="C65" i="12"/>
  <c r="C68" i="12"/>
  <c r="G77" i="14"/>
  <c r="C77" i="14"/>
  <c r="G76" i="14"/>
  <c r="C76" i="14"/>
  <c r="F75" i="14"/>
  <c r="E75" i="14"/>
  <c r="C75" i="14"/>
  <c r="G74" i="14"/>
  <c r="C74" i="14"/>
  <c r="F73" i="14"/>
  <c r="E73" i="14"/>
  <c r="C73" i="14"/>
  <c r="F72" i="14"/>
  <c r="E72" i="14"/>
  <c r="C72" i="14"/>
  <c r="G71" i="14"/>
  <c r="F71" i="14"/>
  <c r="E71" i="14"/>
  <c r="D71" i="14"/>
  <c r="C71" i="14"/>
  <c r="I70" i="14"/>
  <c r="H70" i="14"/>
  <c r="G70" i="14"/>
  <c r="F70" i="14"/>
  <c r="E70" i="14"/>
  <c r="D70" i="14"/>
  <c r="C70" i="14"/>
  <c r="G64" i="14"/>
  <c r="G65" i="14"/>
  <c r="G73" i="14"/>
  <c r="D64" i="14"/>
  <c r="D72" i="14"/>
  <c r="F68" i="14"/>
  <c r="F69" i="14"/>
  <c r="F77" i="14"/>
  <c r="E68" i="14"/>
  <c r="E76" i="14"/>
  <c r="F66" i="14"/>
  <c r="F74" i="14"/>
  <c r="E66" i="14"/>
  <c r="E74" i="14"/>
  <c r="G67" i="14"/>
  <c r="G75" i="14"/>
  <c r="H69" i="14"/>
  <c r="H77" i="14"/>
  <c r="H68" i="14"/>
  <c r="H76" i="14"/>
  <c r="H66" i="14"/>
  <c r="I66" i="14"/>
  <c r="I67" i="14"/>
  <c r="I75" i="14"/>
  <c r="H63" i="14"/>
  <c r="I63" i="14"/>
  <c r="I68" i="14"/>
  <c r="I76" i="14"/>
  <c r="E69" i="14"/>
  <c r="E77" i="14"/>
  <c r="I69" i="14"/>
  <c r="I77" i="14"/>
  <c r="I64" i="14"/>
  <c r="I71" i="14"/>
  <c r="H71" i="14"/>
  <c r="H64" i="14"/>
  <c r="H74" i="14"/>
  <c r="F76" i="14"/>
  <c r="D65" i="14"/>
  <c r="G72" i="14"/>
  <c r="I74" i="14"/>
  <c r="H67" i="14"/>
  <c r="H75" i="14"/>
  <c r="H65" i="14"/>
  <c r="H73" i="14"/>
  <c r="H72" i="14"/>
  <c r="D66" i="14"/>
  <c r="D73" i="14"/>
  <c r="I65" i="14"/>
  <c r="I73" i="14"/>
  <c r="I72" i="14"/>
  <c r="R62" i="14"/>
  <c r="Q62" i="14"/>
  <c r="P62" i="14"/>
  <c r="O62" i="14"/>
  <c r="N62" i="14"/>
  <c r="M62" i="14"/>
  <c r="D67" i="14"/>
  <c r="D74" i="14"/>
  <c r="J22" i="10"/>
  <c r="I22" i="10"/>
  <c r="H22" i="10"/>
  <c r="G22" i="10"/>
  <c r="F22" i="10"/>
  <c r="E22" i="10"/>
  <c r="J60" i="10"/>
  <c r="I60" i="10"/>
  <c r="H60" i="10"/>
  <c r="G60" i="10"/>
  <c r="F60" i="10"/>
  <c r="E60" i="10"/>
  <c r="J86" i="10"/>
  <c r="I86" i="10"/>
  <c r="H86" i="10"/>
  <c r="G86" i="10"/>
  <c r="F86" i="10"/>
  <c r="E86" i="10"/>
  <c r="J122" i="10"/>
  <c r="I122" i="10"/>
  <c r="H122" i="10"/>
  <c r="G122" i="10"/>
  <c r="F122" i="10"/>
  <c r="E122" i="10"/>
  <c r="J153" i="10"/>
  <c r="I153" i="10"/>
  <c r="H153" i="10"/>
  <c r="G153" i="10"/>
  <c r="F153" i="10"/>
  <c r="E153" i="10"/>
  <c r="E201" i="10"/>
  <c r="J200" i="10"/>
  <c r="J201" i="10"/>
  <c r="I200" i="10"/>
  <c r="I201" i="10"/>
  <c r="H200" i="10"/>
  <c r="H201" i="10"/>
  <c r="G200" i="10"/>
  <c r="G201" i="10"/>
  <c r="F200" i="10"/>
  <c r="F201" i="10"/>
  <c r="E200" i="10"/>
  <c r="J199" i="10"/>
  <c r="I199" i="10"/>
  <c r="H199" i="10"/>
  <c r="G199" i="10"/>
  <c r="F199" i="10"/>
  <c r="E199" i="10"/>
  <c r="J198" i="10"/>
  <c r="I198" i="10"/>
  <c r="H198" i="10"/>
  <c r="G198" i="10"/>
  <c r="F198" i="10"/>
  <c r="E198" i="10"/>
  <c r="J197" i="10"/>
  <c r="I197" i="10"/>
  <c r="H197" i="10"/>
  <c r="G197" i="10"/>
  <c r="F197" i="10"/>
  <c r="E197" i="10"/>
  <c r="J196" i="10"/>
  <c r="I196" i="10"/>
  <c r="H196" i="10"/>
  <c r="G196" i="10"/>
  <c r="F196" i="10"/>
  <c r="E196" i="10"/>
  <c r="J195" i="10"/>
  <c r="I195" i="10"/>
  <c r="H195" i="10"/>
  <c r="G195" i="10"/>
  <c r="F195" i="10"/>
  <c r="E195" i="10"/>
  <c r="J194" i="10"/>
  <c r="I194" i="10"/>
  <c r="H194" i="10"/>
  <c r="G194" i="10"/>
  <c r="F194" i="10"/>
  <c r="E194" i="10"/>
  <c r="J193" i="10"/>
  <c r="I193" i="10"/>
  <c r="H193" i="10"/>
  <c r="G193" i="10"/>
  <c r="F193" i="10"/>
  <c r="E193" i="10"/>
  <c r="J192" i="10"/>
  <c r="I192" i="10"/>
  <c r="H192" i="10"/>
  <c r="G192" i="10"/>
  <c r="F192" i="10"/>
  <c r="E192" i="10"/>
  <c r="J191" i="10"/>
  <c r="I191" i="10"/>
  <c r="H191" i="10"/>
  <c r="G191" i="10"/>
  <c r="F191" i="10"/>
  <c r="E191" i="10"/>
  <c r="J190" i="10"/>
  <c r="I190" i="10"/>
  <c r="H190" i="10"/>
  <c r="G190" i="10"/>
  <c r="F190" i="10"/>
  <c r="E190" i="10"/>
  <c r="J188" i="10"/>
  <c r="I188" i="10"/>
  <c r="H188" i="10"/>
  <c r="G188" i="10"/>
  <c r="F188" i="10"/>
  <c r="E188" i="10"/>
  <c r="J187" i="10"/>
  <c r="I187" i="10"/>
  <c r="H187" i="10"/>
  <c r="G187" i="10"/>
  <c r="F187" i="10"/>
  <c r="E187" i="10"/>
  <c r="J186" i="10"/>
  <c r="I186" i="10"/>
  <c r="H186" i="10"/>
  <c r="G186" i="10"/>
  <c r="F186" i="10"/>
  <c r="E186" i="10"/>
  <c r="J185" i="10"/>
  <c r="I185" i="10"/>
  <c r="H185" i="10"/>
  <c r="G185" i="10"/>
  <c r="F185" i="10"/>
  <c r="E185" i="10"/>
  <c r="J184" i="10"/>
  <c r="I184" i="10"/>
  <c r="H184" i="10"/>
  <c r="G184" i="10"/>
  <c r="F184" i="10"/>
  <c r="E184" i="10"/>
  <c r="J183" i="10"/>
  <c r="I183" i="10"/>
  <c r="H183" i="10"/>
  <c r="G183" i="10"/>
  <c r="F183" i="10"/>
  <c r="E183" i="10"/>
  <c r="J182" i="10"/>
  <c r="I182" i="10"/>
  <c r="H182" i="10"/>
  <c r="G182" i="10"/>
  <c r="F182" i="10"/>
  <c r="E182" i="10"/>
  <c r="J181" i="10"/>
  <c r="I181" i="10"/>
  <c r="H181" i="10"/>
  <c r="G181" i="10"/>
  <c r="F181" i="10"/>
  <c r="E181" i="10"/>
  <c r="J180" i="10"/>
  <c r="I180" i="10"/>
  <c r="H180" i="10"/>
  <c r="G180" i="10"/>
  <c r="F180" i="10"/>
  <c r="E180" i="10"/>
  <c r="J179" i="10"/>
  <c r="I179" i="10"/>
  <c r="H179" i="10"/>
  <c r="G179" i="10"/>
  <c r="F179" i="10"/>
  <c r="E179" i="10"/>
  <c r="J178" i="10"/>
  <c r="I178" i="10"/>
  <c r="H178" i="10"/>
  <c r="G178" i="10"/>
  <c r="F178" i="10"/>
  <c r="E178" i="10"/>
  <c r="J177" i="10"/>
  <c r="I177" i="10"/>
  <c r="H177" i="10"/>
  <c r="G177" i="10"/>
  <c r="F177" i="10"/>
  <c r="E177" i="10"/>
  <c r="J176" i="10"/>
  <c r="I176" i="10"/>
  <c r="H176" i="10"/>
  <c r="G176" i="10"/>
  <c r="F176" i="10"/>
  <c r="E176" i="10"/>
  <c r="J175" i="10"/>
  <c r="I175" i="10"/>
  <c r="H175" i="10"/>
  <c r="G175" i="10"/>
  <c r="F175" i="10"/>
  <c r="E175" i="10"/>
  <c r="J174" i="10"/>
  <c r="I174" i="10"/>
  <c r="H174" i="10"/>
  <c r="G174" i="10"/>
  <c r="F174" i="10"/>
  <c r="E174" i="10"/>
  <c r="J173" i="10"/>
  <c r="I173" i="10"/>
  <c r="H173" i="10"/>
  <c r="G173" i="10"/>
  <c r="F173" i="10"/>
  <c r="E173" i="10"/>
  <c r="J172" i="10"/>
  <c r="I172" i="10"/>
  <c r="H172" i="10"/>
  <c r="G172" i="10"/>
  <c r="F172" i="10"/>
  <c r="E172" i="10"/>
  <c r="J171" i="10"/>
  <c r="I171" i="10"/>
  <c r="H171" i="10"/>
  <c r="G171" i="10"/>
  <c r="F171" i="10"/>
  <c r="E171" i="10"/>
  <c r="J170" i="10"/>
  <c r="I170" i="10"/>
  <c r="H170" i="10"/>
  <c r="G170" i="10"/>
  <c r="F170" i="10"/>
  <c r="E170" i="10"/>
  <c r="J169" i="10"/>
  <c r="I169" i="10"/>
  <c r="H169" i="10"/>
  <c r="G169" i="10"/>
  <c r="F169" i="10"/>
  <c r="E169" i="10"/>
  <c r="J168" i="10"/>
  <c r="I168" i="10"/>
  <c r="H168" i="10"/>
  <c r="G168" i="10"/>
  <c r="F168" i="10"/>
  <c r="E168" i="10"/>
  <c r="J167" i="10"/>
  <c r="I167" i="10"/>
  <c r="H167" i="10"/>
  <c r="G167" i="10"/>
  <c r="F167" i="10"/>
  <c r="E167" i="10"/>
  <c r="J166" i="10"/>
  <c r="I166" i="10"/>
  <c r="H166" i="10"/>
  <c r="G166" i="10"/>
  <c r="F166" i="10"/>
  <c r="E166" i="10"/>
  <c r="J165" i="10"/>
  <c r="I165" i="10"/>
  <c r="H165" i="10"/>
  <c r="G165" i="10"/>
  <c r="F165" i="10"/>
  <c r="E165" i="10"/>
  <c r="J164" i="10"/>
  <c r="I164" i="10"/>
  <c r="H164" i="10"/>
  <c r="G164" i="10"/>
  <c r="F164" i="10"/>
  <c r="E164" i="10"/>
  <c r="J163" i="10"/>
  <c r="I163" i="10"/>
  <c r="H163" i="10"/>
  <c r="G163" i="10"/>
  <c r="F163" i="10"/>
  <c r="E163" i="10"/>
  <c r="J162" i="10"/>
  <c r="I162" i="10"/>
  <c r="H162" i="10"/>
  <c r="G162" i="10"/>
  <c r="F162" i="10"/>
  <c r="E162" i="10"/>
  <c r="J161" i="10"/>
  <c r="I161" i="10"/>
  <c r="H161" i="10"/>
  <c r="G161" i="10"/>
  <c r="F161" i="10"/>
  <c r="E161" i="10"/>
  <c r="J160" i="10"/>
  <c r="I160" i="10"/>
  <c r="H160" i="10"/>
  <c r="G160" i="10"/>
  <c r="F160" i="10"/>
  <c r="E160" i="10"/>
  <c r="J159" i="10"/>
  <c r="I159" i="10"/>
  <c r="H159" i="10"/>
  <c r="G159" i="10"/>
  <c r="F159" i="10"/>
  <c r="E159" i="10"/>
  <c r="J158" i="10"/>
  <c r="I158" i="10"/>
  <c r="H158" i="10"/>
  <c r="G158" i="10"/>
  <c r="F158" i="10"/>
  <c r="E158" i="10"/>
  <c r="J157" i="10"/>
  <c r="I157" i="10"/>
  <c r="H157" i="10"/>
  <c r="G157" i="10"/>
  <c r="F157" i="10"/>
  <c r="E157" i="10"/>
  <c r="J156" i="10"/>
  <c r="I156" i="10"/>
  <c r="H156" i="10"/>
  <c r="G156" i="10"/>
  <c r="F156" i="10"/>
  <c r="E156" i="10"/>
  <c r="J155" i="10"/>
  <c r="I155" i="10"/>
  <c r="H155" i="10"/>
  <c r="G155" i="10"/>
  <c r="F155" i="10"/>
  <c r="E155" i="10"/>
  <c r="J154" i="10"/>
  <c r="I154" i="10"/>
  <c r="H154" i="10"/>
  <c r="G154" i="10"/>
  <c r="F154" i="10"/>
  <c r="E154" i="10"/>
  <c r="J152" i="10"/>
  <c r="I152" i="10"/>
  <c r="H152" i="10"/>
  <c r="G152" i="10"/>
  <c r="F152" i="10"/>
  <c r="E152" i="10"/>
  <c r="J151" i="10"/>
  <c r="I151" i="10"/>
  <c r="H151" i="10"/>
  <c r="G151" i="10"/>
  <c r="F151" i="10"/>
  <c r="E151" i="10"/>
  <c r="J150" i="10"/>
  <c r="I150" i="10"/>
  <c r="H150" i="10"/>
  <c r="G150" i="10"/>
  <c r="F150" i="10"/>
  <c r="E150" i="10"/>
  <c r="J149" i="10"/>
  <c r="I149" i="10"/>
  <c r="H149" i="10"/>
  <c r="G149" i="10"/>
  <c r="F149" i="10"/>
  <c r="E149" i="10"/>
  <c r="J148" i="10"/>
  <c r="I148" i="10"/>
  <c r="H148" i="10"/>
  <c r="G148" i="10"/>
  <c r="F148" i="10"/>
  <c r="E148" i="10"/>
  <c r="J147" i="10"/>
  <c r="I147" i="10"/>
  <c r="H147" i="10"/>
  <c r="G147" i="10"/>
  <c r="F147" i="10"/>
  <c r="E147" i="10"/>
  <c r="J146" i="10"/>
  <c r="I146" i="10"/>
  <c r="H146" i="10"/>
  <c r="G146" i="10"/>
  <c r="F146" i="10"/>
  <c r="E146" i="10"/>
  <c r="J145" i="10"/>
  <c r="I145" i="10"/>
  <c r="H145" i="10"/>
  <c r="G145" i="10"/>
  <c r="F145" i="10"/>
  <c r="E145" i="10"/>
  <c r="J144" i="10"/>
  <c r="I144" i="10"/>
  <c r="H144" i="10"/>
  <c r="G144" i="10"/>
  <c r="F144" i="10"/>
  <c r="E144" i="10"/>
  <c r="J143" i="10"/>
  <c r="I143" i="10"/>
  <c r="H143" i="10"/>
  <c r="G143" i="10"/>
  <c r="F143" i="10"/>
  <c r="E143" i="10"/>
  <c r="J142" i="10"/>
  <c r="I142" i="10"/>
  <c r="H142" i="10"/>
  <c r="G142" i="10"/>
  <c r="F142" i="10"/>
  <c r="E142" i="10"/>
  <c r="J141" i="10"/>
  <c r="I141" i="10"/>
  <c r="H141" i="10"/>
  <c r="G141" i="10"/>
  <c r="F141" i="10"/>
  <c r="E141" i="10"/>
  <c r="J140" i="10"/>
  <c r="I140" i="10"/>
  <c r="H140" i="10"/>
  <c r="G140" i="10"/>
  <c r="F140" i="10"/>
  <c r="E140" i="10"/>
  <c r="J139" i="10"/>
  <c r="I139" i="10"/>
  <c r="H139" i="10"/>
  <c r="G139" i="10"/>
  <c r="F139" i="10"/>
  <c r="E139" i="10"/>
  <c r="J138" i="10"/>
  <c r="I138" i="10"/>
  <c r="H138" i="10"/>
  <c r="G138" i="10"/>
  <c r="F138" i="10"/>
  <c r="E138" i="10"/>
  <c r="J137" i="10"/>
  <c r="I137" i="10"/>
  <c r="H137" i="10"/>
  <c r="G137" i="10"/>
  <c r="F137" i="10"/>
  <c r="E137" i="10"/>
  <c r="J136" i="10"/>
  <c r="I136" i="10"/>
  <c r="H136" i="10"/>
  <c r="G136" i="10"/>
  <c r="F136" i="10"/>
  <c r="E136" i="10"/>
  <c r="J135" i="10"/>
  <c r="I135" i="10"/>
  <c r="H135" i="10"/>
  <c r="G135" i="10"/>
  <c r="F135" i="10"/>
  <c r="E135" i="10"/>
  <c r="J134" i="10"/>
  <c r="I134" i="10"/>
  <c r="H134" i="10"/>
  <c r="G134" i="10"/>
  <c r="F134" i="10"/>
  <c r="E134" i="10"/>
  <c r="J133" i="10"/>
  <c r="I133" i="10"/>
  <c r="H133" i="10"/>
  <c r="G133" i="10"/>
  <c r="F133" i="10"/>
  <c r="E133" i="10"/>
  <c r="J132" i="10"/>
  <c r="I132" i="10"/>
  <c r="H132" i="10"/>
  <c r="G132" i="10"/>
  <c r="F132" i="10"/>
  <c r="E132" i="10"/>
  <c r="J131" i="10"/>
  <c r="I131" i="10"/>
  <c r="H131" i="10"/>
  <c r="G131" i="10"/>
  <c r="F131" i="10"/>
  <c r="E131" i="10"/>
  <c r="J130" i="10"/>
  <c r="I130" i="10"/>
  <c r="H130" i="10"/>
  <c r="G130" i="10"/>
  <c r="F130" i="10"/>
  <c r="E130" i="10"/>
  <c r="J129" i="10"/>
  <c r="I129" i="10"/>
  <c r="H129" i="10"/>
  <c r="G129" i="10"/>
  <c r="F129" i="10"/>
  <c r="E129" i="10"/>
  <c r="J128" i="10"/>
  <c r="I128" i="10"/>
  <c r="H128" i="10"/>
  <c r="G128" i="10"/>
  <c r="F128" i="10"/>
  <c r="E128" i="10"/>
  <c r="J127" i="10"/>
  <c r="I127" i="10"/>
  <c r="H127" i="10"/>
  <c r="G127" i="10"/>
  <c r="F127" i="10"/>
  <c r="E127" i="10"/>
  <c r="J126" i="10"/>
  <c r="I126" i="10"/>
  <c r="H126" i="10"/>
  <c r="G126" i="10"/>
  <c r="F126" i="10"/>
  <c r="E126" i="10"/>
  <c r="J125" i="10"/>
  <c r="I125" i="10"/>
  <c r="H125" i="10"/>
  <c r="G125" i="10"/>
  <c r="F125" i="10"/>
  <c r="E125" i="10"/>
  <c r="J124" i="10"/>
  <c r="I124" i="10"/>
  <c r="H124" i="10"/>
  <c r="G124" i="10"/>
  <c r="F124" i="10"/>
  <c r="E124" i="10"/>
  <c r="J123" i="10"/>
  <c r="I123" i="10"/>
  <c r="H123" i="10"/>
  <c r="G123" i="10"/>
  <c r="F123" i="10"/>
  <c r="E123" i="10"/>
  <c r="J121" i="10"/>
  <c r="I121" i="10"/>
  <c r="H121" i="10"/>
  <c r="G121" i="10"/>
  <c r="F121" i="10"/>
  <c r="E121" i="10"/>
  <c r="J120" i="10"/>
  <c r="I120" i="10"/>
  <c r="H120" i="10"/>
  <c r="G120" i="10"/>
  <c r="F120" i="10"/>
  <c r="E120" i="10"/>
  <c r="J119" i="10"/>
  <c r="I119" i="10"/>
  <c r="H119" i="10"/>
  <c r="G119" i="10"/>
  <c r="F119" i="10"/>
  <c r="E119" i="10"/>
  <c r="J118" i="10"/>
  <c r="I118" i="10"/>
  <c r="H118" i="10"/>
  <c r="G118" i="10"/>
  <c r="F118" i="10"/>
  <c r="E118" i="10"/>
  <c r="J117" i="10"/>
  <c r="I117" i="10"/>
  <c r="H117" i="10"/>
  <c r="G117" i="10"/>
  <c r="F117" i="10"/>
  <c r="E117" i="10"/>
  <c r="J116" i="10"/>
  <c r="I116" i="10"/>
  <c r="H116" i="10"/>
  <c r="G116" i="10"/>
  <c r="F116" i="10"/>
  <c r="E116" i="10"/>
  <c r="J115" i="10"/>
  <c r="I115" i="10"/>
  <c r="H115" i="10"/>
  <c r="G115" i="10"/>
  <c r="F115" i="10"/>
  <c r="E115" i="10"/>
  <c r="J114" i="10"/>
  <c r="I114" i="10"/>
  <c r="H114" i="10"/>
  <c r="G114" i="10"/>
  <c r="F114" i="10"/>
  <c r="E114" i="10"/>
  <c r="J113" i="10"/>
  <c r="I113" i="10"/>
  <c r="H113" i="10"/>
  <c r="G113" i="10"/>
  <c r="F113" i="10"/>
  <c r="E113" i="10"/>
  <c r="J112" i="10"/>
  <c r="I112" i="10"/>
  <c r="H112" i="10"/>
  <c r="G112" i="10"/>
  <c r="F112" i="10"/>
  <c r="E112" i="10"/>
  <c r="J111" i="10"/>
  <c r="I111" i="10"/>
  <c r="H111" i="10"/>
  <c r="G111" i="10"/>
  <c r="F111" i="10"/>
  <c r="E111" i="10"/>
  <c r="J110" i="10"/>
  <c r="I110" i="10"/>
  <c r="H110" i="10"/>
  <c r="G110" i="10"/>
  <c r="F110" i="10"/>
  <c r="E110" i="10"/>
  <c r="J109" i="10"/>
  <c r="I109" i="10"/>
  <c r="H109" i="10"/>
  <c r="G109" i="10"/>
  <c r="F109" i="10"/>
  <c r="E109" i="10"/>
  <c r="J108" i="10"/>
  <c r="I108" i="10"/>
  <c r="H108" i="10"/>
  <c r="G108" i="10"/>
  <c r="F108" i="10"/>
  <c r="E108" i="10"/>
  <c r="J107" i="10"/>
  <c r="I107" i="10"/>
  <c r="H107" i="10"/>
  <c r="G107" i="10"/>
  <c r="F107" i="10"/>
  <c r="E107" i="10"/>
  <c r="J106" i="10"/>
  <c r="I106" i="10"/>
  <c r="H106" i="10"/>
  <c r="G106" i="10"/>
  <c r="F106" i="10"/>
  <c r="E106" i="10"/>
  <c r="J105" i="10"/>
  <c r="I105" i="10"/>
  <c r="H105" i="10"/>
  <c r="G105" i="10"/>
  <c r="F105" i="10"/>
  <c r="E105" i="10"/>
  <c r="J104" i="10"/>
  <c r="I104" i="10"/>
  <c r="H104" i="10"/>
  <c r="G104" i="10"/>
  <c r="F104" i="10"/>
  <c r="E104" i="10"/>
  <c r="J103" i="10"/>
  <c r="I103" i="10"/>
  <c r="H103" i="10"/>
  <c r="G103" i="10"/>
  <c r="F103" i="10"/>
  <c r="E103" i="10"/>
  <c r="J102" i="10"/>
  <c r="I102" i="10"/>
  <c r="H102" i="10"/>
  <c r="G102" i="10"/>
  <c r="F102" i="10"/>
  <c r="E102" i="10"/>
  <c r="J101" i="10"/>
  <c r="I101" i="10"/>
  <c r="H101" i="10"/>
  <c r="G101" i="10"/>
  <c r="F101" i="10"/>
  <c r="E101" i="10"/>
  <c r="J100" i="10"/>
  <c r="I100" i="10"/>
  <c r="H100" i="10"/>
  <c r="G100" i="10"/>
  <c r="F100" i="10"/>
  <c r="E100" i="10"/>
  <c r="J99" i="10"/>
  <c r="I99" i="10"/>
  <c r="H99" i="10"/>
  <c r="G99" i="10"/>
  <c r="F99" i="10"/>
  <c r="E99" i="10"/>
  <c r="J98" i="10"/>
  <c r="I98" i="10"/>
  <c r="H98" i="10"/>
  <c r="G98" i="10"/>
  <c r="F98" i="10"/>
  <c r="E98" i="10"/>
  <c r="J97" i="10"/>
  <c r="I97" i="10"/>
  <c r="H97" i="10"/>
  <c r="G97" i="10"/>
  <c r="F97" i="10"/>
  <c r="E97" i="10"/>
  <c r="J96" i="10"/>
  <c r="I96" i="10"/>
  <c r="H96" i="10"/>
  <c r="G96" i="10"/>
  <c r="F96" i="10"/>
  <c r="E96" i="10"/>
  <c r="J95" i="10"/>
  <c r="I95" i="10"/>
  <c r="H95" i="10"/>
  <c r="G95" i="10"/>
  <c r="F95" i="10"/>
  <c r="E95" i="10"/>
  <c r="J94" i="10"/>
  <c r="I94" i="10"/>
  <c r="H94" i="10"/>
  <c r="G94" i="10"/>
  <c r="F94" i="10"/>
  <c r="E94" i="10"/>
  <c r="J93" i="10"/>
  <c r="I93" i="10"/>
  <c r="H93" i="10"/>
  <c r="G93" i="10"/>
  <c r="F93" i="10"/>
  <c r="E93" i="10"/>
  <c r="J92" i="10"/>
  <c r="I92" i="10"/>
  <c r="H92" i="10"/>
  <c r="G92" i="10"/>
  <c r="F92" i="10"/>
  <c r="E92" i="10"/>
  <c r="J91" i="10"/>
  <c r="I91" i="10"/>
  <c r="H91" i="10"/>
  <c r="G91" i="10"/>
  <c r="F91" i="10"/>
  <c r="E91" i="10"/>
  <c r="J90" i="10"/>
  <c r="I90" i="10"/>
  <c r="H90" i="10"/>
  <c r="G90" i="10"/>
  <c r="F90" i="10"/>
  <c r="E90" i="10"/>
  <c r="J89" i="10"/>
  <c r="I89" i="10"/>
  <c r="H89" i="10"/>
  <c r="G89" i="10"/>
  <c r="F89" i="10"/>
  <c r="E89" i="10"/>
  <c r="J88" i="10"/>
  <c r="I88" i="10"/>
  <c r="H88" i="10"/>
  <c r="G88" i="10"/>
  <c r="F88" i="10"/>
  <c r="E88" i="10"/>
  <c r="J87" i="10"/>
  <c r="I87" i="10"/>
  <c r="H87" i="10"/>
  <c r="G87" i="10"/>
  <c r="F87" i="10"/>
  <c r="E87" i="10"/>
  <c r="J85" i="10"/>
  <c r="I85" i="10"/>
  <c r="H85" i="10"/>
  <c r="G85" i="10"/>
  <c r="F85" i="10"/>
  <c r="E85" i="10"/>
  <c r="J84" i="10"/>
  <c r="I84" i="10"/>
  <c r="H84" i="10"/>
  <c r="G84" i="10"/>
  <c r="F84" i="10"/>
  <c r="E84" i="10"/>
  <c r="J83" i="10"/>
  <c r="I83" i="10"/>
  <c r="H83" i="10"/>
  <c r="G83" i="10"/>
  <c r="F83" i="10"/>
  <c r="E83" i="10"/>
  <c r="J82" i="10"/>
  <c r="I82" i="10"/>
  <c r="H82" i="10"/>
  <c r="G82" i="10"/>
  <c r="F82" i="10"/>
  <c r="E82" i="10"/>
  <c r="J81" i="10"/>
  <c r="I81" i="10"/>
  <c r="H81" i="10"/>
  <c r="G81" i="10"/>
  <c r="F81" i="10"/>
  <c r="E81" i="10"/>
  <c r="J80" i="10"/>
  <c r="I80" i="10"/>
  <c r="H80" i="10"/>
  <c r="G80" i="10"/>
  <c r="F80" i="10"/>
  <c r="E80" i="10"/>
  <c r="J79" i="10"/>
  <c r="I79" i="10"/>
  <c r="H79" i="10"/>
  <c r="G79" i="10"/>
  <c r="F79" i="10"/>
  <c r="E79" i="10"/>
  <c r="J78" i="10"/>
  <c r="I78" i="10"/>
  <c r="H78" i="10"/>
  <c r="G78" i="10"/>
  <c r="F78" i="10"/>
  <c r="E78" i="10"/>
  <c r="J77" i="10"/>
  <c r="I77" i="10"/>
  <c r="H77" i="10"/>
  <c r="G77" i="10"/>
  <c r="F77" i="10"/>
  <c r="E77" i="10"/>
  <c r="J76" i="10"/>
  <c r="I76" i="10"/>
  <c r="H76" i="10"/>
  <c r="G76" i="10"/>
  <c r="F76" i="10"/>
  <c r="E76" i="10"/>
  <c r="J75" i="10"/>
  <c r="I75" i="10"/>
  <c r="H75" i="10"/>
  <c r="G75" i="10"/>
  <c r="F75" i="10"/>
  <c r="E75" i="10"/>
  <c r="J74" i="10"/>
  <c r="I74" i="10"/>
  <c r="H74" i="10"/>
  <c r="G74" i="10"/>
  <c r="F74" i="10"/>
  <c r="E74" i="10"/>
  <c r="J73" i="10"/>
  <c r="I73" i="10"/>
  <c r="H73" i="10"/>
  <c r="G73" i="10"/>
  <c r="F73" i="10"/>
  <c r="E73" i="10"/>
  <c r="J72" i="10"/>
  <c r="I72" i="10"/>
  <c r="H72" i="10"/>
  <c r="G72" i="10"/>
  <c r="F72" i="10"/>
  <c r="E72" i="10"/>
  <c r="J71" i="10"/>
  <c r="I71" i="10"/>
  <c r="H71" i="10"/>
  <c r="G71" i="10"/>
  <c r="F71" i="10"/>
  <c r="E71" i="10"/>
  <c r="J70" i="10"/>
  <c r="I70" i="10"/>
  <c r="H70" i="10"/>
  <c r="G70" i="10"/>
  <c r="F70" i="10"/>
  <c r="E70" i="10"/>
  <c r="J69" i="10"/>
  <c r="I69" i="10"/>
  <c r="H69" i="10"/>
  <c r="G69" i="10"/>
  <c r="F69" i="10"/>
  <c r="E69" i="10"/>
  <c r="J68" i="10"/>
  <c r="I68" i="10"/>
  <c r="H68" i="10"/>
  <c r="G68" i="10"/>
  <c r="F68" i="10"/>
  <c r="E68" i="10"/>
  <c r="J67" i="10"/>
  <c r="I67" i="10"/>
  <c r="H67" i="10"/>
  <c r="G67" i="10"/>
  <c r="F67" i="10"/>
  <c r="E67" i="10"/>
  <c r="J66" i="10"/>
  <c r="I66" i="10"/>
  <c r="H66" i="10"/>
  <c r="G66" i="10"/>
  <c r="F66" i="10"/>
  <c r="E66" i="10"/>
  <c r="J65" i="10"/>
  <c r="I65" i="10"/>
  <c r="H65" i="10"/>
  <c r="G65" i="10"/>
  <c r="F65" i="10"/>
  <c r="E65" i="10"/>
  <c r="J64" i="10"/>
  <c r="I64" i="10"/>
  <c r="H64" i="10"/>
  <c r="G64" i="10"/>
  <c r="F64" i="10"/>
  <c r="E64" i="10"/>
  <c r="J63" i="10"/>
  <c r="I63" i="10"/>
  <c r="H63" i="10"/>
  <c r="G63" i="10"/>
  <c r="F63" i="10"/>
  <c r="E63" i="10"/>
  <c r="J62" i="10"/>
  <c r="I62" i="10"/>
  <c r="H62" i="10"/>
  <c r="G62" i="10"/>
  <c r="F62" i="10"/>
  <c r="E62" i="10"/>
  <c r="J61" i="10"/>
  <c r="I61" i="10"/>
  <c r="H61" i="10"/>
  <c r="G61" i="10"/>
  <c r="F61" i="10"/>
  <c r="E61" i="10"/>
  <c r="J59" i="10"/>
  <c r="I59" i="10"/>
  <c r="H59" i="10"/>
  <c r="G59" i="10"/>
  <c r="F59" i="10"/>
  <c r="E59" i="10"/>
  <c r="J58" i="10"/>
  <c r="I58" i="10"/>
  <c r="H58" i="10"/>
  <c r="G58" i="10"/>
  <c r="F58" i="10"/>
  <c r="E58" i="10"/>
  <c r="J57" i="10"/>
  <c r="I57" i="10"/>
  <c r="H57" i="10"/>
  <c r="G57" i="10"/>
  <c r="F57" i="10"/>
  <c r="E57" i="10"/>
  <c r="J56" i="10"/>
  <c r="I56" i="10"/>
  <c r="H56" i="10"/>
  <c r="G56" i="10"/>
  <c r="F56" i="10"/>
  <c r="E56" i="10"/>
  <c r="J55" i="10"/>
  <c r="I55" i="10"/>
  <c r="H55" i="10"/>
  <c r="G55" i="10"/>
  <c r="F55" i="10"/>
  <c r="E55" i="10"/>
  <c r="J54" i="10"/>
  <c r="I54" i="10"/>
  <c r="H54" i="10"/>
  <c r="G54" i="10"/>
  <c r="F54" i="10"/>
  <c r="E54" i="10"/>
  <c r="J53" i="10"/>
  <c r="I53" i="10"/>
  <c r="H53" i="10"/>
  <c r="G53" i="10"/>
  <c r="F53" i="10"/>
  <c r="E53" i="10"/>
  <c r="J52" i="10"/>
  <c r="I52" i="10"/>
  <c r="H52" i="10"/>
  <c r="G52" i="10"/>
  <c r="F52" i="10"/>
  <c r="E52" i="10"/>
  <c r="J51" i="10"/>
  <c r="I51" i="10"/>
  <c r="H51" i="10"/>
  <c r="G51" i="10"/>
  <c r="F51" i="10"/>
  <c r="E51" i="10"/>
  <c r="J50" i="10"/>
  <c r="I50" i="10"/>
  <c r="H50" i="10"/>
  <c r="G50" i="10"/>
  <c r="F50" i="10"/>
  <c r="E50" i="10"/>
  <c r="J49" i="10"/>
  <c r="I49" i="10"/>
  <c r="H49" i="10"/>
  <c r="G49" i="10"/>
  <c r="F49" i="10"/>
  <c r="E49" i="10"/>
  <c r="J48" i="10"/>
  <c r="I48" i="10"/>
  <c r="H48" i="10"/>
  <c r="G48" i="10"/>
  <c r="F48" i="10"/>
  <c r="E48" i="10"/>
  <c r="J47" i="10"/>
  <c r="I47" i="10"/>
  <c r="H47" i="10"/>
  <c r="G47" i="10"/>
  <c r="F47" i="10"/>
  <c r="E47" i="10"/>
  <c r="J46" i="10"/>
  <c r="I46" i="10"/>
  <c r="H46" i="10"/>
  <c r="G46" i="10"/>
  <c r="F46" i="10"/>
  <c r="E46" i="10"/>
  <c r="J45" i="10"/>
  <c r="I45" i="10"/>
  <c r="H45" i="10"/>
  <c r="G45" i="10"/>
  <c r="F45" i="10"/>
  <c r="E45" i="10"/>
  <c r="J44" i="10"/>
  <c r="I44" i="10"/>
  <c r="H44" i="10"/>
  <c r="G44" i="10"/>
  <c r="F44" i="10"/>
  <c r="E44" i="10"/>
  <c r="J43" i="10"/>
  <c r="I43" i="10"/>
  <c r="H43" i="10"/>
  <c r="G43" i="10"/>
  <c r="F43" i="10"/>
  <c r="E43" i="10"/>
  <c r="J42" i="10"/>
  <c r="I42" i="10"/>
  <c r="H42" i="10"/>
  <c r="G42" i="10"/>
  <c r="F42" i="10"/>
  <c r="E42" i="10"/>
  <c r="J41" i="10"/>
  <c r="I41" i="10"/>
  <c r="H41" i="10"/>
  <c r="G41" i="10"/>
  <c r="F41" i="10"/>
  <c r="E41" i="10"/>
  <c r="J40" i="10"/>
  <c r="I40" i="10"/>
  <c r="H40" i="10"/>
  <c r="G40" i="10"/>
  <c r="F40" i="10"/>
  <c r="E40" i="10"/>
  <c r="J39" i="10"/>
  <c r="I39" i="10"/>
  <c r="H39" i="10"/>
  <c r="G39" i="10"/>
  <c r="F39" i="10"/>
  <c r="E39" i="10"/>
  <c r="J38" i="10"/>
  <c r="I38" i="10"/>
  <c r="H38" i="10"/>
  <c r="G38" i="10"/>
  <c r="F38" i="10"/>
  <c r="E38" i="10"/>
  <c r="J37" i="10"/>
  <c r="I37" i="10"/>
  <c r="H37" i="10"/>
  <c r="G37" i="10"/>
  <c r="F37" i="10"/>
  <c r="E37" i="10"/>
  <c r="J36" i="10"/>
  <c r="I36" i="10"/>
  <c r="H36" i="10"/>
  <c r="G36" i="10"/>
  <c r="F36" i="10"/>
  <c r="E36" i="10"/>
  <c r="J35" i="10"/>
  <c r="I35" i="10"/>
  <c r="H35" i="10"/>
  <c r="G35" i="10"/>
  <c r="F35" i="10"/>
  <c r="E35" i="10"/>
  <c r="J34" i="10"/>
  <c r="I34" i="10"/>
  <c r="H34" i="10"/>
  <c r="G34" i="10"/>
  <c r="F34" i="10"/>
  <c r="E34" i="10"/>
  <c r="J33" i="10"/>
  <c r="I33" i="10"/>
  <c r="H33" i="10"/>
  <c r="G33" i="10"/>
  <c r="F33" i="10"/>
  <c r="E33" i="10"/>
  <c r="J32" i="10"/>
  <c r="I32" i="10"/>
  <c r="H32" i="10"/>
  <c r="G32" i="10"/>
  <c r="F32" i="10"/>
  <c r="E32" i="10"/>
  <c r="J30" i="10"/>
  <c r="I30" i="10"/>
  <c r="H30" i="10"/>
  <c r="G30" i="10"/>
  <c r="F30" i="10"/>
  <c r="E30" i="10"/>
  <c r="J29" i="10"/>
  <c r="I29" i="10"/>
  <c r="H29" i="10"/>
  <c r="G29" i="10"/>
  <c r="F29" i="10"/>
  <c r="E29" i="10"/>
  <c r="J28" i="10"/>
  <c r="I28" i="10"/>
  <c r="H28" i="10"/>
  <c r="G28" i="10"/>
  <c r="F28" i="10"/>
  <c r="E28" i="10"/>
  <c r="J27" i="10"/>
  <c r="I27" i="10"/>
  <c r="H27" i="10"/>
  <c r="G27" i="10"/>
  <c r="F27" i="10"/>
  <c r="E27" i="10"/>
  <c r="J26" i="10"/>
  <c r="I26" i="10"/>
  <c r="H26" i="10"/>
  <c r="G26" i="10"/>
  <c r="F26" i="10"/>
  <c r="E26" i="10"/>
  <c r="J25" i="10"/>
  <c r="I25" i="10"/>
  <c r="H25" i="10"/>
  <c r="G25" i="10"/>
  <c r="F25" i="10"/>
  <c r="E25" i="10"/>
  <c r="J24" i="10"/>
  <c r="I24" i="10"/>
  <c r="H24" i="10"/>
  <c r="G24" i="10"/>
  <c r="F24" i="10"/>
  <c r="E24" i="10"/>
  <c r="J23" i="10"/>
  <c r="I23" i="10"/>
  <c r="H23" i="10"/>
  <c r="G23" i="10"/>
  <c r="F23" i="10"/>
  <c r="E23" i="10"/>
  <c r="J21" i="10"/>
  <c r="I21" i="10"/>
  <c r="H21" i="10"/>
  <c r="G21" i="10"/>
  <c r="F21" i="10"/>
  <c r="E21" i="10"/>
  <c r="J20" i="10"/>
  <c r="I20" i="10"/>
  <c r="H20" i="10"/>
  <c r="G20" i="10"/>
  <c r="F20" i="10"/>
  <c r="E20" i="10"/>
  <c r="J19" i="10"/>
  <c r="I19" i="10"/>
  <c r="H19" i="10"/>
  <c r="G19" i="10"/>
  <c r="F19" i="10"/>
  <c r="E19" i="10"/>
  <c r="J18" i="10"/>
  <c r="I18" i="10"/>
  <c r="H18" i="10"/>
  <c r="G18" i="10"/>
  <c r="F18" i="10"/>
  <c r="E18" i="10"/>
  <c r="J17" i="10"/>
  <c r="I17" i="10"/>
  <c r="H17" i="10"/>
  <c r="G17" i="10"/>
  <c r="F17" i="10"/>
  <c r="E17" i="10"/>
  <c r="J16" i="10"/>
  <c r="I16" i="10"/>
  <c r="H16" i="10"/>
  <c r="G16" i="10"/>
  <c r="F16" i="10"/>
  <c r="E16" i="10"/>
  <c r="J15" i="10"/>
  <c r="I15" i="10"/>
  <c r="H15" i="10"/>
  <c r="G15" i="10"/>
  <c r="F15" i="10"/>
  <c r="E15" i="10"/>
  <c r="J14" i="10"/>
  <c r="I14" i="10"/>
  <c r="H14" i="10"/>
  <c r="G14" i="10"/>
  <c r="F14" i="10"/>
  <c r="E14" i="10"/>
  <c r="J13" i="10"/>
  <c r="I13" i="10"/>
  <c r="H13" i="10"/>
  <c r="G13" i="10"/>
  <c r="F13" i="10"/>
  <c r="E13" i="10"/>
  <c r="J12" i="10"/>
  <c r="I12" i="10"/>
  <c r="H12" i="10"/>
  <c r="G12" i="10"/>
  <c r="F12" i="10"/>
  <c r="E12" i="10"/>
  <c r="J11" i="10"/>
  <c r="I11" i="10"/>
  <c r="H11" i="10"/>
  <c r="G11" i="10"/>
  <c r="F11" i="10"/>
  <c r="E11" i="10"/>
  <c r="J10" i="10"/>
  <c r="I10" i="10"/>
  <c r="H10" i="10"/>
  <c r="G10" i="10"/>
  <c r="F10" i="10"/>
  <c r="E10" i="10"/>
  <c r="J9" i="10"/>
  <c r="I9" i="10"/>
  <c r="H9" i="10"/>
  <c r="G9" i="10"/>
  <c r="F9" i="10"/>
  <c r="E9" i="10"/>
  <c r="J8" i="10"/>
  <c r="I8" i="10"/>
  <c r="H8" i="10"/>
  <c r="G8" i="10"/>
  <c r="F8" i="10"/>
  <c r="E8" i="10"/>
  <c r="J7" i="10"/>
  <c r="I7" i="10"/>
  <c r="H7" i="10"/>
  <c r="G7" i="10"/>
  <c r="F7" i="10"/>
  <c r="E7" i="10"/>
  <c r="J6" i="10"/>
  <c r="I6" i="10"/>
  <c r="H6" i="10"/>
  <c r="G6" i="10"/>
  <c r="F6" i="10"/>
  <c r="E6" i="10"/>
  <c r="J5" i="10"/>
  <c r="I5" i="10"/>
  <c r="H5" i="10"/>
  <c r="G5" i="10"/>
  <c r="F5" i="10"/>
  <c r="E5" i="10"/>
  <c r="J4" i="10"/>
  <c r="I4" i="10"/>
  <c r="H4" i="10"/>
  <c r="G4" i="10"/>
  <c r="F4" i="10"/>
  <c r="E4" i="10"/>
  <c r="J3" i="10"/>
  <c r="I3" i="10"/>
  <c r="H3" i="10"/>
  <c r="G3" i="10"/>
  <c r="F3" i="10"/>
  <c r="E3" i="10"/>
  <c r="D68" i="14"/>
  <c r="D75" i="14"/>
  <c r="E3" i="24"/>
  <c r="F3" i="24"/>
  <c r="G3" i="24"/>
  <c r="H3" i="24"/>
  <c r="I3" i="24"/>
  <c r="J3" i="24"/>
  <c r="E4" i="24"/>
  <c r="F4" i="24"/>
  <c r="G4" i="24"/>
  <c r="H4" i="24"/>
  <c r="I4" i="24"/>
  <c r="J4" i="24"/>
  <c r="E5" i="24"/>
  <c r="F5" i="24"/>
  <c r="G5" i="24"/>
  <c r="H5" i="24"/>
  <c r="I5" i="24"/>
  <c r="J5" i="24"/>
  <c r="E6" i="24"/>
  <c r="F6" i="24"/>
  <c r="G6" i="24"/>
  <c r="H6" i="24"/>
  <c r="I6" i="24"/>
  <c r="J6" i="24"/>
  <c r="E7" i="24"/>
  <c r="F7" i="24"/>
  <c r="G7" i="24"/>
  <c r="H7" i="24"/>
  <c r="I7" i="24"/>
  <c r="J7" i="24"/>
  <c r="E8" i="24"/>
  <c r="F8" i="24"/>
  <c r="G8" i="24"/>
  <c r="H8" i="24"/>
  <c r="I8" i="24"/>
  <c r="J8" i="24"/>
  <c r="E9" i="24"/>
  <c r="F9" i="24"/>
  <c r="G9" i="24"/>
  <c r="H9" i="24"/>
  <c r="I9" i="24"/>
  <c r="J9" i="24"/>
  <c r="E10" i="24"/>
  <c r="F10" i="24"/>
  <c r="G10" i="24"/>
  <c r="H10" i="24"/>
  <c r="I10" i="24"/>
  <c r="J10" i="24"/>
  <c r="E11" i="24"/>
  <c r="F11" i="24"/>
  <c r="G11" i="24"/>
  <c r="H11" i="24"/>
  <c r="I11" i="24"/>
  <c r="J11" i="24"/>
  <c r="E12" i="24"/>
  <c r="F12" i="24"/>
  <c r="G12" i="24"/>
  <c r="H12" i="24"/>
  <c r="I12" i="24"/>
  <c r="J12" i="24"/>
  <c r="E13" i="24"/>
  <c r="F13" i="24"/>
  <c r="G13" i="24"/>
  <c r="H13" i="24"/>
  <c r="I13" i="24"/>
  <c r="J13" i="24"/>
  <c r="E14" i="24"/>
  <c r="F14" i="24"/>
  <c r="G14" i="24"/>
  <c r="H14" i="24"/>
  <c r="I14" i="24"/>
  <c r="J14" i="24"/>
  <c r="E15" i="24"/>
  <c r="F15" i="24"/>
  <c r="G15" i="24"/>
  <c r="H15" i="24"/>
  <c r="I15" i="24"/>
  <c r="J15" i="24"/>
  <c r="E16" i="24"/>
  <c r="F16" i="24"/>
  <c r="G16" i="24"/>
  <c r="H16" i="24"/>
  <c r="I16" i="24"/>
  <c r="J16" i="24"/>
  <c r="E17" i="24"/>
  <c r="F17" i="24"/>
  <c r="G17" i="24"/>
  <c r="H17" i="24"/>
  <c r="I17" i="24"/>
  <c r="J17" i="24"/>
  <c r="E18" i="24"/>
  <c r="F18" i="24"/>
  <c r="G18" i="24"/>
  <c r="H18" i="24"/>
  <c r="I18" i="24"/>
  <c r="J18" i="24"/>
  <c r="E19" i="24"/>
  <c r="F19" i="24"/>
  <c r="G19" i="24"/>
  <c r="H19" i="24"/>
  <c r="I19" i="24"/>
  <c r="J19" i="24"/>
  <c r="E22" i="24"/>
  <c r="E23" i="24"/>
  <c r="F23" i="24"/>
  <c r="G23" i="24"/>
  <c r="H23" i="24"/>
  <c r="I23" i="24"/>
  <c r="J23" i="24"/>
  <c r="E24" i="24"/>
  <c r="F24" i="24"/>
  <c r="G24" i="24"/>
  <c r="H24" i="24"/>
  <c r="I24" i="24"/>
  <c r="J24" i="24"/>
  <c r="E25" i="24"/>
  <c r="H25" i="24"/>
  <c r="I25" i="24"/>
  <c r="J25" i="24"/>
  <c r="E26" i="24"/>
  <c r="F26" i="24"/>
  <c r="G26" i="24"/>
  <c r="H26" i="24"/>
  <c r="I26" i="24"/>
  <c r="J26" i="24"/>
  <c r="E27" i="24"/>
  <c r="F27" i="24"/>
  <c r="G27" i="24"/>
  <c r="H27" i="24"/>
  <c r="I27" i="24"/>
  <c r="J27" i="24"/>
  <c r="E28" i="24"/>
  <c r="H28" i="24"/>
  <c r="I28" i="24"/>
  <c r="J28" i="24"/>
  <c r="E29" i="24"/>
  <c r="F29" i="24"/>
  <c r="G29" i="24"/>
  <c r="H29" i="24"/>
  <c r="I29" i="24"/>
  <c r="J29" i="24"/>
  <c r="E30" i="24"/>
  <c r="F30" i="24"/>
  <c r="G30" i="24"/>
  <c r="H30" i="24"/>
  <c r="I30" i="24"/>
  <c r="J30" i="24"/>
  <c r="E31" i="24"/>
  <c r="H31" i="24"/>
  <c r="I31" i="24"/>
  <c r="J31" i="24"/>
  <c r="E32" i="24"/>
  <c r="H32" i="24"/>
  <c r="I32" i="24"/>
  <c r="J32" i="24"/>
  <c r="E33" i="24"/>
  <c r="F33" i="24"/>
  <c r="G33" i="24"/>
  <c r="H33" i="24"/>
  <c r="I33" i="24"/>
  <c r="J33" i="24"/>
  <c r="E34" i="24"/>
  <c r="F34" i="24"/>
  <c r="G34" i="24"/>
  <c r="H34" i="24"/>
  <c r="I34" i="24"/>
  <c r="J34" i="24"/>
  <c r="E35" i="24"/>
  <c r="F35" i="24"/>
  <c r="G35" i="24"/>
  <c r="H35" i="24"/>
  <c r="I35" i="24"/>
  <c r="J35" i="24"/>
  <c r="E36" i="24"/>
  <c r="F36" i="24"/>
  <c r="G36" i="24"/>
  <c r="H36" i="24"/>
  <c r="I36" i="24"/>
  <c r="J36" i="24"/>
  <c r="E37" i="24"/>
  <c r="F37" i="24"/>
  <c r="G37" i="24"/>
  <c r="H37" i="24"/>
  <c r="I37" i="24"/>
  <c r="J37" i="24"/>
  <c r="E38" i="24"/>
  <c r="F38" i="24"/>
  <c r="G38" i="24"/>
  <c r="H38" i="24"/>
  <c r="I38" i="24"/>
  <c r="J38" i="24"/>
  <c r="E39" i="24"/>
  <c r="F39" i="24"/>
  <c r="G39" i="24"/>
  <c r="H39" i="24"/>
  <c r="I39" i="24"/>
  <c r="J39" i="24"/>
  <c r="E40" i="24"/>
  <c r="F40" i="24"/>
  <c r="G40" i="24"/>
  <c r="H40" i="24"/>
  <c r="I40" i="24"/>
  <c r="J40" i="24"/>
  <c r="E41" i="24"/>
  <c r="F41" i="24"/>
  <c r="G41" i="24"/>
  <c r="H41" i="24"/>
  <c r="I41" i="24"/>
  <c r="J41" i="24"/>
  <c r="E42" i="24"/>
  <c r="F42" i="24"/>
  <c r="G42" i="24"/>
  <c r="H42" i="24"/>
  <c r="I42" i="24"/>
  <c r="J42" i="24"/>
  <c r="E43" i="24"/>
  <c r="F43" i="24"/>
  <c r="G43" i="24"/>
  <c r="H43" i="24"/>
  <c r="I43" i="24"/>
  <c r="J43" i="24"/>
  <c r="E44" i="24"/>
  <c r="F44" i="24"/>
  <c r="G44" i="24"/>
  <c r="H44" i="24"/>
  <c r="I44" i="24"/>
  <c r="J44" i="24"/>
  <c r="E45" i="24"/>
  <c r="F45" i="24"/>
  <c r="G45" i="24"/>
  <c r="H45" i="24"/>
  <c r="I45" i="24"/>
  <c r="J45" i="24"/>
  <c r="E46" i="24"/>
  <c r="F46" i="24"/>
  <c r="G46" i="24"/>
  <c r="H46" i="24"/>
  <c r="I46" i="24"/>
  <c r="J46" i="24"/>
  <c r="E47" i="24"/>
  <c r="F47" i="24"/>
  <c r="G47" i="24"/>
  <c r="H47" i="24"/>
  <c r="I47" i="24"/>
  <c r="J47" i="24"/>
  <c r="E48" i="24"/>
  <c r="F48" i="24"/>
  <c r="G48" i="24"/>
  <c r="H48" i="24"/>
  <c r="I48" i="24"/>
  <c r="J48" i="24"/>
  <c r="E49" i="24"/>
  <c r="F49" i="24"/>
  <c r="G49" i="24"/>
  <c r="H49" i="24"/>
  <c r="I49" i="24"/>
  <c r="J49" i="24"/>
  <c r="E50" i="24"/>
  <c r="F50" i="24"/>
  <c r="G50" i="24"/>
  <c r="H50" i="24"/>
  <c r="I50" i="24"/>
  <c r="J50" i="24"/>
  <c r="E51" i="24"/>
  <c r="F51" i="24"/>
  <c r="G51" i="24"/>
  <c r="H51" i="24"/>
  <c r="I51" i="24"/>
  <c r="J51" i="24"/>
  <c r="E52" i="24"/>
  <c r="F52" i="24"/>
  <c r="G52" i="24"/>
  <c r="H52" i="24"/>
  <c r="I52" i="24"/>
  <c r="J52" i="24"/>
  <c r="E53" i="24"/>
  <c r="F53" i="24"/>
  <c r="G53" i="24"/>
  <c r="H53" i="24"/>
  <c r="I53" i="24"/>
  <c r="J53" i="24"/>
  <c r="E54" i="24"/>
  <c r="F54" i="24"/>
  <c r="G54" i="24"/>
  <c r="H54" i="24"/>
  <c r="I54" i="24"/>
  <c r="J54" i="24"/>
  <c r="E55" i="24"/>
  <c r="F55" i="24"/>
  <c r="G55" i="24"/>
  <c r="H55" i="24"/>
  <c r="I55" i="24"/>
  <c r="J55" i="24"/>
  <c r="E92" i="24"/>
  <c r="F92" i="24"/>
  <c r="G92" i="24"/>
  <c r="H92" i="24"/>
  <c r="I92" i="24"/>
  <c r="J92" i="24"/>
  <c r="E93" i="24"/>
  <c r="F93" i="24"/>
  <c r="G93" i="24"/>
  <c r="H93" i="24"/>
  <c r="I93" i="24"/>
  <c r="J93" i="24"/>
  <c r="E94" i="24"/>
  <c r="F94" i="24"/>
  <c r="G94" i="24"/>
  <c r="H94" i="24"/>
  <c r="I94" i="24"/>
  <c r="J94" i="24"/>
  <c r="E95" i="24"/>
  <c r="F95" i="24"/>
  <c r="G95" i="24"/>
  <c r="H95" i="24"/>
  <c r="I95" i="24"/>
  <c r="J95" i="24"/>
  <c r="E96" i="24"/>
  <c r="F96" i="24"/>
  <c r="G96" i="24"/>
  <c r="H96" i="24"/>
  <c r="I96" i="24"/>
  <c r="J96" i="24"/>
  <c r="E97" i="24"/>
  <c r="F97" i="24"/>
  <c r="G97" i="24"/>
  <c r="H97" i="24"/>
  <c r="I97" i="24"/>
  <c r="J97" i="24"/>
  <c r="E98" i="24"/>
  <c r="F98" i="24"/>
  <c r="G98" i="24"/>
  <c r="H98" i="24"/>
  <c r="I98" i="24"/>
  <c r="J98" i="24"/>
  <c r="E99" i="24"/>
  <c r="F99" i="24"/>
  <c r="G99" i="24"/>
  <c r="H99" i="24"/>
  <c r="I99" i="24"/>
  <c r="J99" i="24"/>
  <c r="E100" i="24"/>
  <c r="F100" i="24"/>
  <c r="G100" i="24"/>
  <c r="H100" i="24"/>
  <c r="I100" i="24"/>
  <c r="J100" i="24"/>
  <c r="E101" i="24"/>
  <c r="F101" i="24"/>
  <c r="G101" i="24"/>
  <c r="H101" i="24"/>
  <c r="I101" i="24"/>
  <c r="J101" i="24"/>
  <c r="E103" i="24"/>
  <c r="F103" i="24"/>
  <c r="G103" i="24"/>
  <c r="H103" i="24"/>
  <c r="I103" i="24"/>
  <c r="J103" i="24"/>
  <c r="E104" i="24"/>
  <c r="F104" i="24"/>
  <c r="G104" i="24"/>
  <c r="H104" i="24"/>
  <c r="I104" i="24"/>
  <c r="J104" i="24"/>
  <c r="E105" i="24"/>
  <c r="F105" i="24"/>
  <c r="G105" i="24"/>
  <c r="H105" i="24"/>
  <c r="I105" i="24"/>
  <c r="J105" i="24"/>
  <c r="E106" i="24"/>
  <c r="F106" i="24"/>
  <c r="G106" i="24"/>
  <c r="H106" i="24"/>
  <c r="I106" i="24"/>
  <c r="J106" i="24"/>
  <c r="E108" i="24"/>
  <c r="F108" i="24"/>
  <c r="G108" i="24"/>
  <c r="H108" i="24"/>
  <c r="I108" i="24"/>
  <c r="J108" i="24"/>
  <c r="E109" i="24"/>
  <c r="F109" i="24"/>
  <c r="G109" i="24"/>
  <c r="H109" i="24"/>
  <c r="I109" i="24"/>
  <c r="J109" i="24"/>
  <c r="E110" i="24"/>
  <c r="F110" i="24"/>
  <c r="G110" i="24"/>
  <c r="H110" i="24"/>
  <c r="I110" i="24"/>
  <c r="J110" i="24"/>
  <c r="E111" i="24"/>
  <c r="F111" i="24"/>
  <c r="G111" i="24"/>
  <c r="H111" i="24"/>
  <c r="I111" i="24"/>
  <c r="J111" i="24"/>
  <c r="E112" i="24"/>
  <c r="F112" i="24"/>
  <c r="G112" i="24"/>
  <c r="H112" i="24"/>
  <c r="I112" i="24"/>
  <c r="J112" i="24"/>
  <c r="E113" i="24"/>
  <c r="F113" i="24"/>
  <c r="G113" i="24"/>
  <c r="H113" i="24"/>
  <c r="I113" i="24"/>
  <c r="J113" i="24"/>
  <c r="E114" i="24"/>
  <c r="F114" i="24"/>
  <c r="G114" i="24"/>
  <c r="H114" i="24"/>
  <c r="I114" i="24"/>
  <c r="J114" i="24"/>
  <c r="E116" i="24"/>
  <c r="F116" i="24"/>
  <c r="G116" i="24"/>
  <c r="H116" i="24"/>
  <c r="I116" i="24"/>
  <c r="J116" i="24"/>
  <c r="E117" i="24"/>
  <c r="F117" i="24"/>
  <c r="G117" i="24"/>
  <c r="H117" i="24"/>
  <c r="I117" i="24"/>
  <c r="J117" i="24"/>
  <c r="E118" i="24"/>
  <c r="F118" i="24"/>
  <c r="G118" i="24"/>
  <c r="H118" i="24"/>
  <c r="I118" i="24"/>
  <c r="J118" i="24"/>
  <c r="E119" i="24"/>
  <c r="F119" i="24"/>
  <c r="G119" i="24"/>
  <c r="H119" i="24"/>
  <c r="I119" i="24"/>
  <c r="J119" i="24"/>
  <c r="E120" i="24"/>
  <c r="F120" i="24"/>
  <c r="G120" i="24"/>
  <c r="H120" i="24"/>
  <c r="I120" i="24"/>
  <c r="J120" i="24"/>
  <c r="E121" i="24"/>
  <c r="F121" i="24"/>
  <c r="G121" i="24"/>
  <c r="H121" i="24"/>
  <c r="I121" i="24"/>
  <c r="J121" i="24"/>
  <c r="E122" i="24"/>
  <c r="F122" i="24"/>
  <c r="G122" i="24"/>
  <c r="H122" i="24"/>
  <c r="I122" i="24"/>
  <c r="J122" i="24"/>
  <c r="E123" i="24"/>
  <c r="F123" i="24"/>
  <c r="G123" i="24"/>
  <c r="H123" i="24"/>
  <c r="I123" i="24"/>
  <c r="J123" i="24"/>
  <c r="E124" i="24"/>
  <c r="F124" i="24"/>
  <c r="G124" i="24"/>
  <c r="H124" i="24"/>
  <c r="I124" i="24"/>
  <c r="J124" i="24"/>
  <c r="E125" i="24"/>
  <c r="F125" i="24"/>
  <c r="G125" i="24"/>
  <c r="H125" i="24"/>
  <c r="I125" i="24"/>
  <c r="J125" i="24"/>
  <c r="E126" i="24"/>
  <c r="F126" i="24"/>
  <c r="G126" i="24"/>
  <c r="H126" i="24"/>
  <c r="I126" i="24"/>
  <c r="J126" i="24"/>
  <c r="E127" i="24"/>
  <c r="F127" i="24"/>
  <c r="G127" i="24"/>
  <c r="H127" i="24"/>
  <c r="I127" i="24"/>
  <c r="J127" i="24"/>
  <c r="E128" i="24"/>
  <c r="F128" i="24"/>
  <c r="G128" i="24"/>
  <c r="H128" i="24"/>
  <c r="I128" i="24"/>
  <c r="J128" i="24"/>
  <c r="E129" i="24"/>
  <c r="F129" i="24"/>
  <c r="G129" i="24"/>
  <c r="H129" i="24"/>
  <c r="I129" i="24"/>
  <c r="J129" i="24"/>
  <c r="E130" i="24"/>
  <c r="F130" i="24"/>
  <c r="G130" i="24"/>
  <c r="H130" i="24"/>
  <c r="I130" i="24"/>
  <c r="J130" i="24"/>
  <c r="E131" i="24"/>
  <c r="F131" i="24"/>
  <c r="G131" i="24"/>
  <c r="H131" i="24"/>
  <c r="I131" i="24"/>
  <c r="J131" i="24"/>
  <c r="E132" i="24"/>
  <c r="F132" i="24"/>
  <c r="G132" i="24"/>
  <c r="H132" i="24"/>
  <c r="I132" i="24"/>
  <c r="J132" i="24"/>
  <c r="E133" i="24"/>
  <c r="F133" i="24"/>
  <c r="G133" i="24"/>
  <c r="H133" i="24"/>
  <c r="I133" i="24"/>
  <c r="J133" i="24"/>
  <c r="E134" i="24"/>
  <c r="F134" i="24"/>
  <c r="G134" i="24"/>
  <c r="H134" i="24"/>
  <c r="I134" i="24"/>
  <c r="J134" i="24"/>
  <c r="E135" i="24"/>
  <c r="F135" i="24"/>
  <c r="G135" i="24"/>
  <c r="H135" i="24"/>
  <c r="I135" i="24"/>
  <c r="J135" i="24"/>
  <c r="E136" i="24"/>
  <c r="F136" i="24"/>
  <c r="G136" i="24"/>
  <c r="H136" i="24"/>
  <c r="I136" i="24"/>
  <c r="J136" i="24"/>
  <c r="E137" i="24"/>
  <c r="F137" i="24"/>
  <c r="G137" i="24"/>
  <c r="H137" i="24"/>
  <c r="I137" i="24"/>
  <c r="J137" i="24"/>
  <c r="E138" i="24"/>
  <c r="F138" i="24"/>
  <c r="G138" i="24"/>
  <c r="H138" i="24"/>
  <c r="I138" i="24"/>
  <c r="J138" i="24"/>
  <c r="E139" i="24"/>
  <c r="F139" i="24"/>
  <c r="G139" i="24"/>
  <c r="H139" i="24"/>
  <c r="I139" i="24"/>
  <c r="J139" i="24"/>
  <c r="E140" i="24"/>
  <c r="F140" i="24"/>
  <c r="G140" i="24"/>
  <c r="H140" i="24"/>
  <c r="I140" i="24"/>
  <c r="J140" i="24"/>
  <c r="E141" i="24"/>
  <c r="F141" i="24"/>
  <c r="G141" i="24"/>
  <c r="H141" i="24"/>
  <c r="I141" i="24"/>
  <c r="J141" i="24"/>
  <c r="E142" i="24"/>
  <c r="F142" i="24"/>
  <c r="G142" i="24"/>
  <c r="H142" i="24"/>
  <c r="I142" i="24"/>
  <c r="J142" i="24"/>
  <c r="E143" i="24"/>
  <c r="F143" i="24"/>
  <c r="G143" i="24"/>
  <c r="H143" i="24"/>
  <c r="I143" i="24"/>
  <c r="J143" i="24"/>
  <c r="E144" i="24"/>
  <c r="F144" i="24"/>
  <c r="G144" i="24"/>
  <c r="H144" i="24"/>
  <c r="I144" i="24"/>
  <c r="J144" i="24"/>
  <c r="E145" i="24"/>
  <c r="F145" i="24"/>
  <c r="G145" i="24"/>
  <c r="H145" i="24"/>
  <c r="I145" i="24"/>
  <c r="J145" i="24"/>
  <c r="E146" i="24"/>
  <c r="F146" i="24"/>
  <c r="G146" i="24"/>
  <c r="H146" i="24"/>
  <c r="I146" i="24"/>
  <c r="J146" i="24"/>
  <c r="E147" i="24"/>
  <c r="F147" i="24"/>
  <c r="G147" i="24"/>
  <c r="H147" i="24"/>
  <c r="I147" i="24"/>
  <c r="J147" i="24"/>
  <c r="E148" i="24"/>
  <c r="F148" i="24"/>
  <c r="G148" i="24"/>
  <c r="H148" i="24"/>
  <c r="I148" i="24"/>
  <c r="J148" i="24"/>
  <c r="E149" i="24"/>
  <c r="F149" i="24"/>
  <c r="G149" i="24"/>
  <c r="H149" i="24"/>
  <c r="I149" i="24"/>
  <c r="J149" i="24"/>
  <c r="E155" i="24"/>
  <c r="F155" i="24"/>
  <c r="G155" i="24"/>
  <c r="H155" i="24"/>
  <c r="I155" i="24"/>
  <c r="J155" i="24"/>
  <c r="E156" i="24"/>
  <c r="F156" i="24"/>
  <c r="G156" i="24"/>
  <c r="H156" i="24"/>
  <c r="I156" i="24"/>
  <c r="J156" i="24"/>
  <c r="E157" i="24"/>
  <c r="F157" i="24"/>
  <c r="G157" i="24"/>
  <c r="H157" i="24"/>
  <c r="I157" i="24"/>
  <c r="J157" i="24"/>
  <c r="E158" i="24"/>
  <c r="F158" i="24"/>
  <c r="G158" i="24"/>
  <c r="H158" i="24"/>
  <c r="I158" i="24"/>
  <c r="J158" i="24"/>
  <c r="E159" i="24"/>
  <c r="F159" i="24"/>
  <c r="G159" i="24"/>
  <c r="H159" i="24"/>
  <c r="I159" i="24"/>
  <c r="J159" i="24"/>
  <c r="E160" i="24"/>
  <c r="F160" i="24"/>
  <c r="G160" i="24"/>
  <c r="H160" i="24"/>
  <c r="I160" i="24"/>
  <c r="J160" i="24"/>
  <c r="E161" i="24"/>
  <c r="F161" i="24"/>
  <c r="G161" i="24"/>
  <c r="H161" i="24"/>
  <c r="I161" i="24"/>
  <c r="J161" i="24"/>
  <c r="E162" i="24"/>
  <c r="F162" i="24"/>
  <c r="G162" i="24"/>
  <c r="H162" i="24"/>
  <c r="I162" i="24"/>
  <c r="J162" i="24"/>
  <c r="E163" i="24"/>
  <c r="F163" i="24"/>
  <c r="G163" i="24"/>
  <c r="H163" i="24"/>
  <c r="I163" i="24"/>
  <c r="J163" i="24"/>
  <c r="E164" i="24"/>
  <c r="F164" i="24"/>
  <c r="G164" i="24"/>
  <c r="H164" i="24"/>
  <c r="I164" i="24"/>
  <c r="J164" i="24"/>
  <c r="E165" i="24"/>
  <c r="F165" i="24"/>
  <c r="G165" i="24"/>
  <c r="H165" i="24"/>
  <c r="I165" i="24"/>
  <c r="J165" i="24"/>
  <c r="E166" i="24"/>
  <c r="F166" i="24"/>
  <c r="G166" i="24"/>
  <c r="H166" i="24"/>
  <c r="I166" i="24"/>
  <c r="J166" i="24"/>
  <c r="E167" i="24"/>
  <c r="F167" i="24"/>
  <c r="G167" i="24"/>
  <c r="H167" i="24"/>
  <c r="I167" i="24"/>
  <c r="J167" i="24"/>
  <c r="E168" i="24"/>
  <c r="F168" i="24"/>
  <c r="G168" i="24"/>
  <c r="H168" i="24"/>
  <c r="I168" i="24"/>
  <c r="J168" i="24"/>
  <c r="E169" i="24"/>
  <c r="F169" i="24"/>
  <c r="G169" i="24"/>
  <c r="H169" i="24"/>
  <c r="I169" i="24"/>
  <c r="J169" i="24"/>
  <c r="E170" i="24"/>
  <c r="F170" i="24"/>
  <c r="G170" i="24"/>
  <c r="H170" i="24"/>
  <c r="I170" i="24"/>
  <c r="J170" i="24"/>
  <c r="E171" i="24"/>
  <c r="F171" i="24"/>
  <c r="G171" i="24"/>
  <c r="H171" i="24"/>
  <c r="I171" i="24"/>
  <c r="J171" i="24"/>
  <c r="E172" i="24"/>
  <c r="F172" i="24"/>
  <c r="G172" i="24"/>
  <c r="H172" i="24"/>
  <c r="I172" i="24"/>
  <c r="J172" i="24"/>
  <c r="E173" i="24"/>
  <c r="F173" i="24"/>
  <c r="G173" i="24"/>
  <c r="H173" i="24"/>
  <c r="I173" i="24"/>
  <c r="J173" i="24"/>
  <c r="E174" i="24"/>
  <c r="F174" i="24"/>
  <c r="G174" i="24"/>
  <c r="H174" i="24"/>
  <c r="I174" i="24"/>
  <c r="J174" i="24"/>
  <c r="E175" i="24"/>
  <c r="F175" i="24"/>
  <c r="G175" i="24"/>
  <c r="H175" i="24"/>
  <c r="I175" i="24"/>
  <c r="J175" i="24"/>
  <c r="E176" i="24"/>
  <c r="F176" i="24"/>
  <c r="G176" i="24"/>
  <c r="H176" i="24"/>
  <c r="I176" i="24"/>
  <c r="J176" i="24"/>
  <c r="E178" i="24"/>
  <c r="F178" i="24"/>
  <c r="G178" i="24"/>
  <c r="H178" i="24"/>
  <c r="I178" i="24"/>
  <c r="J178" i="24"/>
  <c r="E179" i="24"/>
  <c r="F179" i="24"/>
  <c r="G179" i="24"/>
  <c r="H179" i="24"/>
  <c r="I179" i="24"/>
  <c r="J179" i="24"/>
  <c r="E180" i="24"/>
  <c r="F180" i="24"/>
  <c r="G180" i="24"/>
  <c r="H180" i="24"/>
  <c r="I180" i="24"/>
  <c r="J180" i="24"/>
  <c r="E181" i="24"/>
  <c r="F181" i="24"/>
  <c r="G181" i="24"/>
  <c r="H181" i="24"/>
  <c r="I181" i="24"/>
  <c r="J181" i="24"/>
  <c r="E182" i="24"/>
  <c r="F182" i="24"/>
  <c r="G182" i="24"/>
  <c r="H182" i="24"/>
  <c r="I182" i="24"/>
  <c r="J182" i="24"/>
  <c r="E183" i="24"/>
  <c r="F183" i="24"/>
  <c r="G183" i="24"/>
  <c r="H183" i="24"/>
  <c r="I183" i="24"/>
  <c r="J183" i="24"/>
  <c r="E184" i="24"/>
  <c r="F184" i="24"/>
  <c r="G184" i="24"/>
  <c r="H184" i="24"/>
  <c r="I184" i="24"/>
  <c r="J184" i="24"/>
  <c r="E185" i="24"/>
  <c r="F185" i="24"/>
  <c r="G185" i="24"/>
  <c r="H185" i="24"/>
  <c r="I185" i="24"/>
  <c r="J185" i="24"/>
  <c r="E187" i="24"/>
  <c r="F187" i="24"/>
  <c r="G187" i="24"/>
  <c r="H187" i="24"/>
  <c r="I187" i="24"/>
  <c r="J187" i="24"/>
  <c r="E188" i="24"/>
  <c r="F188" i="24"/>
  <c r="G188" i="24"/>
  <c r="H188" i="24"/>
  <c r="I188" i="24"/>
  <c r="J188" i="24"/>
  <c r="E190" i="24"/>
  <c r="F190" i="24"/>
  <c r="G190" i="24"/>
  <c r="H190" i="24"/>
  <c r="I190" i="24"/>
  <c r="J190" i="24"/>
  <c r="E191" i="24"/>
  <c r="F191" i="24"/>
  <c r="G191" i="24"/>
  <c r="H191" i="24"/>
  <c r="I191" i="24"/>
  <c r="J191" i="24"/>
  <c r="E192" i="24"/>
  <c r="F192" i="24"/>
  <c r="G192" i="24"/>
  <c r="H192" i="24"/>
  <c r="I192" i="24"/>
  <c r="J192" i="24"/>
  <c r="E193" i="24"/>
  <c r="F193" i="24"/>
  <c r="G193" i="24"/>
  <c r="H193" i="24"/>
  <c r="I193" i="24"/>
  <c r="J193" i="24"/>
  <c r="E194" i="24"/>
  <c r="F194" i="24"/>
  <c r="G194" i="24"/>
  <c r="H194" i="24"/>
  <c r="I194" i="24"/>
  <c r="J194" i="24"/>
  <c r="E195" i="24"/>
  <c r="F195" i="24"/>
  <c r="G195" i="24"/>
  <c r="H195" i="24"/>
  <c r="I195" i="24"/>
  <c r="J195" i="24"/>
  <c r="D69" i="14"/>
  <c r="D77" i="14"/>
  <c r="D76" i="14"/>
  <c r="H112" i="15"/>
  <c r="G112" i="15"/>
  <c r="H111" i="15"/>
  <c r="G111" i="15"/>
  <c r="H110" i="15"/>
  <c r="G110" i="15"/>
  <c r="H109" i="15"/>
  <c r="G109" i="15"/>
  <c r="H108" i="15"/>
  <c r="G108" i="15"/>
  <c r="H107" i="15"/>
  <c r="G107" i="15"/>
  <c r="H106" i="15"/>
  <c r="G106" i="15"/>
  <c r="H105" i="15"/>
  <c r="G105" i="15"/>
  <c r="H104" i="15"/>
  <c r="G104" i="15"/>
  <c r="H103" i="15"/>
  <c r="G103" i="15"/>
  <c r="H102" i="15"/>
  <c r="G102" i="15"/>
  <c r="H101" i="15"/>
  <c r="G101" i="15"/>
  <c r="H97" i="15"/>
  <c r="G97" i="15"/>
  <c r="H96" i="15"/>
  <c r="G96" i="15"/>
  <c r="H95" i="15"/>
  <c r="G95" i="15"/>
  <c r="H94" i="15"/>
  <c r="G94" i="15"/>
  <c r="H93" i="15"/>
  <c r="G93" i="15"/>
  <c r="H92" i="15"/>
  <c r="G92" i="15"/>
  <c r="H91" i="15"/>
  <c r="G91" i="15"/>
  <c r="H90" i="15"/>
  <c r="G90" i="15"/>
  <c r="H89" i="15"/>
  <c r="G89" i="15"/>
  <c r="H88" i="15"/>
  <c r="G88" i="15"/>
  <c r="H87" i="15"/>
  <c r="G87" i="15"/>
  <c r="H86" i="15"/>
  <c r="G86" i="15"/>
  <c r="H85" i="15"/>
  <c r="G85" i="15"/>
  <c r="H84" i="15"/>
  <c r="G84" i="15"/>
  <c r="H83" i="15"/>
  <c r="G83" i="15"/>
  <c r="H82" i="15"/>
  <c r="G82" i="15"/>
  <c r="H81" i="15"/>
  <c r="G81" i="15"/>
  <c r="H80" i="15"/>
  <c r="G80" i="15"/>
  <c r="H79" i="15"/>
  <c r="G79" i="15"/>
  <c r="H78" i="15"/>
  <c r="G78" i="15"/>
  <c r="H77" i="15"/>
  <c r="G77" i="15"/>
  <c r="H76" i="15"/>
  <c r="G76" i="15"/>
  <c r="H75" i="15"/>
  <c r="G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H66" i="15"/>
  <c r="G66" i="15"/>
  <c r="H65" i="15"/>
  <c r="G65" i="15"/>
  <c r="H64" i="15"/>
  <c r="G64" i="15"/>
  <c r="H63" i="15"/>
  <c r="G63" i="15"/>
  <c r="H62" i="15"/>
  <c r="G62" i="15"/>
  <c r="H61" i="15"/>
  <c r="G61" i="15"/>
  <c r="H60" i="15"/>
  <c r="G60" i="15"/>
  <c r="H59" i="15"/>
  <c r="G59" i="15"/>
  <c r="H58" i="15"/>
  <c r="G58" i="15"/>
  <c r="H57" i="15"/>
  <c r="G57" i="15"/>
  <c r="H56" i="15"/>
  <c r="G56" i="15"/>
  <c r="H55" i="15"/>
  <c r="G55" i="15"/>
  <c r="H54" i="15"/>
  <c r="G54" i="15"/>
  <c r="H53" i="15"/>
  <c r="G53" i="1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D729" i="3"/>
  <c r="D728" i="3"/>
  <c r="D727" i="3"/>
  <c r="D726" i="3"/>
  <c r="D725" i="3"/>
  <c r="D724" i="3"/>
  <c r="D723" i="3"/>
  <c r="D722" i="3"/>
  <c r="D721" i="3"/>
  <c r="D720" i="3"/>
  <c r="D719" i="3"/>
  <c r="D718" i="3"/>
  <c r="F718" i="3"/>
  <c r="D4" i="4"/>
  <c r="E22" i="17"/>
  <c r="E7" i="17"/>
  <c r="D32" i="14"/>
  <c r="D33" i="14"/>
  <c r="D34" i="14"/>
  <c r="D35" i="14"/>
  <c r="D36" i="14"/>
  <c r="D37" i="14"/>
  <c r="D38" i="14"/>
  <c r="D39" i="14"/>
  <c r="D40" i="14"/>
  <c r="D41" i="14"/>
  <c r="D42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9" i="14"/>
  <c r="D60" i="14"/>
  <c r="D61" i="14"/>
  <c r="G3" i="15"/>
  <c r="G4" i="15"/>
  <c r="G5" i="15"/>
  <c r="G6" i="15"/>
  <c r="G7" i="15"/>
  <c r="G8" i="15"/>
  <c r="G9" i="15"/>
  <c r="G10" i="15"/>
  <c r="G11" i="15"/>
  <c r="G12" i="15"/>
  <c r="G13" i="15"/>
  <c r="G98" i="15"/>
  <c r="G99" i="15"/>
  <c r="G100" i="15"/>
  <c r="G2" i="15"/>
  <c r="H100" i="15"/>
  <c r="H99" i="15"/>
  <c r="H98" i="15"/>
  <c r="H13" i="15"/>
  <c r="H12" i="15"/>
  <c r="H11" i="15"/>
  <c r="H10" i="15"/>
  <c r="H9" i="15"/>
  <c r="H8" i="15"/>
  <c r="H7" i="15"/>
  <c r="H6" i="15"/>
  <c r="H5" i="15"/>
  <c r="H4" i="15"/>
  <c r="H3" i="15"/>
  <c r="H2" i="15"/>
  <c r="F730" i="3"/>
  <c r="G730" i="3"/>
  <c r="F731" i="3"/>
  <c r="G731" i="3"/>
  <c r="F732" i="3"/>
  <c r="H732" i="3"/>
  <c r="F733" i="3"/>
  <c r="G733" i="3"/>
  <c r="F734" i="3"/>
  <c r="G734" i="3"/>
  <c r="F735" i="3"/>
  <c r="G735" i="3"/>
  <c r="F736" i="3"/>
  <c r="H736" i="3"/>
  <c r="F737" i="3"/>
  <c r="G737" i="3"/>
  <c r="F738" i="3"/>
  <c r="G738" i="3"/>
  <c r="H738" i="3"/>
  <c r="F739" i="3"/>
  <c r="G739" i="3"/>
  <c r="F740" i="3"/>
  <c r="H740" i="3"/>
  <c r="F741" i="3"/>
  <c r="G741" i="3"/>
  <c r="F742" i="3"/>
  <c r="G742" i="3"/>
  <c r="F743" i="3"/>
  <c r="G743" i="3"/>
  <c r="F744" i="3"/>
  <c r="H744" i="3"/>
  <c r="F745" i="3"/>
  <c r="G745" i="3"/>
  <c r="F746" i="3"/>
  <c r="G746" i="3"/>
  <c r="F747" i="3"/>
  <c r="G747" i="3"/>
  <c r="F748" i="3"/>
  <c r="H748" i="3"/>
  <c r="F749" i="3"/>
  <c r="G749" i="3"/>
  <c r="F750" i="3"/>
  <c r="G750" i="3"/>
  <c r="F751" i="3"/>
  <c r="G751" i="3"/>
  <c r="F752" i="3"/>
  <c r="H752" i="3"/>
  <c r="F753" i="3"/>
  <c r="G753" i="3"/>
  <c r="F754" i="3"/>
  <c r="H754" i="3"/>
  <c r="F755" i="3"/>
  <c r="G755" i="3"/>
  <c r="F756" i="3"/>
  <c r="H756" i="3"/>
  <c r="F757" i="3"/>
  <c r="G757" i="3"/>
  <c r="F758" i="3"/>
  <c r="G758" i="3"/>
  <c r="F759" i="3"/>
  <c r="G759" i="3"/>
  <c r="H718" i="3"/>
  <c r="G718" i="3"/>
  <c r="F729" i="3"/>
  <c r="G729" i="3"/>
  <c r="F728" i="3"/>
  <c r="H728" i="3"/>
  <c r="F727" i="3"/>
  <c r="G727" i="3"/>
  <c r="F726" i="3"/>
  <c r="H726" i="3"/>
  <c r="F725" i="3"/>
  <c r="G725" i="3"/>
  <c r="F724" i="3"/>
  <c r="H724" i="3"/>
  <c r="F723" i="3"/>
  <c r="G723" i="3"/>
  <c r="F722" i="3"/>
  <c r="H722" i="3"/>
  <c r="F721" i="3"/>
  <c r="G721" i="3"/>
  <c r="F720" i="3"/>
  <c r="H720" i="3"/>
  <c r="F719" i="3"/>
  <c r="G719" i="3"/>
  <c r="F717" i="3"/>
  <c r="G717" i="3"/>
  <c r="F716" i="3"/>
  <c r="H716" i="3"/>
  <c r="F715" i="3"/>
  <c r="G715" i="3"/>
  <c r="F714" i="3"/>
  <c r="H714" i="3"/>
  <c r="F713" i="3"/>
  <c r="G713" i="3"/>
  <c r="F712" i="3"/>
  <c r="G712" i="3"/>
  <c r="F711" i="3"/>
  <c r="G711" i="3"/>
  <c r="F710" i="3"/>
  <c r="G710" i="3"/>
  <c r="F709" i="3"/>
  <c r="H709" i="3"/>
  <c r="F708" i="3"/>
  <c r="G708" i="3"/>
  <c r="F706" i="3"/>
  <c r="G706" i="3"/>
  <c r="F705" i="3"/>
  <c r="H705" i="3"/>
  <c r="F704" i="3"/>
  <c r="H704" i="3"/>
  <c r="F703" i="3"/>
  <c r="H703" i="3"/>
  <c r="F702" i="3"/>
  <c r="G702" i="3"/>
  <c r="F701" i="3"/>
  <c r="H701" i="3"/>
  <c r="F700" i="3"/>
  <c r="G700" i="3"/>
  <c r="F707" i="3"/>
  <c r="G707" i="3"/>
  <c r="H730" i="3"/>
  <c r="H750" i="3"/>
  <c r="G726" i="3"/>
  <c r="G756" i="3"/>
  <c r="H746" i="3"/>
  <c r="H742" i="3"/>
  <c r="H721" i="3"/>
  <c r="H725" i="3"/>
  <c r="H734" i="3"/>
  <c r="G704" i="3"/>
  <c r="G714" i="3"/>
  <c r="H719" i="3"/>
  <c r="G754" i="3"/>
  <c r="G748" i="3"/>
  <c r="G740" i="3"/>
  <c r="G732" i="3"/>
  <c r="H717" i="3"/>
  <c r="H710" i="3"/>
  <c r="G722" i="3"/>
  <c r="H727" i="3"/>
  <c r="H757" i="3"/>
  <c r="H713" i="3"/>
  <c r="H723" i="3"/>
  <c r="H729" i="3"/>
  <c r="G752" i="3"/>
  <c r="G744" i="3"/>
  <c r="G736" i="3"/>
  <c r="H737" i="3"/>
  <c r="H733" i="3"/>
  <c r="H758" i="3"/>
  <c r="H753" i="3"/>
  <c r="H749" i="3"/>
  <c r="H745" i="3"/>
  <c r="H741" i="3"/>
  <c r="H715" i="3"/>
  <c r="H702" i="3"/>
  <c r="H706" i="3"/>
  <c r="G716" i="3"/>
  <c r="G720" i="3"/>
  <c r="G724" i="3"/>
  <c r="G728" i="3"/>
  <c r="G701" i="3"/>
  <c r="G703" i="3"/>
  <c r="G705" i="3"/>
  <c r="H708" i="3"/>
  <c r="H712" i="3"/>
  <c r="G709" i="3"/>
  <c r="H700" i="3"/>
  <c r="H759" i="3"/>
  <c r="H755" i="3"/>
  <c r="H751" i="3"/>
  <c r="H747" i="3"/>
  <c r="H743" i="3"/>
  <c r="H739" i="3"/>
  <c r="H735" i="3"/>
  <c r="H731" i="3"/>
  <c r="H707" i="3"/>
  <c r="H711" i="3"/>
  <c r="F694" i="3"/>
  <c r="F688" i="3"/>
  <c r="F682" i="3"/>
  <c r="F675" i="3"/>
  <c r="F674" i="3"/>
  <c r="F673" i="3"/>
  <c r="F672" i="3"/>
  <c r="F671" i="3"/>
  <c r="F670" i="3"/>
  <c r="F681" i="3"/>
  <c r="F680" i="3"/>
  <c r="F679" i="3"/>
  <c r="F678" i="3"/>
  <c r="F677" i="3"/>
  <c r="F676" i="3"/>
  <c r="D676" i="3"/>
  <c r="G695" i="3"/>
  <c r="H695" i="3"/>
  <c r="E695" i="3"/>
  <c r="H694" i="3"/>
  <c r="G689" i="3"/>
  <c r="G690" i="3"/>
  <c r="H688" i="3"/>
  <c r="D688" i="3"/>
  <c r="G683" i="3"/>
  <c r="D683" i="3"/>
  <c r="H682" i="3"/>
  <c r="G677" i="3"/>
  <c r="H676" i="3"/>
  <c r="G671" i="3"/>
  <c r="G672" i="3"/>
  <c r="H670" i="3"/>
  <c r="H671" i="3"/>
  <c r="E694" i="3"/>
  <c r="D677" i="3"/>
  <c r="D694" i="3"/>
  <c r="H689" i="3"/>
  <c r="E689" i="3"/>
  <c r="D689" i="3"/>
  <c r="L675" i="3"/>
  <c r="E676" i="3"/>
  <c r="E682" i="3"/>
  <c r="D695" i="3"/>
  <c r="D682" i="3"/>
  <c r="E688" i="3"/>
  <c r="E670" i="3"/>
  <c r="D670" i="3"/>
  <c r="D671" i="3"/>
  <c r="G691" i="3"/>
  <c r="H690" i="3"/>
  <c r="E690" i="3"/>
  <c r="D690" i="3"/>
  <c r="D672" i="3"/>
  <c r="G673" i="3"/>
  <c r="H672" i="3"/>
  <c r="E671" i="3"/>
  <c r="H683" i="3"/>
  <c r="E683" i="3"/>
  <c r="G684" i="3"/>
  <c r="G678" i="3"/>
  <c r="H677" i="3"/>
  <c r="E677" i="3"/>
  <c r="G696" i="3"/>
  <c r="H696" i="3"/>
  <c r="E696" i="3"/>
  <c r="G697" i="3"/>
  <c r="D696" i="3"/>
  <c r="D678" i="3"/>
  <c r="H678" i="3"/>
  <c r="E678" i="3"/>
  <c r="G679" i="3"/>
  <c r="H673" i="3"/>
  <c r="E672" i="3"/>
  <c r="D684" i="3"/>
  <c r="G685" i="3"/>
  <c r="H684" i="3"/>
  <c r="E684" i="3"/>
  <c r="D673" i="3"/>
  <c r="G674" i="3"/>
  <c r="G692" i="3"/>
  <c r="H691" i="3"/>
  <c r="E691" i="3"/>
  <c r="D691" i="3"/>
  <c r="H674" i="3"/>
  <c r="E673" i="3"/>
  <c r="G693" i="3"/>
  <c r="H692" i="3"/>
  <c r="E692" i="3"/>
  <c r="D692" i="3"/>
  <c r="D685" i="3"/>
  <c r="G686" i="3"/>
  <c r="H685" i="3"/>
  <c r="E685" i="3"/>
  <c r="D679" i="3"/>
  <c r="H679" i="3"/>
  <c r="E679" i="3"/>
  <c r="G680" i="3"/>
  <c r="H697" i="3"/>
  <c r="E697" i="3"/>
  <c r="G698" i="3"/>
  <c r="D697" i="3"/>
  <c r="D674" i="3"/>
  <c r="G675" i="3"/>
  <c r="D675" i="3"/>
  <c r="H693" i="3"/>
  <c r="E693" i="3"/>
  <c r="D693" i="3"/>
  <c r="D680" i="3"/>
  <c r="H680" i="3"/>
  <c r="E680" i="3"/>
  <c r="G681" i="3"/>
  <c r="G687" i="3"/>
  <c r="D686" i="3"/>
  <c r="H686" i="3"/>
  <c r="E686" i="3"/>
  <c r="H698" i="3"/>
  <c r="E698" i="3"/>
  <c r="G699" i="3"/>
  <c r="D698" i="3"/>
  <c r="H675" i="3"/>
  <c r="E675" i="3"/>
  <c r="E674" i="3"/>
  <c r="D681" i="3"/>
  <c r="H681" i="3"/>
  <c r="E681" i="3"/>
  <c r="H699" i="3"/>
  <c r="E699" i="3"/>
  <c r="D699" i="3"/>
  <c r="D687" i="3"/>
  <c r="H687" i="3"/>
  <c r="E687" i="3"/>
  <c r="L649" i="3"/>
  <c r="L650" i="3"/>
  <c r="L651" i="3"/>
  <c r="L652" i="3"/>
  <c r="L653" i="3"/>
  <c r="L654" i="3"/>
  <c r="L655" i="3"/>
  <c r="L656" i="3"/>
  <c r="L657" i="3"/>
  <c r="K650" i="3"/>
  <c r="K657" i="3"/>
  <c r="K656" i="3"/>
  <c r="K655" i="3"/>
  <c r="K654" i="3"/>
  <c r="K653" i="3"/>
  <c r="K652" i="3"/>
  <c r="K651" i="3"/>
  <c r="M647" i="3"/>
  <c r="F634" i="3"/>
  <c r="D634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E669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D669" i="3"/>
  <c r="E646" i="3"/>
  <c r="D646" i="3"/>
  <c r="G635" i="3"/>
  <c r="G636" i="3"/>
  <c r="H634" i="3"/>
  <c r="H635" i="3"/>
  <c r="E635" i="3"/>
  <c r="G623" i="3"/>
  <c r="D623" i="3"/>
  <c r="H622" i="3"/>
  <c r="E622" i="3"/>
  <c r="D622" i="3"/>
  <c r="H611" i="3"/>
  <c r="H612" i="3"/>
  <c r="H613" i="3"/>
  <c r="H614" i="3"/>
  <c r="H615" i="3"/>
  <c r="H616" i="3"/>
  <c r="H617" i="3"/>
  <c r="H618" i="3"/>
  <c r="H619" i="3"/>
  <c r="H620" i="3"/>
  <c r="H621" i="3"/>
  <c r="E621" i="3"/>
  <c r="G610" i="3"/>
  <c r="G611" i="3"/>
  <c r="G612" i="3"/>
  <c r="E610" i="3"/>
  <c r="E611" i="3"/>
  <c r="E648" i="3"/>
  <c r="D610" i="3"/>
  <c r="E647" i="3"/>
  <c r="E656" i="3"/>
  <c r="G624" i="3"/>
  <c r="G637" i="3"/>
  <c r="D637" i="3"/>
  <c r="D636" i="3"/>
  <c r="E650" i="3"/>
  <c r="E654" i="3"/>
  <c r="E664" i="3"/>
  <c r="E668" i="3"/>
  <c r="D635" i="3"/>
  <c r="D647" i="3"/>
  <c r="D648" i="3"/>
  <c r="D652" i="3"/>
  <c r="D656" i="3"/>
  <c r="D666" i="3"/>
  <c r="E666" i="3"/>
  <c r="D662" i="3"/>
  <c r="D611" i="3"/>
  <c r="H623" i="3"/>
  <c r="H624" i="3"/>
  <c r="E624" i="3"/>
  <c r="E652" i="3"/>
  <c r="E634" i="3"/>
  <c r="D650" i="3"/>
  <c r="D654" i="3"/>
  <c r="D664" i="3"/>
  <c r="D668" i="3"/>
  <c r="F661" i="3"/>
  <c r="F660" i="3"/>
  <c r="E662" i="3"/>
  <c r="G613" i="3"/>
  <c r="D612" i="3"/>
  <c r="E614" i="3"/>
  <c r="D649" i="3"/>
  <c r="D651" i="3"/>
  <c r="D653" i="3"/>
  <c r="D655" i="3"/>
  <c r="D657" i="3"/>
  <c r="D663" i="3"/>
  <c r="D665" i="3"/>
  <c r="D667" i="3"/>
  <c r="E618" i="3"/>
  <c r="E613" i="3"/>
  <c r="E617" i="3"/>
  <c r="E612" i="3"/>
  <c r="E616" i="3"/>
  <c r="E620" i="3"/>
  <c r="E615" i="3"/>
  <c r="E619" i="3"/>
  <c r="H636" i="3"/>
  <c r="E649" i="3"/>
  <c r="E651" i="3"/>
  <c r="E653" i="3"/>
  <c r="E655" i="3"/>
  <c r="E657" i="3"/>
  <c r="E663" i="3"/>
  <c r="E665" i="3"/>
  <c r="E667" i="3"/>
  <c r="E661" i="3"/>
  <c r="H625" i="3"/>
  <c r="H626" i="3"/>
  <c r="D624" i="3"/>
  <c r="G625" i="3"/>
  <c r="D661" i="3"/>
  <c r="E623" i="3"/>
  <c r="G638" i="3"/>
  <c r="D638" i="3"/>
  <c r="E660" i="3"/>
  <c r="D660" i="3"/>
  <c r="F659" i="3"/>
  <c r="E636" i="3"/>
  <c r="H637" i="3"/>
  <c r="G614" i="3"/>
  <c r="D613" i="3"/>
  <c r="G639" i="3"/>
  <c r="D639" i="3"/>
  <c r="E625" i="3"/>
  <c r="D625" i="3"/>
  <c r="G626" i="3"/>
  <c r="F658" i="3"/>
  <c r="D659" i="3"/>
  <c r="E659" i="3"/>
  <c r="E637" i="3"/>
  <c r="H638" i="3"/>
  <c r="G640" i="3"/>
  <c r="D614" i="3"/>
  <c r="G615" i="3"/>
  <c r="E626" i="3"/>
  <c r="H627" i="3"/>
  <c r="D626" i="3"/>
  <c r="G627" i="3"/>
  <c r="E658" i="3"/>
  <c r="D658" i="3"/>
  <c r="G616" i="3"/>
  <c r="D615" i="3"/>
  <c r="D640" i="3"/>
  <c r="G641" i="3"/>
  <c r="H628" i="3"/>
  <c r="E627" i="3"/>
  <c r="E638" i="3"/>
  <c r="H639" i="3"/>
  <c r="D627" i="3"/>
  <c r="G628" i="3"/>
  <c r="D641" i="3"/>
  <c r="G642" i="3"/>
  <c r="E639" i="3"/>
  <c r="H640" i="3"/>
  <c r="E628" i="3"/>
  <c r="H629" i="3"/>
  <c r="G617" i="3"/>
  <c r="D616" i="3"/>
  <c r="D628" i="3"/>
  <c r="G629" i="3"/>
  <c r="H630" i="3"/>
  <c r="E629" i="3"/>
  <c r="D642" i="3"/>
  <c r="G643" i="3"/>
  <c r="E640" i="3"/>
  <c r="H641" i="3"/>
  <c r="G618" i="3"/>
  <c r="D617" i="3"/>
  <c r="D629" i="3"/>
  <c r="G630" i="3"/>
  <c r="D643" i="3"/>
  <c r="G644" i="3"/>
  <c r="E641" i="3"/>
  <c r="H642" i="3"/>
  <c r="D618" i="3"/>
  <c r="G619" i="3"/>
  <c r="E630" i="3"/>
  <c r="H631" i="3"/>
  <c r="G631" i="3"/>
  <c r="D630" i="3"/>
  <c r="E642" i="3"/>
  <c r="H643" i="3"/>
  <c r="G620" i="3"/>
  <c r="D619" i="3"/>
  <c r="D644" i="3"/>
  <c r="G645" i="3"/>
  <c r="D645" i="3"/>
  <c r="H632" i="3"/>
  <c r="E631" i="3"/>
  <c r="G632" i="3"/>
  <c r="D631" i="3"/>
  <c r="E632" i="3"/>
  <c r="H633" i="3"/>
  <c r="E633" i="3"/>
  <c r="G621" i="3"/>
  <c r="D621" i="3"/>
  <c r="D620" i="3"/>
  <c r="E643" i="3"/>
  <c r="H644" i="3"/>
  <c r="D632" i="3"/>
  <c r="G633" i="3"/>
  <c r="D633" i="3"/>
  <c r="E644" i="3"/>
  <c r="H645" i="3"/>
  <c r="E645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H560" i="3"/>
  <c r="H593" i="3"/>
  <c r="H576" i="3"/>
  <c r="D576" i="3"/>
  <c r="E576" i="3"/>
  <c r="D593" i="3"/>
  <c r="E593" i="3"/>
  <c r="E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E542" i="3"/>
  <c r="G526" i="3"/>
  <c r="D526" i="3"/>
  <c r="E539" i="3"/>
  <c r="E535" i="3"/>
  <c r="E531" i="3"/>
  <c r="E527" i="3"/>
  <c r="E541" i="3"/>
  <c r="E537" i="3"/>
  <c r="E533" i="3"/>
  <c r="E529" i="3"/>
  <c r="G527" i="3"/>
  <c r="E540" i="3"/>
  <c r="E538" i="3"/>
  <c r="E536" i="3"/>
  <c r="E534" i="3"/>
  <c r="E532" i="3"/>
  <c r="E530" i="3"/>
  <c r="E528" i="3"/>
  <c r="D527" i="3"/>
  <c r="G528" i="3"/>
  <c r="D528" i="3"/>
  <c r="G529" i="3"/>
  <c r="G515" i="3"/>
  <c r="H514" i="3"/>
  <c r="E514" i="3"/>
  <c r="D514" i="3"/>
  <c r="G503" i="3"/>
  <c r="G504" i="3"/>
  <c r="D504" i="3"/>
  <c r="H502" i="3"/>
  <c r="G491" i="3"/>
  <c r="G492" i="3"/>
  <c r="H490" i="3"/>
  <c r="E490" i="3"/>
  <c r="D490" i="3"/>
  <c r="G479" i="3"/>
  <c r="D479" i="3"/>
  <c r="H478" i="3"/>
  <c r="E478" i="3"/>
  <c r="D478" i="3"/>
  <c r="G467" i="3"/>
  <c r="G468" i="3"/>
  <c r="H466" i="3"/>
  <c r="E466" i="3"/>
  <c r="D466" i="3"/>
  <c r="H479" i="3"/>
  <c r="E479" i="3"/>
  <c r="G530" i="3"/>
  <c r="D529" i="3"/>
  <c r="G480" i="3"/>
  <c r="G481" i="3"/>
  <c r="D481" i="3"/>
  <c r="H491" i="3"/>
  <c r="E491" i="3"/>
  <c r="H492" i="3"/>
  <c r="E492" i="3"/>
  <c r="D492" i="3"/>
  <c r="G493" i="3"/>
  <c r="G494" i="3"/>
  <c r="D491" i="3"/>
  <c r="G469" i="3"/>
  <c r="H468" i="3"/>
  <c r="E468" i="3"/>
  <c r="D515" i="3"/>
  <c r="G516" i="3"/>
  <c r="D516" i="3"/>
  <c r="H515" i="3"/>
  <c r="E515" i="3"/>
  <c r="H467" i="3"/>
  <c r="E467" i="3"/>
  <c r="D469" i="3"/>
  <c r="D503" i="3"/>
  <c r="D467" i="3"/>
  <c r="D468" i="3"/>
  <c r="G505" i="3"/>
  <c r="H504" i="3"/>
  <c r="E504" i="3"/>
  <c r="E502" i="3"/>
  <c r="D502" i="3"/>
  <c r="H503" i="3"/>
  <c r="E503" i="3"/>
  <c r="D493" i="3"/>
  <c r="H493" i="3"/>
  <c r="E493" i="3"/>
  <c r="H480" i="3"/>
  <c r="E480" i="3"/>
  <c r="D480" i="3"/>
  <c r="D530" i="3"/>
  <c r="G531" i="3"/>
  <c r="G495" i="3"/>
  <c r="H494" i="3"/>
  <c r="E494" i="3"/>
  <c r="H505" i="3"/>
  <c r="E505" i="3"/>
  <c r="G506" i="3"/>
  <c r="D505" i="3"/>
  <c r="G482" i="3"/>
  <c r="H481" i="3"/>
  <c r="E481" i="3"/>
  <c r="D494" i="3"/>
  <c r="G517" i="3"/>
  <c r="H516" i="3"/>
  <c r="E516" i="3"/>
  <c r="G470" i="3"/>
  <c r="H469" i="3"/>
  <c r="E469" i="3"/>
  <c r="D531" i="3"/>
  <c r="G532" i="3"/>
  <c r="D506" i="3"/>
  <c r="G507" i="3"/>
  <c r="H506" i="3"/>
  <c r="E506" i="3"/>
  <c r="D470" i="3"/>
  <c r="H470" i="3"/>
  <c r="E470" i="3"/>
  <c r="G471" i="3"/>
  <c r="G483" i="3"/>
  <c r="H482" i="3"/>
  <c r="E482" i="3"/>
  <c r="D482" i="3"/>
  <c r="G518" i="3"/>
  <c r="H517" i="3"/>
  <c r="E517" i="3"/>
  <c r="D517" i="3"/>
  <c r="G496" i="3"/>
  <c r="H495" i="3"/>
  <c r="E495" i="3"/>
  <c r="D495" i="3"/>
  <c r="D532" i="3"/>
  <c r="G533" i="3"/>
  <c r="G497" i="3"/>
  <c r="D496" i="3"/>
  <c r="H496" i="3"/>
  <c r="E496" i="3"/>
  <c r="H483" i="3"/>
  <c r="E483" i="3"/>
  <c r="G484" i="3"/>
  <c r="D483" i="3"/>
  <c r="H518" i="3"/>
  <c r="E518" i="3"/>
  <c r="G519" i="3"/>
  <c r="D518" i="3"/>
  <c r="G472" i="3"/>
  <c r="D471" i="3"/>
  <c r="H471" i="3"/>
  <c r="E471" i="3"/>
  <c r="G508" i="3"/>
  <c r="H507" i="3"/>
  <c r="E507" i="3"/>
  <c r="D507" i="3"/>
  <c r="D533" i="3"/>
  <c r="G534" i="3"/>
  <c r="G473" i="3"/>
  <c r="H472" i="3"/>
  <c r="E472" i="3"/>
  <c r="D472" i="3"/>
  <c r="H519" i="3"/>
  <c r="E519" i="3"/>
  <c r="D519" i="3"/>
  <c r="G520" i="3"/>
  <c r="G509" i="3"/>
  <c r="H508" i="3"/>
  <c r="E508" i="3"/>
  <c r="D508" i="3"/>
  <c r="G485" i="3"/>
  <c r="H484" i="3"/>
  <c r="E484" i="3"/>
  <c r="D484" i="3"/>
  <c r="G498" i="3"/>
  <c r="H497" i="3"/>
  <c r="E497" i="3"/>
  <c r="D497" i="3"/>
  <c r="D534" i="3"/>
  <c r="G535" i="3"/>
  <c r="H509" i="3"/>
  <c r="E509" i="3"/>
  <c r="G510" i="3"/>
  <c r="D509" i="3"/>
  <c r="G486" i="3"/>
  <c r="H485" i="3"/>
  <c r="E485" i="3"/>
  <c r="D485" i="3"/>
  <c r="G521" i="3"/>
  <c r="H520" i="3"/>
  <c r="E520" i="3"/>
  <c r="D520" i="3"/>
  <c r="G499" i="3"/>
  <c r="H498" i="3"/>
  <c r="E498" i="3"/>
  <c r="D498" i="3"/>
  <c r="G474" i="3"/>
  <c r="H473" i="3"/>
  <c r="E473" i="3"/>
  <c r="D473" i="3"/>
  <c r="D535" i="3"/>
  <c r="G536" i="3"/>
  <c r="G487" i="3"/>
  <c r="H486" i="3"/>
  <c r="E486" i="3"/>
  <c r="D486" i="3"/>
  <c r="G522" i="3"/>
  <c r="H521" i="3"/>
  <c r="E521" i="3"/>
  <c r="D521" i="3"/>
  <c r="G500" i="3"/>
  <c r="H499" i="3"/>
  <c r="E499" i="3"/>
  <c r="D499" i="3"/>
  <c r="H510" i="3"/>
  <c r="E510" i="3"/>
  <c r="D510" i="3"/>
  <c r="G511" i="3"/>
  <c r="D474" i="3"/>
  <c r="H474" i="3"/>
  <c r="E474" i="3"/>
  <c r="G475" i="3"/>
  <c r="F377" i="3"/>
  <c r="G461" i="3"/>
  <c r="G462" i="3"/>
  <c r="H460" i="3"/>
  <c r="H461" i="3"/>
  <c r="D460" i="3"/>
  <c r="G455" i="3"/>
  <c r="G456" i="3"/>
  <c r="G457" i="3"/>
  <c r="H454" i="3"/>
  <c r="H455" i="3"/>
  <c r="H456" i="3"/>
  <c r="G449" i="3"/>
  <c r="G450" i="3"/>
  <c r="G451" i="3"/>
  <c r="G452" i="3"/>
  <c r="H448" i="3"/>
  <c r="E448" i="3"/>
  <c r="D448" i="3"/>
  <c r="G443" i="3"/>
  <c r="D443" i="3"/>
  <c r="H442" i="3"/>
  <c r="E442" i="3"/>
  <c r="D442" i="3"/>
  <c r="H437" i="3"/>
  <c r="H438" i="3"/>
  <c r="G436" i="3"/>
  <c r="G437" i="3"/>
  <c r="G438" i="3"/>
  <c r="G439" i="3"/>
  <c r="E436" i="3"/>
  <c r="D438" i="3"/>
  <c r="D436" i="3"/>
  <c r="D536" i="3"/>
  <c r="G537" i="3"/>
  <c r="E454" i="3"/>
  <c r="G476" i="3"/>
  <c r="D475" i="3"/>
  <c r="H475" i="3"/>
  <c r="E475" i="3"/>
  <c r="G512" i="3"/>
  <c r="H511" i="3"/>
  <c r="E511" i="3"/>
  <c r="D511" i="3"/>
  <c r="H522" i="3"/>
  <c r="E522" i="3"/>
  <c r="G523" i="3"/>
  <c r="D522" i="3"/>
  <c r="G501" i="3"/>
  <c r="D500" i="3"/>
  <c r="H500" i="3"/>
  <c r="E500" i="3"/>
  <c r="H487" i="3"/>
  <c r="E487" i="3"/>
  <c r="G488" i="3"/>
  <c r="D487" i="3"/>
  <c r="H443" i="3"/>
  <c r="H444" i="3"/>
  <c r="H445" i="3"/>
  <c r="D437" i="3"/>
  <c r="D461" i="3"/>
  <c r="G444" i="3"/>
  <c r="G445" i="3"/>
  <c r="G446" i="3"/>
  <c r="D451" i="3"/>
  <c r="E460" i="3"/>
  <c r="G440" i="3"/>
  <c r="G441" i="3"/>
  <c r="D441" i="3"/>
  <c r="D439" i="3"/>
  <c r="E438" i="3"/>
  <c r="H439" i="3"/>
  <c r="H457" i="3"/>
  <c r="E456" i="3"/>
  <c r="E455" i="3"/>
  <c r="H462" i="3"/>
  <c r="E461" i="3"/>
  <c r="G453" i="3"/>
  <c r="D453" i="3"/>
  <c r="D452" i="3"/>
  <c r="G458" i="3"/>
  <c r="D457" i="3"/>
  <c r="E437" i="3"/>
  <c r="D456" i="3"/>
  <c r="G463" i="3"/>
  <c r="D462" i="3"/>
  <c r="D449" i="3"/>
  <c r="H449" i="3"/>
  <c r="D450" i="3"/>
  <c r="D454" i="3"/>
  <c r="D455" i="3"/>
  <c r="D444" i="3"/>
  <c r="D440" i="3"/>
  <c r="H446" i="3"/>
  <c r="E446" i="3"/>
  <c r="E445" i="3"/>
  <c r="E444" i="3"/>
  <c r="D537" i="3"/>
  <c r="G538" i="3"/>
  <c r="D445" i="3"/>
  <c r="G524" i="3"/>
  <c r="H523" i="3"/>
  <c r="E523" i="3"/>
  <c r="D523" i="3"/>
  <c r="D501" i="3"/>
  <c r="H501" i="3"/>
  <c r="E501" i="3"/>
  <c r="G513" i="3"/>
  <c r="H512" i="3"/>
  <c r="E512" i="3"/>
  <c r="D512" i="3"/>
  <c r="G489" i="3"/>
  <c r="H488" i="3"/>
  <c r="E488" i="3"/>
  <c r="D488" i="3"/>
  <c r="G477" i="3"/>
  <c r="H476" i="3"/>
  <c r="E476" i="3"/>
  <c r="D476" i="3"/>
  <c r="E443" i="3"/>
  <c r="G447" i="3"/>
  <c r="D447" i="3"/>
  <c r="D446" i="3"/>
  <c r="G464" i="3"/>
  <c r="D463" i="3"/>
  <c r="H458" i="3"/>
  <c r="E457" i="3"/>
  <c r="H450" i="3"/>
  <c r="E449" i="3"/>
  <c r="G459" i="3"/>
  <c r="D459" i="3"/>
  <c r="D458" i="3"/>
  <c r="H463" i="3"/>
  <c r="E462" i="3"/>
  <c r="H447" i="3"/>
  <c r="E447" i="3"/>
  <c r="H440" i="3"/>
  <c r="E439" i="3"/>
  <c r="D538" i="3"/>
  <c r="G539" i="3"/>
  <c r="H477" i="3"/>
  <c r="E477" i="3"/>
  <c r="D477" i="3"/>
  <c r="H513" i="3"/>
  <c r="E513" i="3"/>
  <c r="D513" i="3"/>
  <c r="H489" i="3"/>
  <c r="E489" i="3"/>
  <c r="D489" i="3"/>
  <c r="G525" i="3"/>
  <c r="H524" i="3"/>
  <c r="E524" i="3"/>
  <c r="D524" i="3"/>
  <c r="H459" i="3"/>
  <c r="E459" i="3"/>
  <c r="E458" i="3"/>
  <c r="H441" i="3"/>
  <c r="E441" i="3"/>
  <c r="E440" i="3"/>
  <c r="H464" i="3"/>
  <c r="E463" i="3"/>
  <c r="H451" i="3"/>
  <c r="E450" i="3"/>
  <c r="G465" i="3"/>
  <c r="D465" i="3"/>
  <c r="D464" i="3"/>
  <c r="D539" i="3"/>
  <c r="G540" i="3"/>
  <c r="H525" i="3"/>
  <c r="E525" i="3"/>
  <c r="D525" i="3"/>
  <c r="H465" i="3"/>
  <c r="E465" i="3"/>
  <c r="E464" i="3"/>
  <c r="H452" i="3"/>
  <c r="E451" i="3"/>
  <c r="D540" i="3"/>
  <c r="G541" i="3"/>
  <c r="H453" i="3"/>
  <c r="E453" i="3"/>
  <c r="E452" i="3"/>
  <c r="D541" i="3"/>
  <c r="G542" i="3"/>
  <c r="F403" i="3"/>
  <c r="F402" i="3"/>
  <c r="F401" i="3"/>
  <c r="F404" i="3"/>
  <c r="F405" i="3"/>
  <c r="F406" i="3"/>
  <c r="F407" i="3"/>
  <c r="F408" i="3"/>
  <c r="F409" i="3"/>
  <c r="F410" i="3"/>
  <c r="F411" i="3"/>
  <c r="D542" i="3"/>
  <c r="G435" i="3"/>
  <c r="D435" i="3"/>
  <c r="E435" i="3"/>
  <c r="G434" i="3"/>
  <c r="D434" i="3"/>
  <c r="E434" i="3"/>
  <c r="G433" i="3"/>
  <c r="D433" i="3"/>
  <c r="E433" i="3"/>
  <c r="G432" i="3"/>
  <c r="D432" i="3"/>
  <c r="E432" i="3"/>
  <c r="G431" i="3"/>
  <c r="D431" i="3"/>
  <c r="E431" i="3"/>
  <c r="G430" i="3"/>
  <c r="D430" i="3"/>
  <c r="E430" i="3"/>
  <c r="G429" i="3"/>
  <c r="D429" i="3"/>
  <c r="E429" i="3"/>
  <c r="G428" i="3"/>
  <c r="D428" i="3"/>
  <c r="E428" i="3"/>
  <c r="G427" i="3"/>
  <c r="D427" i="3"/>
  <c r="E427" i="3"/>
  <c r="G426" i="3"/>
  <c r="D426" i="3"/>
  <c r="E426" i="3"/>
  <c r="G425" i="3"/>
  <c r="D425" i="3"/>
  <c r="E425" i="3"/>
  <c r="G424" i="3"/>
  <c r="D424" i="3"/>
  <c r="E424" i="3"/>
  <c r="G423" i="3"/>
  <c r="D423" i="3"/>
  <c r="E423" i="3"/>
  <c r="G422" i="3"/>
  <c r="D422" i="3"/>
  <c r="E422" i="3"/>
  <c r="G421" i="3"/>
  <c r="D421" i="3"/>
  <c r="E421" i="3"/>
  <c r="G420" i="3"/>
  <c r="D420" i="3"/>
  <c r="E420" i="3"/>
  <c r="G419" i="3"/>
  <c r="D419" i="3"/>
  <c r="E419" i="3"/>
  <c r="G418" i="3"/>
  <c r="D418" i="3"/>
  <c r="E418" i="3"/>
  <c r="G417" i="3"/>
  <c r="D417" i="3"/>
  <c r="E417" i="3"/>
  <c r="G416" i="3"/>
  <c r="D416" i="3"/>
  <c r="E416" i="3"/>
  <c r="G415" i="3"/>
  <c r="D415" i="3"/>
  <c r="E415" i="3"/>
  <c r="G414" i="3"/>
  <c r="D414" i="3"/>
  <c r="E414" i="3"/>
  <c r="G413" i="3"/>
  <c r="D413" i="3"/>
  <c r="E413" i="3"/>
  <c r="G412" i="3"/>
  <c r="D412" i="3"/>
  <c r="E412" i="3"/>
  <c r="G411" i="3"/>
  <c r="D411" i="3"/>
  <c r="E411" i="3"/>
  <c r="G410" i="3"/>
  <c r="D410" i="3"/>
  <c r="E410" i="3"/>
  <c r="G409" i="3"/>
  <c r="D409" i="3"/>
  <c r="E409" i="3"/>
  <c r="G408" i="3"/>
  <c r="D408" i="3"/>
  <c r="E408" i="3"/>
  <c r="G407" i="3"/>
  <c r="D407" i="3"/>
  <c r="E407" i="3"/>
  <c r="G406" i="3"/>
  <c r="D406" i="3"/>
  <c r="E406" i="3"/>
  <c r="G405" i="3"/>
  <c r="D405" i="3"/>
  <c r="E405" i="3"/>
  <c r="G404" i="3"/>
  <c r="D404" i="3"/>
  <c r="E404" i="3"/>
  <c r="G403" i="3"/>
  <c r="D403" i="3"/>
  <c r="E403" i="3"/>
  <c r="G402" i="3"/>
  <c r="D402" i="3"/>
  <c r="E402" i="3"/>
  <c r="G401" i="3"/>
  <c r="D401" i="3"/>
  <c r="E401" i="3"/>
  <c r="G544" i="3"/>
  <c r="H543" i="3"/>
  <c r="D543" i="3"/>
  <c r="H366" i="3"/>
  <c r="H367" i="3"/>
  <c r="G366" i="3"/>
  <c r="G367" i="3"/>
  <c r="E365" i="3"/>
  <c r="D365" i="3"/>
  <c r="H360" i="3"/>
  <c r="E360" i="3"/>
  <c r="G360" i="3"/>
  <c r="D360" i="3"/>
  <c r="E359" i="3"/>
  <c r="D359" i="3"/>
  <c r="G354" i="3"/>
  <c r="G355" i="3"/>
  <c r="H353" i="3"/>
  <c r="H354" i="3"/>
  <c r="D353" i="3"/>
  <c r="G348" i="3"/>
  <c r="G349" i="3"/>
  <c r="H347" i="3"/>
  <c r="E347" i="3"/>
  <c r="D347" i="3"/>
  <c r="H342" i="3"/>
  <c r="E342" i="3"/>
  <c r="G341" i="3"/>
  <c r="D341" i="3"/>
  <c r="E341" i="3"/>
  <c r="H544" i="3"/>
  <c r="E543" i="3"/>
  <c r="G545" i="3"/>
  <c r="D544" i="3"/>
  <c r="D348" i="3"/>
  <c r="D366" i="3"/>
  <c r="H348" i="3"/>
  <c r="H349" i="3"/>
  <c r="E366" i="3"/>
  <c r="G342" i="3"/>
  <c r="D354" i="3"/>
  <c r="E353" i="3"/>
  <c r="E348" i="3"/>
  <c r="G356" i="3"/>
  <c r="D355" i="3"/>
  <c r="G368" i="3"/>
  <c r="D367" i="3"/>
  <c r="G350" i="3"/>
  <c r="D349" i="3"/>
  <c r="H355" i="3"/>
  <c r="E354" i="3"/>
  <c r="H368" i="3"/>
  <c r="E367" i="3"/>
  <c r="G361" i="3"/>
  <c r="H343" i="3"/>
  <c r="H361" i="3"/>
  <c r="G546" i="3"/>
  <c r="D545" i="3"/>
  <c r="H545" i="3"/>
  <c r="E544" i="3"/>
  <c r="D342" i="3"/>
  <c r="G343" i="3"/>
  <c r="E361" i="3"/>
  <c r="H362" i="3"/>
  <c r="G351" i="3"/>
  <c r="D350" i="3"/>
  <c r="G357" i="3"/>
  <c r="D356" i="3"/>
  <c r="E343" i="3"/>
  <c r="H344" i="3"/>
  <c r="H369" i="3"/>
  <c r="E368" i="3"/>
  <c r="D361" i="3"/>
  <c r="G362" i="3"/>
  <c r="H356" i="3"/>
  <c r="E355" i="3"/>
  <c r="G369" i="3"/>
  <c r="D368" i="3"/>
  <c r="E349" i="3"/>
  <c r="H350" i="3"/>
  <c r="H546" i="3"/>
  <c r="E545" i="3"/>
  <c r="G547" i="3"/>
  <c r="D546" i="3"/>
  <c r="D343" i="3"/>
  <c r="G344" i="3"/>
  <c r="E344" i="3"/>
  <c r="H345" i="3"/>
  <c r="E350" i="3"/>
  <c r="H351" i="3"/>
  <c r="H357" i="3"/>
  <c r="E356" i="3"/>
  <c r="H370" i="3"/>
  <c r="E370" i="3"/>
  <c r="E369" i="3"/>
  <c r="G352" i="3"/>
  <c r="D352" i="3"/>
  <c r="D351" i="3"/>
  <c r="D362" i="3"/>
  <c r="G363" i="3"/>
  <c r="E362" i="3"/>
  <c r="H363" i="3"/>
  <c r="G370" i="3"/>
  <c r="D370" i="3"/>
  <c r="D369" i="3"/>
  <c r="G358" i="3"/>
  <c r="D358" i="3"/>
  <c r="D357" i="3"/>
  <c r="G548" i="3"/>
  <c r="D547" i="3"/>
  <c r="H547" i="3"/>
  <c r="E546" i="3"/>
  <c r="D344" i="3"/>
  <c r="G345" i="3"/>
  <c r="E363" i="3"/>
  <c r="H364" i="3"/>
  <c r="E364" i="3"/>
  <c r="E351" i="3"/>
  <c r="H352" i="3"/>
  <c r="E352" i="3"/>
  <c r="D363" i="3"/>
  <c r="G364" i="3"/>
  <c r="D364" i="3"/>
  <c r="E345" i="3"/>
  <c r="H346" i="3"/>
  <c r="E346" i="3"/>
  <c r="H358" i="3"/>
  <c r="E358" i="3"/>
  <c r="E357" i="3"/>
  <c r="H548" i="3"/>
  <c r="E547" i="3"/>
  <c r="G549" i="3"/>
  <c r="D548" i="3"/>
  <c r="D345" i="3"/>
  <c r="G346" i="3"/>
  <c r="D346" i="3"/>
  <c r="E371" i="3"/>
  <c r="D377" i="3"/>
  <c r="D383" i="3"/>
  <c r="D389" i="3"/>
  <c r="D395" i="3"/>
  <c r="G396" i="3"/>
  <c r="G397" i="3"/>
  <c r="G398" i="3"/>
  <c r="H395" i="3"/>
  <c r="H396" i="3"/>
  <c r="H397" i="3"/>
  <c r="H398" i="3"/>
  <c r="H399" i="3"/>
  <c r="H400" i="3"/>
  <c r="E400" i="3"/>
  <c r="G390" i="3"/>
  <c r="G391" i="3"/>
  <c r="H389" i="3"/>
  <c r="E389" i="3"/>
  <c r="G384" i="3"/>
  <c r="G385" i="3"/>
  <c r="G386" i="3"/>
  <c r="G387" i="3"/>
  <c r="G388" i="3"/>
  <c r="D388" i="3"/>
  <c r="H383" i="3"/>
  <c r="H384" i="3"/>
  <c r="H385" i="3"/>
  <c r="H386" i="3"/>
  <c r="H387" i="3"/>
  <c r="H388" i="3"/>
  <c r="E388" i="3"/>
  <c r="H377" i="3"/>
  <c r="E377" i="3"/>
  <c r="G378" i="3"/>
  <c r="G379" i="3"/>
  <c r="G380" i="3"/>
  <c r="G381" i="3"/>
  <c r="G382" i="3"/>
  <c r="D382" i="3"/>
  <c r="H372" i="3"/>
  <c r="H373" i="3"/>
  <c r="G371" i="3"/>
  <c r="G372" i="3"/>
  <c r="D372" i="3"/>
  <c r="G550" i="3"/>
  <c r="D549" i="3"/>
  <c r="H549" i="3"/>
  <c r="E548" i="3"/>
  <c r="H378" i="3"/>
  <c r="H379" i="3"/>
  <c r="H380" i="3"/>
  <c r="H381" i="3"/>
  <c r="H382" i="3"/>
  <c r="E382" i="3"/>
  <c r="E384" i="3"/>
  <c r="D371" i="3"/>
  <c r="E386" i="3"/>
  <c r="G392" i="3"/>
  <c r="D391" i="3"/>
  <c r="H374" i="3"/>
  <c r="E373" i="3"/>
  <c r="G399" i="3"/>
  <c r="G400" i="3"/>
  <c r="D400" i="3"/>
  <c r="D398" i="3"/>
  <c r="G373" i="3"/>
  <c r="D390" i="3"/>
  <c r="D386" i="3"/>
  <c r="D384" i="3"/>
  <c r="E372" i="3"/>
  <c r="H390" i="3"/>
  <c r="D396" i="3"/>
  <c r="E387" i="3"/>
  <c r="E385" i="3"/>
  <c r="E383" i="3"/>
  <c r="D387" i="3"/>
  <c r="D385" i="3"/>
  <c r="E398" i="3"/>
  <c r="E396" i="3"/>
  <c r="E399" i="3"/>
  <c r="E397" i="3"/>
  <c r="E395" i="3"/>
  <c r="D397" i="3"/>
  <c r="D380" i="3"/>
  <c r="D378" i="3"/>
  <c r="D381" i="3"/>
  <c r="D379" i="3"/>
  <c r="E378" i="3"/>
  <c r="E381" i="3"/>
  <c r="E380" i="3"/>
  <c r="E379" i="3"/>
  <c r="H550" i="3"/>
  <c r="E549" i="3"/>
  <c r="G551" i="3"/>
  <c r="D550" i="3"/>
  <c r="D399" i="3"/>
  <c r="E390" i="3"/>
  <c r="H391" i="3"/>
  <c r="G374" i="3"/>
  <c r="D373" i="3"/>
  <c r="H375" i="3"/>
  <c r="E374" i="3"/>
  <c r="G393" i="3"/>
  <c r="D392" i="3"/>
  <c r="O35" i="22"/>
  <c r="N35" i="22"/>
  <c r="O44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X29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X28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X27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W26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X25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W24" i="22"/>
  <c r="V38" i="22"/>
  <c r="X38" i="22"/>
  <c r="U38" i="22"/>
  <c r="T38" i="22"/>
  <c r="S38" i="22"/>
  <c r="S47" i="22"/>
  <c r="R38" i="22"/>
  <c r="Q38" i="22"/>
  <c r="P38" i="22"/>
  <c r="O38" i="22"/>
  <c r="O47" i="22"/>
  <c r="N38" i="22"/>
  <c r="M38" i="22"/>
  <c r="L38" i="22"/>
  <c r="K38" i="22"/>
  <c r="K47" i="22"/>
  <c r="J38" i="22"/>
  <c r="I38" i="22"/>
  <c r="H38" i="22"/>
  <c r="G38" i="22"/>
  <c r="G47" i="22"/>
  <c r="V37" i="22"/>
  <c r="U37" i="22"/>
  <c r="T37" i="22"/>
  <c r="S37" i="22"/>
  <c r="S46" i="22"/>
  <c r="R37" i="22"/>
  <c r="Q37" i="22"/>
  <c r="P37" i="22"/>
  <c r="O37" i="22"/>
  <c r="O46" i="22"/>
  <c r="N37" i="22"/>
  <c r="M37" i="22"/>
  <c r="L37" i="22"/>
  <c r="K37" i="22"/>
  <c r="K46" i="22"/>
  <c r="J37" i="22"/>
  <c r="I37" i="22"/>
  <c r="H37" i="22"/>
  <c r="G37" i="22"/>
  <c r="V36" i="22"/>
  <c r="U36" i="22"/>
  <c r="T36" i="22"/>
  <c r="S36" i="22"/>
  <c r="S45" i="22"/>
  <c r="R36" i="22"/>
  <c r="Q36" i="22"/>
  <c r="P36" i="22"/>
  <c r="O36" i="22"/>
  <c r="O45" i="22"/>
  <c r="N36" i="22"/>
  <c r="M36" i="22"/>
  <c r="L36" i="22"/>
  <c r="K36" i="22"/>
  <c r="K45" i="22"/>
  <c r="J36" i="22"/>
  <c r="I36" i="22"/>
  <c r="H36" i="22"/>
  <c r="G36" i="22"/>
  <c r="G45" i="22"/>
  <c r="V35" i="22"/>
  <c r="U35" i="22"/>
  <c r="T35" i="22"/>
  <c r="S35" i="22"/>
  <c r="S44" i="22"/>
  <c r="R35" i="22"/>
  <c r="Q35" i="22"/>
  <c r="P35" i="22"/>
  <c r="M35" i="22"/>
  <c r="M44" i="22"/>
  <c r="L35" i="22"/>
  <c r="K35" i="22"/>
  <c r="J35" i="22"/>
  <c r="I35" i="22"/>
  <c r="H35" i="22"/>
  <c r="G35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V33" i="22"/>
  <c r="U33" i="22"/>
  <c r="T33" i="22"/>
  <c r="S33" i="22"/>
  <c r="R33" i="22"/>
  <c r="Q33" i="22"/>
  <c r="P33" i="22"/>
  <c r="O33" i="22"/>
  <c r="N33" i="22"/>
  <c r="M33" i="22"/>
  <c r="M42" i="22"/>
  <c r="L33" i="22"/>
  <c r="K33" i="22"/>
  <c r="J33" i="22"/>
  <c r="I33" i="22"/>
  <c r="H33" i="22"/>
  <c r="G33" i="22"/>
  <c r="F38" i="22"/>
  <c r="W38" i="22"/>
  <c r="F37" i="22"/>
  <c r="W37" i="22"/>
  <c r="F36" i="22"/>
  <c r="F35" i="22"/>
  <c r="F34" i="22"/>
  <c r="F33" i="22"/>
  <c r="H320" i="3"/>
  <c r="AJ18" i="22"/>
  <c r="AA20" i="22"/>
  <c r="AG15" i="22"/>
  <c r="X17" i="22"/>
  <c r="Y18" i="22"/>
  <c r="AI17" i="22"/>
  <c r="X16" i="22"/>
  <c r="AH18" i="22"/>
  <c r="AA15" i="22"/>
  <c r="AC19" i="22"/>
  <c r="Z16" i="22"/>
  <c r="AJ20" i="22"/>
  <c r="AB16" i="22"/>
  <c r="AG17" i="22"/>
  <c r="X19" i="22"/>
  <c r="Y20" i="22"/>
  <c r="Z17" i="22"/>
  <c r="AJ19" i="22"/>
  <c r="AC16" i="22"/>
  <c r="AA18" i="22"/>
  <c r="X15" i="22"/>
  <c r="AD20" i="22"/>
  <c r="AG19" i="22"/>
  <c r="AB20" i="22"/>
  <c r="Z15" i="22"/>
  <c r="AF17" i="22"/>
  <c r="AH17" i="22"/>
  <c r="W17" i="22"/>
  <c r="AE19" i="22"/>
  <c r="AJ17" i="22"/>
  <c r="Z19" i="22"/>
  <c r="AF16" i="22"/>
  <c r="W18" i="22"/>
  <c r="AB19" i="22"/>
  <c r="AG20" i="22"/>
  <c r="AI15" i="22"/>
  <c r="AF20" i="22"/>
  <c r="AC17" i="22"/>
  <c r="AI19" i="22"/>
  <c r="X18" i="22"/>
  <c r="AH20" i="22"/>
  <c r="AA17" i="22"/>
  <c r="AF18" i="22"/>
  <c r="W20" i="22"/>
  <c r="AC15" i="22"/>
  <c r="AH16" i="22"/>
  <c r="AG16" i="22"/>
  <c r="AE18" i="22"/>
  <c r="AB15" i="22"/>
  <c r="AJ16" i="22"/>
  <c r="AF19" i="22"/>
  <c r="Y16" i="22"/>
  <c r="AD17" i="22"/>
  <c r="AF15" i="22"/>
  <c r="AA16" i="22"/>
  <c r="AE20" i="22"/>
  <c r="Y19" i="22"/>
  <c r="AE15" i="22"/>
  <c r="AD16" i="22"/>
  <c r="AH19" i="22"/>
  <c r="AI20" i="22"/>
  <c r="AC18" i="22"/>
  <c r="X20" i="22"/>
  <c r="AD15" i="22"/>
  <c r="AI16" i="22"/>
  <c r="Z18" i="22"/>
  <c r="AA19" i="22"/>
  <c r="W15" i="22"/>
  <c r="AB18" i="22"/>
  <c r="Y15" i="22"/>
  <c r="AE17" i="22"/>
  <c r="AH15" i="22"/>
  <c r="AD18" i="22"/>
  <c r="AC20" i="22"/>
  <c r="AI18" i="22"/>
  <c r="Z20" i="22"/>
  <c r="AD19" i="22"/>
  <c r="AG18" i="22"/>
  <c r="AB17" i="22"/>
  <c r="AJ15" i="22"/>
  <c r="Y17" i="22"/>
  <c r="AE16" i="22"/>
  <c r="W19" i="22"/>
  <c r="W16" i="22"/>
  <c r="X35" i="22"/>
  <c r="W36" i="22"/>
  <c r="W25" i="22"/>
  <c r="W27" i="22"/>
  <c r="W29" i="22"/>
  <c r="X33" i="22"/>
  <c r="W34" i="22"/>
  <c r="X37" i="22"/>
  <c r="X34" i="22"/>
  <c r="AK16" i="22"/>
  <c r="AK19" i="22"/>
  <c r="AK17" i="22"/>
  <c r="AK20" i="22"/>
  <c r="AK15" i="22"/>
  <c r="AK18" i="22"/>
  <c r="X26" i="22"/>
  <c r="X24" i="22"/>
  <c r="G42" i="22"/>
  <c r="K42" i="22"/>
  <c r="O42" i="22"/>
  <c r="S42" i="22"/>
  <c r="G43" i="22"/>
  <c r="K43" i="22"/>
  <c r="O43" i="22"/>
  <c r="S43" i="22"/>
  <c r="K44" i="22"/>
  <c r="M45" i="22"/>
  <c r="W28" i="22"/>
  <c r="W35" i="22"/>
  <c r="W33" i="22"/>
  <c r="X36" i="22"/>
  <c r="G552" i="3"/>
  <c r="D551" i="3"/>
  <c r="H551" i="3"/>
  <c r="E550" i="3"/>
  <c r="G394" i="3"/>
  <c r="D394" i="3"/>
  <c r="D393" i="3"/>
  <c r="G375" i="3"/>
  <c r="D374" i="3"/>
  <c r="H392" i="3"/>
  <c r="E391" i="3"/>
  <c r="H376" i="3"/>
  <c r="E376" i="3"/>
  <c r="E375" i="3"/>
  <c r="L42" i="22"/>
  <c r="T42" i="22"/>
  <c r="L43" i="22"/>
  <c r="T43" i="22"/>
  <c r="L44" i="22"/>
  <c r="T44" i="22"/>
  <c r="L45" i="22"/>
  <c r="T45" i="22"/>
  <c r="L46" i="22"/>
  <c r="I42" i="22"/>
  <c r="Q42" i="22"/>
  <c r="U42" i="22"/>
  <c r="I43" i="22"/>
  <c r="Q43" i="22"/>
  <c r="U43" i="22"/>
  <c r="I44" i="22"/>
  <c r="Q44" i="22"/>
  <c r="U44" i="22"/>
  <c r="I45" i="22"/>
  <c r="Q45" i="22"/>
  <c r="U45" i="22"/>
  <c r="I46" i="22"/>
  <c r="M46" i="22"/>
  <c r="Q46" i="22"/>
  <c r="U46" i="22"/>
  <c r="I47" i="22"/>
  <c r="M47" i="22"/>
  <c r="Q47" i="22"/>
  <c r="U47" i="22"/>
  <c r="G44" i="22"/>
  <c r="H42" i="22"/>
  <c r="P42" i="22"/>
  <c r="H43" i="22"/>
  <c r="P43" i="22"/>
  <c r="H44" i="22"/>
  <c r="P44" i="22"/>
  <c r="H45" i="22"/>
  <c r="P45" i="22"/>
  <c r="H46" i="22"/>
  <c r="P46" i="22"/>
  <c r="T46" i="22"/>
  <c r="H47" i="22"/>
  <c r="L47" i="22"/>
  <c r="P47" i="22"/>
  <c r="T47" i="22"/>
  <c r="M43" i="22"/>
  <c r="R45" i="22"/>
  <c r="J42" i="22"/>
  <c r="N42" i="22"/>
  <c r="R42" i="22"/>
  <c r="V42" i="22"/>
  <c r="J43" i="22"/>
  <c r="N43" i="22"/>
  <c r="R43" i="22"/>
  <c r="V43" i="22"/>
  <c r="J44" i="22"/>
  <c r="N44" i="22"/>
  <c r="R44" i="22"/>
  <c r="V44" i="22"/>
  <c r="J45" i="22"/>
  <c r="N45" i="22"/>
  <c r="V45" i="22"/>
  <c r="J46" i="22"/>
  <c r="N46" i="22"/>
  <c r="R46" i="22"/>
  <c r="V46" i="22"/>
  <c r="J47" i="22"/>
  <c r="N47" i="22"/>
  <c r="R47" i="22"/>
  <c r="V47" i="22"/>
  <c r="G46" i="22"/>
  <c r="X47" i="22"/>
  <c r="W45" i="22"/>
  <c r="X45" i="22"/>
  <c r="X43" i="22"/>
  <c r="X44" i="22"/>
  <c r="X46" i="22"/>
  <c r="X42" i="22"/>
  <c r="H552" i="3"/>
  <c r="E551" i="3"/>
  <c r="G553" i="3"/>
  <c r="D552" i="3"/>
  <c r="G376" i="3"/>
  <c r="D376" i="3"/>
  <c r="D375" i="3"/>
  <c r="H393" i="3"/>
  <c r="E392" i="3"/>
  <c r="W44" i="22"/>
  <c r="W47" i="22"/>
  <c r="W43" i="22"/>
  <c r="W42" i="22"/>
  <c r="W46" i="22"/>
  <c r="G554" i="3"/>
  <c r="D553" i="3"/>
  <c r="H553" i="3"/>
  <c r="E552" i="3"/>
  <c r="H394" i="3"/>
  <c r="E394" i="3"/>
  <c r="E393" i="3"/>
  <c r="H554" i="3"/>
  <c r="E553" i="3"/>
  <c r="G555" i="3"/>
  <c r="D554" i="3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E340" i="3"/>
  <c r="G321" i="3"/>
  <c r="E320" i="3"/>
  <c r="D320" i="3"/>
  <c r="H300" i="3"/>
  <c r="E300" i="3"/>
  <c r="G300" i="3"/>
  <c r="G301" i="3"/>
  <c r="E299" i="3"/>
  <c r="D299" i="3"/>
  <c r="G279" i="3"/>
  <c r="D279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E298" i="3"/>
  <c r="D278" i="3"/>
  <c r="G258" i="3"/>
  <c r="G259" i="3"/>
  <c r="H257" i="3"/>
  <c r="E257" i="3"/>
  <c r="D257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E250" i="3"/>
  <c r="G236" i="3"/>
  <c r="G237" i="3"/>
  <c r="E236" i="3"/>
  <c r="G556" i="3"/>
  <c r="D555" i="3"/>
  <c r="H555" i="3"/>
  <c r="E554" i="3"/>
  <c r="E321" i="3"/>
  <c r="E237" i="3"/>
  <c r="G302" i="3"/>
  <c r="G303" i="3"/>
  <c r="D301" i="3"/>
  <c r="G238" i="3"/>
  <c r="G239" i="3"/>
  <c r="D237" i="3"/>
  <c r="D300" i="3"/>
  <c r="D236" i="3"/>
  <c r="D258" i="3"/>
  <c r="E325" i="3"/>
  <c r="E333" i="3"/>
  <c r="E326" i="3"/>
  <c r="E334" i="3"/>
  <c r="E329" i="3"/>
  <c r="E337" i="3"/>
  <c r="E322" i="3"/>
  <c r="E330" i="3"/>
  <c r="E338" i="3"/>
  <c r="E283" i="3"/>
  <c r="E288" i="3"/>
  <c r="E278" i="3"/>
  <c r="E280" i="3"/>
  <c r="E284" i="3"/>
  <c r="E290" i="3"/>
  <c r="E295" i="3"/>
  <c r="E294" i="3"/>
  <c r="E286" i="3"/>
  <c r="G280" i="3"/>
  <c r="G281" i="3"/>
  <c r="E291" i="3"/>
  <c r="E279" i="3"/>
  <c r="E282" i="3"/>
  <c r="E287" i="3"/>
  <c r="E292" i="3"/>
  <c r="E240" i="3"/>
  <c r="E247" i="3"/>
  <c r="D321" i="3"/>
  <c r="G322" i="3"/>
  <c r="G260" i="3"/>
  <c r="D259" i="3"/>
  <c r="E243" i="3"/>
  <c r="E239" i="3"/>
  <c r="H251" i="3"/>
  <c r="E244" i="3"/>
  <c r="E248" i="3"/>
  <c r="E245" i="3"/>
  <c r="E249" i="3"/>
  <c r="E238" i="3"/>
  <c r="E242" i="3"/>
  <c r="E246" i="3"/>
  <c r="E241" i="3"/>
  <c r="H258" i="3"/>
  <c r="E281" i="3"/>
  <c r="E285" i="3"/>
  <c r="E289" i="3"/>
  <c r="E293" i="3"/>
  <c r="E297" i="3"/>
  <c r="H301" i="3"/>
  <c r="E324" i="3"/>
  <c r="E328" i="3"/>
  <c r="E332" i="3"/>
  <c r="E336" i="3"/>
  <c r="E296" i="3"/>
  <c r="E323" i="3"/>
  <c r="E327" i="3"/>
  <c r="E331" i="3"/>
  <c r="E335" i="3"/>
  <c r="E339" i="3"/>
  <c r="D238" i="3"/>
  <c r="H556" i="3"/>
  <c r="E555" i="3"/>
  <c r="G557" i="3"/>
  <c r="D556" i="3"/>
  <c r="D302" i="3"/>
  <c r="D280" i="3"/>
  <c r="H259" i="3"/>
  <c r="E258" i="3"/>
  <c r="D322" i="3"/>
  <c r="G323" i="3"/>
  <c r="G240" i="3"/>
  <c r="D239" i="3"/>
  <c r="E301" i="3"/>
  <c r="H302" i="3"/>
  <c r="G282" i="3"/>
  <c r="D281" i="3"/>
  <c r="E251" i="3"/>
  <c r="H252" i="3"/>
  <c r="G261" i="3"/>
  <c r="D260" i="3"/>
  <c r="G304" i="3"/>
  <c r="D303" i="3"/>
  <c r="G558" i="3"/>
  <c r="D557" i="3"/>
  <c r="H557" i="3"/>
  <c r="E556" i="3"/>
  <c r="E252" i="3"/>
  <c r="H253" i="3"/>
  <c r="E302" i="3"/>
  <c r="H303" i="3"/>
  <c r="G305" i="3"/>
  <c r="D304" i="3"/>
  <c r="G324" i="3"/>
  <c r="D323" i="3"/>
  <c r="G262" i="3"/>
  <c r="D261" i="3"/>
  <c r="D282" i="3"/>
  <c r="G283" i="3"/>
  <c r="D240" i="3"/>
  <c r="G241" i="3"/>
  <c r="E259" i="3"/>
  <c r="H260" i="3"/>
  <c r="H558" i="3"/>
  <c r="E557" i="3"/>
  <c r="G559" i="3"/>
  <c r="D558" i="3"/>
  <c r="D283" i="3"/>
  <c r="G284" i="3"/>
  <c r="E303" i="3"/>
  <c r="H304" i="3"/>
  <c r="G325" i="3"/>
  <c r="D324" i="3"/>
  <c r="H261" i="3"/>
  <c r="E260" i="3"/>
  <c r="G242" i="3"/>
  <c r="D241" i="3"/>
  <c r="E253" i="3"/>
  <c r="H254" i="3"/>
  <c r="G263" i="3"/>
  <c r="D262" i="3"/>
  <c r="D305" i="3"/>
  <c r="G306" i="3"/>
  <c r="D559" i="3"/>
  <c r="H559" i="3"/>
  <c r="E559" i="3"/>
  <c r="E558" i="3"/>
  <c r="G307" i="3"/>
  <c r="D306" i="3"/>
  <c r="H262" i="3"/>
  <c r="E261" i="3"/>
  <c r="E254" i="3"/>
  <c r="H255" i="3"/>
  <c r="E304" i="3"/>
  <c r="H305" i="3"/>
  <c r="G285" i="3"/>
  <c r="D284" i="3"/>
  <c r="G264" i="3"/>
  <c r="D263" i="3"/>
  <c r="G243" i="3"/>
  <c r="D242" i="3"/>
  <c r="G326" i="3"/>
  <c r="D325" i="3"/>
  <c r="E305" i="3"/>
  <c r="H306" i="3"/>
  <c r="D326" i="3"/>
  <c r="G327" i="3"/>
  <c r="G265" i="3"/>
  <c r="D264" i="3"/>
  <c r="E262" i="3"/>
  <c r="H263" i="3"/>
  <c r="E255" i="3"/>
  <c r="H256" i="3"/>
  <c r="E256" i="3"/>
  <c r="D243" i="3"/>
  <c r="G244" i="3"/>
  <c r="G286" i="3"/>
  <c r="D285" i="3"/>
  <c r="G308" i="3"/>
  <c r="D307" i="3"/>
  <c r="G561" i="3"/>
  <c r="D560" i="3"/>
  <c r="G328" i="3"/>
  <c r="D327" i="3"/>
  <c r="D308" i="3"/>
  <c r="G309" i="3"/>
  <c r="D244" i="3"/>
  <c r="G245" i="3"/>
  <c r="H264" i="3"/>
  <c r="E263" i="3"/>
  <c r="E306" i="3"/>
  <c r="H307" i="3"/>
  <c r="D286" i="3"/>
  <c r="G287" i="3"/>
  <c r="G266" i="3"/>
  <c r="D265" i="3"/>
  <c r="H561" i="3"/>
  <c r="E560" i="3"/>
  <c r="G562" i="3"/>
  <c r="D561" i="3"/>
  <c r="E307" i="3"/>
  <c r="H308" i="3"/>
  <c r="D245" i="3"/>
  <c r="G246" i="3"/>
  <c r="D287" i="3"/>
  <c r="G288" i="3"/>
  <c r="D309" i="3"/>
  <c r="G310" i="3"/>
  <c r="H265" i="3"/>
  <c r="E264" i="3"/>
  <c r="G267" i="3"/>
  <c r="D266" i="3"/>
  <c r="G329" i="3"/>
  <c r="D328" i="3"/>
  <c r="H562" i="3"/>
  <c r="E561" i="3"/>
  <c r="G563" i="3"/>
  <c r="D562" i="3"/>
  <c r="G311" i="3"/>
  <c r="D310" i="3"/>
  <c r="D246" i="3"/>
  <c r="G247" i="3"/>
  <c r="G268" i="3"/>
  <c r="D267" i="3"/>
  <c r="E308" i="3"/>
  <c r="H309" i="3"/>
  <c r="G289" i="3"/>
  <c r="D288" i="3"/>
  <c r="G330" i="3"/>
  <c r="D329" i="3"/>
  <c r="H266" i="3"/>
  <c r="E265" i="3"/>
  <c r="G564" i="3"/>
  <c r="D563" i="3"/>
  <c r="H563" i="3"/>
  <c r="E562" i="3"/>
  <c r="E309" i="3"/>
  <c r="H310" i="3"/>
  <c r="D247" i="3"/>
  <c r="G248" i="3"/>
  <c r="D330" i="3"/>
  <c r="G331" i="3"/>
  <c r="H267" i="3"/>
  <c r="E266" i="3"/>
  <c r="G290" i="3"/>
  <c r="D289" i="3"/>
  <c r="G269" i="3"/>
  <c r="D268" i="3"/>
  <c r="G312" i="3"/>
  <c r="D311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H564" i="3"/>
  <c r="E563" i="3"/>
  <c r="G565" i="3"/>
  <c r="D564" i="3"/>
  <c r="D248" i="3"/>
  <c r="G249" i="3"/>
  <c r="G270" i="3"/>
  <c r="D269" i="3"/>
  <c r="H268" i="3"/>
  <c r="E267" i="3"/>
  <c r="G332" i="3"/>
  <c r="D331" i="3"/>
  <c r="E310" i="3"/>
  <c r="H311" i="3"/>
  <c r="G313" i="3"/>
  <c r="D312" i="3"/>
  <c r="G291" i="3"/>
  <c r="D290" i="3"/>
  <c r="G566" i="3"/>
  <c r="D565" i="3"/>
  <c r="H565" i="3"/>
  <c r="E564" i="3"/>
  <c r="G271" i="3"/>
  <c r="D270" i="3"/>
  <c r="G333" i="3"/>
  <c r="D332" i="3"/>
  <c r="E311" i="3"/>
  <c r="H312" i="3"/>
  <c r="D249" i="3"/>
  <c r="G250" i="3"/>
  <c r="D313" i="3"/>
  <c r="G314" i="3"/>
  <c r="D291" i="3"/>
  <c r="G292" i="3"/>
  <c r="H269" i="3"/>
  <c r="E268" i="3"/>
  <c r="H566" i="3"/>
  <c r="E565" i="3"/>
  <c r="G567" i="3"/>
  <c r="D566" i="3"/>
  <c r="E312" i="3"/>
  <c r="H313" i="3"/>
  <c r="G293" i="3"/>
  <c r="D292" i="3"/>
  <c r="D250" i="3"/>
  <c r="G251" i="3"/>
  <c r="G334" i="3"/>
  <c r="D333" i="3"/>
  <c r="G315" i="3"/>
  <c r="D314" i="3"/>
  <c r="H270" i="3"/>
  <c r="E269" i="3"/>
  <c r="G272" i="3"/>
  <c r="D271" i="3"/>
  <c r="B7" i="4"/>
  <c r="G568" i="3"/>
  <c r="D567" i="3"/>
  <c r="H567" i="3"/>
  <c r="E566" i="3"/>
  <c r="G252" i="3"/>
  <c r="D251" i="3"/>
  <c r="G316" i="3"/>
  <c r="D315" i="3"/>
  <c r="E270" i="3"/>
  <c r="H271" i="3"/>
  <c r="D334" i="3"/>
  <c r="G335" i="3"/>
  <c r="G294" i="3"/>
  <c r="D293" i="3"/>
  <c r="E313" i="3"/>
  <c r="H314" i="3"/>
  <c r="G273" i="3"/>
  <c r="D272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D183" i="3"/>
  <c r="E171" i="3"/>
  <c r="H568" i="3"/>
  <c r="E567" i="3"/>
  <c r="G569" i="3"/>
  <c r="D568" i="3"/>
  <c r="D175" i="3"/>
  <c r="D179" i="3"/>
  <c r="D172" i="3"/>
  <c r="D176" i="3"/>
  <c r="D180" i="3"/>
  <c r="D173" i="3"/>
  <c r="D177" i="3"/>
  <c r="D181" i="3"/>
  <c r="D171" i="3"/>
  <c r="D174" i="3"/>
  <c r="D178" i="3"/>
  <c r="D182" i="3"/>
  <c r="E314" i="3"/>
  <c r="H315" i="3"/>
  <c r="G336" i="3"/>
  <c r="D335" i="3"/>
  <c r="D316" i="3"/>
  <c r="G317" i="3"/>
  <c r="H272" i="3"/>
  <c r="E271" i="3"/>
  <c r="G274" i="3"/>
  <c r="D273" i="3"/>
  <c r="D294" i="3"/>
  <c r="G295" i="3"/>
  <c r="G253" i="3"/>
  <c r="D252" i="3"/>
  <c r="D158" i="3"/>
  <c r="E158" i="3"/>
  <c r="G570" i="3"/>
  <c r="D569" i="3"/>
  <c r="H569" i="3"/>
  <c r="E568" i="3"/>
  <c r="D317" i="3"/>
  <c r="G318" i="3"/>
  <c r="D253" i="3"/>
  <c r="G254" i="3"/>
  <c r="D295" i="3"/>
  <c r="G296" i="3"/>
  <c r="H273" i="3"/>
  <c r="E272" i="3"/>
  <c r="G337" i="3"/>
  <c r="D336" i="3"/>
  <c r="E315" i="3"/>
  <c r="H316" i="3"/>
  <c r="G275" i="3"/>
  <c r="D274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H570" i="3"/>
  <c r="E569" i="3"/>
  <c r="G571" i="3"/>
  <c r="D570" i="3"/>
  <c r="G297" i="3"/>
  <c r="D296" i="3"/>
  <c r="G338" i="3"/>
  <c r="D337" i="3"/>
  <c r="E316" i="3"/>
  <c r="H317" i="3"/>
  <c r="G255" i="3"/>
  <c r="D254" i="3"/>
  <c r="H274" i="3"/>
  <c r="E273" i="3"/>
  <c r="G319" i="3"/>
  <c r="D319" i="3"/>
  <c r="D318" i="3"/>
  <c r="G276" i="3"/>
  <c r="D275" i="3"/>
  <c r="G79" i="3"/>
  <c r="D79" i="3"/>
  <c r="H78" i="3"/>
  <c r="H79" i="3"/>
  <c r="H80" i="3"/>
  <c r="H81" i="3"/>
  <c r="H82" i="3"/>
  <c r="F4" i="4"/>
  <c r="E4" i="4"/>
  <c r="C4" i="4"/>
  <c r="B4" i="4"/>
  <c r="D118" i="3"/>
  <c r="E118" i="3"/>
  <c r="D138" i="3"/>
  <c r="E138" i="3"/>
  <c r="H119" i="3"/>
  <c r="E119" i="3"/>
  <c r="G119" i="3"/>
  <c r="G120" i="3"/>
  <c r="H139" i="3"/>
  <c r="E139" i="3"/>
  <c r="G139" i="3"/>
  <c r="D139" i="3"/>
  <c r="D78" i="3"/>
  <c r="D98" i="3"/>
  <c r="E98" i="3"/>
  <c r="H99" i="3"/>
  <c r="E99" i="3"/>
  <c r="G99" i="3"/>
  <c r="G100" i="3"/>
  <c r="E58" i="3"/>
  <c r="E7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F76" i="3"/>
  <c r="G572" i="3"/>
  <c r="D571" i="3"/>
  <c r="H571" i="3"/>
  <c r="E570" i="3"/>
  <c r="H120" i="3"/>
  <c r="E78" i="3"/>
  <c r="G256" i="3"/>
  <c r="D256" i="3"/>
  <c r="D255" i="3"/>
  <c r="D338" i="3"/>
  <c r="G339" i="3"/>
  <c r="E317" i="3"/>
  <c r="H318" i="3"/>
  <c r="G277" i="3"/>
  <c r="D277" i="3"/>
  <c r="D276" i="3"/>
  <c r="H275" i="3"/>
  <c r="E274" i="3"/>
  <c r="G298" i="3"/>
  <c r="D298" i="3"/>
  <c r="D297" i="3"/>
  <c r="H140" i="3"/>
  <c r="H141" i="3"/>
  <c r="H142" i="3"/>
  <c r="D99" i="3"/>
  <c r="G101" i="3"/>
  <c r="D100" i="3"/>
  <c r="D59" i="3"/>
  <c r="D120" i="3"/>
  <c r="G121" i="3"/>
  <c r="E75" i="3"/>
  <c r="E69" i="3"/>
  <c r="E65" i="3"/>
  <c r="E61" i="3"/>
  <c r="H100" i="3"/>
  <c r="G140" i="3"/>
  <c r="D119" i="3"/>
  <c r="E73" i="3"/>
  <c r="E67" i="3"/>
  <c r="E59" i="3"/>
  <c r="E76" i="3"/>
  <c r="E74" i="3"/>
  <c r="E72" i="3"/>
  <c r="E68" i="3"/>
  <c r="E66" i="3"/>
  <c r="E64" i="3"/>
  <c r="E62" i="3"/>
  <c r="E60" i="3"/>
  <c r="E71" i="3"/>
  <c r="E63" i="3"/>
  <c r="D58" i="3"/>
  <c r="E70" i="3"/>
  <c r="H83" i="3"/>
  <c r="H84" i="3"/>
  <c r="H85" i="3"/>
  <c r="H86" i="3"/>
  <c r="E82" i="3"/>
  <c r="E81" i="3"/>
  <c r="E80" i="3"/>
  <c r="E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D97" i="3"/>
  <c r="D132" i="1"/>
  <c r="D152" i="1"/>
  <c r="D131" i="1"/>
  <c r="D151" i="1"/>
  <c r="D130" i="1"/>
  <c r="D150" i="1"/>
  <c r="D129" i="1"/>
  <c r="D149" i="1"/>
  <c r="D128" i="1"/>
  <c r="D148" i="1"/>
  <c r="D127" i="1"/>
  <c r="D147" i="1"/>
  <c r="D126" i="1"/>
  <c r="D146" i="1"/>
  <c r="D125" i="1"/>
  <c r="D145" i="1"/>
  <c r="D124" i="1"/>
  <c r="D144" i="1"/>
  <c r="D123" i="1"/>
  <c r="D143" i="1"/>
  <c r="D122" i="1"/>
  <c r="D142" i="1"/>
  <c r="D121" i="1"/>
  <c r="D141" i="1"/>
  <c r="D120" i="1"/>
  <c r="D140" i="1"/>
  <c r="D119" i="1"/>
  <c r="D139" i="1"/>
  <c r="D118" i="1"/>
  <c r="D138" i="1"/>
  <c r="D117" i="1"/>
  <c r="D137" i="1"/>
  <c r="D116" i="1"/>
  <c r="D136" i="1"/>
  <c r="D115" i="1"/>
  <c r="D135" i="1"/>
  <c r="D114" i="1"/>
  <c r="D134" i="1"/>
  <c r="D113" i="1"/>
  <c r="D133" i="1"/>
  <c r="D92" i="1"/>
  <c r="D112" i="1"/>
  <c r="D91" i="1"/>
  <c r="D111" i="1"/>
  <c r="D90" i="1"/>
  <c r="D110" i="1"/>
  <c r="D89" i="1"/>
  <c r="D109" i="1"/>
  <c r="D88" i="1"/>
  <c r="D108" i="1"/>
  <c r="D87" i="1"/>
  <c r="D107" i="1"/>
  <c r="D86" i="1"/>
  <c r="D106" i="1"/>
  <c r="D85" i="1"/>
  <c r="D105" i="1"/>
  <c r="D84" i="1"/>
  <c r="D104" i="1"/>
  <c r="D83" i="1"/>
  <c r="D103" i="1"/>
  <c r="D82" i="1"/>
  <c r="D102" i="1"/>
  <c r="D81" i="1"/>
  <c r="D101" i="1"/>
  <c r="D80" i="1"/>
  <c r="D100" i="1"/>
  <c r="D79" i="1"/>
  <c r="D99" i="1"/>
  <c r="D78" i="1"/>
  <c r="D98" i="1"/>
  <c r="D77" i="1"/>
  <c r="D97" i="1"/>
  <c r="D76" i="1"/>
  <c r="D96" i="1"/>
  <c r="D75" i="1"/>
  <c r="D95" i="1"/>
  <c r="D74" i="1"/>
  <c r="D94" i="1"/>
  <c r="D73" i="1"/>
  <c r="D93" i="1"/>
  <c r="H572" i="3"/>
  <c r="E571" i="3"/>
  <c r="G573" i="3"/>
  <c r="D572" i="3"/>
  <c r="E83" i="3"/>
  <c r="E141" i="3"/>
  <c r="E140" i="3"/>
  <c r="E120" i="3"/>
  <c r="H121" i="3"/>
  <c r="G340" i="3"/>
  <c r="D340" i="3"/>
  <c r="D339" i="3"/>
  <c r="E318" i="3"/>
  <c r="H319" i="3"/>
  <c r="E319" i="3"/>
  <c r="E275" i="3"/>
  <c r="H276" i="3"/>
  <c r="E84" i="3"/>
  <c r="E85" i="3"/>
  <c r="D60" i="3"/>
  <c r="G141" i="3"/>
  <c r="D140" i="3"/>
  <c r="H101" i="3"/>
  <c r="E100" i="3"/>
  <c r="G122" i="3"/>
  <c r="D121" i="3"/>
  <c r="H143" i="3"/>
  <c r="E142" i="3"/>
  <c r="G102" i="3"/>
  <c r="D101" i="3"/>
  <c r="D81" i="3"/>
  <c r="D95" i="3"/>
  <c r="D80" i="3"/>
  <c r="D94" i="3"/>
  <c r="H87" i="3"/>
  <c r="E86" i="3"/>
  <c r="D87" i="3"/>
  <c r="D86" i="3"/>
  <c r="D89" i="3"/>
  <c r="D88" i="3"/>
  <c r="D96" i="3"/>
  <c r="D83" i="3"/>
  <c r="D91" i="3"/>
  <c r="D82" i="3"/>
  <c r="D90" i="3"/>
  <c r="D85" i="3"/>
  <c r="D93" i="3"/>
  <c r="D84" i="3"/>
  <c r="D92" i="3"/>
  <c r="B8" i="4"/>
  <c r="B9" i="4"/>
  <c r="B5" i="4"/>
  <c r="E9" i="4"/>
  <c r="F9" i="4"/>
  <c r="E8" i="4"/>
  <c r="F8" i="4"/>
  <c r="E7" i="4"/>
  <c r="F7" i="4"/>
  <c r="E5" i="4"/>
  <c r="F5" i="4"/>
  <c r="G574" i="3"/>
  <c r="D573" i="3"/>
  <c r="H573" i="3"/>
  <c r="E572" i="3"/>
  <c r="H122" i="3"/>
  <c r="E121" i="3"/>
  <c r="H277" i="3"/>
  <c r="E277" i="3"/>
  <c r="E276" i="3"/>
  <c r="H102" i="3"/>
  <c r="E101" i="3"/>
  <c r="G103" i="3"/>
  <c r="D102" i="3"/>
  <c r="G123" i="3"/>
  <c r="D122" i="3"/>
  <c r="G142" i="3"/>
  <c r="D141" i="3"/>
  <c r="H144" i="3"/>
  <c r="E143" i="3"/>
  <c r="D61" i="3"/>
  <c r="H88" i="3"/>
  <c r="E87" i="3"/>
  <c r="H574" i="3"/>
  <c r="E573" i="3"/>
  <c r="G575" i="3"/>
  <c r="D574" i="3"/>
  <c r="H123" i="3"/>
  <c r="E122" i="3"/>
  <c r="G104" i="3"/>
  <c r="D103" i="3"/>
  <c r="D62" i="3"/>
  <c r="G143" i="3"/>
  <c r="D142" i="3"/>
  <c r="H145" i="3"/>
  <c r="E144" i="3"/>
  <c r="G124" i="3"/>
  <c r="D123" i="3"/>
  <c r="H103" i="3"/>
  <c r="E102" i="3"/>
  <c r="H89" i="3"/>
  <c r="E88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G577" i="3"/>
  <c r="D575" i="3"/>
  <c r="H575" i="3"/>
  <c r="E574" i="3"/>
  <c r="H124" i="3"/>
  <c r="E123" i="3"/>
  <c r="J57" i="3"/>
  <c r="H104" i="3"/>
  <c r="E103" i="3"/>
  <c r="H146" i="3"/>
  <c r="E145" i="3"/>
  <c r="D63" i="3"/>
  <c r="G125" i="3"/>
  <c r="D124" i="3"/>
  <c r="G144" i="3"/>
  <c r="D143" i="3"/>
  <c r="G105" i="3"/>
  <c r="D104" i="3"/>
  <c r="H90" i="3"/>
  <c r="E89" i="3"/>
  <c r="G578" i="3"/>
  <c r="D577" i="3"/>
  <c r="H577" i="3"/>
  <c r="E575" i="3"/>
  <c r="H125" i="3"/>
  <c r="E124" i="3"/>
  <c r="G106" i="3"/>
  <c r="D105" i="3"/>
  <c r="G126" i="3"/>
  <c r="D125" i="3"/>
  <c r="H147" i="3"/>
  <c r="E146" i="3"/>
  <c r="G145" i="3"/>
  <c r="D144" i="3"/>
  <c r="D64" i="3"/>
  <c r="H105" i="3"/>
  <c r="E104" i="3"/>
  <c r="H91" i="3"/>
  <c r="E90" i="3"/>
  <c r="H578" i="3"/>
  <c r="E577" i="3"/>
  <c r="G579" i="3"/>
  <c r="D578" i="3"/>
  <c r="H126" i="3"/>
  <c r="E125" i="3"/>
  <c r="H106" i="3"/>
  <c r="E105" i="3"/>
  <c r="G146" i="3"/>
  <c r="D145" i="3"/>
  <c r="G127" i="3"/>
  <c r="D126" i="3"/>
  <c r="D65" i="3"/>
  <c r="H148" i="3"/>
  <c r="E147" i="3"/>
  <c r="G107" i="3"/>
  <c r="D106" i="3"/>
  <c r="H92" i="3"/>
  <c r="E91" i="3"/>
  <c r="I2" i="8"/>
  <c r="I4" i="8"/>
  <c r="I5" i="8"/>
  <c r="I6" i="8"/>
  <c r="I3" i="8"/>
  <c r="G580" i="3"/>
  <c r="D579" i="3"/>
  <c r="H579" i="3"/>
  <c r="E578" i="3"/>
  <c r="H127" i="3"/>
  <c r="E126" i="3"/>
  <c r="G108" i="3"/>
  <c r="D107" i="3"/>
  <c r="D66" i="3"/>
  <c r="G147" i="3"/>
  <c r="D146" i="3"/>
  <c r="H149" i="3"/>
  <c r="E148" i="3"/>
  <c r="G128" i="3"/>
  <c r="D127" i="3"/>
  <c r="H107" i="3"/>
  <c r="E106" i="3"/>
  <c r="H93" i="3"/>
  <c r="E92" i="3"/>
  <c r="E4" i="3"/>
  <c r="E5" i="3"/>
  <c r="E6" i="3"/>
  <c r="E7" i="3"/>
  <c r="E8" i="3"/>
  <c r="E9" i="3"/>
  <c r="E10" i="3"/>
  <c r="E11" i="3"/>
  <c r="E12" i="3"/>
  <c r="E13" i="3"/>
  <c r="E3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H580" i="3"/>
  <c r="E579" i="3"/>
  <c r="G581" i="3"/>
  <c r="D580" i="3"/>
  <c r="H128" i="3"/>
  <c r="E127" i="3"/>
  <c r="H108" i="3"/>
  <c r="E107" i="3"/>
  <c r="H150" i="3"/>
  <c r="E149" i="3"/>
  <c r="D67" i="3"/>
  <c r="G129" i="3"/>
  <c r="D128" i="3"/>
  <c r="G148" i="3"/>
  <c r="D147" i="3"/>
  <c r="G109" i="3"/>
  <c r="D108" i="3"/>
  <c r="H94" i="3"/>
  <c r="E93" i="3"/>
  <c r="G582" i="3"/>
  <c r="D581" i="3"/>
  <c r="H581" i="3"/>
  <c r="E580" i="3"/>
  <c r="H129" i="3"/>
  <c r="E128" i="3"/>
  <c r="G110" i="3"/>
  <c r="D109" i="3"/>
  <c r="G130" i="3"/>
  <c r="D129" i="3"/>
  <c r="H151" i="3"/>
  <c r="E150" i="3"/>
  <c r="G149" i="3"/>
  <c r="D148" i="3"/>
  <c r="D68" i="3"/>
  <c r="H109" i="3"/>
  <c r="E108" i="3"/>
  <c r="H95" i="3"/>
  <c r="E94" i="3"/>
  <c r="H582" i="3"/>
  <c r="E581" i="3"/>
  <c r="G583" i="3"/>
  <c r="D582" i="3"/>
  <c r="H130" i="3"/>
  <c r="E129" i="3"/>
  <c r="H110" i="3"/>
  <c r="E109" i="3"/>
  <c r="G150" i="3"/>
  <c r="D149" i="3"/>
  <c r="G131" i="3"/>
  <c r="D130" i="3"/>
  <c r="D69" i="3"/>
  <c r="H152" i="3"/>
  <c r="E151" i="3"/>
  <c r="G111" i="3"/>
  <c r="D110" i="3"/>
  <c r="H96" i="3"/>
  <c r="E95" i="3"/>
  <c r="G584" i="3"/>
  <c r="D583" i="3"/>
  <c r="H583" i="3"/>
  <c r="E582" i="3"/>
  <c r="H131" i="3"/>
  <c r="E130" i="3"/>
  <c r="G112" i="3"/>
  <c r="D111" i="3"/>
  <c r="D70" i="3"/>
  <c r="G151" i="3"/>
  <c r="D150" i="3"/>
  <c r="H153" i="3"/>
  <c r="E152" i="3"/>
  <c r="G132" i="3"/>
  <c r="D131" i="3"/>
  <c r="H111" i="3"/>
  <c r="E110" i="3"/>
  <c r="H97" i="3"/>
  <c r="E97" i="3"/>
  <c r="E96" i="3"/>
  <c r="H584" i="3"/>
  <c r="E583" i="3"/>
  <c r="G585" i="3"/>
  <c r="D584" i="3"/>
  <c r="H132" i="3"/>
  <c r="E131" i="3"/>
  <c r="H112" i="3"/>
  <c r="E111" i="3"/>
  <c r="H154" i="3"/>
  <c r="E153" i="3"/>
  <c r="D71" i="3"/>
  <c r="G133" i="3"/>
  <c r="D132" i="3"/>
  <c r="G152" i="3"/>
  <c r="D151" i="3"/>
  <c r="G113" i="3"/>
  <c r="D112" i="3"/>
  <c r="G586" i="3"/>
  <c r="D585" i="3"/>
  <c r="H585" i="3"/>
  <c r="E584" i="3"/>
  <c r="H133" i="3"/>
  <c r="E132" i="3"/>
  <c r="G114" i="3"/>
  <c r="D113" i="3"/>
  <c r="G134" i="3"/>
  <c r="D133" i="3"/>
  <c r="H155" i="3"/>
  <c r="E154" i="3"/>
  <c r="G153" i="3"/>
  <c r="D152" i="3"/>
  <c r="D72" i="3"/>
  <c r="H113" i="3"/>
  <c r="E112" i="3"/>
  <c r="H586" i="3"/>
  <c r="E585" i="3"/>
  <c r="G587" i="3"/>
  <c r="D586" i="3"/>
  <c r="H134" i="3"/>
  <c r="E133" i="3"/>
  <c r="H114" i="3"/>
  <c r="E113" i="3"/>
  <c r="G154" i="3"/>
  <c r="D153" i="3"/>
  <c r="G135" i="3"/>
  <c r="D134" i="3"/>
  <c r="D73" i="3"/>
  <c r="H156" i="3"/>
  <c r="E155" i="3"/>
  <c r="G115" i="3"/>
  <c r="D114" i="3"/>
  <c r="G588" i="3"/>
  <c r="D587" i="3"/>
  <c r="H587" i="3"/>
  <c r="E586" i="3"/>
  <c r="H135" i="3"/>
  <c r="E134" i="3"/>
  <c r="D74" i="3"/>
  <c r="G116" i="3"/>
  <c r="D115" i="3"/>
  <c r="G155" i="3"/>
  <c r="D154" i="3"/>
  <c r="H157" i="3"/>
  <c r="E157" i="3"/>
  <c r="E156" i="3"/>
  <c r="G136" i="3"/>
  <c r="D135" i="3"/>
  <c r="H115" i="3"/>
  <c r="E114" i="3"/>
  <c r="H588" i="3"/>
  <c r="E587" i="3"/>
  <c r="G589" i="3"/>
  <c r="D588" i="3"/>
  <c r="H136" i="3"/>
  <c r="E135" i="3"/>
  <c r="H116" i="3"/>
  <c r="E115" i="3"/>
  <c r="G117" i="3"/>
  <c r="D117" i="3"/>
  <c r="D116" i="3"/>
  <c r="G137" i="3"/>
  <c r="D137" i="3"/>
  <c r="D136" i="3"/>
  <c r="G156" i="3"/>
  <c r="D155" i="3"/>
  <c r="D75" i="3"/>
  <c r="G590" i="3"/>
  <c r="D589" i="3"/>
  <c r="H589" i="3"/>
  <c r="E588" i="3"/>
  <c r="H137" i="3"/>
  <c r="E137" i="3"/>
  <c r="E136" i="3"/>
  <c r="G157" i="3"/>
  <c r="D157" i="3"/>
  <c r="D156" i="3"/>
  <c r="D77" i="3"/>
  <c r="D76" i="3"/>
  <c r="H117" i="3"/>
  <c r="E117" i="3"/>
  <c r="E116" i="3"/>
  <c r="H590" i="3"/>
  <c r="E589" i="3"/>
  <c r="G591" i="3"/>
  <c r="D590" i="3"/>
  <c r="G592" i="3"/>
  <c r="D591" i="3"/>
  <c r="H591" i="3"/>
  <c r="E590" i="3"/>
  <c r="H592" i="3"/>
  <c r="E591" i="3"/>
  <c r="G594" i="3"/>
  <c r="D592" i="3"/>
  <c r="G595" i="3"/>
  <c r="D594" i="3"/>
  <c r="H594" i="3"/>
  <c r="E592" i="3"/>
  <c r="H595" i="3"/>
  <c r="E594" i="3"/>
  <c r="G596" i="3"/>
  <c r="D595" i="3"/>
  <c r="G597" i="3"/>
  <c r="D596" i="3"/>
  <c r="H596" i="3"/>
  <c r="E595" i="3"/>
  <c r="H597" i="3"/>
  <c r="E596" i="3"/>
  <c r="G598" i="3"/>
  <c r="D597" i="3"/>
  <c r="G599" i="3"/>
  <c r="D598" i="3"/>
  <c r="H598" i="3"/>
  <c r="E597" i="3"/>
  <c r="H599" i="3"/>
  <c r="E598" i="3"/>
  <c r="G600" i="3"/>
  <c r="D599" i="3"/>
  <c r="G601" i="3"/>
  <c r="D600" i="3"/>
  <c r="H600" i="3"/>
  <c r="E599" i="3"/>
  <c r="H601" i="3"/>
  <c r="E600" i="3"/>
  <c r="G602" i="3"/>
  <c r="D601" i="3"/>
  <c r="G603" i="3"/>
  <c r="D602" i="3"/>
  <c r="H602" i="3"/>
  <c r="E601" i="3"/>
  <c r="H603" i="3"/>
  <c r="E602" i="3"/>
  <c r="G604" i="3"/>
  <c r="D603" i="3"/>
  <c r="G605" i="3"/>
  <c r="D604" i="3"/>
  <c r="H604" i="3"/>
  <c r="E603" i="3"/>
  <c r="H605" i="3"/>
  <c r="E604" i="3"/>
  <c r="G606" i="3"/>
  <c r="D605" i="3"/>
  <c r="G607" i="3"/>
  <c r="D606" i="3"/>
  <c r="H606" i="3"/>
  <c r="E605" i="3"/>
  <c r="H607" i="3"/>
  <c r="E606" i="3"/>
  <c r="G608" i="3"/>
  <c r="D607" i="3"/>
  <c r="G609" i="3"/>
  <c r="D609" i="3"/>
  <c r="D608" i="3"/>
  <c r="H608" i="3"/>
  <c r="E607" i="3"/>
  <c r="H609" i="3"/>
  <c r="E609" i="3"/>
  <c r="E6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Josh Miller</author>
  </authors>
  <commentList>
    <comment ref="D73" authorId="0" shapeId="0" xr:uid="{DD87DD26-02BE-DE4C-B337-0401A73239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 of LDV are PC based on Burkina Faso split</t>
        </r>
      </text>
    </comment>
    <comment ref="E73" authorId="0" shapeId="0" xr:uid="{FB305A5A-AAD7-2C49-8F00-FCBE13ECEC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LDV total</t>
        </r>
      </text>
    </comment>
    <comment ref="D113" authorId="0" shapeId="0" xr:uid="{1D17A1BB-176E-DB43-A86F-D642D24D6F8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 of LDV are PC based on Burkina Faso split</t>
        </r>
      </text>
    </comment>
    <comment ref="E113" authorId="0" shapeId="0" xr:uid="{1F905A8A-D5AE-D248-AAAA-9E84904439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HDV total</t>
        </r>
      </text>
    </comment>
    <comment ref="D133" authorId="0" shapeId="0" xr:uid="{E30A5BEC-2B0C-6046-B63F-5555F4567F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 of HDV are HDT based on BFA split</t>
        </r>
      </text>
    </comment>
    <comment ref="D397" authorId="1" shapeId="0" xr:uid="{1C99BB40-678B-8B4B-BD9D-96C62FD10392}">
      <text>
        <r>
          <rPr>
            <b/>
            <sz val="10"/>
            <color rgb="FF000000"/>
            <rFont val="Tahoma"/>
            <family val="2"/>
          </rPr>
          <t>Josh Miller: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 confidence (open data)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Hyacinthe</author>
    <author>Josh Miller</author>
  </authors>
  <commentList>
    <comment ref="G14" authorId="0" shapeId="0" xr:uid="{A16C1467-F694-0D47-B4F6-F4C3572A9A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G/D share in "Raw data_Imports data by category and fuel type_1995_2017"</t>
        </r>
      </text>
    </comment>
    <comment ref="G25" authorId="0" shapeId="0" xr:uid="{FF55956F-AB22-7D4D-9F1A-00D343C56A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using G/D share for 2017 in "Raw data_Imports data by category and fuel type_1995_2017"</t>
        </r>
      </text>
    </comment>
    <comment ref="G47" authorId="0" shapeId="0" xr:uid="{0A7C214E-6E42-BC43-9778-829B0E5B0D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using G/D share for 2017 in "Raw data_Imports data by category and fuel type_1995_2017"</t>
        </r>
      </text>
    </comment>
    <comment ref="F76" authorId="0" shapeId="0" xr:uid="{7D82E5BB-D9CF-7346-B6F2-72E2C4DD48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corrected erroneous value</t>
        </r>
      </text>
    </comment>
    <comment ref="F78" authorId="0" shapeId="0" xr:uid="{33B80ADD-EE76-4948-BFBD-9E4F233934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80% of LDV</t>
        </r>
      </text>
    </comment>
    <comment ref="G78" authorId="0" shapeId="0" xr:uid="{7E038996-3C29-EB46-AA1B-2CEC88C20E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official data show 0.48; adjusted upward to align with energy balance</t>
        </r>
      </text>
    </comment>
    <comment ref="F98" authorId="0" shapeId="0" xr:uid="{9BE73125-FBEB-494A-A561-0C4B500285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20% of LDV</t>
        </r>
      </text>
    </comment>
    <comment ref="G98" authorId="0" shapeId="0" xr:uid="{BAA72B68-F248-6F4F-AFA7-280F35CEEC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BFA share</t>
        </r>
      </text>
    </comment>
    <comment ref="F118" authorId="0" shapeId="0" xr:uid="{3867DF99-82D0-4741-9211-AD95CF9BEE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80% of HDV</t>
        </r>
      </text>
    </comment>
    <comment ref="G118" authorId="0" shapeId="0" xr:uid="{7056F09B-E7C0-9743-BE03-A87ADF2066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BFA split</t>
        </r>
      </text>
    </comment>
    <comment ref="F138" authorId="0" shapeId="0" xr:uid="{D4270635-9A9C-6B42-8A7B-D4D30B8878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20% of HDV</t>
        </r>
      </text>
    </comment>
    <comment ref="G138" authorId="0" shapeId="0" xr:uid="{54733E99-9B16-0A45-B16A-ED2D2C9A1E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BFA split</t>
        </r>
      </text>
    </comment>
    <comment ref="F236" authorId="1" shapeId="0" xr:uid="{D42EC0E7-07D2-E745-82FE-9C5EB9E52676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1996 data removed as outliers, and 2017 data removed as partial data ( Jan and Feb 2017). </t>
        </r>
      </text>
    </comment>
    <comment ref="G320" authorId="2" shapeId="0" xr:uid="{F9AC925C-9C50-0D4D-BF2B-0A6844AC90C0}">
      <text>
        <r>
          <rPr>
            <b/>
            <sz val="10"/>
            <color rgb="FF000000"/>
            <rFont val="Tahoma"/>
            <family val="2"/>
          </rPr>
          <t>Josh Miller: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Calibrated to align with top-down energy consumption</t>
        </r>
      </text>
    </comment>
    <comment ref="F404" authorId="1" shapeId="0" xr:uid="{C7687CBF-FB89-BD47-B4B1-BF98F4F76EE8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based on quarterly average from 2010 to 2017, scaled up to annual</t>
        </r>
      </text>
    </comment>
    <comment ref="H404" authorId="1" shapeId="0" xr:uid="{D94A6341-2F83-274F-8BDC-868A1E45A87C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share of gasoline/diesel PC in Benin ( see file: "Road Transport Data NGA" sheet "Assumptions&amp;Notes"</t>
        </r>
      </text>
    </comment>
    <comment ref="F412" authorId="1" shapeId="0" xr:uid="{FAB92C89-7E57-3247-936C-2D82B009AEF9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based on share of LCV within ( LCV, HDT, Bus). See Spreadsheet Transport data NGA</t>
        </r>
      </text>
    </comment>
    <comment ref="H412" authorId="1" shapeId="0" xr:uid="{5E691EFB-5B2D-3D48-8D1E-2928409CB6B8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share of gasoline/diesel LCV in Benin ( see file: "Road Transport Data NGA" sheet "Assumptions&amp;Notes"</t>
        </r>
      </text>
    </comment>
    <comment ref="F420" authorId="1" shapeId="0" xr:uid="{47CD1E62-A8A6-FA4E-BA3F-8927FEC3B18C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based on share of HDT within (LCV, HDT, Bus) in Benin. See "spreadsheet Road Transport data NGA"</t>
        </r>
      </text>
    </comment>
    <comment ref="H420" authorId="1" shapeId="0" xr:uid="{03E6609E-F327-A14F-AC64-46DC5BE3D3FE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share of gasoline/diesel HDT in Benin ( see file: "Road Transport Data NGA" sheet "Assumptions&amp;Notes"</t>
        </r>
      </text>
    </comment>
    <comment ref="F428" authorId="1" shapeId="0" xr:uid="{ABA4132E-F0C4-354A-B26A-91498D383076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share of Buses within (LCV, HDT, Bus) in Benin. See "spreadsheet Road Transport data NGA"</t>
        </r>
      </text>
    </comment>
    <comment ref="H428" authorId="1" shapeId="0" xr:uid="{4E13BE2E-2B3E-8740-9652-BD56FF394B6A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share of gasoline/diesel Bus in Benin. Note the large share of gasoline-powered minibuses ( see file: "Road Transport Data NGA"   sheet "Assumptions&amp;Notes"</t>
        </r>
      </text>
    </comment>
    <comment ref="G560" authorId="2" shapeId="0" xr:uid="{46D6733F-F282-E44A-898A-3289B3DB1EEE}">
      <text>
        <r>
          <rPr>
            <b/>
            <sz val="10"/>
            <color rgb="FF000000"/>
            <rFont val="Tahoma"/>
            <family val="2"/>
          </rPr>
          <t>Josh Miller: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calibrated to match CITAC energy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Hyacinthe</author>
  </authors>
  <commentList>
    <comment ref="B6" authorId="0" shapeId="0" xr:uid="{2CE0091E-15F7-804D-BC39-6874B2630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email comm with Kone</t>
        </r>
      </text>
    </comment>
    <comment ref="C6" authorId="0" shapeId="0" xr:uid="{4D6AAC12-7781-3140-AEA5-504C80B654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Fleet and import evolution 2010-2017.pptx</t>
        </r>
      </text>
    </comment>
    <comment ref="B10" authorId="1" shapeId="0" xr:uid="{81451C8D-EFB7-7147-8F81-F4DCB2D61641}">
      <text>
        <r>
          <rPr>
            <b/>
            <sz val="9"/>
            <color rgb="FF000000"/>
            <rFont val="Tahoma"/>
            <family val="2"/>
          </rPr>
          <t>Hyacinthe: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2013 values in "Raw Data_Registration Benin 2005_2010_2013_2016_JM"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Josh</author>
  </authors>
  <commentList>
    <comment ref="C2" authorId="0" shapeId="0" xr:uid="{F09440E9-9595-BC4E-867E-C322DA6510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Stratas</t>
        </r>
      </text>
    </comment>
    <comment ref="C3" authorId="1" shapeId="0" xr:uid="{1320ACA6-8EA3-9542-93D1-0FDF160BE594}">
      <text>
        <r>
          <rPr>
            <b/>
            <sz val="10"/>
            <color rgb="FF000000"/>
            <rFont val="Tahoma"/>
            <family val="2"/>
          </rPr>
          <t>Josh: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CITAC current specifications (CITAC specifications.xlsx)</t>
        </r>
      </text>
    </comment>
    <comment ref="D9" authorId="0" shapeId="0" xr:uid="{286B81BD-4F85-AC45-80B6-9484EF2162B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Ask Citac since when?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9319E869-A77F-A34E-9B5F-0DBC515DAF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per liter of 50ppm or 10ppm fuel compared to baseline fuel (USD/liter)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F99E9174-C517-BC46-8F0D-ABA9B4B8A7DE}">
      <text>
        <r>
          <rPr>
            <b/>
            <sz val="10"/>
            <color rgb="FF000000"/>
            <rFont val="Tahoma"/>
            <family val="2"/>
          </rPr>
          <t>Josh: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Min and Max are optional parameters that define the range of the slider</t>
        </r>
      </text>
    </comment>
  </commentList>
</comments>
</file>

<file path=xl/sharedStrings.xml><?xml version="1.0" encoding="utf-8"?>
<sst xmlns="http://schemas.openxmlformats.org/spreadsheetml/2006/main" count="11344" uniqueCount="759">
  <si>
    <t>MC</t>
  </si>
  <si>
    <t>BFA</t>
  </si>
  <si>
    <t>ISO</t>
  </si>
  <si>
    <t>Vehicle</t>
  </si>
  <si>
    <t>CY</t>
  </si>
  <si>
    <t>Value</t>
  </si>
  <si>
    <t>Unit</t>
  </si>
  <si>
    <t>Parameter</t>
  </si>
  <si>
    <t>Stock</t>
  </si>
  <si>
    <t>AvgRetirementAge</t>
  </si>
  <si>
    <t>PC</t>
  </si>
  <si>
    <t>LCV</t>
  </si>
  <si>
    <t>HDT</t>
  </si>
  <si>
    <t>Bus</t>
  </si>
  <si>
    <t>Sales</t>
  </si>
  <si>
    <t>Diesel</t>
  </si>
  <si>
    <t>Gasoline</t>
  </si>
  <si>
    <t>Total</t>
  </si>
  <si>
    <t>NewSalesShare</t>
  </si>
  <si>
    <t>DieselShare</t>
  </si>
  <si>
    <t>GasolineShare</t>
  </si>
  <si>
    <t>Filename</t>
  </si>
  <si>
    <t>Agency</t>
  </si>
  <si>
    <t>Direction Générale des Transports Terrestres et Maritimes/DISD/SIS</t>
  </si>
  <si>
    <t>Raw data_ Annual Registration_and Stock_2007_2016.xlsx</t>
  </si>
  <si>
    <t>Details</t>
  </si>
  <si>
    <t>Sheet 'PMC' Engins à deux roues</t>
  </si>
  <si>
    <t>Actual data</t>
  </si>
  <si>
    <t>Expert judgment</t>
  </si>
  <si>
    <t>Voitures particulières</t>
  </si>
  <si>
    <t>Motocyclettes</t>
  </si>
  <si>
    <t>Camionnettes</t>
  </si>
  <si>
    <t>Camions/remorques/Semi-remorques</t>
  </si>
  <si>
    <t>Autocars</t>
  </si>
  <si>
    <t>ICCT classification</t>
  </si>
  <si>
    <t>Official classification</t>
  </si>
  <si>
    <t>0-5</t>
  </si>
  <si>
    <t>16-20</t>
  </si>
  <si>
    <t>21-25</t>
  </si>
  <si>
    <t>26 and above</t>
  </si>
  <si>
    <t>6-10</t>
  </si>
  <si>
    <t>11-15</t>
  </si>
  <si>
    <t>Placeholder</t>
  </si>
  <si>
    <t>AgeDist</t>
  </si>
  <si>
    <t>Share of new registrations that are brand new (the remainder are second hand)</t>
  </si>
  <si>
    <t>Share of in-use vehicle stock by age category</t>
  </si>
  <si>
    <t>Average lifetime of vehicles</t>
  </si>
  <si>
    <t>New registrations including brand new and second hand vehicles</t>
  </si>
  <si>
    <t>In-use vehicle stock (may include some 'ghost' vehicles that have actually been scrapped, or may underestimate due to cross-border vehicle flows)</t>
  </si>
  <si>
    <t>Definition</t>
  </si>
  <si>
    <t xml:space="preserve">Sheet 'PARC' parc deux roues (cylindré &gt; ou = 50 cc) </t>
  </si>
  <si>
    <t>Sales growth pre-2006</t>
  </si>
  <si>
    <t>Min</t>
  </si>
  <si>
    <t>Max</t>
  </si>
  <si>
    <t>percent per annum</t>
  </si>
  <si>
    <t>Projected sales growth</t>
  </si>
  <si>
    <t>Historical sales growth</t>
  </si>
  <si>
    <t>Sales growth post-2017</t>
  </si>
  <si>
    <t>EntryAge</t>
  </si>
  <si>
    <t>Age of used (second hand) vehicles upon entry to the importing country</t>
  </si>
  <si>
    <t>Other</t>
  </si>
  <si>
    <t>Hyacinthe to check data in Template file versus Annual Registrations</t>
  </si>
  <si>
    <t>VehCat</t>
  </si>
  <si>
    <t>NGA</t>
  </si>
  <si>
    <t>LDV</t>
  </si>
  <si>
    <t>Euro 0</t>
  </si>
  <si>
    <t>BEN</t>
  </si>
  <si>
    <t>HDV</t>
  </si>
  <si>
    <t>Euro 3</t>
  </si>
  <si>
    <t>Euro 2</t>
  </si>
  <si>
    <t>Euro 4</t>
  </si>
  <si>
    <t>CIV</t>
  </si>
  <si>
    <t>CPV</t>
  </si>
  <si>
    <t>GHA</t>
  </si>
  <si>
    <t>GIN</t>
  </si>
  <si>
    <t>GMB</t>
  </si>
  <si>
    <t>GNB</t>
  </si>
  <si>
    <t>LBR</t>
  </si>
  <si>
    <t>MLI</t>
  </si>
  <si>
    <t>NER</t>
  </si>
  <si>
    <t>SEN</t>
  </si>
  <si>
    <t>SLE</t>
  </si>
  <si>
    <t>TGO</t>
  </si>
  <si>
    <t>Euro 6</t>
  </si>
  <si>
    <t>FuelStd</t>
  </si>
  <si>
    <t>New vehicle emissions standards</t>
  </si>
  <si>
    <t>Fuel sulfur standards</t>
  </si>
  <si>
    <t>Scenario</t>
  </si>
  <si>
    <t>Baseline</t>
  </si>
  <si>
    <t>Age</t>
  </si>
  <si>
    <t>NewVehCtrl</t>
  </si>
  <si>
    <t>MY</t>
  </si>
  <si>
    <t>Euro 1</t>
  </si>
  <si>
    <t>Euro 5</t>
  </si>
  <si>
    <t>Fuel</t>
  </si>
  <si>
    <t>ModAmb</t>
  </si>
  <si>
    <t>HighAmb</t>
  </si>
  <si>
    <t>EU0</t>
  </si>
  <si>
    <t>Euro 6d</t>
  </si>
  <si>
    <t>NewStd</t>
  </si>
  <si>
    <t>ExpStd</t>
  </si>
  <si>
    <t>Timeline of vehicle emissions standards in exporting countries</t>
  </si>
  <si>
    <t>UsedStd</t>
  </si>
  <si>
    <t>Standards (if any) for second hand vehicles</t>
  </si>
  <si>
    <t>FuelCost</t>
  </si>
  <si>
    <t>Cost per liter for cleaner fuels (USD/liter), relative to Baseline scenario</t>
  </si>
  <si>
    <t>Cost of vehicle emission control technology (USD/vehicle)</t>
  </si>
  <si>
    <t>TechCost</t>
  </si>
  <si>
    <t>50ppm</t>
  </si>
  <si>
    <t>10ppm</t>
  </si>
  <si>
    <t>Comments</t>
  </si>
  <si>
    <t>Stratas</t>
  </si>
  <si>
    <t>Confirmed by CITAC</t>
  </si>
  <si>
    <t>Ask CITAC when 500ppm gasoline was introduced</t>
  </si>
  <si>
    <t>Confirmed by CITAC; ask when 150ppm gasoline was introduced</t>
  </si>
  <si>
    <t>Stratas &amp; CITAC</t>
  </si>
  <si>
    <t>CITAC</t>
  </si>
  <si>
    <t>Stratas &amp; CITAC (50ppm imported as of August 2017)</t>
  </si>
  <si>
    <t>CITAC; 3500ppm assumed for gasoline (missing from CITAC dataset)</t>
  </si>
  <si>
    <t>CITAC; ask when 500ppm gasoline was introduced</t>
  </si>
  <si>
    <t>Stratas (500ppm gasoline in 2005 conflicts with CITAC)</t>
  </si>
  <si>
    <t>Stratas (500ppm gasoline in 2011 conflicts with CITAC)</t>
  </si>
  <si>
    <t>Stratas (500ppm gasoline in 2006 conflicts with CITAC)</t>
  </si>
  <si>
    <t>CITAC (Stratas 1000ppm gasoline in 2005 conflicts with CITAC)</t>
  </si>
  <si>
    <t>To-do list</t>
  </si>
  <si>
    <t>Original</t>
  </si>
  <si>
    <t>Deg</t>
  </si>
  <si>
    <t>Mileage degradation by vehicle age</t>
  </si>
  <si>
    <t>FEAdj</t>
  </si>
  <si>
    <t>Multiplier to convert from test cycle to on-road (real-world) fuel economy (e.g. a value of 1.5 means real-world fuel consumption/CO2 is 50% higher than lab values)</t>
  </si>
  <si>
    <t>Annual assumed fuel economy improvement (e.g. a value of 0.01 means a 1% reduction in CO2/km per year for new registrations)</t>
  </si>
  <si>
    <t>FEProj</t>
  </si>
  <si>
    <t>Share of new registrations that are brand new; the remainder are second hand. Must be a value between 0 and 1.</t>
  </si>
  <si>
    <t>In-use vehicle stock (units: vehicles). May include some 'ghost' vehicles that have actually been scrapped, or may underestimate due to cross-border vehicle flows.</t>
  </si>
  <si>
    <t>-&gt; These variables are not read into the model</t>
  </si>
  <si>
    <t>All</t>
  </si>
  <si>
    <t>Cabo_Verde_dados veiculos.docx</t>
  </si>
  <si>
    <t>Assumed splits for LDV and HDV</t>
  </si>
  <si>
    <t>New registrations including brand new and second hand vehicles (units: vehicles)</t>
  </si>
  <si>
    <t>Raw Data_2015_2016_New Vehicles_Sales.xlsx</t>
  </si>
  <si>
    <t>Sheet 'PIVOT' has share of sales by fuel type</t>
  </si>
  <si>
    <t>CPV fuel share.xlsx</t>
  </si>
  <si>
    <t>Share of vehicles by fuel type</t>
  </si>
  <si>
    <t>Raw data_Sales_1995_2017_GHA.xlsx</t>
  </si>
  <si>
    <t>ibid</t>
  </si>
  <si>
    <t>Stock-balance estimates using OICA data (OICA_PC-CV-Total_Vehicles-in-use.xlsx)</t>
  </si>
  <si>
    <t>MC share is based on proxy data from BFA</t>
  </si>
  <si>
    <t>Using proxy data from BFA</t>
  </si>
  <si>
    <t>2015 value for LDVs in Europe (https://www.theicct.org/publications/laboratory-road-2017-update)</t>
  </si>
  <si>
    <t>Euro 0 is a placeholder EF that assumes 40% of MCs are 2-strokes and 60% are 4-strokes (Keita et al. 2017)</t>
  </si>
  <si>
    <t>CITAC (pessimistic)</t>
  </si>
  <si>
    <t>150ppm</t>
  </si>
  <si>
    <t>Open data 2006-2010</t>
  </si>
  <si>
    <t>Vehicle data_GMB</t>
  </si>
  <si>
    <t>http://gambia.opendataforafrica.org/vxpfaq/gambia-development-indicators-2010</t>
  </si>
  <si>
    <t>TO DO</t>
  </si>
  <si>
    <t>Complete</t>
  </si>
  <si>
    <t>Overall LDV dieselization rate is based on registration statistics</t>
  </si>
  <si>
    <t>Row Labels</t>
  </si>
  <si>
    <t>Grand Total</t>
  </si>
  <si>
    <t>Column Labels</t>
  </si>
  <si>
    <t>Sum of Total</t>
  </si>
  <si>
    <t>Ghana</t>
  </si>
  <si>
    <t>5-year moving average</t>
  </si>
  <si>
    <t>Percent change year over year</t>
  </si>
  <si>
    <t>2000-2016</t>
  </si>
  <si>
    <t>1995-2016</t>
  </si>
  <si>
    <t>Average</t>
  </si>
  <si>
    <t>Median</t>
  </si>
  <si>
    <t>2006-2016</t>
  </si>
  <si>
    <t>2017-2030</t>
  </si>
  <si>
    <t>Multiplier to adjust for country-specific annual vehicle mileage (e.g. a value of 1.2 means vehicles are estimated to travel 20% more distance than IEA mileage estimates for Other Africa)</t>
  </si>
  <si>
    <t>HDV average fleet similar to China 6.7 L</t>
  </si>
  <si>
    <t>LDV fleet 2.0 L</t>
  </si>
  <si>
    <t>There was a significant increase in Rh prices, from Jan 2017, when the price was under Pt prices to more than 2x the Pt prices. This drove TWC costs up for gasoline vehicles</t>
  </si>
  <si>
    <t>Adds $70 for GPF</t>
  </si>
  <si>
    <t>PGM prices updated by Oct 11/ 2018. Average of 6 months.</t>
  </si>
  <si>
    <t>PGM prices $/gram</t>
  </si>
  <si>
    <t>PT</t>
  </si>
  <si>
    <t>PD</t>
  </si>
  <si>
    <t>RH</t>
  </si>
  <si>
    <t>Adds $200 for better calibration and combines LNT and SCR solutions</t>
  </si>
  <si>
    <t>HDV fleet 3.5 L</t>
  </si>
  <si>
    <t>Calibrated to more closely match CITAC gasoline use (after adjusting fuel shares and sales projections)</t>
  </si>
  <si>
    <t>Registre/Direction nationale des transports terrestres (DNTT)/Bureau régional des transports terrestres Conakry (BRTTC) Ministère des Transports</t>
  </si>
  <si>
    <t>INS_annuaire_2016 Guinea.pdf</t>
  </si>
  <si>
    <t>Calibrated to align with CITAC energy use</t>
  </si>
  <si>
    <t>Tableau 23.7: Statistiques des immatriculations des véhicules en circulation dans la ville de Conakry (en nombre)</t>
  </si>
  <si>
    <t>Nigeria Bureau of Statistics/ Federal Road Safety Commission</t>
  </si>
  <si>
    <t xml:space="preserve">File: nbs Motor Vehicle Registration and Personal License Stats 2013-15 </t>
  </si>
  <si>
    <t>Page 3</t>
  </si>
  <si>
    <t>CITAC gasoline use indicates possible PC registration underreporting by a factor of 2</t>
  </si>
  <si>
    <t>CITAC gasoline use indicates possible MC registration underreporting by a factor of 1.5</t>
  </si>
  <si>
    <t>Calibrated upward to align with CITAC gasoline consumption</t>
  </si>
  <si>
    <t>Calibrated to more closely match CITAC gasoline data</t>
  </si>
  <si>
    <t xml:space="preserve">Direction Nationale des Transports Terrestres, Maritimes et Fluviaux (DNTTMF) </t>
  </si>
  <si>
    <t>Vehicle census 2003-2013 MALI</t>
  </si>
  <si>
    <t>Data copied into the Excel file: Vehicle data MLI</t>
  </si>
  <si>
    <t>Stock 2016</t>
  </si>
  <si>
    <t>Mali_Annuaire 2016</t>
  </si>
  <si>
    <t>Page 21, data copied into the Excel file: Vehicle data MLI</t>
  </si>
  <si>
    <t>Model-inputs-MLI.xls</t>
  </si>
  <si>
    <t>Estimated sales as a % of stock (accounting for retirement and fleet growth)</t>
  </si>
  <si>
    <t>Calibrated to match CITAC energy data</t>
  </si>
  <si>
    <t>Raw data_Sales_Stock_Niger_2000-2017.xlsx</t>
  </si>
  <si>
    <t>Ministère des Transports</t>
  </si>
  <si>
    <t>Analyzed in Model-inputs-NER.xlsx</t>
  </si>
  <si>
    <t>Share by fuel type is initially based on BFA and calibrated to match CITAC energy data</t>
  </si>
  <si>
    <t>New LCV registrations seem to be undercounted by a factor of 2</t>
  </si>
  <si>
    <t>Unadjusted</t>
  </si>
  <si>
    <t>Adjusted</t>
  </si>
  <si>
    <t>Mali as proxy</t>
  </si>
  <si>
    <t>Stock data indicate new MC registrations are undercounted by a factor of 1.5</t>
  </si>
  <si>
    <t>Stock data indicate new PC registrations are undercounted in 2010</t>
  </si>
  <si>
    <t>Mali as proxy, then adjusted upward</t>
  </si>
  <si>
    <t>Senegal as proxy</t>
  </si>
  <si>
    <t>Complete; high uncertainty in vehicle and fuel mix</t>
  </si>
  <si>
    <t>Using Gambia and indirectly Senegal as proxies</t>
  </si>
  <si>
    <t>ICCT</t>
  </si>
  <si>
    <t>Age in 2025</t>
  </si>
  <si>
    <t>Age in 2020</t>
  </si>
  <si>
    <t>Question is when 2-stroke MCs started to be phased out (i.e. 2007?)</t>
  </si>
  <si>
    <t>Assumes Euro 2 absent any improvement in fuel quality</t>
  </si>
  <si>
    <t>Euro 1 is a placeholder for Euro 0 MC emissions assuming a ban on new 2-stroke registrations</t>
  </si>
  <si>
    <t>Calibrated HDV downward to align with CITAC diesel data</t>
  </si>
  <si>
    <t>Calibrated Oct-24 to match CITAC energy data</t>
  </si>
  <si>
    <t>Assume most minibuses are gasoline</t>
  </si>
  <si>
    <t>Calibrated Oct-24 to align with CITAC gasoline/diesel split</t>
  </si>
  <si>
    <t>Adjusted down from 46% diesel to historical average</t>
  </si>
  <si>
    <t>Adjusted down from 90% diesel to historical average</t>
  </si>
  <si>
    <t>Adjustment to align with CITAC diesel data</t>
  </si>
  <si>
    <t>Calibrated upward to align with CITAC diesel data</t>
  </si>
  <si>
    <t>Scenario C</t>
  </si>
  <si>
    <t>Roadmap Region</t>
  </si>
  <si>
    <t>TradeBloc</t>
  </si>
  <si>
    <t>Country</t>
  </si>
  <si>
    <t>Africa</t>
  </si>
  <si>
    <t>AMU</t>
  </si>
  <si>
    <t>Algeria</t>
  </si>
  <si>
    <t>DZA</t>
  </si>
  <si>
    <t>Libya</t>
  </si>
  <si>
    <t>LBY</t>
  </si>
  <si>
    <t>Morocco</t>
  </si>
  <si>
    <t>MAR</t>
  </si>
  <si>
    <t>Mauritania</t>
  </si>
  <si>
    <t>MRT</t>
  </si>
  <si>
    <t>Tunisia</t>
  </si>
  <si>
    <t>TUN</t>
  </si>
  <si>
    <t>CEMAC</t>
  </si>
  <si>
    <t>Central African Republic</t>
  </si>
  <si>
    <t>CAF</t>
  </si>
  <si>
    <t>Cameroon</t>
  </si>
  <si>
    <t>CMR</t>
  </si>
  <si>
    <t>Congo, Rep.</t>
  </si>
  <si>
    <t>COG</t>
  </si>
  <si>
    <t>Gabon</t>
  </si>
  <si>
    <t>GAB</t>
  </si>
  <si>
    <t>Equatorial Guinea</t>
  </si>
  <si>
    <t>GNQ</t>
  </si>
  <si>
    <t>Chad</t>
  </si>
  <si>
    <t>TCD</t>
  </si>
  <si>
    <t>EAC</t>
  </si>
  <si>
    <t>Burundi</t>
  </si>
  <si>
    <t>BDI</t>
  </si>
  <si>
    <t>Kenya</t>
  </si>
  <si>
    <t>KEN</t>
  </si>
  <si>
    <t>Rwanda</t>
  </si>
  <si>
    <t>RWA</t>
  </si>
  <si>
    <t>South Sudan</t>
  </si>
  <si>
    <t>SSD</t>
  </si>
  <si>
    <t>Tanzania</t>
  </si>
  <si>
    <t>TZA</t>
  </si>
  <si>
    <t>Uganda</t>
  </si>
  <si>
    <t>UGA</t>
  </si>
  <si>
    <t>ECOWAS</t>
  </si>
  <si>
    <t>Benin</t>
  </si>
  <si>
    <t>Burkina Faso</t>
  </si>
  <si>
    <t>Cote d'Ivoire</t>
  </si>
  <si>
    <t>Cabo Verde</t>
  </si>
  <si>
    <t>Guinea</t>
  </si>
  <si>
    <t>Gambia, The</t>
  </si>
  <si>
    <t>Guinea-Bissau</t>
  </si>
  <si>
    <t>Liberia</t>
  </si>
  <si>
    <t>Mali</t>
  </si>
  <si>
    <t>Niger</t>
  </si>
  <si>
    <t>Nigeria</t>
  </si>
  <si>
    <t>Senegal</t>
  </si>
  <si>
    <t>Sierra Leone</t>
  </si>
  <si>
    <t>Togo</t>
  </si>
  <si>
    <t>Comoros</t>
  </si>
  <si>
    <t>COM</t>
  </si>
  <si>
    <t>Djibouti</t>
  </si>
  <si>
    <t>DJI</t>
  </si>
  <si>
    <t>Somalia</t>
  </si>
  <si>
    <t>SOM</t>
  </si>
  <si>
    <t>Sao Tome and Principe</t>
  </si>
  <si>
    <t>STP</t>
  </si>
  <si>
    <t>Other Africa</t>
  </si>
  <si>
    <t>Eritrea</t>
  </si>
  <si>
    <t>ERI</t>
  </si>
  <si>
    <t>Ethiopia</t>
  </si>
  <si>
    <t>ETH</t>
  </si>
  <si>
    <t>Sudan</t>
  </si>
  <si>
    <t>SDN</t>
  </si>
  <si>
    <t>SADC</t>
  </si>
  <si>
    <t>Angola</t>
  </si>
  <si>
    <t>AGO</t>
  </si>
  <si>
    <t>Botswana</t>
  </si>
  <si>
    <t>BWA</t>
  </si>
  <si>
    <t>Congo, Dem. Rep.</t>
  </si>
  <si>
    <t>COD</t>
  </si>
  <si>
    <t>Lesotho</t>
  </si>
  <si>
    <t>LSO</t>
  </si>
  <si>
    <t>Madagascar</t>
  </si>
  <si>
    <t>MDG</t>
  </si>
  <si>
    <t>Mozambique</t>
  </si>
  <si>
    <t>MOZ</t>
  </si>
  <si>
    <t>Mauritius</t>
  </si>
  <si>
    <t>MUS</t>
  </si>
  <si>
    <t>Malawi</t>
  </si>
  <si>
    <t>MWI</t>
  </si>
  <si>
    <t>Namibia</t>
  </si>
  <si>
    <t>NAM</t>
  </si>
  <si>
    <t>Swaziland</t>
  </si>
  <si>
    <t>SWZ</t>
  </si>
  <si>
    <t>Seychelles</t>
  </si>
  <si>
    <t>SYC</t>
  </si>
  <si>
    <t>South Africa</t>
  </si>
  <si>
    <t>ZAF</t>
  </si>
  <si>
    <t>Zambia</t>
  </si>
  <si>
    <t>ZMB</t>
  </si>
  <si>
    <t>Zimbabwe</t>
  </si>
  <si>
    <t>ZWE</t>
  </si>
  <si>
    <t>Australia</t>
  </si>
  <si>
    <t>AUS</t>
  </si>
  <si>
    <t>Brazil</t>
  </si>
  <si>
    <t>MERCOSUR</t>
  </si>
  <si>
    <t>BRA</t>
  </si>
  <si>
    <t>Canada</t>
  </si>
  <si>
    <t>NAFTA</t>
  </si>
  <si>
    <t>CAN</t>
  </si>
  <si>
    <t>China</t>
  </si>
  <si>
    <t>CHN</t>
  </si>
  <si>
    <t>Hong Kong SAR, China</t>
  </si>
  <si>
    <t>HKG</t>
  </si>
  <si>
    <t>Macao SAR, China</t>
  </si>
  <si>
    <t>MAC</t>
  </si>
  <si>
    <t>European Union</t>
  </si>
  <si>
    <t>EU &amp; EFTA</t>
  </si>
  <si>
    <t>Austria</t>
  </si>
  <si>
    <t>AUT</t>
  </si>
  <si>
    <t>Belgium</t>
  </si>
  <si>
    <t>BEL</t>
  </si>
  <si>
    <t>Bulgaria</t>
  </si>
  <si>
    <t>BGR</t>
  </si>
  <si>
    <t>Cyprus</t>
  </si>
  <si>
    <t>CYP</t>
  </si>
  <si>
    <t>Czech Republic</t>
  </si>
  <si>
    <t>CZE</t>
  </si>
  <si>
    <t>Germany</t>
  </si>
  <si>
    <t>DEU</t>
  </si>
  <si>
    <t>Denmark</t>
  </si>
  <si>
    <t>DNK</t>
  </si>
  <si>
    <t>Spain</t>
  </si>
  <si>
    <t>ESP</t>
  </si>
  <si>
    <t>Estonia</t>
  </si>
  <si>
    <t>EST</t>
  </si>
  <si>
    <t>Finland</t>
  </si>
  <si>
    <t>FIN</t>
  </si>
  <si>
    <t>France</t>
  </si>
  <si>
    <t>FRA</t>
  </si>
  <si>
    <t>United Kingdom</t>
  </si>
  <si>
    <t>GBR</t>
  </si>
  <si>
    <t>Greece</t>
  </si>
  <si>
    <t>GRC</t>
  </si>
  <si>
    <t>Croatia</t>
  </si>
  <si>
    <t>HRV</t>
  </si>
  <si>
    <t>Hungary</t>
  </si>
  <si>
    <t>HUN</t>
  </si>
  <si>
    <t>Ireland</t>
  </si>
  <si>
    <t>IRL</t>
  </si>
  <si>
    <t>Italy</t>
  </si>
  <si>
    <t>ITA</t>
  </si>
  <si>
    <t>Lithuania</t>
  </si>
  <si>
    <t>LTU</t>
  </si>
  <si>
    <t>Luxembourg</t>
  </si>
  <si>
    <t>LUX</t>
  </si>
  <si>
    <t>Latvia</t>
  </si>
  <si>
    <t>LVA</t>
  </si>
  <si>
    <t>Malta</t>
  </si>
  <si>
    <t>MLT</t>
  </si>
  <si>
    <t>Netherlands</t>
  </si>
  <si>
    <t>NLD</t>
  </si>
  <si>
    <t>Poland</t>
  </si>
  <si>
    <t>POL</t>
  </si>
  <si>
    <t>Portugal</t>
  </si>
  <si>
    <t>PRT</t>
  </si>
  <si>
    <t>Romania</t>
  </si>
  <si>
    <t>ROU</t>
  </si>
  <si>
    <t>Slovak Republic</t>
  </si>
  <si>
    <t>SVK</t>
  </si>
  <si>
    <t>Slovenia</t>
  </si>
  <si>
    <t>SVN</t>
  </si>
  <si>
    <t>Sweden</t>
  </si>
  <si>
    <t>SWE</t>
  </si>
  <si>
    <t>India</t>
  </si>
  <si>
    <t>SAARC</t>
  </si>
  <si>
    <t>IND</t>
  </si>
  <si>
    <t>Japan</t>
  </si>
  <si>
    <t>JPN</t>
  </si>
  <si>
    <t>Mexico</t>
  </si>
  <si>
    <t>MEX</t>
  </si>
  <si>
    <t>Middle East</t>
  </si>
  <si>
    <t>GCC</t>
  </si>
  <si>
    <t>United Arab Emirates</t>
  </si>
  <si>
    <t>ARE</t>
  </si>
  <si>
    <t>Bahrain</t>
  </si>
  <si>
    <t>BHR</t>
  </si>
  <si>
    <t>Kuwait</t>
  </si>
  <si>
    <t>KWT</t>
  </si>
  <si>
    <t>Oman</t>
  </si>
  <si>
    <t>OMN</t>
  </si>
  <si>
    <t>Qatar</t>
  </si>
  <si>
    <t>QAT</t>
  </si>
  <si>
    <t>Saudi Arabia</t>
  </si>
  <si>
    <t>SAU</t>
  </si>
  <si>
    <t>Other Middle East</t>
  </si>
  <si>
    <t>Egypt, Arab Rep.</t>
  </si>
  <si>
    <t>EGY</t>
  </si>
  <si>
    <t>Iran, Islamic Rep.</t>
  </si>
  <si>
    <t>IRN</t>
  </si>
  <si>
    <t>Iraq</t>
  </si>
  <si>
    <t>IRQ</t>
  </si>
  <si>
    <t>Israel</t>
  </si>
  <si>
    <t>ISR</t>
  </si>
  <si>
    <t>Jordan</t>
  </si>
  <si>
    <t>JOR</t>
  </si>
  <si>
    <t>Lebanon</t>
  </si>
  <si>
    <t>LBN</t>
  </si>
  <si>
    <t>Syrian Arab Republic</t>
  </si>
  <si>
    <t>SYR</t>
  </si>
  <si>
    <t>Yemen, Rep.</t>
  </si>
  <si>
    <t>YEM</t>
  </si>
  <si>
    <t>Turkey</t>
  </si>
  <si>
    <t>TUR</t>
  </si>
  <si>
    <t>Other Asia Pacific</t>
  </si>
  <si>
    <t>ASEAN</t>
  </si>
  <si>
    <t>Brunei Darussalam</t>
  </si>
  <si>
    <t>BRN</t>
  </si>
  <si>
    <t>Indonesia</t>
  </si>
  <si>
    <t>IDN</t>
  </si>
  <si>
    <t>Cambodia</t>
  </si>
  <si>
    <t>KHM</t>
  </si>
  <si>
    <t>Lao PDR</t>
  </si>
  <si>
    <t>LAO</t>
  </si>
  <si>
    <t>Myanmar</t>
  </si>
  <si>
    <t>MMR</t>
  </si>
  <si>
    <t>Malaysia</t>
  </si>
  <si>
    <t>MYS</t>
  </si>
  <si>
    <t>Philippines</t>
  </si>
  <si>
    <t>PHL</t>
  </si>
  <si>
    <t>Singapore</t>
  </si>
  <si>
    <t>SGP</t>
  </si>
  <si>
    <t>Thailand</t>
  </si>
  <si>
    <t>THA</t>
  </si>
  <si>
    <t>Vietnam</t>
  </si>
  <si>
    <t>VNM</t>
  </si>
  <si>
    <t>CIS</t>
  </si>
  <si>
    <t>Kazakhstan</t>
  </si>
  <si>
    <t>KAZ</t>
  </si>
  <si>
    <t>Kyrgyz Republic</t>
  </si>
  <si>
    <t>KGZ</t>
  </si>
  <si>
    <t>Tajikistan</t>
  </si>
  <si>
    <t>TJK</t>
  </si>
  <si>
    <t>Uzbekistan</t>
  </si>
  <si>
    <t>UZB</t>
  </si>
  <si>
    <t>American Samoa</t>
  </si>
  <si>
    <t>ASM</t>
  </si>
  <si>
    <t>Fiji</t>
  </si>
  <si>
    <t>FJI</t>
  </si>
  <si>
    <t>Micronesia, Fed. Sts.</t>
  </si>
  <si>
    <t>FSM</t>
  </si>
  <si>
    <t>Kiribati</t>
  </si>
  <si>
    <t>KIR</t>
  </si>
  <si>
    <t>New Caledonia</t>
  </si>
  <si>
    <t>NCL</t>
  </si>
  <si>
    <t>Palau</t>
  </si>
  <si>
    <t>PLW</t>
  </si>
  <si>
    <t>Papua New Guinea</t>
  </si>
  <si>
    <t>PNG</t>
  </si>
  <si>
    <t>French Polynesia</t>
  </si>
  <si>
    <t>PYF</t>
  </si>
  <si>
    <t>Solomon Islands</t>
  </si>
  <si>
    <t>SLB</t>
  </si>
  <si>
    <t>Timor-Leste</t>
  </si>
  <si>
    <t>TLS</t>
  </si>
  <si>
    <t>Tonga</t>
  </si>
  <si>
    <t>TON</t>
  </si>
  <si>
    <t>Vanuatu</t>
  </si>
  <si>
    <t>VUT</t>
  </si>
  <si>
    <t>Samoa</t>
  </si>
  <si>
    <t>WSM</t>
  </si>
  <si>
    <t>Mongolia</t>
  </si>
  <si>
    <t>MNG</t>
  </si>
  <si>
    <t>New Zealand</t>
  </si>
  <si>
    <t>NZL</t>
  </si>
  <si>
    <t>Korea, Dem. People‚Äôs Rep.</t>
  </si>
  <si>
    <t>PRK</t>
  </si>
  <si>
    <t>Turkmenistan</t>
  </si>
  <si>
    <t>TKM</t>
  </si>
  <si>
    <t>Afghanistan</t>
  </si>
  <si>
    <t>AFG</t>
  </si>
  <si>
    <t>Bangladesh</t>
  </si>
  <si>
    <t>BGD</t>
  </si>
  <si>
    <t>Bhutan</t>
  </si>
  <si>
    <t>BTN</t>
  </si>
  <si>
    <t>Sri Lanka</t>
  </si>
  <si>
    <t>LKA</t>
  </si>
  <si>
    <t>Maldives</t>
  </si>
  <si>
    <t>MDV</t>
  </si>
  <si>
    <t>Nepal</t>
  </si>
  <si>
    <t>NPL</t>
  </si>
  <si>
    <t>Pakistan</t>
  </si>
  <si>
    <t>PAK</t>
  </si>
  <si>
    <t>Other Europe</t>
  </si>
  <si>
    <t>Armenia</t>
  </si>
  <si>
    <t>ARM</t>
  </si>
  <si>
    <t>Azerbaijan</t>
  </si>
  <si>
    <t>AZE</t>
  </si>
  <si>
    <t>Belarus</t>
  </si>
  <si>
    <t>BLR</t>
  </si>
  <si>
    <t>Moldova</t>
  </si>
  <si>
    <t>MDA</t>
  </si>
  <si>
    <t>Bosnia and Herzegovina</t>
  </si>
  <si>
    <t>BIH</t>
  </si>
  <si>
    <t>Switzerland</t>
  </si>
  <si>
    <t>CHE</t>
  </si>
  <si>
    <t>Iceland</t>
  </si>
  <si>
    <t>ISL</t>
  </si>
  <si>
    <t>Liechtenstein</t>
  </si>
  <si>
    <t>LIE</t>
  </si>
  <si>
    <t>Norway</t>
  </si>
  <si>
    <t>NOR</t>
  </si>
  <si>
    <t>Serbia</t>
  </si>
  <si>
    <t>SRB</t>
  </si>
  <si>
    <t>Albania</t>
  </si>
  <si>
    <t>ALB</t>
  </si>
  <si>
    <t>Georgia</t>
  </si>
  <si>
    <t>GEO</t>
  </si>
  <si>
    <t>Macedonia, FYR</t>
  </si>
  <si>
    <t>MKD</t>
  </si>
  <si>
    <t>Montenegro</t>
  </si>
  <si>
    <t>MNE</t>
  </si>
  <si>
    <t>Ukraine</t>
  </si>
  <si>
    <t>UKR</t>
  </si>
  <si>
    <t>Other Latin America</t>
  </si>
  <si>
    <t>Andean Community</t>
  </si>
  <si>
    <t>Colombia</t>
  </si>
  <si>
    <t>COL</t>
  </si>
  <si>
    <t>Ecuador</t>
  </si>
  <si>
    <t>ECU</t>
  </si>
  <si>
    <t>Peru</t>
  </si>
  <si>
    <t>PER</t>
  </si>
  <si>
    <t>CARICOM</t>
  </si>
  <si>
    <t>Antigua and Barbuda</t>
  </si>
  <si>
    <t>ATG</t>
  </si>
  <si>
    <t>Bahamas, The</t>
  </si>
  <si>
    <t>BHS</t>
  </si>
  <si>
    <t>Barbados</t>
  </si>
  <si>
    <t>BRB</t>
  </si>
  <si>
    <t>Dominica</t>
  </si>
  <si>
    <t>DMA</t>
  </si>
  <si>
    <t>Grenada</t>
  </si>
  <si>
    <t>GRD</t>
  </si>
  <si>
    <t>Guyana</t>
  </si>
  <si>
    <t>GUY</t>
  </si>
  <si>
    <t>Haiti</t>
  </si>
  <si>
    <t>HTI</t>
  </si>
  <si>
    <t>Jamaica</t>
  </si>
  <si>
    <t>JAM</t>
  </si>
  <si>
    <t>St. Kitts and Nevis</t>
  </si>
  <si>
    <t>KNA</t>
  </si>
  <si>
    <t>St. Lucia</t>
  </si>
  <si>
    <t>LCA</t>
  </si>
  <si>
    <t>Suriname</t>
  </si>
  <si>
    <t>SUR</t>
  </si>
  <si>
    <t>Trinidad and Tobago</t>
  </si>
  <si>
    <t>TTO</t>
  </si>
  <si>
    <t>St. Vincent and the Grenadines</t>
  </si>
  <si>
    <t>VCT</t>
  </si>
  <si>
    <t>Argentina</t>
  </si>
  <si>
    <t>ARG</t>
  </si>
  <si>
    <t>Bolivia</t>
  </si>
  <si>
    <t>BOL</t>
  </si>
  <si>
    <t>Paraguay</t>
  </si>
  <si>
    <t>PRY</t>
  </si>
  <si>
    <t>Uruguay</t>
  </si>
  <si>
    <t>URY</t>
  </si>
  <si>
    <t>Venezuela, RB</t>
  </si>
  <si>
    <t>VEN</t>
  </si>
  <si>
    <t>Aruba</t>
  </si>
  <si>
    <t>ABW</t>
  </si>
  <si>
    <t>Bermuda</t>
  </si>
  <si>
    <t>BMU</t>
  </si>
  <si>
    <t>Cayman Islands</t>
  </si>
  <si>
    <t>CYM</t>
  </si>
  <si>
    <t>British Virgin Islands</t>
  </si>
  <si>
    <t>VGB</t>
  </si>
  <si>
    <t>Chile</t>
  </si>
  <si>
    <t>CHL</t>
  </si>
  <si>
    <t>Cuba</t>
  </si>
  <si>
    <t>CUB</t>
  </si>
  <si>
    <t>SICA</t>
  </si>
  <si>
    <t>Belize</t>
  </si>
  <si>
    <t>BLZ</t>
  </si>
  <si>
    <t>Costa Rica</t>
  </si>
  <si>
    <t>CRI</t>
  </si>
  <si>
    <t>Dominican Republic</t>
  </si>
  <si>
    <t>DOM</t>
  </si>
  <si>
    <t>Guatemala</t>
  </si>
  <si>
    <t>GTM</t>
  </si>
  <si>
    <t>Honduras</t>
  </si>
  <si>
    <t>HND</t>
  </si>
  <si>
    <t>Nicaragua</t>
  </si>
  <si>
    <t>NIC</t>
  </si>
  <si>
    <t>Panama</t>
  </si>
  <si>
    <t>PAN</t>
  </si>
  <si>
    <t>El Salvador</t>
  </si>
  <si>
    <t>SLV</t>
  </si>
  <si>
    <t>Russia</t>
  </si>
  <si>
    <t>Russian Federation</t>
  </si>
  <si>
    <t>RUS</t>
  </si>
  <si>
    <t>South Korea</t>
  </si>
  <si>
    <t>Republic of Korea</t>
  </si>
  <si>
    <t>Korea, Rep.</t>
  </si>
  <si>
    <t>KOR</t>
  </si>
  <si>
    <t>United States</t>
  </si>
  <si>
    <t>Puerto Rico</t>
  </si>
  <si>
    <t>PRI</t>
  </si>
  <si>
    <t>USA</t>
  </si>
  <si>
    <t>Guam</t>
  </si>
  <si>
    <t>GUM</t>
  </si>
  <si>
    <t>Virgin Islands (U.S.)</t>
  </si>
  <si>
    <t>VIR</t>
  </si>
  <si>
    <t>MDT</t>
  </si>
  <si>
    <t>&lt;= Default values from ICCT India emissions model, as described in: https://www.theicct.org/publications/global-progress-toward-soot-free-diesel-vehicles-2018</t>
  </si>
  <si>
    <t>Defaults:</t>
  </si>
  <si>
    <t>Gas</t>
  </si>
  <si>
    <t>&lt;= Average retirement age</t>
  </si>
  <si>
    <t>Ministry of Transportation</t>
  </si>
  <si>
    <t>UNE Used Vehicle Report</t>
  </si>
  <si>
    <t>New and second hand inputs-CIV.xlsx; MC is based on BFA</t>
  </si>
  <si>
    <t>2013 Values (From "Raw Data_Registration Benin 2005_2010_2013_2016_JM")</t>
  </si>
  <si>
    <t>These inputs apply only if no specific restrictions are specified</t>
  </si>
  <si>
    <t>&lt;= Age of used (second hand) vehicles upon entry to the importing country (unit: years)</t>
  </si>
  <si>
    <t>Calibrated to MoMoDatabase_04282018.csv</t>
  </si>
  <si>
    <t>China 0</t>
  </si>
  <si>
    <t>China 1</t>
  </si>
  <si>
    <t>China 2</t>
  </si>
  <si>
    <t>China 3</t>
  </si>
  <si>
    <t>China 4</t>
  </si>
  <si>
    <t>China 5</t>
  </si>
  <si>
    <t>China 6a</t>
  </si>
  <si>
    <t>China 6b</t>
  </si>
  <si>
    <t>HK0</t>
  </si>
  <si>
    <t>US 1998</t>
  </si>
  <si>
    <t>US 2007</t>
  </si>
  <si>
    <t>US 0</t>
  </si>
  <si>
    <t>US 1991</t>
  </si>
  <si>
    <t>US 2004</t>
  </si>
  <si>
    <t>US 2010</t>
  </si>
  <si>
    <t>TW0</t>
  </si>
  <si>
    <t>US 2027</t>
  </si>
  <si>
    <t>Tier 3 Phase</t>
  </si>
  <si>
    <t>Tier 3</t>
  </si>
  <si>
    <t>Added 042319</t>
  </si>
  <si>
    <t>Buses assumed same as MDT (Source: I&amp;M Report 2018, 'Edad promedio usados', File: Clean dataset modeling.xlsx)</t>
  </si>
  <si>
    <t>Approximated from entry age and country of origin, using average emission factors and Euro equivalent</t>
  </si>
  <si>
    <t>Same as diesel</t>
  </si>
  <si>
    <t>Green values are based on actual standards applied to new and used imports</t>
  </si>
  <si>
    <t>Same standards apply to new and used imported LDVs</t>
  </si>
  <si>
    <t>Assume uncontrolled (4-stroke EFs)</t>
  </si>
  <si>
    <t>Assume same control levels as used imported HDVs</t>
  </si>
  <si>
    <t>Same as diesel vehicles</t>
  </si>
  <si>
    <t>EU1</t>
  </si>
  <si>
    <t>EU2</t>
  </si>
  <si>
    <t>May be slightly higher; check with FP</t>
  </si>
  <si>
    <t>Nigeria CBA - April 2019</t>
  </si>
  <si>
    <t>50-ppm sulfur imports in 2020; assume imports meet 90% of demand</t>
  </si>
  <si>
    <t>Committed</t>
  </si>
  <si>
    <t>Counterfactual scenario that assumes continuation of 3,000 ppm sulfur diesel and 1,000 ppm sulfur gasoline, 15-year age limit for second hand passenger car imports, and no mandatory vehicle emissions standards.</t>
  </si>
  <si>
    <t>Assumes after implementing 50-ppm fuels and Euro 4/IV, Nigeria updates fuel specifications to 10-ppm sulfur gasoline and diesel by 2025, in combination with Euro 6/VI standards for all new and second hand light-duty and heavy-duty vehicles, and Euro 5 for motorcycles.</t>
  </si>
  <si>
    <t>Improved</t>
  </si>
  <si>
    <t>Assumes Nigeria adheres to the agreement reached by ECOWAS member states in December 2018. Includes 50-ppm sulfur limits for fuel imports by 2020 and existing refineries by 2024, and Euro 4/IV standards for all new and second hand vehicle sales in 2020.</t>
  </si>
  <si>
    <t>Includes everything in the baseline up through 2019</t>
  </si>
  <si>
    <t>Includes everything Committed up through 2024</t>
  </si>
  <si>
    <t>Ban on 2-strokes modeled as Euro 0 -&gt; Euro 1</t>
  </si>
  <si>
    <t>Project</t>
  </si>
  <si>
    <t>Imported fuels are already close to 10-ppm sulfur, even if limits are 50-ppm</t>
  </si>
  <si>
    <t>CRI Green Freight - April 2019</t>
  </si>
  <si>
    <t>50-ppm limits for imported gasoline and diesel fuels</t>
  </si>
  <si>
    <t>Estimated actual sulfur content of fuels is lower than 50-ppm limit</t>
  </si>
  <si>
    <t>Same as Baseline for fuel sulfur content</t>
  </si>
  <si>
    <t>Same as Baseline</t>
  </si>
  <si>
    <t>Leapfrog to Euro VI in 2021</t>
  </si>
  <si>
    <t>Leapfrog to Euro 5 in 2021</t>
  </si>
  <si>
    <t>Leapfrog to Euro 5 and Euro 6/VI</t>
  </si>
  <si>
    <t>Calibrated to CRI sales and stock data 043019</t>
  </si>
  <si>
    <t>Volume-weighted average of 500-ppm and 10-ppm diesel</t>
  </si>
  <si>
    <t>Imputed from Global Sulfur Strategy</t>
  </si>
  <si>
    <t>Based on adopted policies</t>
  </si>
  <si>
    <t>Delayed</t>
  </si>
  <si>
    <t>What is the government target for 10-ppm fuels?</t>
  </si>
  <si>
    <t>Assume no further reductions or delayed introduction?</t>
  </si>
  <si>
    <t>ARG 10-ppm timing - May 2019</t>
  </si>
  <si>
    <t>Same as LDV?</t>
  </si>
  <si>
    <t>Timing of Euro 6?</t>
  </si>
  <si>
    <t>Brazil on-road diesel (Hart Energy and MathPro Inc., 2012, Table 1.1b)</t>
  </si>
  <si>
    <t>Brazil finished gasoline (Hart Energy and MathPro Inc., 2012, Table 1.1b)</t>
  </si>
  <si>
    <t>All values should be in US$ per liter</t>
  </si>
  <si>
    <t>ZAF fuels transition - May 2019</t>
  </si>
  <si>
    <t>Need to verify</t>
  </si>
  <si>
    <t>Assume same as diesel</t>
  </si>
  <si>
    <t>Progressive phase-in of 50-ppm diesel</t>
  </si>
  <si>
    <t>Moderate</t>
  </si>
  <si>
    <t>Timing of 50-ppm fuels?</t>
  </si>
  <si>
    <t>Timing of 10-ppm fuels?</t>
  </si>
  <si>
    <t>Assume same as LDV</t>
  </si>
  <si>
    <t>Timing?</t>
  </si>
  <si>
    <t>50-ppm: half of 10-ppm incremental costs; 10-ppm: SAPIA estimate (1.8)</t>
  </si>
  <si>
    <t>Added gasoline for available countries from Policy Tracking Database.csv from last year and any updates from contacts.</t>
  </si>
  <si>
    <t>Added Euro 6</t>
  </si>
  <si>
    <t>Added HDV 6a, 6b</t>
  </si>
  <si>
    <t>Since Core Euro 5, which comes in in 2013, does not have PN limit, we treat it as Euro 4 equivalent.</t>
  </si>
  <si>
    <t>Deleted (core) Euro 5 for LDV diesel in 2013.</t>
  </si>
  <si>
    <t>Added 2021 Euro 5.</t>
  </si>
  <si>
    <t>Added MC.</t>
  </si>
  <si>
    <t>Only 5b includes PN limit.</t>
  </si>
  <si>
    <t>Deleted Euro 5 LDV in 2009</t>
  </si>
  <si>
    <t>Changed from Euro 3 to Euro 4 in 2014. Changed Euro 2 start year from 2012 to 2010.</t>
  </si>
  <si>
    <t>Added.</t>
  </si>
  <si>
    <t>Added</t>
  </si>
  <si>
    <t>Change</t>
  </si>
  <si>
    <t>Updated</t>
  </si>
  <si>
    <t>Added Euro 4 and change to Euro 3.</t>
  </si>
  <si>
    <t>Filled 'Baseline' for all blanks in 'Scenario' col.</t>
  </si>
  <si>
    <t>For new production</t>
  </si>
  <si>
    <t>MC.</t>
  </si>
  <si>
    <t>Added HDV gasoline.</t>
  </si>
  <si>
    <t>Inputs from Mega</t>
  </si>
  <si>
    <t>PCA5 - April 2019</t>
  </si>
  <si>
    <t>NBR</t>
  </si>
  <si>
    <t>https://www.nbr.org/publication/air-pollution-in-indonesia/</t>
  </si>
  <si>
    <t>Leapfrog</t>
  </si>
  <si>
    <t>Ray's inputs based on Dr. Puput's comments</t>
  </si>
  <si>
    <t>Adopted</t>
  </si>
  <si>
    <t>Inputs from Dr. Puput meeting w/ Zifei</t>
  </si>
  <si>
    <t>Ray's inputs based on Dr. Puput comments</t>
  </si>
  <si>
    <t>Updated timeline and scenarios based on Zhenying's inputs. FuelStd tab also changed with IDN addition.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</si>
</sst>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1" fillId="2" borderId="0" applyNumberFormat="0" applyBorder="0" applyAlignment="0" applyProtection="0"/>
    <xf numFmtId="0" fontId="11" fillId="7" borderId="0" applyNumberFormat="0" applyBorder="0" applyAlignment="0" applyProtection="0"/>
  </cellStyleXfs>
  <cellXfs count="65">
    <xf numFmtId="0" fontId="0" fillId="0" borderId="0" xfId="0"/>
    <xf numFmtId="2" fontId="0" fillId="0" borderId="0" xfId="0" applyNumberFormat="1"/>
    <xf numFmtId="2" fontId="3" fillId="4" borderId="0" xfId="3" applyNumberFormat="1"/>
    <xf numFmtId="0" fontId="1" fillId="2" borderId="0" xfId="1"/>
    <xf numFmtId="0" fontId="3" fillId="4" borderId="0" xfId="3"/>
    <xf numFmtId="49" fontId="0" fillId="0" borderId="0" xfId="0" applyNumberFormat="1"/>
    <xf numFmtId="2" fontId="2" fillId="3" borderId="0" xfId="2" applyNumberFormat="1"/>
    <xf numFmtId="0" fontId="2" fillId="3" borderId="0" xfId="2"/>
    <xf numFmtId="0" fontId="0" fillId="0" borderId="0" xfId="0" applyBorder="1"/>
    <xf numFmtId="0" fontId="3" fillId="4" borderId="0" xfId="3" applyBorder="1"/>
    <xf numFmtId="0" fontId="0" fillId="0" borderId="1" xfId="0" applyBorder="1"/>
    <xf numFmtId="0" fontId="0" fillId="5" borderId="0" xfId="0" applyFill="1"/>
    <xf numFmtId="0" fontId="2" fillId="3" borderId="0" xfId="2" applyBorder="1"/>
    <xf numFmtId="0" fontId="1" fillId="2" borderId="0" xfId="1" applyBorder="1"/>
    <xf numFmtId="1" fontId="0" fillId="0" borderId="0" xfId="0" applyNumberFormat="1"/>
    <xf numFmtId="0" fontId="8" fillId="0" borderId="0" xfId="0" applyFont="1"/>
    <xf numFmtId="1" fontId="3" fillId="4" borderId="0" xfId="3" applyNumberFormat="1"/>
    <xf numFmtId="0" fontId="6" fillId="0" borderId="0" xfId="0" quotePrefix="1" applyFont="1"/>
    <xf numFmtId="164" fontId="0" fillId="0" borderId="0" xfId="0" applyNumberFormat="1"/>
    <xf numFmtId="2" fontId="1" fillId="2" borderId="0" xfId="1" applyNumberFormat="1"/>
    <xf numFmtId="0" fontId="1" fillId="2" borderId="0" xfId="1" applyNumberFormat="1"/>
    <xf numFmtId="1" fontId="1" fillId="2" borderId="0" xfId="1" applyNumberFormat="1"/>
    <xf numFmtId="0" fontId="6" fillId="0" borderId="0" xfId="0" applyFont="1"/>
    <xf numFmtId="165" fontId="1" fillId="2" borderId="0" xfId="1" applyNumberFormat="1" applyBorder="1"/>
    <xf numFmtId="164" fontId="3" fillId="4" borderId="0" xfId="3" applyNumberFormat="1"/>
    <xf numFmtId="0" fontId="3" fillId="4" borderId="1" xfId="3" applyBorder="1"/>
    <xf numFmtId="1" fontId="2" fillId="3" borderId="0" xfId="2" applyNumberFormat="1"/>
    <xf numFmtId="165" fontId="3" fillId="4" borderId="0" xfId="3" applyNumberFormat="1" applyBorder="1"/>
    <xf numFmtId="0" fontId="13" fillId="0" borderId="0" xfId="5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2" fillId="0" borderId="0" xfId="0" applyFont="1" applyAlignment="1">
      <alignment horizontal="left"/>
    </xf>
    <xf numFmtId="9" fontId="0" fillId="0" borderId="0" xfId="4" applyFont="1"/>
    <xf numFmtId="166" fontId="0" fillId="0" borderId="0" xfId="4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166" fontId="1" fillId="2" borderId="0" xfId="1" applyNumberFormat="1"/>
    <xf numFmtId="0" fontId="12" fillId="0" borderId="0" xfId="0" applyFont="1" applyAlignment="1">
      <alignment horizontal="center"/>
    </xf>
    <xf numFmtId="0" fontId="6" fillId="0" borderId="0" xfId="0" applyFont="1" applyFill="1"/>
    <xf numFmtId="1" fontId="1" fillId="2" borderId="1" xfId="1" applyNumberFormat="1" applyBorder="1"/>
    <xf numFmtId="2" fontId="3" fillId="6" borderId="0" xfId="0" applyNumberFormat="1" applyFont="1" applyFill="1"/>
    <xf numFmtId="2" fontId="14" fillId="0" borderId="0" xfId="0" applyNumberFormat="1" applyFont="1"/>
    <xf numFmtId="2" fontId="3" fillId="4" borderId="0" xfId="6" applyNumberFormat="1"/>
    <xf numFmtId="0" fontId="0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8" borderId="0" xfId="0" applyFont="1" applyFill="1"/>
    <xf numFmtId="0" fontId="0" fillId="8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11" fillId="7" borderId="0" xfId="8" applyBorder="1"/>
    <xf numFmtId="1" fontId="2" fillId="3" borderId="0" xfId="2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1" fontId="1" fillId="2" borderId="0" xfId="1" applyNumberFormat="1" applyAlignment="1">
      <alignment horizontal="center"/>
    </xf>
    <xf numFmtId="0" fontId="3" fillId="4" borderId="0" xfId="3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</cellXfs>
  <cellStyles count="9">
    <cellStyle name="20% - Accent3" xfId="8" builtinId="38"/>
    <cellStyle name="Bad" xfId="2" builtinId="27"/>
    <cellStyle name="Good" xfId="1" builtinId="26"/>
    <cellStyle name="Good 2" xfId="7" xr:uid="{957D4CF1-B7A0-5A43-8225-BFF3482ED699}"/>
    <cellStyle name="Hyperlink" xfId="5" builtinId="8"/>
    <cellStyle name="Neutral" xfId="3" builtinId="28"/>
    <cellStyle name="Neutral 2" xfId="6" xr:uid="{7CDF349B-9132-AD4E-9FF5-AFC9E78B8D22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Ghana new registrations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pivot'!$A$15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pivot'!$B$14:$AJ$14</c:f>
              <c:numCache>
                <c:formatCode>General</c:formatCode>
                <c:ptCount val="35"/>
                <c:pt idx="0">
                  <c:v>1995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</c:numCache>
            </c:numRef>
          </c:cat>
          <c:val>
            <c:numRef>
              <c:f>'sales pivot'!$B$15:$AJ$15</c:f>
              <c:numCache>
                <c:formatCode>General</c:formatCode>
                <c:ptCount val="35"/>
                <c:pt idx="0">
                  <c:v>10387</c:v>
                </c:pt>
                <c:pt idx="1">
                  <c:v>9114</c:v>
                </c:pt>
                <c:pt idx="2">
                  <c:v>11443</c:v>
                </c:pt>
                <c:pt idx="3">
                  <c:v>9843</c:v>
                </c:pt>
                <c:pt idx="4">
                  <c:v>5469</c:v>
                </c:pt>
                <c:pt idx="5">
                  <c:v>2676</c:v>
                </c:pt>
                <c:pt idx="6">
                  <c:v>2601</c:v>
                </c:pt>
                <c:pt idx="7">
                  <c:v>2916</c:v>
                </c:pt>
                <c:pt idx="8">
                  <c:v>4882</c:v>
                </c:pt>
                <c:pt idx="9">
                  <c:v>5585</c:v>
                </c:pt>
                <c:pt idx="10">
                  <c:v>7399</c:v>
                </c:pt>
                <c:pt idx="11">
                  <c:v>9791</c:v>
                </c:pt>
                <c:pt idx="12">
                  <c:v>11737</c:v>
                </c:pt>
                <c:pt idx="13">
                  <c:v>8810</c:v>
                </c:pt>
                <c:pt idx="14">
                  <c:v>9506</c:v>
                </c:pt>
                <c:pt idx="15">
                  <c:v>7751</c:v>
                </c:pt>
                <c:pt idx="16">
                  <c:v>11240</c:v>
                </c:pt>
                <c:pt idx="17">
                  <c:v>14121</c:v>
                </c:pt>
                <c:pt idx="18">
                  <c:v>9513</c:v>
                </c:pt>
                <c:pt idx="19">
                  <c:v>7644</c:v>
                </c:pt>
                <c:pt idx="20">
                  <c:v>6068</c:v>
                </c:pt>
                <c:pt idx="21" formatCode="0">
                  <c:v>7943.5973970999867</c:v>
                </c:pt>
                <c:pt idx="22" formatCode="0">
                  <c:v>8094.6502731015407</c:v>
                </c:pt>
                <c:pt idx="23" formatCode="0">
                  <c:v>8245.7031491030939</c:v>
                </c:pt>
                <c:pt idx="24" formatCode="0">
                  <c:v>8396.7560251046471</c:v>
                </c:pt>
                <c:pt idx="25" formatCode="0">
                  <c:v>8547.8089011062002</c:v>
                </c:pt>
                <c:pt idx="26" formatCode="0">
                  <c:v>8698.8617771077534</c:v>
                </c:pt>
                <c:pt idx="27" formatCode="0">
                  <c:v>8849.9146531093083</c:v>
                </c:pt>
                <c:pt idx="28" formatCode="0">
                  <c:v>9000.9675291108615</c:v>
                </c:pt>
                <c:pt idx="29" formatCode="0">
                  <c:v>9152.0204051124147</c:v>
                </c:pt>
                <c:pt idx="30" formatCode="0">
                  <c:v>9303.0732811139678</c:v>
                </c:pt>
                <c:pt idx="31" formatCode="0">
                  <c:v>9454.126157115521</c:v>
                </c:pt>
                <c:pt idx="32" formatCode="0">
                  <c:v>9605.1790331170741</c:v>
                </c:pt>
                <c:pt idx="33" formatCode="0">
                  <c:v>9756.2319091186291</c:v>
                </c:pt>
                <c:pt idx="34" formatCode="0">
                  <c:v>9907.2847851201823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844F-955F-EB1858341258}"/>
            </c:ext>
          </c:extLst>
        </c:ser>
        <c:ser>
          <c:idx val="1"/>
          <c:order val="1"/>
          <c:tx>
            <c:strRef>
              <c:f>'sales pivot'!$A$16</c:f>
              <c:strCache>
                <c:ptCount val="1"/>
                <c:pt idx="0">
                  <c:v>HDT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pivot'!$B$14:$AJ$14</c:f>
              <c:numCache>
                <c:formatCode>General</c:formatCode>
                <c:ptCount val="35"/>
                <c:pt idx="0">
                  <c:v>1995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</c:numCache>
            </c:numRef>
          </c:cat>
          <c:val>
            <c:numRef>
              <c:f>'sales pivot'!$B$16:$AJ$16</c:f>
              <c:numCache>
                <c:formatCode>General</c:formatCode>
                <c:ptCount val="35"/>
                <c:pt idx="0">
                  <c:v>7486</c:v>
                </c:pt>
                <c:pt idx="1">
                  <c:v>5199</c:v>
                </c:pt>
                <c:pt idx="2">
                  <c:v>6491</c:v>
                </c:pt>
                <c:pt idx="3">
                  <c:v>5085</c:v>
                </c:pt>
                <c:pt idx="4">
                  <c:v>2603</c:v>
                </c:pt>
                <c:pt idx="5">
                  <c:v>1971</c:v>
                </c:pt>
                <c:pt idx="6">
                  <c:v>2132</c:v>
                </c:pt>
                <c:pt idx="7">
                  <c:v>2605</c:v>
                </c:pt>
                <c:pt idx="8">
                  <c:v>4422</c:v>
                </c:pt>
                <c:pt idx="9">
                  <c:v>4799</c:v>
                </c:pt>
                <c:pt idx="10">
                  <c:v>5340</c:v>
                </c:pt>
                <c:pt idx="11">
                  <c:v>6656</c:v>
                </c:pt>
                <c:pt idx="12">
                  <c:v>7100</c:v>
                </c:pt>
                <c:pt idx="13">
                  <c:v>6083</c:v>
                </c:pt>
                <c:pt idx="14">
                  <c:v>7561</c:v>
                </c:pt>
                <c:pt idx="15">
                  <c:v>9687</c:v>
                </c:pt>
                <c:pt idx="16">
                  <c:v>10210</c:v>
                </c:pt>
                <c:pt idx="17">
                  <c:v>9131</c:v>
                </c:pt>
                <c:pt idx="18">
                  <c:v>6617</c:v>
                </c:pt>
                <c:pt idx="19">
                  <c:v>5317</c:v>
                </c:pt>
                <c:pt idx="20">
                  <c:v>12390</c:v>
                </c:pt>
                <c:pt idx="21" formatCode="0">
                  <c:v>12060.948330820695</c:v>
                </c:pt>
                <c:pt idx="22" formatCode="0">
                  <c:v>12387.95261274832</c:v>
                </c:pt>
                <c:pt idx="23" formatCode="0">
                  <c:v>12714.956894675937</c:v>
                </c:pt>
                <c:pt idx="24" formatCode="0">
                  <c:v>13041.961176603563</c:v>
                </c:pt>
                <c:pt idx="25" formatCode="0">
                  <c:v>13368.965458531182</c:v>
                </c:pt>
                <c:pt idx="26" formatCode="0">
                  <c:v>13695.969740458808</c:v>
                </c:pt>
                <c:pt idx="27" formatCode="0">
                  <c:v>14022.974022386426</c:v>
                </c:pt>
                <c:pt idx="28" formatCode="0">
                  <c:v>14349.978304314051</c:v>
                </c:pt>
                <c:pt idx="29" formatCode="0">
                  <c:v>14676.982586241669</c:v>
                </c:pt>
                <c:pt idx="30" formatCode="0">
                  <c:v>15003.986868169295</c:v>
                </c:pt>
                <c:pt idx="31" formatCode="0">
                  <c:v>15330.991150096914</c:v>
                </c:pt>
                <c:pt idx="32" formatCode="0">
                  <c:v>15657.99543202454</c:v>
                </c:pt>
                <c:pt idx="33" formatCode="0">
                  <c:v>15984.999713952157</c:v>
                </c:pt>
                <c:pt idx="34" formatCode="0">
                  <c:v>16312.003995879784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2-844F-955F-EB1858341258}"/>
            </c:ext>
          </c:extLst>
        </c:ser>
        <c:ser>
          <c:idx val="2"/>
          <c:order val="2"/>
          <c:tx>
            <c:strRef>
              <c:f>'sales pivot'!$A$17</c:f>
              <c:strCache>
                <c:ptCount val="1"/>
                <c:pt idx="0">
                  <c:v>LCV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'sales pivot'!$B$14:$AJ$14</c:f>
              <c:numCache>
                <c:formatCode>General</c:formatCode>
                <c:ptCount val="35"/>
                <c:pt idx="0">
                  <c:v>1995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</c:numCache>
            </c:numRef>
          </c:cat>
          <c:val>
            <c:numRef>
              <c:f>'sales pivot'!$B$17:$AJ$17</c:f>
              <c:numCache>
                <c:formatCode>General</c:formatCode>
                <c:ptCount val="35"/>
                <c:pt idx="0">
                  <c:v>2947</c:v>
                </c:pt>
                <c:pt idx="1">
                  <c:v>5516</c:v>
                </c:pt>
                <c:pt idx="2">
                  <c:v>4940</c:v>
                </c:pt>
                <c:pt idx="3">
                  <c:v>18253</c:v>
                </c:pt>
                <c:pt idx="4">
                  <c:v>10300</c:v>
                </c:pt>
                <c:pt idx="5">
                  <c:v>10911</c:v>
                </c:pt>
                <c:pt idx="6">
                  <c:v>13158</c:v>
                </c:pt>
                <c:pt idx="7">
                  <c:v>12888</c:v>
                </c:pt>
                <c:pt idx="8">
                  <c:v>14831</c:v>
                </c:pt>
                <c:pt idx="9">
                  <c:v>15401</c:v>
                </c:pt>
                <c:pt idx="10">
                  <c:v>18376</c:v>
                </c:pt>
                <c:pt idx="11">
                  <c:v>23053</c:v>
                </c:pt>
                <c:pt idx="12">
                  <c:v>24414</c:v>
                </c:pt>
                <c:pt idx="13">
                  <c:v>25282</c:v>
                </c:pt>
                <c:pt idx="14">
                  <c:v>25763</c:v>
                </c:pt>
                <c:pt idx="15">
                  <c:v>29222</c:v>
                </c:pt>
                <c:pt idx="16">
                  <c:v>46830</c:v>
                </c:pt>
                <c:pt idx="17">
                  <c:v>60014</c:v>
                </c:pt>
                <c:pt idx="18">
                  <c:v>40147</c:v>
                </c:pt>
                <c:pt idx="19">
                  <c:v>33731</c:v>
                </c:pt>
                <c:pt idx="20">
                  <c:v>36318</c:v>
                </c:pt>
                <c:pt idx="21" formatCode="0">
                  <c:v>45465.785541664627</c:v>
                </c:pt>
                <c:pt idx="22" formatCode="0">
                  <c:v>47529.507894592796</c:v>
                </c:pt>
                <c:pt idx="23" formatCode="0">
                  <c:v>49593.230247520973</c:v>
                </c:pt>
                <c:pt idx="24" formatCode="0">
                  <c:v>51656.952600449142</c:v>
                </c:pt>
                <c:pt idx="25" formatCode="0">
                  <c:v>53720.674953377311</c:v>
                </c:pt>
                <c:pt idx="26" formatCode="0">
                  <c:v>55784.39730630548</c:v>
                </c:pt>
                <c:pt idx="27" formatCode="0">
                  <c:v>57848.119659233649</c:v>
                </c:pt>
                <c:pt idx="28" formatCode="0">
                  <c:v>59911.842012161826</c:v>
                </c:pt>
                <c:pt idx="29" formatCode="0">
                  <c:v>61975.564365089987</c:v>
                </c:pt>
                <c:pt idx="30" formatCode="0">
                  <c:v>64039.286718018164</c:v>
                </c:pt>
                <c:pt idx="31" formatCode="0">
                  <c:v>66103.00907094634</c:v>
                </c:pt>
                <c:pt idx="32" formatCode="0">
                  <c:v>68166.731423874502</c:v>
                </c:pt>
                <c:pt idx="33" formatCode="0">
                  <c:v>70230.453776802678</c:v>
                </c:pt>
                <c:pt idx="34" formatCode="0">
                  <c:v>72294.17612973084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2-844F-955F-EB1858341258}"/>
            </c:ext>
          </c:extLst>
        </c:ser>
        <c:ser>
          <c:idx val="3"/>
          <c:order val="3"/>
          <c:tx>
            <c:strRef>
              <c:f>'sales pivot'!$A$18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'sales pivot'!$B$14:$AJ$14</c:f>
              <c:numCache>
                <c:formatCode>General</c:formatCode>
                <c:ptCount val="35"/>
                <c:pt idx="0">
                  <c:v>1995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</c:numCache>
            </c:numRef>
          </c:cat>
          <c:val>
            <c:numRef>
              <c:f>'sales pivot'!$B$18:$AJ$18</c:f>
              <c:numCache>
                <c:formatCode>General</c:formatCode>
                <c:ptCount val="35"/>
                <c:pt idx="0">
                  <c:v>4908</c:v>
                </c:pt>
                <c:pt idx="1">
                  <c:v>7930</c:v>
                </c:pt>
                <c:pt idx="2">
                  <c:v>6064</c:v>
                </c:pt>
                <c:pt idx="3">
                  <c:v>6623</c:v>
                </c:pt>
                <c:pt idx="4">
                  <c:v>6440</c:v>
                </c:pt>
                <c:pt idx="5">
                  <c:v>6058</c:v>
                </c:pt>
                <c:pt idx="6">
                  <c:v>6430</c:v>
                </c:pt>
                <c:pt idx="7">
                  <c:v>8777</c:v>
                </c:pt>
                <c:pt idx="8">
                  <c:v>14462</c:v>
                </c:pt>
                <c:pt idx="9">
                  <c:v>15136</c:v>
                </c:pt>
                <c:pt idx="10">
                  <c:v>18051</c:v>
                </c:pt>
                <c:pt idx="11">
                  <c:v>20320</c:v>
                </c:pt>
                <c:pt idx="12">
                  <c:v>25475</c:v>
                </c:pt>
                <c:pt idx="13">
                  <c:v>27581</c:v>
                </c:pt>
                <c:pt idx="14">
                  <c:v>36097</c:v>
                </c:pt>
                <c:pt idx="15">
                  <c:v>49644</c:v>
                </c:pt>
                <c:pt idx="16">
                  <c:v>60262</c:v>
                </c:pt>
                <c:pt idx="17">
                  <c:v>57518</c:v>
                </c:pt>
                <c:pt idx="18">
                  <c:v>38303</c:v>
                </c:pt>
                <c:pt idx="19">
                  <c:v>37126</c:v>
                </c:pt>
                <c:pt idx="20">
                  <c:v>32751</c:v>
                </c:pt>
                <c:pt idx="21" formatCode="0">
                  <c:v>35318.036090225563</c:v>
                </c:pt>
                <c:pt idx="22" formatCode="0">
                  <c:v>37885.072180451127</c:v>
                </c:pt>
                <c:pt idx="23" formatCode="0">
                  <c:v>40452.10827067669</c:v>
                </c:pt>
                <c:pt idx="24" formatCode="0">
                  <c:v>43019.144360902254</c:v>
                </c:pt>
                <c:pt idx="25" formatCode="0">
                  <c:v>45586.180451127817</c:v>
                </c:pt>
                <c:pt idx="26" formatCode="0">
                  <c:v>48153.21654135338</c:v>
                </c:pt>
                <c:pt idx="27" formatCode="0">
                  <c:v>50720.252631578944</c:v>
                </c:pt>
                <c:pt idx="28" formatCode="0">
                  <c:v>53287.288721804507</c:v>
                </c:pt>
                <c:pt idx="29" formatCode="0">
                  <c:v>55854.32481203007</c:v>
                </c:pt>
                <c:pt idx="30" formatCode="0">
                  <c:v>58421.360902255634</c:v>
                </c:pt>
                <c:pt idx="31" formatCode="0">
                  <c:v>60988.396992481197</c:v>
                </c:pt>
                <c:pt idx="32" formatCode="0">
                  <c:v>63555.433082706768</c:v>
                </c:pt>
                <c:pt idx="33" formatCode="0">
                  <c:v>66122.469172932324</c:v>
                </c:pt>
                <c:pt idx="34" formatCode="0">
                  <c:v>68689.505263157887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2-844F-955F-EB1858341258}"/>
            </c:ext>
          </c:extLst>
        </c:ser>
        <c:ser>
          <c:idx val="4"/>
          <c:order val="4"/>
          <c:tx>
            <c:strRef>
              <c:f>'sales pivot'!$A$19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'sales pivot'!$B$14:$AJ$14</c:f>
              <c:numCache>
                <c:formatCode>General</c:formatCode>
                <c:ptCount val="35"/>
                <c:pt idx="0">
                  <c:v>1995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</c:numCache>
            </c:numRef>
          </c:cat>
          <c:val>
            <c:numRef>
              <c:f>'sales pivot'!$B$19:$AJ$19</c:f>
              <c:numCache>
                <c:formatCode>General</c:formatCode>
                <c:ptCount val="35"/>
                <c:pt idx="0">
                  <c:v>17248</c:v>
                </c:pt>
                <c:pt idx="1">
                  <c:v>24134</c:v>
                </c:pt>
                <c:pt idx="2">
                  <c:v>22693</c:v>
                </c:pt>
                <c:pt idx="3">
                  <c:v>24434</c:v>
                </c:pt>
                <c:pt idx="4">
                  <c:v>27552</c:v>
                </c:pt>
                <c:pt idx="5">
                  <c:v>17953</c:v>
                </c:pt>
                <c:pt idx="6">
                  <c:v>18512</c:v>
                </c:pt>
                <c:pt idx="7">
                  <c:v>20564</c:v>
                </c:pt>
                <c:pt idx="8">
                  <c:v>20333</c:v>
                </c:pt>
                <c:pt idx="9">
                  <c:v>22949</c:v>
                </c:pt>
                <c:pt idx="10">
                  <c:v>23806</c:v>
                </c:pt>
                <c:pt idx="11">
                  <c:v>29633</c:v>
                </c:pt>
                <c:pt idx="12">
                  <c:v>31628</c:v>
                </c:pt>
                <c:pt idx="13">
                  <c:v>25128</c:v>
                </c:pt>
                <c:pt idx="14">
                  <c:v>22444</c:v>
                </c:pt>
                <c:pt idx="15">
                  <c:v>44220</c:v>
                </c:pt>
                <c:pt idx="16">
                  <c:v>30294</c:v>
                </c:pt>
                <c:pt idx="17">
                  <c:v>35099</c:v>
                </c:pt>
                <c:pt idx="18">
                  <c:v>36253</c:v>
                </c:pt>
                <c:pt idx="19">
                  <c:v>27073</c:v>
                </c:pt>
                <c:pt idx="20">
                  <c:v>26391</c:v>
                </c:pt>
                <c:pt idx="21" formatCode="0">
                  <c:v>29943.219519820646</c:v>
                </c:pt>
                <c:pt idx="22" formatCode="0">
                  <c:v>30553.362608398911</c:v>
                </c:pt>
                <c:pt idx="23" formatCode="0">
                  <c:v>31163.505696977194</c:v>
                </c:pt>
                <c:pt idx="24" formatCode="0">
                  <c:v>31773.648785555459</c:v>
                </c:pt>
                <c:pt idx="25" formatCode="0">
                  <c:v>32383.791874133742</c:v>
                </c:pt>
                <c:pt idx="26" formatCode="0">
                  <c:v>32993.93496271201</c:v>
                </c:pt>
                <c:pt idx="27" formatCode="0">
                  <c:v>33604.078051290286</c:v>
                </c:pt>
                <c:pt idx="28" formatCode="0">
                  <c:v>34214.221139868561</c:v>
                </c:pt>
                <c:pt idx="29" formatCode="0">
                  <c:v>34824.364228446837</c:v>
                </c:pt>
                <c:pt idx="30" formatCode="0">
                  <c:v>35434.507317025105</c:v>
                </c:pt>
                <c:pt idx="31" formatCode="0">
                  <c:v>36044.650405603381</c:v>
                </c:pt>
                <c:pt idx="32" formatCode="0">
                  <c:v>36654.793494181657</c:v>
                </c:pt>
                <c:pt idx="33" formatCode="0">
                  <c:v>37264.936582759932</c:v>
                </c:pt>
                <c:pt idx="34" formatCode="0">
                  <c:v>37875.079671338201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2-844F-955F-EB185834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822016"/>
        <c:axId val="1525761520"/>
      </c:lineChart>
      <c:catAx>
        <c:axId val="15258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61520"/>
        <c:crosses val="autoZero"/>
        <c:auto val="1"/>
        <c:lblAlgn val="ctr"/>
        <c:lblOffset val="100"/>
        <c:noMultiLvlLbl val="0"/>
      </c:catAx>
      <c:valAx>
        <c:axId val="1525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Ghana new registrations</a:t>
            </a:r>
            <a:r>
              <a:rPr lang="en-US" baseline="0"/>
              <a:t> (5-year moving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pivot'!$E$33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pivot'!$F$32:$V$32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'sales pivot'!$F$33:$V$33</c:f>
              <c:numCache>
                <c:formatCode>0</c:formatCode>
                <c:ptCount val="17"/>
                <c:pt idx="0">
                  <c:v>9251.2000000000007</c:v>
                </c:pt>
                <c:pt idx="1">
                  <c:v>7709</c:v>
                </c:pt>
                <c:pt idx="2">
                  <c:v>6406.4</c:v>
                </c:pt>
                <c:pt idx="3">
                  <c:v>4701</c:v>
                </c:pt>
                <c:pt idx="4">
                  <c:v>3708.8</c:v>
                </c:pt>
                <c:pt idx="5">
                  <c:v>3732</c:v>
                </c:pt>
                <c:pt idx="6">
                  <c:v>4676.6000000000004</c:v>
                </c:pt>
                <c:pt idx="7">
                  <c:v>6114.6</c:v>
                </c:pt>
                <c:pt idx="8">
                  <c:v>7878.8</c:v>
                </c:pt>
                <c:pt idx="9">
                  <c:v>8664.4</c:v>
                </c:pt>
                <c:pt idx="10">
                  <c:v>9448.6</c:v>
                </c:pt>
                <c:pt idx="11">
                  <c:v>9519</c:v>
                </c:pt>
                <c:pt idx="12">
                  <c:v>9808.7999999999993</c:v>
                </c:pt>
                <c:pt idx="13">
                  <c:v>10285.6</c:v>
                </c:pt>
                <c:pt idx="14">
                  <c:v>10426.200000000001</c:v>
                </c:pt>
                <c:pt idx="15">
                  <c:v>10053.799999999999</c:v>
                </c:pt>
                <c:pt idx="16">
                  <c:v>9717.2000000000007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F-DD4D-9726-86D7CBD1E0B4}"/>
            </c:ext>
          </c:extLst>
        </c:ser>
        <c:ser>
          <c:idx val="1"/>
          <c:order val="1"/>
          <c:tx>
            <c:strRef>
              <c:f>'sales pivot'!$E$34</c:f>
              <c:strCache>
                <c:ptCount val="1"/>
                <c:pt idx="0">
                  <c:v>HDT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pivot'!$F$32:$V$32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'sales pivot'!$F$34:$V$34</c:f>
              <c:numCache>
                <c:formatCode>0</c:formatCode>
                <c:ptCount val="17"/>
                <c:pt idx="0">
                  <c:v>5372.8</c:v>
                </c:pt>
                <c:pt idx="1">
                  <c:v>4269.8</c:v>
                </c:pt>
                <c:pt idx="2">
                  <c:v>3656.4</c:v>
                </c:pt>
                <c:pt idx="3">
                  <c:v>2879.2</c:v>
                </c:pt>
                <c:pt idx="4">
                  <c:v>2746.6</c:v>
                </c:pt>
                <c:pt idx="5">
                  <c:v>3185.8</c:v>
                </c:pt>
                <c:pt idx="6">
                  <c:v>3859.6</c:v>
                </c:pt>
                <c:pt idx="7">
                  <c:v>4764.3999999999996</c:v>
                </c:pt>
                <c:pt idx="8">
                  <c:v>5663.4</c:v>
                </c:pt>
                <c:pt idx="9">
                  <c:v>5995.6</c:v>
                </c:pt>
                <c:pt idx="10">
                  <c:v>6548</c:v>
                </c:pt>
                <c:pt idx="11">
                  <c:v>7417.4</c:v>
                </c:pt>
                <c:pt idx="12">
                  <c:v>8128.2</c:v>
                </c:pt>
                <c:pt idx="13">
                  <c:v>8534.4</c:v>
                </c:pt>
                <c:pt idx="14">
                  <c:v>8641.2000000000007</c:v>
                </c:pt>
                <c:pt idx="15">
                  <c:v>8192.4</c:v>
                </c:pt>
                <c:pt idx="16">
                  <c:v>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F-DD4D-9726-86D7CBD1E0B4}"/>
            </c:ext>
          </c:extLst>
        </c:ser>
        <c:ser>
          <c:idx val="2"/>
          <c:order val="2"/>
          <c:tx>
            <c:strRef>
              <c:f>'sales pivot'!$E$35</c:f>
              <c:strCache>
                <c:ptCount val="1"/>
                <c:pt idx="0">
                  <c:v>LCV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'sales pivot'!$F$32:$V$32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'sales pivot'!$F$35:$V$35</c:f>
              <c:numCache>
                <c:formatCode>0</c:formatCode>
                <c:ptCount val="17"/>
                <c:pt idx="0">
                  <c:v>8391.2000000000007</c:v>
                </c:pt>
                <c:pt idx="1">
                  <c:v>9984</c:v>
                </c:pt>
                <c:pt idx="2">
                  <c:v>11512.4</c:v>
                </c:pt>
                <c:pt idx="3">
                  <c:v>13102</c:v>
                </c:pt>
                <c:pt idx="4">
                  <c:v>12417.6</c:v>
                </c:pt>
                <c:pt idx="5">
                  <c:v>13437.8</c:v>
                </c:pt>
                <c:pt idx="6">
                  <c:v>14930.8</c:v>
                </c:pt>
                <c:pt idx="7">
                  <c:v>16909.8</c:v>
                </c:pt>
                <c:pt idx="8">
                  <c:v>19215</c:v>
                </c:pt>
                <c:pt idx="9">
                  <c:v>21305.200000000001</c:v>
                </c:pt>
                <c:pt idx="10">
                  <c:v>23377.599999999999</c:v>
                </c:pt>
                <c:pt idx="11">
                  <c:v>25546.799999999999</c:v>
                </c:pt>
                <c:pt idx="12">
                  <c:v>30302.2</c:v>
                </c:pt>
                <c:pt idx="13">
                  <c:v>37422.199999999997</c:v>
                </c:pt>
                <c:pt idx="14">
                  <c:v>40395.199999999997</c:v>
                </c:pt>
                <c:pt idx="15">
                  <c:v>41988.800000000003</c:v>
                </c:pt>
                <c:pt idx="16">
                  <c:v>43408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F-DD4D-9726-86D7CBD1E0B4}"/>
            </c:ext>
          </c:extLst>
        </c:ser>
        <c:ser>
          <c:idx val="3"/>
          <c:order val="3"/>
          <c:tx>
            <c:strRef>
              <c:f>'sales pivot'!$E$36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'sales pivot'!$F$32:$V$32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'sales pivot'!$F$36:$V$36</c:f>
              <c:numCache>
                <c:formatCode>0</c:formatCode>
                <c:ptCount val="17"/>
                <c:pt idx="0">
                  <c:v>6393</c:v>
                </c:pt>
                <c:pt idx="1">
                  <c:v>6623</c:v>
                </c:pt>
                <c:pt idx="2">
                  <c:v>6323</c:v>
                </c:pt>
                <c:pt idx="3">
                  <c:v>6865.6</c:v>
                </c:pt>
                <c:pt idx="4">
                  <c:v>8433.4</c:v>
                </c:pt>
                <c:pt idx="5">
                  <c:v>10172.6</c:v>
                </c:pt>
                <c:pt idx="6">
                  <c:v>12571.2</c:v>
                </c:pt>
                <c:pt idx="7">
                  <c:v>15349.2</c:v>
                </c:pt>
                <c:pt idx="8">
                  <c:v>18688.8</c:v>
                </c:pt>
                <c:pt idx="9">
                  <c:v>21312.6</c:v>
                </c:pt>
                <c:pt idx="10">
                  <c:v>25504.799999999999</c:v>
                </c:pt>
                <c:pt idx="11">
                  <c:v>31823.4</c:v>
                </c:pt>
                <c:pt idx="12">
                  <c:v>39811.800000000003</c:v>
                </c:pt>
                <c:pt idx="13">
                  <c:v>46220.4</c:v>
                </c:pt>
                <c:pt idx="14">
                  <c:v>48364.800000000003</c:v>
                </c:pt>
                <c:pt idx="15">
                  <c:v>48570.6</c:v>
                </c:pt>
                <c:pt idx="16">
                  <c:v>45192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F-DD4D-9726-86D7CBD1E0B4}"/>
            </c:ext>
          </c:extLst>
        </c:ser>
        <c:ser>
          <c:idx val="4"/>
          <c:order val="4"/>
          <c:tx>
            <c:strRef>
              <c:f>'sales pivot'!$E$37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'sales pivot'!$F$32:$V$32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'sales pivot'!$F$37:$V$37</c:f>
              <c:numCache>
                <c:formatCode>0</c:formatCode>
                <c:ptCount val="17"/>
                <c:pt idx="0">
                  <c:v>23212.2</c:v>
                </c:pt>
                <c:pt idx="1">
                  <c:v>23353.200000000001</c:v>
                </c:pt>
                <c:pt idx="2">
                  <c:v>22228.799999999999</c:v>
                </c:pt>
                <c:pt idx="3">
                  <c:v>21803</c:v>
                </c:pt>
                <c:pt idx="4">
                  <c:v>20982.799999999999</c:v>
                </c:pt>
                <c:pt idx="5">
                  <c:v>20062.2</c:v>
                </c:pt>
                <c:pt idx="6">
                  <c:v>21232.799999999999</c:v>
                </c:pt>
                <c:pt idx="7">
                  <c:v>23457</c:v>
                </c:pt>
                <c:pt idx="8">
                  <c:v>25669.8</c:v>
                </c:pt>
                <c:pt idx="9">
                  <c:v>26628.799999999999</c:v>
                </c:pt>
                <c:pt idx="10">
                  <c:v>26527.8</c:v>
                </c:pt>
                <c:pt idx="11">
                  <c:v>30610.6</c:v>
                </c:pt>
                <c:pt idx="12">
                  <c:v>30742.799999999999</c:v>
                </c:pt>
                <c:pt idx="13">
                  <c:v>31437</c:v>
                </c:pt>
                <c:pt idx="14">
                  <c:v>33662</c:v>
                </c:pt>
                <c:pt idx="15">
                  <c:v>34587.800000000003</c:v>
                </c:pt>
                <c:pt idx="16">
                  <c:v>31022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F-DD4D-9726-86D7CBD1E0B4}"/>
            </c:ext>
          </c:extLst>
        </c:ser>
        <c:ser>
          <c:idx val="5"/>
          <c:order val="5"/>
          <c:tx>
            <c:strRef>
              <c:f>'sales pivot'!$E$38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'sales pivot'!$F$32:$V$32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'sales pivot'!$F$38:$V$38</c:f>
              <c:numCache>
                <c:formatCode>0</c:formatCode>
                <c:ptCount val="17"/>
                <c:pt idx="0">
                  <c:v>52620.4</c:v>
                </c:pt>
                <c:pt idx="1">
                  <c:v>51939</c:v>
                </c:pt>
                <c:pt idx="2">
                  <c:v>50127</c:v>
                </c:pt>
                <c:pt idx="3">
                  <c:v>49350.8</c:v>
                </c:pt>
                <c:pt idx="4">
                  <c:v>48289.2</c:v>
                </c:pt>
                <c:pt idx="5">
                  <c:v>50590.400000000001</c:v>
                </c:pt>
                <c:pt idx="6">
                  <c:v>57271</c:v>
                </c:pt>
                <c:pt idx="7">
                  <c:v>66595</c:v>
                </c:pt>
                <c:pt idx="8">
                  <c:v>77115.8</c:v>
                </c:pt>
                <c:pt idx="9">
                  <c:v>83906.6</c:v>
                </c:pt>
                <c:pt idx="10">
                  <c:v>91406.8</c:v>
                </c:pt>
                <c:pt idx="11">
                  <c:v>104917.2</c:v>
                </c:pt>
                <c:pt idx="12">
                  <c:v>118793.8</c:v>
                </c:pt>
                <c:pt idx="13">
                  <c:v>133899.6</c:v>
                </c:pt>
                <c:pt idx="14">
                  <c:v>141489.4</c:v>
                </c:pt>
                <c:pt idx="15">
                  <c:v>143393.4</c:v>
                </c:pt>
                <c:pt idx="16">
                  <c:v>138072.20000000001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BF-DD4D-9726-86D7CBD1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055728"/>
        <c:axId val="1390304176"/>
      </c:lineChart>
      <c:catAx>
        <c:axId val="11750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04176"/>
        <c:crosses val="autoZero"/>
        <c:auto val="1"/>
        <c:lblAlgn val="ctr"/>
        <c:lblOffset val="100"/>
        <c:noMultiLvlLbl val="0"/>
      </c:catAx>
      <c:valAx>
        <c:axId val="13903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TechCost!$Q$1</c:f>
              <c:strCache>
                <c:ptCount val="1"/>
                <c:pt idx="0">
                  <c:v>Euro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TechCost!$Q$2:$Q$6</c:f>
              <c:numCache>
                <c:formatCode>0</c:formatCode>
                <c:ptCount val="5"/>
                <c:pt idx="0">
                  <c:v>105</c:v>
                </c:pt>
                <c:pt idx="1">
                  <c:v>269.12034312499998</c:v>
                </c:pt>
                <c:pt idx="2">
                  <c:v>56</c:v>
                </c:pt>
                <c:pt idx="3">
                  <c:v>240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6F4B-B4D6-950B50B030CE}"/>
            </c:ext>
          </c:extLst>
        </c:ser>
        <c:ser>
          <c:idx val="1"/>
          <c:order val="1"/>
          <c:tx>
            <c:strRef>
              <c:f>TechCost!$R$1</c:f>
              <c:strCache>
                <c:ptCount val="1"/>
                <c:pt idx="0">
                  <c:v>Euro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TechCost!$R$2:$R$6</c:f>
              <c:numCache>
                <c:formatCode>0</c:formatCode>
                <c:ptCount val="5"/>
                <c:pt idx="0">
                  <c:v>157.5</c:v>
                </c:pt>
                <c:pt idx="1">
                  <c:v>275.13088749999997</c:v>
                </c:pt>
                <c:pt idx="2">
                  <c:v>142.25</c:v>
                </c:pt>
                <c:pt idx="3">
                  <c:v>247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6F4B-B4D6-950B50B030CE}"/>
            </c:ext>
          </c:extLst>
        </c:ser>
        <c:ser>
          <c:idx val="2"/>
          <c:order val="2"/>
          <c:tx>
            <c:strRef>
              <c:f>TechCost!$S$1</c:f>
              <c:strCache>
                <c:ptCount val="1"/>
                <c:pt idx="0">
                  <c:v>Euro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TechCost!$S$2:$S$6</c:f>
              <c:numCache>
                <c:formatCode>0</c:formatCode>
                <c:ptCount val="5"/>
                <c:pt idx="0">
                  <c:v>391.33195600631603</c:v>
                </c:pt>
                <c:pt idx="1">
                  <c:v>419.24725000000001</c:v>
                </c:pt>
                <c:pt idx="2">
                  <c:v>516.91666467648338</c:v>
                </c:pt>
                <c:pt idx="3">
                  <c:v>366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9-6F4B-B4D6-950B50B030CE}"/>
            </c:ext>
          </c:extLst>
        </c:ser>
        <c:ser>
          <c:idx val="3"/>
          <c:order val="3"/>
          <c:tx>
            <c:strRef>
              <c:f>TechCost!$T$1</c:f>
              <c:strCache>
                <c:ptCount val="1"/>
                <c:pt idx="0">
                  <c:v>Euro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TechCost!$T$2:$T$6</c:f>
              <c:numCache>
                <c:formatCode>0</c:formatCode>
                <c:ptCount val="5"/>
                <c:pt idx="0">
                  <c:v>3240.4434990477835</c:v>
                </c:pt>
                <c:pt idx="1">
                  <c:v>437.47500000000002</c:v>
                </c:pt>
                <c:pt idx="2">
                  <c:v>671.36666467648342</c:v>
                </c:pt>
                <c:pt idx="3">
                  <c:v>381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9-6F4B-B4D6-950B50B030CE}"/>
            </c:ext>
          </c:extLst>
        </c:ser>
        <c:ser>
          <c:idx val="4"/>
          <c:order val="4"/>
          <c:tx>
            <c:strRef>
              <c:f>TechCost!$U$1</c:f>
              <c:strCache>
                <c:ptCount val="1"/>
                <c:pt idx="0">
                  <c:v>Euro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TechCost!$U$2:$U$6</c:f>
              <c:numCache>
                <c:formatCode>0</c:formatCode>
                <c:ptCount val="5"/>
                <c:pt idx="0">
                  <c:v>3494.3880472643268</c:v>
                </c:pt>
                <c:pt idx="1">
                  <c:v>477.82000000000005</c:v>
                </c:pt>
                <c:pt idx="2">
                  <c:v>1055.9668059806954</c:v>
                </c:pt>
                <c:pt idx="3">
                  <c:v>415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9-6F4B-B4D6-950B50B030CE}"/>
            </c:ext>
          </c:extLst>
        </c:ser>
        <c:ser>
          <c:idx val="5"/>
          <c:order val="5"/>
          <c:tx>
            <c:strRef>
              <c:f>TechCost!$V$1</c:f>
              <c:strCache>
                <c:ptCount val="1"/>
                <c:pt idx="0">
                  <c:v>Euro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TechCost!$V$2:$V$6</c:f>
              <c:numCache>
                <c:formatCode>0</c:formatCode>
                <c:ptCount val="5"/>
                <c:pt idx="0">
                  <c:v>5186.9726332999035</c:v>
                </c:pt>
                <c:pt idx="1">
                  <c:v>478.27</c:v>
                </c:pt>
                <c:pt idx="2">
                  <c:v>1476.8940542584705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9-6F4B-B4D6-950B50B030CE}"/>
            </c:ext>
          </c:extLst>
        </c:ser>
        <c:ser>
          <c:idx val="6"/>
          <c:order val="6"/>
          <c:tx>
            <c:strRef>
              <c:f>TechCost!$W$1</c:f>
              <c:strCache>
                <c:ptCount val="1"/>
                <c:pt idx="0">
                  <c:v>Euro 6d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TechCost!$O$2:$P$6</c:f>
              <c:multiLvlStrCache>
                <c:ptCount val="5"/>
                <c:lvl>
                  <c:pt idx="0">
                    <c:v>Diesel</c:v>
                  </c:pt>
                  <c:pt idx="1">
                    <c:v>Gasoline</c:v>
                  </c:pt>
                  <c:pt idx="2">
                    <c:v>Diesel</c:v>
                  </c:pt>
                  <c:pt idx="3">
                    <c:v>Gasoline</c:v>
                  </c:pt>
                  <c:pt idx="4">
                    <c:v>Gasoline</c:v>
                  </c:pt>
                </c:lvl>
                <c:lvl>
                  <c:pt idx="0">
                    <c:v>HDV</c:v>
                  </c:pt>
                  <c:pt idx="1">
                    <c:v>HDV</c:v>
                  </c:pt>
                  <c:pt idx="2">
                    <c:v>LDV</c:v>
                  </c:pt>
                  <c:pt idx="3">
                    <c:v>LDV</c:v>
                  </c:pt>
                  <c:pt idx="4">
                    <c:v>MC</c:v>
                  </c:pt>
                </c:lvl>
              </c:multiLvlStrCache>
            </c:multiLvlStrRef>
          </c:cat>
          <c:val>
            <c:numRef>
              <c:f>TechCost!$W$2:$W$6</c:f>
              <c:numCache>
                <c:formatCode>0</c:formatCode>
                <c:ptCount val="5"/>
                <c:pt idx="2">
                  <c:v>1676.8940542584705</c:v>
                </c:pt>
                <c:pt idx="3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9-6F4B-B4D6-950B50B0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647808"/>
        <c:axId val="758361296"/>
      </c:barChart>
      <c:catAx>
        <c:axId val="8266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61296"/>
        <c:crosses val="autoZero"/>
        <c:auto val="1"/>
        <c:lblAlgn val="ctr"/>
        <c:lblOffset val="100"/>
        <c:noMultiLvlLbl val="0"/>
      </c:catAx>
      <c:valAx>
        <c:axId val="7583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0</xdr:rowOff>
    </xdr:from>
    <xdr:to>
      <xdr:col>30</xdr:col>
      <xdr:colOff>444500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FBD99-785E-584C-9ACA-0CB32D1F1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36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AE94BB-E9FC-9E45-A79F-D44527FA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196850</xdr:rowOff>
    </xdr:from>
    <xdr:to>
      <xdr:col>19</xdr:col>
      <xdr:colOff>444500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EA434-FF2C-B64E-A3A9-717613E71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ller" refreshedDate="43384.415879166663" createdVersion="6" refreshedVersion="6" minRefreshableVersion="3" recordCount="338" xr:uid="{1CCF1EE8-FE1E-9A4E-B202-9C747F507DDE}">
  <cacheSource type="worksheet">
    <worksheetSource ref="A2:H340" sheet="Sales"/>
  </cacheSource>
  <cacheFields count="8">
    <cacheField name="ISO" numFmtId="0">
      <sharedItems count="5">
        <s v="BFA"/>
        <s v="CPV"/>
        <s v="BEN"/>
        <s v="CIV"/>
        <s v="GHA"/>
      </sharedItems>
    </cacheField>
    <cacheField name="Vehicle" numFmtId="0">
      <sharedItems count="5">
        <s v="MC"/>
        <s v="PC"/>
        <s v="LCV"/>
        <s v="HDT"/>
        <s v="Bus"/>
      </sharedItems>
    </cacheField>
    <cacheField name="CY" numFmtId="0">
      <sharedItems containsSemiMixedTypes="0" containsString="0" containsNumber="1" containsInteger="1" minValue="1995" maxValue="2017" count="22">
        <n v="2006"/>
        <n v="2007"/>
        <n v="2008"/>
        <n v="2009"/>
        <n v="2010"/>
        <n v="2011"/>
        <n v="2012"/>
        <n v="2013"/>
        <n v="2014"/>
        <n v="2015"/>
        <n v="2016"/>
        <n v="1997"/>
        <n v="1998"/>
        <n v="1999"/>
        <n v="2000"/>
        <n v="2001"/>
        <n v="2002"/>
        <n v="2004"/>
        <n v="2005"/>
        <n v="2017"/>
        <n v="1995"/>
        <n v="2003"/>
      </sharedItems>
    </cacheField>
    <cacheField name="Diesel" numFmtId="0">
      <sharedItems containsSemiMixedTypes="0" containsString="0" containsNumber="1" minValue="0" maxValue="13203.08"/>
    </cacheField>
    <cacheField name="Gasoline" numFmtId="0">
      <sharedItems containsSemiMixedTypes="0" containsString="0" containsNumber="1" minValue="0" maxValue="268133"/>
    </cacheField>
    <cacheField name="Total" numFmtId="0">
      <sharedItems containsSemiMixedTypes="0" containsString="0" containsNumber="1" minValue="33.400000000000006" maxValue="268133" count="333">
        <n v="50221"/>
        <n v="70027"/>
        <n v="90954"/>
        <n v="103826"/>
        <n v="138556"/>
        <n v="178280"/>
        <n v="204878"/>
        <n v="209740"/>
        <n v="238342"/>
        <n v="268133"/>
        <n v="261922"/>
        <n v="8504"/>
        <n v="6252"/>
        <n v="6571"/>
        <n v="7309"/>
        <n v="9278"/>
        <n v="11243"/>
        <n v="14624"/>
        <n v="16341"/>
        <n v="17415"/>
        <n v="18656"/>
        <n v="18843"/>
        <n v="2016"/>
        <n v="1244"/>
        <n v="1529"/>
        <n v="1553"/>
        <n v="1819"/>
        <n v="2185"/>
        <n v="2781"/>
        <n v="2370"/>
        <n v="2208"/>
        <n v="1998"/>
        <n v="1813"/>
        <n v="2151"/>
        <n v="1188"/>
        <n v="1080"/>
        <n v="1364"/>
        <n v="2315"/>
        <n v="3194"/>
        <n v="4236"/>
        <n v="4299"/>
        <n v="3999"/>
        <n v="4127"/>
        <n v="3737"/>
        <n v="484"/>
        <n v="299"/>
        <n v="404"/>
        <n v="356"/>
        <n v="460"/>
        <n v="538"/>
        <n v="784"/>
        <n v="799"/>
        <n v="681"/>
        <n v="656"/>
        <n v="644"/>
        <n v="143"/>
        <n v="106"/>
        <n v="123"/>
        <n v="139"/>
        <n v="175"/>
        <n v="131"/>
        <n v="200"/>
        <n v="211"/>
        <n v="491"/>
        <n v="693"/>
        <n v="825"/>
        <n v="520"/>
        <n v="555"/>
        <n v="509"/>
        <n v="436"/>
        <n v="359"/>
        <n v="490"/>
        <n v="474"/>
        <n v="486.5"/>
        <n v="499"/>
        <n v="852.80000000000007"/>
        <n v="1073.6000000000001"/>
        <n v="1804"/>
        <n v="1946.4"/>
        <n v="2240"/>
        <n v="1932"/>
        <n v="1168"/>
        <n v="1299.2"/>
        <n v="1704.8000000000002"/>
        <n v="1996"/>
        <n v="2227.2000000000003"/>
        <n v="1484.8000000000002"/>
        <n v="1480.8000000000002"/>
        <n v="1566.4"/>
        <n v="1160"/>
        <n v="960"/>
        <n v="1064"/>
        <n v="1317.6000000000001"/>
        <n v="1497.6000000000001"/>
        <n v="2069.6"/>
        <n v="213.19999999999993"/>
        <n v="268.39999999999986"/>
        <n v="451"/>
        <n v="486.59999999999991"/>
        <n v="560"/>
        <n v="483"/>
        <n v="292"/>
        <n v="324.79999999999995"/>
        <n v="426.19999999999982"/>
        <n v="556.79999999999973"/>
        <n v="371.19999999999982"/>
        <n v="370.19999999999982"/>
        <n v="391.59999999999991"/>
        <n v="290"/>
        <n v="240"/>
        <n v="266"/>
        <n v="329.39999999999986"/>
        <n v="374.39999999999986"/>
        <n v="517.40000000000009"/>
        <n v="133.6"/>
        <n v="215.20000000000002"/>
        <n v="273.60000000000002"/>
        <n v="308"/>
        <n v="376.8"/>
        <n v="407.20000000000005"/>
        <n v="259.2"/>
        <n v="327.20000000000005"/>
        <n v="504.8"/>
        <n v="580"/>
        <n v="330.40000000000003"/>
        <n v="352.8"/>
        <n v="176.8"/>
        <n v="146.4"/>
        <n v="147.20000000000002"/>
        <n v="197.60000000000002"/>
        <n v="231.20000000000002"/>
        <n v="275.2"/>
        <n v="33.400000000000006"/>
        <n v="53.799999999999983"/>
        <n v="68.399999999999977"/>
        <n v="77"/>
        <n v="94.199999999999989"/>
        <n v="101.79999999999995"/>
        <n v="64.800000000000011"/>
        <n v="81.799999999999955"/>
        <n v="126.19999999999999"/>
        <n v="145"/>
        <n v="115"/>
        <n v="82.599999999999966"/>
        <n v="88.199999999999989"/>
        <n v="44.199999999999989"/>
        <n v="36.599999999999994"/>
        <n v="36.799999999999983"/>
        <n v="49.399999999999977"/>
        <n v="57.799999999999983"/>
        <n v="68.800000000000011"/>
        <n v="1961"/>
        <n v="9547"/>
        <n v="14191"/>
        <n v="22441"/>
        <n v="1545"/>
        <n v="2119"/>
        <n v="3405"/>
        <n v="1587"/>
        <n v="2905"/>
        <n v="4222"/>
        <n v="507"/>
        <n v="743"/>
        <n v="1152"/>
        <n v="2226"/>
        <n v="1258"/>
        <n v="1766"/>
        <n v="3047"/>
        <n v="2003"/>
        <n v="2712"/>
        <n v="3446"/>
        <n v="5375"/>
        <n v="5361"/>
        <n v="6130"/>
        <n v="7067"/>
        <n v="15051"/>
        <n v="20730"/>
        <n v="12941"/>
        <n v="13796"/>
        <n v="17535"/>
        <n v="20206"/>
        <n v="19002"/>
        <n v="22331"/>
        <n v="18712"/>
        <n v="32825"/>
        <n v="29985"/>
        <n v="33684"/>
        <n v="39856"/>
        <n v="45493"/>
        <n v="52141"/>
        <n v="2283"/>
        <n v="2047"/>
        <n v="2972"/>
        <n v="3384"/>
        <n v="3422"/>
        <n v="4249"/>
        <n v="4713"/>
        <n v="7706"/>
        <n v="6647"/>
        <n v="7138"/>
        <n v="8075"/>
        <n v="8180"/>
        <n v="8738"/>
        <n v="1664"/>
        <n v="1651"/>
        <n v="1835"/>
        <n v="2409"/>
        <n v="2333"/>
        <n v="2901"/>
        <n v="3279"/>
        <n v="4530"/>
        <n v="3978"/>
        <n v="4790"/>
        <n v="6154"/>
        <n v="6190"/>
        <n v="6845"/>
        <n v="679"/>
        <n v="634"/>
        <n v="717"/>
        <n v="564"/>
        <n v="901"/>
        <n v="721"/>
        <n v="857"/>
        <n v="585"/>
        <n v="668"/>
        <n v="761"/>
        <n v="902"/>
        <n v="823"/>
        <n v="4908"/>
        <n v="7930"/>
        <n v="6064"/>
        <n v="6623"/>
        <n v="6440"/>
        <n v="6058"/>
        <n v="6430"/>
        <n v="8777"/>
        <n v="14462"/>
        <n v="15136"/>
        <n v="18051"/>
        <n v="20320"/>
        <n v="25475"/>
        <n v="27581"/>
        <n v="36097"/>
        <n v="49644"/>
        <n v="60262"/>
        <n v="57518"/>
        <n v="38303"/>
        <n v="37126"/>
        <n v="32751"/>
        <n v="17248"/>
        <n v="24134"/>
        <n v="22693"/>
        <n v="24434"/>
        <n v="27552"/>
        <n v="17953"/>
        <n v="18512"/>
        <n v="20564"/>
        <n v="20333"/>
        <n v="22949"/>
        <n v="23806"/>
        <n v="29633"/>
        <n v="31628"/>
        <n v="25128"/>
        <n v="22444"/>
        <n v="44220"/>
        <n v="30294"/>
        <n v="35099"/>
        <n v="36253"/>
        <n v="27073"/>
        <n v="26391"/>
        <n v="2947"/>
        <n v="5516"/>
        <n v="4940"/>
        <n v="18253"/>
        <n v="10300"/>
        <n v="10911"/>
        <n v="13158"/>
        <n v="12888"/>
        <n v="14831"/>
        <n v="15401"/>
        <n v="18376"/>
        <n v="23053"/>
        <n v="24414"/>
        <n v="25282"/>
        <n v="25763"/>
        <n v="29222"/>
        <n v="46830"/>
        <n v="60014"/>
        <n v="40147"/>
        <n v="33731"/>
        <n v="36318"/>
        <n v="7486"/>
        <n v="5199"/>
        <n v="6491"/>
        <n v="5085"/>
        <n v="2603"/>
        <n v="1971"/>
        <n v="2132"/>
        <n v="2605"/>
        <n v="4422"/>
        <n v="4799"/>
        <n v="5340"/>
        <n v="6656"/>
        <n v="7100"/>
        <n v="6083"/>
        <n v="7561"/>
        <n v="9687"/>
        <n v="10210"/>
        <n v="9131"/>
        <n v="6617"/>
        <n v="5317"/>
        <n v="12390"/>
        <n v="10387"/>
        <n v="9114"/>
        <n v="11443"/>
        <n v="9843"/>
        <n v="5469"/>
        <n v="2676"/>
        <n v="2601"/>
        <n v="2916"/>
        <n v="4882"/>
        <n v="5585"/>
        <n v="7399"/>
        <n v="9791"/>
        <n v="11737"/>
        <n v="8810"/>
        <n v="9506"/>
        <n v="7751"/>
        <n v="11240"/>
        <n v="14121"/>
        <n v="9513"/>
        <n v="7644"/>
        <n v="6068"/>
      </sharedItems>
    </cacheField>
    <cacheField name="DieselShare" numFmtId="0">
      <sharedItems containsSemiMixedTypes="0" containsString="0" containsNumber="1" minValue="0" maxValue="1"/>
    </cacheField>
    <cacheField name="GasolineShar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x v="0"/>
    <x v="0"/>
    <n v="0"/>
    <n v="50221"/>
    <x v="0"/>
    <n v="0"/>
    <n v="1"/>
  </r>
  <r>
    <x v="0"/>
    <x v="0"/>
    <x v="1"/>
    <n v="0"/>
    <n v="70027"/>
    <x v="1"/>
    <n v="0"/>
    <n v="1"/>
  </r>
  <r>
    <x v="0"/>
    <x v="0"/>
    <x v="2"/>
    <n v="0"/>
    <n v="90954"/>
    <x v="2"/>
    <n v="0"/>
    <n v="1"/>
  </r>
  <r>
    <x v="0"/>
    <x v="0"/>
    <x v="3"/>
    <n v="0"/>
    <n v="103826"/>
    <x v="3"/>
    <n v="0"/>
    <n v="1"/>
  </r>
  <r>
    <x v="0"/>
    <x v="0"/>
    <x v="4"/>
    <n v="0"/>
    <n v="138556"/>
    <x v="4"/>
    <n v="0"/>
    <n v="1"/>
  </r>
  <r>
    <x v="0"/>
    <x v="0"/>
    <x v="5"/>
    <n v="0"/>
    <n v="178280"/>
    <x v="5"/>
    <n v="0"/>
    <n v="1"/>
  </r>
  <r>
    <x v="0"/>
    <x v="0"/>
    <x v="6"/>
    <n v="0"/>
    <n v="204878"/>
    <x v="6"/>
    <n v="0"/>
    <n v="1"/>
  </r>
  <r>
    <x v="0"/>
    <x v="0"/>
    <x v="7"/>
    <n v="0"/>
    <n v="209740"/>
    <x v="7"/>
    <n v="0"/>
    <n v="1"/>
  </r>
  <r>
    <x v="0"/>
    <x v="0"/>
    <x v="8"/>
    <n v="0"/>
    <n v="238342"/>
    <x v="8"/>
    <n v="0"/>
    <n v="1"/>
  </r>
  <r>
    <x v="0"/>
    <x v="0"/>
    <x v="9"/>
    <n v="0"/>
    <n v="268133"/>
    <x v="9"/>
    <n v="0"/>
    <n v="1"/>
  </r>
  <r>
    <x v="0"/>
    <x v="0"/>
    <x v="10"/>
    <n v="0"/>
    <n v="261922"/>
    <x v="10"/>
    <n v="0"/>
    <n v="1"/>
  </r>
  <r>
    <x v="0"/>
    <x v="1"/>
    <x v="0"/>
    <n v="3401.6000000000004"/>
    <n v="5102.3999999999996"/>
    <x v="11"/>
    <n v="0.4"/>
    <n v="0.6"/>
  </r>
  <r>
    <x v="0"/>
    <x v="1"/>
    <x v="1"/>
    <n v="2500.8000000000002"/>
    <n v="3751.2"/>
    <x v="12"/>
    <n v="0.4"/>
    <n v="0.6"/>
  </r>
  <r>
    <x v="0"/>
    <x v="1"/>
    <x v="2"/>
    <n v="2628.4"/>
    <n v="3942.6"/>
    <x v="13"/>
    <n v="0.4"/>
    <n v="0.6"/>
  </r>
  <r>
    <x v="0"/>
    <x v="1"/>
    <x v="3"/>
    <n v="2923.6000000000004"/>
    <n v="4385.3999999999996"/>
    <x v="14"/>
    <n v="0.4"/>
    <n v="0.6"/>
  </r>
  <r>
    <x v="0"/>
    <x v="1"/>
    <x v="4"/>
    <n v="3711.2000000000003"/>
    <n v="5566.8"/>
    <x v="15"/>
    <n v="0.4"/>
    <n v="0.6"/>
  </r>
  <r>
    <x v="0"/>
    <x v="1"/>
    <x v="5"/>
    <n v="4497.2"/>
    <n v="6745.8"/>
    <x v="16"/>
    <n v="0.4"/>
    <n v="0.6"/>
  </r>
  <r>
    <x v="0"/>
    <x v="1"/>
    <x v="6"/>
    <n v="5849.6"/>
    <n v="8774.4"/>
    <x v="17"/>
    <n v="0.4"/>
    <n v="0.6"/>
  </r>
  <r>
    <x v="0"/>
    <x v="1"/>
    <x v="7"/>
    <n v="6536.4000000000005"/>
    <n v="9804.6"/>
    <x v="18"/>
    <n v="0.4"/>
    <n v="0.6"/>
  </r>
  <r>
    <x v="0"/>
    <x v="1"/>
    <x v="8"/>
    <n v="6966"/>
    <n v="10449"/>
    <x v="19"/>
    <n v="0.4"/>
    <n v="0.6"/>
  </r>
  <r>
    <x v="0"/>
    <x v="1"/>
    <x v="9"/>
    <n v="7462.4000000000005"/>
    <n v="11193.6"/>
    <x v="20"/>
    <n v="0.4"/>
    <n v="0.6"/>
  </r>
  <r>
    <x v="0"/>
    <x v="1"/>
    <x v="10"/>
    <n v="7537.2000000000007"/>
    <n v="11305.8"/>
    <x v="21"/>
    <n v="0.4"/>
    <n v="0.6"/>
  </r>
  <r>
    <x v="0"/>
    <x v="2"/>
    <x v="0"/>
    <n v="1814.4"/>
    <n v="201.60000000000002"/>
    <x v="22"/>
    <n v="0.9"/>
    <n v="0.1"/>
  </r>
  <r>
    <x v="0"/>
    <x v="2"/>
    <x v="1"/>
    <n v="1119.6000000000001"/>
    <n v="124.4"/>
    <x v="23"/>
    <n v="0.9"/>
    <n v="0.1"/>
  </r>
  <r>
    <x v="0"/>
    <x v="2"/>
    <x v="2"/>
    <n v="1376.1000000000001"/>
    <n v="152.9"/>
    <x v="24"/>
    <n v="0.9"/>
    <n v="0.1"/>
  </r>
  <r>
    <x v="0"/>
    <x v="2"/>
    <x v="3"/>
    <n v="1397.7"/>
    <n v="155.30000000000001"/>
    <x v="25"/>
    <n v="0.9"/>
    <n v="0.1"/>
  </r>
  <r>
    <x v="0"/>
    <x v="2"/>
    <x v="4"/>
    <n v="1637.1000000000001"/>
    <n v="181.9"/>
    <x v="26"/>
    <n v="0.9"/>
    <n v="0.1"/>
  </r>
  <r>
    <x v="0"/>
    <x v="2"/>
    <x v="5"/>
    <n v="1966.5"/>
    <n v="218.5"/>
    <x v="27"/>
    <n v="0.9"/>
    <n v="0.1"/>
  </r>
  <r>
    <x v="0"/>
    <x v="2"/>
    <x v="6"/>
    <n v="2502.9"/>
    <n v="278.10000000000002"/>
    <x v="28"/>
    <n v="0.9"/>
    <n v="0.1"/>
  </r>
  <r>
    <x v="0"/>
    <x v="2"/>
    <x v="7"/>
    <n v="2133"/>
    <n v="237"/>
    <x v="29"/>
    <n v="0.9"/>
    <n v="0.1"/>
  </r>
  <r>
    <x v="0"/>
    <x v="2"/>
    <x v="8"/>
    <n v="1987.2"/>
    <n v="220.8"/>
    <x v="30"/>
    <n v="0.9"/>
    <n v="0.1"/>
  </r>
  <r>
    <x v="0"/>
    <x v="2"/>
    <x v="9"/>
    <n v="1798.2"/>
    <n v="199.8"/>
    <x v="31"/>
    <n v="0.9"/>
    <n v="0.1"/>
  </r>
  <r>
    <x v="0"/>
    <x v="2"/>
    <x v="10"/>
    <n v="1631.7"/>
    <n v="181.3"/>
    <x v="32"/>
    <n v="0.9"/>
    <n v="0.1"/>
  </r>
  <r>
    <x v="0"/>
    <x v="3"/>
    <x v="0"/>
    <n v="2151"/>
    <n v="0"/>
    <x v="33"/>
    <n v="1"/>
    <n v="0"/>
  </r>
  <r>
    <x v="0"/>
    <x v="3"/>
    <x v="1"/>
    <n v="1188"/>
    <n v="0"/>
    <x v="34"/>
    <n v="1"/>
    <n v="0"/>
  </r>
  <r>
    <x v="0"/>
    <x v="3"/>
    <x v="2"/>
    <n v="1080"/>
    <n v="0"/>
    <x v="35"/>
    <n v="1"/>
    <n v="0"/>
  </r>
  <r>
    <x v="0"/>
    <x v="3"/>
    <x v="3"/>
    <n v="1364"/>
    <n v="0"/>
    <x v="36"/>
    <n v="1"/>
    <n v="0"/>
  </r>
  <r>
    <x v="0"/>
    <x v="3"/>
    <x v="4"/>
    <n v="2315"/>
    <n v="0"/>
    <x v="37"/>
    <n v="1"/>
    <n v="0"/>
  </r>
  <r>
    <x v="0"/>
    <x v="3"/>
    <x v="5"/>
    <n v="3194"/>
    <n v="0"/>
    <x v="38"/>
    <n v="1"/>
    <n v="0"/>
  </r>
  <r>
    <x v="0"/>
    <x v="3"/>
    <x v="6"/>
    <n v="4236"/>
    <n v="0"/>
    <x v="39"/>
    <n v="1"/>
    <n v="0"/>
  </r>
  <r>
    <x v="0"/>
    <x v="3"/>
    <x v="7"/>
    <n v="4299"/>
    <n v="0"/>
    <x v="40"/>
    <n v="1"/>
    <n v="0"/>
  </r>
  <r>
    <x v="0"/>
    <x v="3"/>
    <x v="8"/>
    <n v="3999"/>
    <n v="0"/>
    <x v="41"/>
    <n v="1"/>
    <n v="0"/>
  </r>
  <r>
    <x v="0"/>
    <x v="3"/>
    <x v="9"/>
    <n v="4127"/>
    <n v="0"/>
    <x v="42"/>
    <n v="1"/>
    <n v="0"/>
  </r>
  <r>
    <x v="0"/>
    <x v="3"/>
    <x v="10"/>
    <n v="3737"/>
    <n v="0"/>
    <x v="43"/>
    <n v="1"/>
    <n v="0"/>
  </r>
  <r>
    <x v="0"/>
    <x v="4"/>
    <x v="0"/>
    <n v="459.79999999999995"/>
    <n v="24.200000000000003"/>
    <x v="44"/>
    <n v="0.95"/>
    <n v="0.05"/>
  </r>
  <r>
    <x v="0"/>
    <x v="4"/>
    <x v="1"/>
    <n v="284.05"/>
    <n v="14.950000000000001"/>
    <x v="45"/>
    <n v="0.95"/>
    <n v="0.05"/>
  </r>
  <r>
    <x v="0"/>
    <x v="4"/>
    <x v="2"/>
    <n v="383.79999999999995"/>
    <n v="20.200000000000003"/>
    <x v="46"/>
    <n v="0.95"/>
    <n v="0.05"/>
  </r>
  <r>
    <x v="0"/>
    <x v="4"/>
    <x v="3"/>
    <n v="338.2"/>
    <n v="17.8"/>
    <x v="47"/>
    <n v="0.95"/>
    <n v="0.05"/>
  </r>
  <r>
    <x v="0"/>
    <x v="4"/>
    <x v="4"/>
    <n v="437"/>
    <n v="23"/>
    <x v="48"/>
    <n v="0.95"/>
    <n v="0.05"/>
  </r>
  <r>
    <x v="0"/>
    <x v="4"/>
    <x v="5"/>
    <n v="511.09999999999997"/>
    <n v="26.900000000000002"/>
    <x v="49"/>
    <n v="0.95"/>
    <n v="0.05"/>
  </r>
  <r>
    <x v="0"/>
    <x v="4"/>
    <x v="6"/>
    <n v="744.8"/>
    <n v="39.200000000000003"/>
    <x v="50"/>
    <n v="0.95"/>
    <n v="0.05"/>
  </r>
  <r>
    <x v="0"/>
    <x v="4"/>
    <x v="7"/>
    <n v="759.05"/>
    <n v="39.950000000000003"/>
    <x v="51"/>
    <n v="0.95"/>
    <n v="0.05"/>
  </r>
  <r>
    <x v="0"/>
    <x v="4"/>
    <x v="8"/>
    <n v="646.94999999999993"/>
    <n v="34.050000000000004"/>
    <x v="52"/>
    <n v="0.95"/>
    <n v="0.05"/>
  </r>
  <r>
    <x v="0"/>
    <x v="4"/>
    <x v="9"/>
    <n v="623.19999999999993"/>
    <n v="32.800000000000004"/>
    <x v="53"/>
    <n v="0.95"/>
    <n v="0.05"/>
  </r>
  <r>
    <x v="0"/>
    <x v="4"/>
    <x v="10"/>
    <n v="611.79999999999995"/>
    <n v="32.200000000000003"/>
    <x v="54"/>
    <n v="0.95"/>
    <n v="0.05"/>
  </r>
  <r>
    <x v="1"/>
    <x v="0"/>
    <x v="11"/>
    <n v="0"/>
    <n v="143"/>
    <x v="55"/>
    <n v="0"/>
    <n v="1"/>
  </r>
  <r>
    <x v="1"/>
    <x v="0"/>
    <x v="12"/>
    <n v="0"/>
    <n v="106"/>
    <x v="56"/>
    <n v="0"/>
    <n v="1"/>
  </r>
  <r>
    <x v="1"/>
    <x v="0"/>
    <x v="13"/>
    <n v="0"/>
    <n v="123"/>
    <x v="57"/>
    <n v="0"/>
    <n v="1"/>
  </r>
  <r>
    <x v="1"/>
    <x v="0"/>
    <x v="14"/>
    <n v="0"/>
    <n v="139"/>
    <x v="58"/>
    <n v="0"/>
    <n v="1"/>
  </r>
  <r>
    <x v="1"/>
    <x v="0"/>
    <x v="15"/>
    <n v="0"/>
    <n v="175"/>
    <x v="59"/>
    <n v="0"/>
    <n v="1"/>
  </r>
  <r>
    <x v="1"/>
    <x v="0"/>
    <x v="16"/>
    <n v="0"/>
    <n v="131"/>
    <x v="60"/>
    <n v="0"/>
    <n v="1"/>
  </r>
  <r>
    <x v="1"/>
    <x v="0"/>
    <x v="17"/>
    <n v="0"/>
    <n v="200"/>
    <x v="61"/>
    <n v="0"/>
    <n v="1"/>
  </r>
  <r>
    <x v="1"/>
    <x v="0"/>
    <x v="18"/>
    <n v="0"/>
    <n v="211"/>
    <x v="62"/>
    <n v="0"/>
    <n v="1"/>
  </r>
  <r>
    <x v="1"/>
    <x v="0"/>
    <x v="0"/>
    <n v="0"/>
    <n v="491"/>
    <x v="63"/>
    <n v="0"/>
    <n v="1"/>
  </r>
  <r>
    <x v="1"/>
    <x v="0"/>
    <x v="1"/>
    <n v="0"/>
    <n v="693"/>
    <x v="64"/>
    <n v="0"/>
    <n v="1"/>
  </r>
  <r>
    <x v="1"/>
    <x v="0"/>
    <x v="2"/>
    <n v="0"/>
    <n v="825"/>
    <x v="65"/>
    <n v="0"/>
    <n v="1"/>
  </r>
  <r>
    <x v="1"/>
    <x v="0"/>
    <x v="3"/>
    <n v="0"/>
    <n v="520"/>
    <x v="66"/>
    <n v="0"/>
    <n v="1"/>
  </r>
  <r>
    <x v="1"/>
    <x v="0"/>
    <x v="4"/>
    <n v="0"/>
    <n v="555"/>
    <x v="67"/>
    <n v="0"/>
    <n v="1"/>
  </r>
  <r>
    <x v="1"/>
    <x v="0"/>
    <x v="5"/>
    <n v="0"/>
    <n v="509"/>
    <x v="68"/>
    <n v="0"/>
    <n v="1"/>
  </r>
  <r>
    <x v="1"/>
    <x v="0"/>
    <x v="6"/>
    <n v="0"/>
    <n v="436"/>
    <x v="69"/>
    <n v="0"/>
    <n v="1"/>
  </r>
  <r>
    <x v="1"/>
    <x v="0"/>
    <x v="7"/>
    <n v="0"/>
    <n v="359"/>
    <x v="70"/>
    <n v="0"/>
    <n v="1"/>
  </r>
  <r>
    <x v="1"/>
    <x v="0"/>
    <x v="8"/>
    <n v="0"/>
    <n v="490"/>
    <x v="71"/>
    <n v="0"/>
    <n v="1"/>
  </r>
  <r>
    <x v="1"/>
    <x v="0"/>
    <x v="9"/>
    <n v="0"/>
    <n v="474"/>
    <x v="72"/>
    <n v="0"/>
    <n v="1"/>
  </r>
  <r>
    <x v="1"/>
    <x v="0"/>
    <x v="10"/>
    <n v="0"/>
    <n v="486.5"/>
    <x v="73"/>
    <n v="0"/>
    <n v="1"/>
  </r>
  <r>
    <x v="1"/>
    <x v="0"/>
    <x v="19"/>
    <n v="0"/>
    <n v="499"/>
    <x v="74"/>
    <n v="0"/>
    <n v="1"/>
  </r>
  <r>
    <x v="1"/>
    <x v="1"/>
    <x v="11"/>
    <n v="451.98400000000004"/>
    <n v="400.81600000000003"/>
    <x v="75"/>
    <n v="0.53"/>
    <n v="0.47"/>
  </r>
  <r>
    <x v="1"/>
    <x v="1"/>
    <x v="12"/>
    <n v="569.00800000000015"/>
    <n v="504.59200000000004"/>
    <x v="76"/>
    <n v="0.53"/>
    <n v="0.47"/>
  </r>
  <r>
    <x v="1"/>
    <x v="1"/>
    <x v="13"/>
    <n v="956.12"/>
    <n v="847.88"/>
    <x v="77"/>
    <n v="0.53"/>
    <n v="0.47"/>
  </r>
  <r>
    <x v="1"/>
    <x v="1"/>
    <x v="14"/>
    <n v="1031.5920000000001"/>
    <n v="914.80799999999999"/>
    <x v="78"/>
    <n v="0.53"/>
    <n v="0.47"/>
  </r>
  <r>
    <x v="1"/>
    <x v="1"/>
    <x v="15"/>
    <n v="1187.2"/>
    <n v="1052.8"/>
    <x v="79"/>
    <n v="0.53"/>
    <n v="0.47"/>
  </r>
  <r>
    <x v="1"/>
    <x v="1"/>
    <x v="16"/>
    <n v="1023.96"/>
    <n v="908.04"/>
    <x v="80"/>
    <n v="0.53"/>
    <n v="0.47"/>
  </r>
  <r>
    <x v="1"/>
    <x v="1"/>
    <x v="17"/>
    <n v="619.04000000000008"/>
    <n v="548.95999999999992"/>
    <x v="81"/>
    <n v="0.53"/>
    <n v="0.47"/>
  </r>
  <r>
    <x v="1"/>
    <x v="1"/>
    <x v="18"/>
    <n v="688.57600000000002"/>
    <n v="610.62400000000002"/>
    <x v="82"/>
    <n v="0.53"/>
    <n v="0.47"/>
  </r>
  <r>
    <x v="1"/>
    <x v="1"/>
    <x v="0"/>
    <n v="903.5440000000001"/>
    <n v="801.25600000000009"/>
    <x v="83"/>
    <n v="0.53"/>
    <n v="0.47"/>
  </r>
  <r>
    <x v="1"/>
    <x v="1"/>
    <x v="1"/>
    <n v="1057.8800000000001"/>
    <n v="938.11999999999989"/>
    <x v="84"/>
    <n v="0.53"/>
    <n v="0.47"/>
  </r>
  <r>
    <x v="1"/>
    <x v="1"/>
    <x v="2"/>
    <n v="1180.4160000000002"/>
    <n v="1046.7840000000001"/>
    <x v="85"/>
    <n v="0.53"/>
    <n v="0.47"/>
  </r>
  <r>
    <x v="1"/>
    <x v="1"/>
    <x v="3"/>
    <n v="786.94400000000019"/>
    <n v="697.85599999999999"/>
    <x v="86"/>
    <n v="0.53"/>
    <n v="0.47"/>
  </r>
  <r>
    <x v="1"/>
    <x v="1"/>
    <x v="4"/>
    <n v="784.82400000000018"/>
    <n v="695.976"/>
    <x v="87"/>
    <n v="0.53"/>
    <n v="0.47"/>
  </r>
  <r>
    <x v="1"/>
    <x v="1"/>
    <x v="5"/>
    <n v="830.19200000000012"/>
    <n v="736.20799999999997"/>
    <x v="88"/>
    <n v="0.53"/>
    <n v="0.47"/>
  </r>
  <r>
    <x v="1"/>
    <x v="1"/>
    <x v="6"/>
    <n v="614.80000000000007"/>
    <n v="545.19999999999993"/>
    <x v="89"/>
    <n v="0.53"/>
    <n v="0.47"/>
  </r>
  <r>
    <x v="1"/>
    <x v="1"/>
    <x v="7"/>
    <n v="508.8"/>
    <n v="451.2"/>
    <x v="90"/>
    <n v="0.53"/>
    <n v="0.47"/>
  </r>
  <r>
    <x v="1"/>
    <x v="1"/>
    <x v="8"/>
    <n v="563.92000000000007"/>
    <n v="500.08"/>
    <x v="91"/>
    <n v="0.53"/>
    <n v="0.47"/>
  </r>
  <r>
    <x v="1"/>
    <x v="1"/>
    <x v="9"/>
    <n v="698.32800000000009"/>
    <n v="619.27200000000005"/>
    <x v="92"/>
    <n v="0.53"/>
    <n v="0.47"/>
  </r>
  <r>
    <x v="1"/>
    <x v="1"/>
    <x v="10"/>
    <n v="793.72800000000007"/>
    <n v="703.87200000000007"/>
    <x v="93"/>
    <n v="0.53"/>
    <n v="0.47"/>
  </r>
  <r>
    <x v="1"/>
    <x v="1"/>
    <x v="19"/>
    <n v="1096.8879999999999"/>
    <n v="972.71199999999988"/>
    <x v="94"/>
    <n v="0.53"/>
    <n v="0.47"/>
  </r>
  <r>
    <x v="1"/>
    <x v="2"/>
    <x v="11"/>
    <n v="191.87999999999994"/>
    <n v="21.319999999999993"/>
    <x v="95"/>
    <n v="0.9"/>
    <n v="0.1"/>
  </r>
  <r>
    <x v="1"/>
    <x v="2"/>
    <x v="12"/>
    <n v="241.55999999999989"/>
    <n v="26.839999999999989"/>
    <x v="96"/>
    <n v="0.9"/>
    <n v="0.1"/>
  </r>
  <r>
    <x v="1"/>
    <x v="2"/>
    <x v="13"/>
    <n v="405.90000000000003"/>
    <n v="45.1"/>
    <x v="97"/>
    <n v="0.9"/>
    <n v="0.1"/>
  </r>
  <r>
    <x v="1"/>
    <x v="2"/>
    <x v="14"/>
    <n v="437.93999999999994"/>
    <n v="48.66"/>
    <x v="98"/>
    <n v="0.9"/>
    <n v="0.1"/>
  </r>
  <r>
    <x v="1"/>
    <x v="2"/>
    <x v="15"/>
    <n v="504"/>
    <n v="56"/>
    <x v="99"/>
    <n v="0.9"/>
    <n v="0.1"/>
  </r>
  <r>
    <x v="1"/>
    <x v="2"/>
    <x v="16"/>
    <n v="434.7"/>
    <n v="48.300000000000004"/>
    <x v="100"/>
    <n v="0.9"/>
    <n v="0.1"/>
  </r>
  <r>
    <x v="1"/>
    <x v="2"/>
    <x v="17"/>
    <n v="262.8"/>
    <n v="29.200000000000003"/>
    <x v="101"/>
    <n v="0.9"/>
    <n v="0.1"/>
  </r>
  <r>
    <x v="1"/>
    <x v="2"/>
    <x v="18"/>
    <n v="292.32"/>
    <n v="32.479999999999997"/>
    <x v="102"/>
    <n v="0.9"/>
    <n v="0.1"/>
  </r>
  <r>
    <x v="1"/>
    <x v="2"/>
    <x v="0"/>
    <n v="383.57999999999987"/>
    <n v="42.619999999999983"/>
    <x v="103"/>
    <n v="0.9"/>
    <n v="0.1"/>
  </r>
  <r>
    <x v="1"/>
    <x v="2"/>
    <x v="1"/>
    <n v="449.1"/>
    <n v="49.900000000000006"/>
    <x v="74"/>
    <n v="0.9"/>
    <n v="0.1"/>
  </r>
  <r>
    <x v="1"/>
    <x v="2"/>
    <x v="2"/>
    <n v="501.11999999999978"/>
    <n v="55.679999999999978"/>
    <x v="104"/>
    <n v="0.9"/>
    <n v="0.1"/>
  </r>
  <r>
    <x v="1"/>
    <x v="2"/>
    <x v="3"/>
    <n v="334.07999999999987"/>
    <n v="37.119999999999983"/>
    <x v="105"/>
    <n v="0.9"/>
    <n v="0.1"/>
  </r>
  <r>
    <x v="1"/>
    <x v="2"/>
    <x v="4"/>
    <n v="333.17999999999984"/>
    <n v="37.019999999999982"/>
    <x v="106"/>
    <n v="0.9"/>
    <n v="0.1"/>
  </r>
  <r>
    <x v="1"/>
    <x v="2"/>
    <x v="5"/>
    <n v="352.43999999999994"/>
    <n v="39.159999999999997"/>
    <x v="107"/>
    <n v="0.9"/>
    <n v="0.1"/>
  </r>
  <r>
    <x v="1"/>
    <x v="2"/>
    <x v="6"/>
    <n v="261"/>
    <n v="29"/>
    <x v="108"/>
    <n v="0.9"/>
    <n v="0.1"/>
  </r>
  <r>
    <x v="1"/>
    <x v="2"/>
    <x v="7"/>
    <n v="216"/>
    <n v="24"/>
    <x v="109"/>
    <n v="0.9"/>
    <n v="0.1"/>
  </r>
  <r>
    <x v="1"/>
    <x v="2"/>
    <x v="8"/>
    <n v="239.4"/>
    <n v="26.6"/>
    <x v="110"/>
    <n v="0.9"/>
    <n v="0.1"/>
  </r>
  <r>
    <x v="1"/>
    <x v="2"/>
    <x v="9"/>
    <n v="296.45999999999987"/>
    <n v="32.939999999999991"/>
    <x v="111"/>
    <n v="0.9"/>
    <n v="0.1"/>
  </r>
  <r>
    <x v="1"/>
    <x v="2"/>
    <x v="10"/>
    <n v="336.95999999999987"/>
    <n v="37.439999999999991"/>
    <x v="112"/>
    <n v="0.9"/>
    <n v="0.1"/>
  </r>
  <r>
    <x v="1"/>
    <x v="2"/>
    <x v="19"/>
    <n v="465.66000000000008"/>
    <n v="51.740000000000009"/>
    <x v="113"/>
    <n v="0.9"/>
    <n v="0.1"/>
  </r>
  <r>
    <x v="1"/>
    <x v="3"/>
    <x v="11"/>
    <n v="133.6"/>
    <n v="0"/>
    <x v="114"/>
    <n v="1"/>
    <n v="0"/>
  </r>
  <r>
    <x v="1"/>
    <x v="3"/>
    <x v="12"/>
    <n v="215.20000000000002"/>
    <n v="0"/>
    <x v="115"/>
    <n v="1"/>
    <n v="0"/>
  </r>
  <r>
    <x v="1"/>
    <x v="3"/>
    <x v="13"/>
    <n v="273.60000000000002"/>
    <n v="0"/>
    <x v="116"/>
    <n v="1"/>
    <n v="0"/>
  </r>
  <r>
    <x v="1"/>
    <x v="3"/>
    <x v="14"/>
    <n v="308"/>
    <n v="0"/>
    <x v="117"/>
    <n v="1"/>
    <n v="0"/>
  </r>
  <r>
    <x v="1"/>
    <x v="3"/>
    <x v="15"/>
    <n v="376.8"/>
    <n v="0"/>
    <x v="118"/>
    <n v="1"/>
    <n v="0"/>
  </r>
  <r>
    <x v="1"/>
    <x v="3"/>
    <x v="16"/>
    <n v="407.20000000000005"/>
    <n v="0"/>
    <x v="119"/>
    <n v="1"/>
    <n v="0"/>
  </r>
  <r>
    <x v="1"/>
    <x v="3"/>
    <x v="17"/>
    <n v="259.2"/>
    <n v="0"/>
    <x v="120"/>
    <n v="1"/>
    <n v="0"/>
  </r>
  <r>
    <x v="1"/>
    <x v="3"/>
    <x v="18"/>
    <n v="327.20000000000005"/>
    <n v="0"/>
    <x v="121"/>
    <n v="1"/>
    <n v="0"/>
  </r>
  <r>
    <x v="1"/>
    <x v="3"/>
    <x v="0"/>
    <n v="376.8"/>
    <n v="0"/>
    <x v="118"/>
    <n v="1"/>
    <n v="0"/>
  </r>
  <r>
    <x v="1"/>
    <x v="3"/>
    <x v="1"/>
    <n v="504.8"/>
    <n v="0"/>
    <x v="122"/>
    <n v="1"/>
    <n v="0"/>
  </r>
  <r>
    <x v="1"/>
    <x v="3"/>
    <x v="2"/>
    <n v="580"/>
    <n v="0"/>
    <x v="123"/>
    <n v="1"/>
    <n v="0"/>
  </r>
  <r>
    <x v="1"/>
    <x v="3"/>
    <x v="3"/>
    <n v="460"/>
    <n v="0"/>
    <x v="48"/>
    <n v="1"/>
    <n v="0"/>
  </r>
  <r>
    <x v="1"/>
    <x v="3"/>
    <x v="4"/>
    <n v="330.40000000000003"/>
    <n v="0"/>
    <x v="124"/>
    <n v="1"/>
    <n v="0"/>
  </r>
  <r>
    <x v="1"/>
    <x v="3"/>
    <x v="5"/>
    <n v="352.8"/>
    <n v="0"/>
    <x v="125"/>
    <n v="1"/>
    <n v="0"/>
  </r>
  <r>
    <x v="1"/>
    <x v="3"/>
    <x v="6"/>
    <n v="176.8"/>
    <n v="0"/>
    <x v="126"/>
    <n v="1"/>
    <n v="0"/>
  </r>
  <r>
    <x v="1"/>
    <x v="3"/>
    <x v="7"/>
    <n v="146.4"/>
    <n v="0"/>
    <x v="127"/>
    <n v="1"/>
    <n v="0"/>
  </r>
  <r>
    <x v="1"/>
    <x v="3"/>
    <x v="8"/>
    <n v="147.20000000000002"/>
    <n v="0"/>
    <x v="128"/>
    <n v="1"/>
    <n v="0"/>
  </r>
  <r>
    <x v="1"/>
    <x v="3"/>
    <x v="9"/>
    <n v="197.60000000000002"/>
    <n v="0"/>
    <x v="129"/>
    <n v="1"/>
    <n v="0"/>
  </r>
  <r>
    <x v="1"/>
    <x v="3"/>
    <x v="10"/>
    <n v="231.20000000000002"/>
    <n v="0"/>
    <x v="130"/>
    <n v="1"/>
    <n v="0"/>
  </r>
  <r>
    <x v="1"/>
    <x v="3"/>
    <x v="19"/>
    <n v="275.2"/>
    <n v="0"/>
    <x v="131"/>
    <n v="1"/>
    <n v="0"/>
  </r>
  <r>
    <x v="1"/>
    <x v="4"/>
    <x v="11"/>
    <n v="31.730000000000004"/>
    <n v="1.6700000000000004"/>
    <x v="132"/>
    <n v="0.95"/>
    <n v="0.05"/>
  </r>
  <r>
    <x v="1"/>
    <x v="4"/>
    <x v="12"/>
    <n v="51.109999999999978"/>
    <n v="2.6899999999999995"/>
    <x v="133"/>
    <n v="0.95"/>
    <n v="0.05"/>
  </r>
  <r>
    <x v="1"/>
    <x v="4"/>
    <x v="13"/>
    <n v="64.979999999999976"/>
    <n v="3.419999999999999"/>
    <x v="134"/>
    <n v="0.95"/>
    <n v="0.05"/>
  </r>
  <r>
    <x v="1"/>
    <x v="4"/>
    <x v="14"/>
    <n v="73.149999999999991"/>
    <n v="3.85"/>
    <x v="135"/>
    <n v="0.95"/>
    <n v="0.05"/>
  </r>
  <r>
    <x v="1"/>
    <x v="4"/>
    <x v="15"/>
    <n v="89.489999999999981"/>
    <n v="4.71"/>
    <x v="136"/>
    <n v="0.95"/>
    <n v="0.05"/>
  </r>
  <r>
    <x v="1"/>
    <x v="4"/>
    <x v="16"/>
    <n v="96.709999999999951"/>
    <n v="5.0899999999999981"/>
    <x v="137"/>
    <n v="0.95"/>
    <n v="0.05"/>
  </r>
  <r>
    <x v="1"/>
    <x v="4"/>
    <x v="17"/>
    <n v="61.560000000000009"/>
    <n v="3.2400000000000007"/>
    <x v="138"/>
    <n v="0.95"/>
    <n v="0.05"/>
  </r>
  <r>
    <x v="1"/>
    <x v="4"/>
    <x v="18"/>
    <n v="77.709999999999951"/>
    <n v="4.0899999999999981"/>
    <x v="139"/>
    <n v="0.95"/>
    <n v="0.05"/>
  </r>
  <r>
    <x v="1"/>
    <x v="4"/>
    <x v="0"/>
    <n v="89.489999999999981"/>
    <n v="4.71"/>
    <x v="136"/>
    <n v="0.95"/>
    <n v="0.05"/>
  </r>
  <r>
    <x v="1"/>
    <x v="4"/>
    <x v="1"/>
    <n v="119.88999999999999"/>
    <n v="6.31"/>
    <x v="140"/>
    <n v="0.95"/>
    <n v="0.05"/>
  </r>
  <r>
    <x v="1"/>
    <x v="4"/>
    <x v="2"/>
    <n v="137.75"/>
    <n v="7.25"/>
    <x v="141"/>
    <n v="0.95"/>
    <n v="0.05"/>
  </r>
  <r>
    <x v="1"/>
    <x v="4"/>
    <x v="3"/>
    <n v="109.25"/>
    <n v="5.75"/>
    <x v="142"/>
    <n v="0.95"/>
    <n v="0.05"/>
  </r>
  <r>
    <x v="1"/>
    <x v="4"/>
    <x v="4"/>
    <n v="78.46999999999997"/>
    <n v="4.1299999999999981"/>
    <x v="143"/>
    <n v="0.95"/>
    <n v="0.05"/>
  </r>
  <r>
    <x v="1"/>
    <x v="4"/>
    <x v="5"/>
    <n v="83.789999999999992"/>
    <n v="4.4099999999999993"/>
    <x v="144"/>
    <n v="0.95"/>
    <n v="0.05"/>
  </r>
  <r>
    <x v="1"/>
    <x v="4"/>
    <x v="6"/>
    <n v="41.989999999999988"/>
    <n v="2.2099999999999995"/>
    <x v="145"/>
    <n v="0.95"/>
    <n v="0.05"/>
  </r>
  <r>
    <x v="1"/>
    <x v="4"/>
    <x v="7"/>
    <n v="34.769999999999996"/>
    <n v="1.8299999999999998"/>
    <x v="146"/>
    <n v="0.95"/>
    <n v="0.05"/>
  </r>
  <r>
    <x v="1"/>
    <x v="4"/>
    <x v="8"/>
    <n v="34.95999999999998"/>
    <n v="1.8399999999999992"/>
    <x v="147"/>
    <n v="0.95"/>
    <n v="0.05"/>
  </r>
  <r>
    <x v="1"/>
    <x v="4"/>
    <x v="9"/>
    <n v="46.929999999999978"/>
    <n v="2.4699999999999989"/>
    <x v="148"/>
    <n v="0.95"/>
    <n v="0.05"/>
  </r>
  <r>
    <x v="1"/>
    <x v="4"/>
    <x v="10"/>
    <n v="54.909999999999982"/>
    <n v="2.8899999999999992"/>
    <x v="149"/>
    <n v="0.95"/>
    <n v="0.05"/>
  </r>
  <r>
    <x v="1"/>
    <x v="4"/>
    <x v="19"/>
    <n v="65.360000000000014"/>
    <n v="3.4400000000000008"/>
    <x v="150"/>
    <n v="0.95"/>
    <n v="0.05"/>
  </r>
  <r>
    <x v="2"/>
    <x v="0"/>
    <x v="18"/>
    <n v="0"/>
    <n v="1961"/>
    <x v="151"/>
    <n v="0"/>
    <n v="1"/>
  </r>
  <r>
    <x v="2"/>
    <x v="1"/>
    <x v="18"/>
    <n v="3818.8"/>
    <n v="5728.2"/>
    <x v="152"/>
    <n v="0.4"/>
    <n v="0.6"/>
  </r>
  <r>
    <x v="2"/>
    <x v="1"/>
    <x v="4"/>
    <n v="5676.4000000000005"/>
    <n v="8514.6"/>
    <x v="153"/>
    <n v="0.4"/>
    <n v="0.6"/>
  </r>
  <r>
    <x v="2"/>
    <x v="1"/>
    <x v="7"/>
    <n v="8976.4"/>
    <n v="13464.6"/>
    <x v="154"/>
    <n v="0.4"/>
    <n v="0.6"/>
  </r>
  <r>
    <x v="2"/>
    <x v="2"/>
    <x v="18"/>
    <n v="1390.5"/>
    <n v="154.5"/>
    <x v="155"/>
    <n v="0.9"/>
    <n v="0.1"/>
  </r>
  <r>
    <x v="2"/>
    <x v="2"/>
    <x v="4"/>
    <n v="1907.1000000000001"/>
    <n v="211.9"/>
    <x v="156"/>
    <n v="0.9"/>
    <n v="0.1"/>
  </r>
  <r>
    <x v="2"/>
    <x v="2"/>
    <x v="7"/>
    <n v="3064.5"/>
    <n v="340.5"/>
    <x v="157"/>
    <n v="0.9"/>
    <n v="0.1"/>
  </r>
  <r>
    <x v="2"/>
    <x v="3"/>
    <x v="18"/>
    <n v="1587"/>
    <n v="0"/>
    <x v="158"/>
    <n v="1"/>
    <n v="0"/>
  </r>
  <r>
    <x v="2"/>
    <x v="3"/>
    <x v="4"/>
    <n v="2905"/>
    <n v="0"/>
    <x v="159"/>
    <n v="1"/>
    <n v="0"/>
  </r>
  <r>
    <x v="2"/>
    <x v="3"/>
    <x v="7"/>
    <n v="4222"/>
    <n v="0"/>
    <x v="160"/>
    <n v="1"/>
    <n v="0"/>
  </r>
  <r>
    <x v="2"/>
    <x v="4"/>
    <x v="18"/>
    <n v="481.65"/>
    <n v="25.35"/>
    <x v="161"/>
    <n v="0.95"/>
    <n v="0.05"/>
  </r>
  <r>
    <x v="2"/>
    <x v="4"/>
    <x v="4"/>
    <n v="705.85"/>
    <n v="37.15"/>
    <x v="162"/>
    <n v="0.95"/>
    <n v="0.05"/>
  </r>
  <r>
    <x v="2"/>
    <x v="4"/>
    <x v="7"/>
    <n v="1094.3999999999999"/>
    <n v="57.6"/>
    <x v="163"/>
    <n v="0.95"/>
    <n v="0.05"/>
  </r>
  <r>
    <x v="3"/>
    <x v="0"/>
    <x v="18"/>
    <n v="0"/>
    <n v="2226"/>
    <x v="164"/>
    <n v="0"/>
    <n v="1"/>
  </r>
  <r>
    <x v="3"/>
    <x v="0"/>
    <x v="0"/>
    <n v="0"/>
    <n v="1258"/>
    <x v="165"/>
    <n v="0"/>
    <n v="1"/>
  </r>
  <r>
    <x v="3"/>
    <x v="0"/>
    <x v="1"/>
    <n v="0"/>
    <n v="1766"/>
    <x v="166"/>
    <n v="0"/>
    <n v="1"/>
  </r>
  <r>
    <x v="3"/>
    <x v="0"/>
    <x v="2"/>
    <n v="0"/>
    <n v="3047"/>
    <x v="167"/>
    <n v="0"/>
    <n v="1"/>
  </r>
  <r>
    <x v="3"/>
    <x v="0"/>
    <x v="3"/>
    <n v="0"/>
    <n v="2003"/>
    <x v="168"/>
    <n v="0"/>
    <n v="1"/>
  </r>
  <r>
    <x v="3"/>
    <x v="0"/>
    <x v="4"/>
    <n v="0"/>
    <n v="2712"/>
    <x v="169"/>
    <n v="0"/>
    <n v="1"/>
  </r>
  <r>
    <x v="3"/>
    <x v="0"/>
    <x v="5"/>
    <n v="0"/>
    <n v="3446"/>
    <x v="170"/>
    <n v="0"/>
    <n v="1"/>
  </r>
  <r>
    <x v="3"/>
    <x v="0"/>
    <x v="6"/>
    <n v="0"/>
    <n v="5375"/>
    <x v="171"/>
    <n v="0"/>
    <n v="1"/>
  </r>
  <r>
    <x v="3"/>
    <x v="0"/>
    <x v="7"/>
    <n v="0"/>
    <n v="5361"/>
    <x v="172"/>
    <n v="0"/>
    <n v="1"/>
  </r>
  <r>
    <x v="3"/>
    <x v="0"/>
    <x v="8"/>
    <n v="0"/>
    <n v="6130"/>
    <x v="173"/>
    <n v="0"/>
    <n v="1"/>
  </r>
  <r>
    <x v="3"/>
    <x v="0"/>
    <x v="9"/>
    <n v="0"/>
    <n v="7067"/>
    <x v="174"/>
    <n v="0"/>
    <n v="1"/>
  </r>
  <r>
    <x v="3"/>
    <x v="0"/>
    <x v="10"/>
    <n v="0"/>
    <n v="15051"/>
    <x v="175"/>
    <n v="0"/>
    <n v="1"/>
  </r>
  <r>
    <x v="3"/>
    <x v="0"/>
    <x v="19"/>
    <n v="0"/>
    <n v="20730"/>
    <x v="176"/>
    <n v="0"/>
    <n v="1"/>
  </r>
  <r>
    <x v="3"/>
    <x v="1"/>
    <x v="18"/>
    <n v="2199.9700000000007"/>
    <n v="10741.029999999999"/>
    <x v="177"/>
    <n v="0.17000000000000004"/>
    <n v="0.83"/>
  </r>
  <r>
    <x v="3"/>
    <x v="1"/>
    <x v="0"/>
    <n v="2345.3200000000006"/>
    <n v="11450.68"/>
    <x v="178"/>
    <n v="0.17000000000000004"/>
    <n v="0.83"/>
  </r>
  <r>
    <x v="3"/>
    <x v="1"/>
    <x v="1"/>
    <n v="2980.9500000000007"/>
    <n v="14554.05"/>
    <x v="179"/>
    <n v="0.17000000000000004"/>
    <n v="0.83"/>
  </r>
  <r>
    <x v="3"/>
    <x v="1"/>
    <x v="2"/>
    <n v="3435.0200000000009"/>
    <n v="16770.98"/>
    <x v="180"/>
    <n v="0.17000000000000004"/>
    <n v="0.83"/>
  </r>
  <r>
    <x v="3"/>
    <x v="1"/>
    <x v="3"/>
    <n v="3230.3400000000006"/>
    <n v="15771.66"/>
    <x v="181"/>
    <n v="0.17000000000000004"/>
    <n v="0.83"/>
  </r>
  <r>
    <x v="3"/>
    <x v="1"/>
    <x v="4"/>
    <n v="3796.2700000000009"/>
    <n v="18534.73"/>
    <x v="182"/>
    <n v="0.17000000000000004"/>
    <n v="0.83"/>
  </r>
  <r>
    <x v="3"/>
    <x v="1"/>
    <x v="5"/>
    <n v="3181.0400000000009"/>
    <n v="15530.96"/>
    <x v="183"/>
    <n v="0.17000000000000004"/>
    <n v="0.83"/>
  </r>
  <r>
    <x v="3"/>
    <x v="1"/>
    <x v="6"/>
    <n v="5580.2500000000009"/>
    <n v="27244.75"/>
    <x v="184"/>
    <n v="0.17000000000000004"/>
    <n v="0.83"/>
  </r>
  <r>
    <x v="3"/>
    <x v="1"/>
    <x v="7"/>
    <n v="5097.4500000000016"/>
    <n v="24887.55"/>
    <x v="185"/>
    <n v="0.17000000000000004"/>
    <n v="0.83"/>
  </r>
  <r>
    <x v="3"/>
    <x v="1"/>
    <x v="8"/>
    <n v="5726.2800000000016"/>
    <n v="27957.719999999998"/>
    <x v="186"/>
    <n v="0.17000000000000004"/>
    <n v="0.83"/>
  </r>
  <r>
    <x v="3"/>
    <x v="1"/>
    <x v="9"/>
    <n v="6775.5200000000013"/>
    <n v="33080.479999999996"/>
    <x v="187"/>
    <n v="0.17000000000000004"/>
    <n v="0.83"/>
  </r>
  <r>
    <x v="3"/>
    <x v="1"/>
    <x v="10"/>
    <n v="7733.8100000000022"/>
    <n v="37759.189999999995"/>
    <x v="188"/>
    <n v="0.17000000000000004"/>
    <n v="0.83"/>
  </r>
  <r>
    <x v="3"/>
    <x v="1"/>
    <x v="19"/>
    <n v="8863.970000000003"/>
    <n v="43277.03"/>
    <x v="189"/>
    <n v="0.17000000000000004"/>
    <n v="0.83"/>
  </r>
  <r>
    <x v="3"/>
    <x v="2"/>
    <x v="18"/>
    <n v="2123.19"/>
    <n v="159.81"/>
    <x v="190"/>
    <n v="0.93"/>
    <n v="7.0000000000000007E-2"/>
  </r>
  <r>
    <x v="3"/>
    <x v="2"/>
    <x v="0"/>
    <n v="1903.71"/>
    <n v="143.29000000000002"/>
    <x v="191"/>
    <n v="0.93"/>
    <n v="7.0000000000000007E-2"/>
  </r>
  <r>
    <x v="3"/>
    <x v="2"/>
    <x v="1"/>
    <n v="2763.96"/>
    <n v="208.04000000000002"/>
    <x v="192"/>
    <n v="0.93"/>
    <n v="7.0000000000000007E-2"/>
  </r>
  <r>
    <x v="3"/>
    <x v="2"/>
    <x v="2"/>
    <n v="3147.1200000000003"/>
    <n v="236.88000000000002"/>
    <x v="193"/>
    <n v="0.93"/>
    <n v="7.0000000000000007E-2"/>
  </r>
  <r>
    <x v="3"/>
    <x v="2"/>
    <x v="3"/>
    <n v="3182.46"/>
    <n v="239.54000000000002"/>
    <x v="194"/>
    <n v="0.93"/>
    <n v="7.0000000000000007E-2"/>
  </r>
  <r>
    <x v="3"/>
    <x v="2"/>
    <x v="4"/>
    <n v="3951.57"/>
    <n v="297.43"/>
    <x v="195"/>
    <n v="0.93"/>
    <n v="7.0000000000000007E-2"/>
  </r>
  <r>
    <x v="3"/>
    <x v="2"/>
    <x v="5"/>
    <n v="4383.09"/>
    <n v="329.91"/>
    <x v="196"/>
    <n v="0.93"/>
    <n v="7.0000000000000007E-2"/>
  </r>
  <r>
    <x v="3"/>
    <x v="2"/>
    <x v="6"/>
    <n v="7166.58"/>
    <n v="539.42000000000007"/>
    <x v="197"/>
    <n v="0.93"/>
    <n v="7.0000000000000007E-2"/>
  </r>
  <r>
    <x v="3"/>
    <x v="2"/>
    <x v="7"/>
    <n v="6181.71"/>
    <n v="465.29"/>
    <x v="198"/>
    <n v="0.93"/>
    <n v="7.0000000000000007E-2"/>
  </r>
  <r>
    <x v="3"/>
    <x v="2"/>
    <x v="8"/>
    <n v="6638.34"/>
    <n v="499.66"/>
    <x v="199"/>
    <n v="0.93"/>
    <n v="7.0000000000000007E-2"/>
  </r>
  <r>
    <x v="3"/>
    <x v="2"/>
    <x v="9"/>
    <n v="7509.75"/>
    <n v="565.25"/>
    <x v="200"/>
    <n v="0.93"/>
    <n v="7.0000000000000007E-2"/>
  </r>
  <r>
    <x v="3"/>
    <x v="2"/>
    <x v="10"/>
    <n v="7607.4000000000005"/>
    <n v="572.6"/>
    <x v="201"/>
    <n v="0.93"/>
    <n v="7.0000000000000007E-2"/>
  </r>
  <r>
    <x v="3"/>
    <x v="2"/>
    <x v="19"/>
    <n v="8126.34"/>
    <n v="611.66000000000008"/>
    <x v="202"/>
    <n v="0.93"/>
    <n v="7.0000000000000007E-2"/>
  </r>
  <r>
    <x v="3"/>
    <x v="3"/>
    <x v="18"/>
    <n v="1664"/>
    <n v="0"/>
    <x v="203"/>
    <n v="1"/>
    <n v="0"/>
  </r>
  <r>
    <x v="3"/>
    <x v="3"/>
    <x v="0"/>
    <n v="1651"/>
    <n v="0"/>
    <x v="204"/>
    <n v="1"/>
    <n v="0"/>
  </r>
  <r>
    <x v="3"/>
    <x v="3"/>
    <x v="1"/>
    <n v="1835"/>
    <n v="0"/>
    <x v="205"/>
    <n v="1"/>
    <n v="0"/>
  </r>
  <r>
    <x v="3"/>
    <x v="3"/>
    <x v="2"/>
    <n v="2409"/>
    <n v="0"/>
    <x v="206"/>
    <n v="1"/>
    <n v="0"/>
  </r>
  <r>
    <x v="3"/>
    <x v="3"/>
    <x v="3"/>
    <n v="2333"/>
    <n v="0"/>
    <x v="207"/>
    <n v="1"/>
    <n v="0"/>
  </r>
  <r>
    <x v="3"/>
    <x v="3"/>
    <x v="4"/>
    <n v="2901"/>
    <n v="0"/>
    <x v="208"/>
    <n v="1"/>
    <n v="0"/>
  </r>
  <r>
    <x v="3"/>
    <x v="3"/>
    <x v="5"/>
    <n v="3279"/>
    <n v="0"/>
    <x v="209"/>
    <n v="1"/>
    <n v="0"/>
  </r>
  <r>
    <x v="3"/>
    <x v="3"/>
    <x v="6"/>
    <n v="4530"/>
    <n v="0"/>
    <x v="210"/>
    <n v="1"/>
    <n v="0"/>
  </r>
  <r>
    <x v="3"/>
    <x v="3"/>
    <x v="7"/>
    <n v="3978"/>
    <n v="0"/>
    <x v="211"/>
    <n v="1"/>
    <n v="0"/>
  </r>
  <r>
    <x v="3"/>
    <x v="3"/>
    <x v="8"/>
    <n v="4790"/>
    <n v="0"/>
    <x v="212"/>
    <n v="1"/>
    <n v="0"/>
  </r>
  <r>
    <x v="3"/>
    <x v="3"/>
    <x v="9"/>
    <n v="6154"/>
    <n v="0"/>
    <x v="213"/>
    <n v="1"/>
    <n v="0"/>
  </r>
  <r>
    <x v="3"/>
    <x v="3"/>
    <x v="10"/>
    <n v="6190"/>
    <n v="0"/>
    <x v="214"/>
    <n v="1"/>
    <n v="0"/>
  </r>
  <r>
    <x v="3"/>
    <x v="3"/>
    <x v="19"/>
    <n v="6845"/>
    <n v="0"/>
    <x v="215"/>
    <n v="1"/>
    <n v="0"/>
  </r>
  <r>
    <x v="3"/>
    <x v="4"/>
    <x v="18"/>
    <n v="679"/>
    <n v="0"/>
    <x v="216"/>
    <n v="1"/>
    <n v="0"/>
  </r>
  <r>
    <x v="3"/>
    <x v="4"/>
    <x v="0"/>
    <n v="634"/>
    <n v="0"/>
    <x v="217"/>
    <n v="1"/>
    <n v="0"/>
  </r>
  <r>
    <x v="3"/>
    <x v="4"/>
    <x v="1"/>
    <n v="717"/>
    <n v="0"/>
    <x v="218"/>
    <n v="1"/>
    <n v="0"/>
  </r>
  <r>
    <x v="3"/>
    <x v="4"/>
    <x v="2"/>
    <n v="564"/>
    <n v="0"/>
    <x v="219"/>
    <n v="1"/>
    <n v="0"/>
  </r>
  <r>
    <x v="3"/>
    <x v="4"/>
    <x v="3"/>
    <n v="901"/>
    <n v="0"/>
    <x v="220"/>
    <n v="1"/>
    <n v="0"/>
  </r>
  <r>
    <x v="3"/>
    <x v="4"/>
    <x v="4"/>
    <n v="721"/>
    <n v="0"/>
    <x v="221"/>
    <n v="1"/>
    <n v="0"/>
  </r>
  <r>
    <x v="3"/>
    <x v="4"/>
    <x v="5"/>
    <n v="484"/>
    <n v="0"/>
    <x v="44"/>
    <n v="1"/>
    <n v="0"/>
  </r>
  <r>
    <x v="3"/>
    <x v="4"/>
    <x v="6"/>
    <n v="857"/>
    <n v="0"/>
    <x v="222"/>
    <n v="1"/>
    <n v="0"/>
  </r>
  <r>
    <x v="3"/>
    <x v="4"/>
    <x v="7"/>
    <n v="585"/>
    <n v="0"/>
    <x v="223"/>
    <n v="1"/>
    <n v="0"/>
  </r>
  <r>
    <x v="3"/>
    <x v="4"/>
    <x v="8"/>
    <n v="668"/>
    <n v="0"/>
    <x v="224"/>
    <n v="1"/>
    <n v="0"/>
  </r>
  <r>
    <x v="3"/>
    <x v="4"/>
    <x v="9"/>
    <n v="761"/>
    <n v="0"/>
    <x v="225"/>
    <n v="1"/>
    <n v="0"/>
  </r>
  <r>
    <x v="3"/>
    <x v="4"/>
    <x v="10"/>
    <n v="902"/>
    <n v="0"/>
    <x v="226"/>
    <n v="1"/>
    <n v="0"/>
  </r>
  <r>
    <x v="3"/>
    <x v="4"/>
    <x v="19"/>
    <n v="823"/>
    <n v="0"/>
    <x v="227"/>
    <n v="1"/>
    <n v="0"/>
  </r>
  <r>
    <x v="4"/>
    <x v="0"/>
    <x v="20"/>
    <n v="0"/>
    <n v="4908"/>
    <x v="228"/>
    <n v="0"/>
    <n v="1"/>
  </r>
  <r>
    <x v="4"/>
    <x v="0"/>
    <x v="11"/>
    <n v="0"/>
    <n v="7930"/>
    <x v="229"/>
    <n v="0"/>
    <n v="1"/>
  </r>
  <r>
    <x v="4"/>
    <x v="0"/>
    <x v="12"/>
    <n v="0"/>
    <n v="6064"/>
    <x v="230"/>
    <n v="0"/>
    <n v="1"/>
  </r>
  <r>
    <x v="4"/>
    <x v="0"/>
    <x v="13"/>
    <n v="0"/>
    <n v="6623"/>
    <x v="231"/>
    <n v="0"/>
    <n v="1"/>
  </r>
  <r>
    <x v="4"/>
    <x v="0"/>
    <x v="14"/>
    <n v="0"/>
    <n v="6440"/>
    <x v="232"/>
    <n v="0"/>
    <n v="1"/>
  </r>
  <r>
    <x v="4"/>
    <x v="0"/>
    <x v="15"/>
    <n v="0"/>
    <n v="6058"/>
    <x v="233"/>
    <n v="0"/>
    <n v="1"/>
  </r>
  <r>
    <x v="4"/>
    <x v="0"/>
    <x v="16"/>
    <n v="0"/>
    <n v="6430"/>
    <x v="234"/>
    <n v="0"/>
    <n v="1"/>
  </r>
  <r>
    <x v="4"/>
    <x v="0"/>
    <x v="21"/>
    <n v="0"/>
    <n v="8777"/>
    <x v="235"/>
    <n v="0"/>
    <n v="1"/>
  </r>
  <r>
    <x v="4"/>
    <x v="0"/>
    <x v="17"/>
    <n v="0"/>
    <n v="14462"/>
    <x v="236"/>
    <n v="0"/>
    <n v="1"/>
  </r>
  <r>
    <x v="4"/>
    <x v="0"/>
    <x v="18"/>
    <n v="0"/>
    <n v="15136"/>
    <x v="237"/>
    <n v="0"/>
    <n v="1"/>
  </r>
  <r>
    <x v="4"/>
    <x v="0"/>
    <x v="0"/>
    <n v="0"/>
    <n v="18051"/>
    <x v="238"/>
    <n v="0"/>
    <n v="1"/>
  </r>
  <r>
    <x v="4"/>
    <x v="0"/>
    <x v="1"/>
    <n v="0"/>
    <n v="20320"/>
    <x v="239"/>
    <n v="0"/>
    <n v="1"/>
  </r>
  <r>
    <x v="4"/>
    <x v="0"/>
    <x v="2"/>
    <n v="0"/>
    <n v="25475"/>
    <x v="240"/>
    <n v="0"/>
    <n v="1"/>
  </r>
  <r>
    <x v="4"/>
    <x v="0"/>
    <x v="3"/>
    <n v="0"/>
    <n v="27581"/>
    <x v="241"/>
    <n v="0"/>
    <n v="1"/>
  </r>
  <r>
    <x v="4"/>
    <x v="0"/>
    <x v="4"/>
    <n v="0"/>
    <n v="36097"/>
    <x v="242"/>
    <n v="0"/>
    <n v="1"/>
  </r>
  <r>
    <x v="4"/>
    <x v="0"/>
    <x v="5"/>
    <n v="0"/>
    <n v="49644"/>
    <x v="243"/>
    <n v="0"/>
    <n v="1"/>
  </r>
  <r>
    <x v="4"/>
    <x v="0"/>
    <x v="6"/>
    <n v="0"/>
    <n v="60262"/>
    <x v="244"/>
    <n v="0"/>
    <n v="1"/>
  </r>
  <r>
    <x v="4"/>
    <x v="0"/>
    <x v="7"/>
    <n v="0"/>
    <n v="57518"/>
    <x v="245"/>
    <n v="0"/>
    <n v="1"/>
  </r>
  <r>
    <x v="4"/>
    <x v="0"/>
    <x v="8"/>
    <n v="0"/>
    <n v="38303"/>
    <x v="246"/>
    <n v="0"/>
    <n v="1"/>
  </r>
  <r>
    <x v="4"/>
    <x v="0"/>
    <x v="9"/>
    <n v="0"/>
    <n v="37126"/>
    <x v="247"/>
    <n v="0"/>
    <n v="1"/>
  </r>
  <r>
    <x v="4"/>
    <x v="0"/>
    <x v="10"/>
    <n v="0"/>
    <n v="32751"/>
    <x v="248"/>
    <n v="0"/>
    <n v="1"/>
  </r>
  <r>
    <x v="4"/>
    <x v="1"/>
    <x v="20"/>
    <n v="3794.56"/>
    <n v="13453.44"/>
    <x v="249"/>
    <n v="0.22"/>
    <n v="0.78"/>
  </r>
  <r>
    <x v="4"/>
    <x v="1"/>
    <x v="11"/>
    <n v="5309.4800000000005"/>
    <n v="18824.52"/>
    <x v="250"/>
    <n v="0.22"/>
    <n v="0.78"/>
  </r>
  <r>
    <x v="4"/>
    <x v="1"/>
    <x v="12"/>
    <n v="4992.46"/>
    <n v="17700.54"/>
    <x v="251"/>
    <n v="0.22"/>
    <n v="0.78"/>
  </r>
  <r>
    <x v="4"/>
    <x v="1"/>
    <x v="13"/>
    <n v="5375.4800000000005"/>
    <n v="19058.52"/>
    <x v="252"/>
    <n v="0.22"/>
    <n v="0.78"/>
  </r>
  <r>
    <x v="4"/>
    <x v="1"/>
    <x v="14"/>
    <n v="6061.44"/>
    <n v="21490.560000000001"/>
    <x v="253"/>
    <n v="0.22"/>
    <n v="0.78"/>
  </r>
  <r>
    <x v="4"/>
    <x v="1"/>
    <x v="15"/>
    <n v="3949.66"/>
    <n v="14003.34"/>
    <x v="254"/>
    <n v="0.22"/>
    <n v="0.78"/>
  </r>
  <r>
    <x v="4"/>
    <x v="1"/>
    <x v="16"/>
    <n v="4072.64"/>
    <n v="14439.36"/>
    <x v="255"/>
    <n v="0.22"/>
    <n v="0.78"/>
  </r>
  <r>
    <x v="4"/>
    <x v="1"/>
    <x v="21"/>
    <n v="4524.08"/>
    <n v="16039.92"/>
    <x v="256"/>
    <n v="0.22"/>
    <n v="0.78"/>
  </r>
  <r>
    <x v="4"/>
    <x v="1"/>
    <x v="17"/>
    <n v="4473.26"/>
    <n v="15859.74"/>
    <x v="257"/>
    <n v="0.22"/>
    <n v="0.78"/>
  </r>
  <r>
    <x v="4"/>
    <x v="1"/>
    <x v="18"/>
    <n v="5048.78"/>
    <n v="17900.22"/>
    <x v="258"/>
    <n v="0.22"/>
    <n v="0.78"/>
  </r>
  <r>
    <x v="4"/>
    <x v="1"/>
    <x v="0"/>
    <n v="5237.32"/>
    <n v="18568.68"/>
    <x v="259"/>
    <n v="0.22"/>
    <n v="0.78"/>
  </r>
  <r>
    <x v="4"/>
    <x v="1"/>
    <x v="1"/>
    <n v="6519.26"/>
    <n v="23113.74"/>
    <x v="260"/>
    <n v="0.22"/>
    <n v="0.78"/>
  </r>
  <r>
    <x v="4"/>
    <x v="1"/>
    <x v="2"/>
    <n v="6958.16"/>
    <n v="24669.84"/>
    <x v="261"/>
    <n v="0.22"/>
    <n v="0.78"/>
  </r>
  <r>
    <x v="4"/>
    <x v="1"/>
    <x v="3"/>
    <n v="5528.16"/>
    <n v="19599.84"/>
    <x v="262"/>
    <n v="0.22"/>
    <n v="0.78"/>
  </r>
  <r>
    <x v="4"/>
    <x v="1"/>
    <x v="4"/>
    <n v="4937.68"/>
    <n v="17506.32"/>
    <x v="263"/>
    <n v="0.22"/>
    <n v="0.78"/>
  </r>
  <r>
    <x v="4"/>
    <x v="1"/>
    <x v="5"/>
    <n v="9728.4"/>
    <n v="34491.599999999999"/>
    <x v="264"/>
    <n v="0.22"/>
    <n v="0.78"/>
  </r>
  <r>
    <x v="4"/>
    <x v="1"/>
    <x v="6"/>
    <n v="6664.68"/>
    <n v="23629.32"/>
    <x v="265"/>
    <n v="0.22"/>
    <n v="0.78"/>
  </r>
  <r>
    <x v="4"/>
    <x v="1"/>
    <x v="7"/>
    <n v="7721.78"/>
    <n v="27377.22"/>
    <x v="266"/>
    <n v="0.22"/>
    <n v="0.78"/>
  </r>
  <r>
    <x v="4"/>
    <x v="1"/>
    <x v="8"/>
    <n v="7975.66"/>
    <n v="28277.34"/>
    <x v="267"/>
    <n v="0.22"/>
    <n v="0.78"/>
  </r>
  <r>
    <x v="4"/>
    <x v="1"/>
    <x v="9"/>
    <n v="5956.06"/>
    <n v="21116.940000000002"/>
    <x v="268"/>
    <n v="0.22"/>
    <n v="0.78"/>
  </r>
  <r>
    <x v="4"/>
    <x v="1"/>
    <x v="10"/>
    <n v="5806.02"/>
    <n v="20584.98"/>
    <x v="269"/>
    <n v="0.22"/>
    <n v="0.78"/>
  </r>
  <r>
    <x v="4"/>
    <x v="2"/>
    <x v="20"/>
    <n v="648.34"/>
    <n v="2298.66"/>
    <x v="270"/>
    <n v="0.22"/>
    <n v="0.78"/>
  </r>
  <r>
    <x v="4"/>
    <x v="2"/>
    <x v="11"/>
    <n v="1213.52"/>
    <n v="4302.4800000000005"/>
    <x v="271"/>
    <n v="0.22"/>
    <n v="0.78"/>
  </r>
  <r>
    <x v="4"/>
    <x v="2"/>
    <x v="12"/>
    <n v="1086.8"/>
    <n v="3853.2000000000003"/>
    <x v="272"/>
    <n v="0.22"/>
    <n v="0.78"/>
  </r>
  <r>
    <x v="4"/>
    <x v="2"/>
    <x v="13"/>
    <n v="4015.66"/>
    <n v="14237.34"/>
    <x v="273"/>
    <n v="0.22"/>
    <n v="0.78"/>
  </r>
  <r>
    <x v="4"/>
    <x v="2"/>
    <x v="14"/>
    <n v="2266"/>
    <n v="8034"/>
    <x v="274"/>
    <n v="0.22"/>
    <n v="0.78"/>
  </r>
  <r>
    <x v="4"/>
    <x v="2"/>
    <x v="15"/>
    <n v="2400.42"/>
    <n v="8510.58"/>
    <x v="275"/>
    <n v="0.22"/>
    <n v="0.78"/>
  </r>
  <r>
    <x v="4"/>
    <x v="2"/>
    <x v="16"/>
    <n v="2894.76"/>
    <n v="10263.24"/>
    <x v="276"/>
    <n v="0.22"/>
    <n v="0.78"/>
  </r>
  <r>
    <x v="4"/>
    <x v="2"/>
    <x v="21"/>
    <n v="2835.36"/>
    <n v="10052.640000000001"/>
    <x v="277"/>
    <n v="0.22"/>
    <n v="0.78"/>
  </r>
  <r>
    <x v="4"/>
    <x v="2"/>
    <x v="17"/>
    <n v="3262.82"/>
    <n v="11568.18"/>
    <x v="278"/>
    <n v="0.22"/>
    <n v="0.78"/>
  </r>
  <r>
    <x v="4"/>
    <x v="2"/>
    <x v="18"/>
    <n v="3388.22"/>
    <n v="12012.78"/>
    <x v="279"/>
    <n v="0.22"/>
    <n v="0.78"/>
  </r>
  <r>
    <x v="4"/>
    <x v="2"/>
    <x v="0"/>
    <n v="4042.72"/>
    <n v="14333.28"/>
    <x v="280"/>
    <n v="0.22"/>
    <n v="0.78"/>
  </r>
  <r>
    <x v="4"/>
    <x v="2"/>
    <x v="1"/>
    <n v="5071.66"/>
    <n v="17981.34"/>
    <x v="281"/>
    <n v="0.22"/>
    <n v="0.78"/>
  </r>
  <r>
    <x v="4"/>
    <x v="2"/>
    <x v="2"/>
    <n v="5371.08"/>
    <n v="19042.920000000002"/>
    <x v="282"/>
    <n v="0.22"/>
    <n v="0.78"/>
  </r>
  <r>
    <x v="4"/>
    <x v="2"/>
    <x v="3"/>
    <n v="5562.04"/>
    <n v="19719.96"/>
    <x v="283"/>
    <n v="0.22"/>
    <n v="0.78"/>
  </r>
  <r>
    <x v="4"/>
    <x v="2"/>
    <x v="4"/>
    <n v="5667.86"/>
    <n v="20095.14"/>
    <x v="284"/>
    <n v="0.22"/>
    <n v="0.78"/>
  </r>
  <r>
    <x v="4"/>
    <x v="2"/>
    <x v="5"/>
    <n v="6428.84"/>
    <n v="22793.16"/>
    <x v="285"/>
    <n v="0.22"/>
    <n v="0.78"/>
  </r>
  <r>
    <x v="4"/>
    <x v="2"/>
    <x v="6"/>
    <n v="10302.6"/>
    <n v="36527.4"/>
    <x v="286"/>
    <n v="0.22"/>
    <n v="0.78"/>
  </r>
  <r>
    <x v="4"/>
    <x v="2"/>
    <x v="7"/>
    <n v="13203.08"/>
    <n v="46810.92"/>
    <x v="287"/>
    <n v="0.22"/>
    <n v="0.78"/>
  </r>
  <r>
    <x v="4"/>
    <x v="2"/>
    <x v="8"/>
    <n v="8832.34"/>
    <n v="31314.66"/>
    <x v="288"/>
    <n v="0.22"/>
    <n v="0.78"/>
  </r>
  <r>
    <x v="4"/>
    <x v="2"/>
    <x v="9"/>
    <n v="7420.82"/>
    <n v="26310.18"/>
    <x v="289"/>
    <n v="0.22"/>
    <n v="0.78"/>
  </r>
  <r>
    <x v="4"/>
    <x v="2"/>
    <x v="10"/>
    <n v="7989.96"/>
    <n v="28328.04"/>
    <x v="290"/>
    <n v="0.22"/>
    <n v="0.78"/>
  </r>
  <r>
    <x v="4"/>
    <x v="3"/>
    <x v="20"/>
    <n v="7486"/>
    <n v="0"/>
    <x v="291"/>
    <n v="1"/>
    <n v="0"/>
  </r>
  <r>
    <x v="4"/>
    <x v="3"/>
    <x v="11"/>
    <n v="5199"/>
    <n v="0"/>
    <x v="292"/>
    <n v="1"/>
    <n v="0"/>
  </r>
  <r>
    <x v="4"/>
    <x v="3"/>
    <x v="12"/>
    <n v="6491"/>
    <n v="0"/>
    <x v="293"/>
    <n v="1"/>
    <n v="0"/>
  </r>
  <r>
    <x v="4"/>
    <x v="3"/>
    <x v="13"/>
    <n v="5085"/>
    <n v="0"/>
    <x v="294"/>
    <n v="1"/>
    <n v="0"/>
  </r>
  <r>
    <x v="4"/>
    <x v="3"/>
    <x v="14"/>
    <n v="2603"/>
    <n v="0"/>
    <x v="295"/>
    <n v="1"/>
    <n v="0"/>
  </r>
  <r>
    <x v="4"/>
    <x v="3"/>
    <x v="15"/>
    <n v="1971"/>
    <n v="0"/>
    <x v="296"/>
    <n v="1"/>
    <n v="0"/>
  </r>
  <r>
    <x v="4"/>
    <x v="3"/>
    <x v="16"/>
    <n v="2132"/>
    <n v="0"/>
    <x v="297"/>
    <n v="1"/>
    <n v="0"/>
  </r>
  <r>
    <x v="4"/>
    <x v="3"/>
    <x v="21"/>
    <n v="2605"/>
    <n v="0"/>
    <x v="298"/>
    <n v="1"/>
    <n v="0"/>
  </r>
  <r>
    <x v="4"/>
    <x v="3"/>
    <x v="17"/>
    <n v="4422"/>
    <n v="0"/>
    <x v="299"/>
    <n v="1"/>
    <n v="0"/>
  </r>
  <r>
    <x v="4"/>
    <x v="3"/>
    <x v="18"/>
    <n v="4799"/>
    <n v="0"/>
    <x v="300"/>
    <n v="1"/>
    <n v="0"/>
  </r>
  <r>
    <x v="4"/>
    <x v="3"/>
    <x v="0"/>
    <n v="5340"/>
    <n v="0"/>
    <x v="301"/>
    <n v="1"/>
    <n v="0"/>
  </r>
  <r>
    <x v="4"/>
    <x v="3"/>
    <x v="1"/>
    <n v="6656"/>
    <n v="0"/>
    <x v="302"/>
    <n v="1"/>
    <n v="0"/>
  </r>
  <r>
    <x v="4"/>
    <x v="3"/>
    <x v="2"/>
    <n v="7100"/>
    <n v="0"/>
    <x v="303"/>
    <n v="1"/>
    <n v="0"/>
  </r>
  <r>
    <x v="4"/>
    <x v="3"/>
    <x v="3"/>
    <n v="6083"/>
    <n v="0"/>
    <x v="304"/>
    <n v="1"/>
    <n v="0"/>
  </r>
  <r>
    <x v="4"/>
    <x v="3"/>
    <x v="4"/>
    <n v="7561"/>
    <n v="0"/>
    <x v="305"/>
    <n v="1"/>
    <n v="0"/>
  </r>
  <r>
    <x v="4"/>
    <x v="3"/>
    <x v="5"/>
    <n v="9687"/>
    <n v="0"/>
    <x v="306"/>
    <n v="1"/>
    <n v="0"/>
  </r>
  <r>
    <x v="4"/>
    <x v="3"/>
    <x v="6"/>
    <n v="10210"/>
    <n v="0"/>
    <x v="307"/>
    <n v="1"/>
    <n v="0"/>
  </r>
  <r>
    <x v="4"/>
    <x v="3"/>
    <x v="7"/>
    <n v="9131"/>
    <n v="0"/>
    <x v="308"/>
    <n v="1"/>
    <n v="0"/>
  </r>
  <r>
    <x v="4"/>
    <x v="3"/>
    <x v="8"/>
    <n v="6617"/>
    <n v="0"/>
    <x v="309"/>
    <n v="1"/>
    <n v="0"/>
  </r>
  <r>
    <x v="4"/>
    <x v="3"/>
    <x v="9"/>
    <n v="5317"/>
    <n v="0"/>
    <x v="310"/>
    <n v="1"/>
    <n v="0"/>
  </r>
  <r>
    <x v="4"/>
    <x v="3"/>
    <x v="10"/>
    <n v="12390"/>
    <n v="0"/>
    <x v="311"/>
    <n v="1"/>
    <n v="0"/>
  </r>
  <r>
    <x v="4"/>
    <x v="4"/>
    <x v="20"/>
    <n v="5193.5"/>
    <n v="5193.5"/>
    <x v="312"/>
    <n v="0.5"/>
    <n v="0.5"/>
  </r>
  <r>
    <x v="4"/>
    <x v="4"/>
    <x v="11"/>
    <n v="4557"/>
    <n v="4557"/>
    <x v="313"/>
    <n v="0.5"/>
    <n v="0.5"/>
  </r>
  <r>
    <x v="4"/>
    <x v="4"/>
    <x v="12"/>
    <n v="5721.5"/>
    <n v="5721.5"/>
    <x v="314"/>
    <n v="0.5"/>
    <n v="0.5"/>
  </r>
  <r>
    <x v="4"/>
    <x v="4"/>
    <x v="13"/>
    <n v="4921.5"/>
    <n v="4921.5"/>
    <x v="315"/>
    <n v="0.5"/>
    <n v="0.5"/>
  </r>
  <r>
    <x v="4"/>
    <x v="4"/>
    <x v="14"/>
    <n v="2734.5"/>
    <n v="2734.5"/>
    <x v="316"/>
    <n v="0.5"/>
    <n v="0.5"/>
  </r>
  <r>
    <x v="4"/>
    <x v="4"/>
    <x v="15"/>
    <n v="1338"/>
    <n v="1338"/>
    <x v="317"/>
    <n v="0.5"/>
    <n v="0.5"/>
  </r>
  <r>
    <x v="4"/>
    <x v="4"/>
    <x v="16"/>
    <n v="1300.5"/>
    <n v="1300.5"/>
    <x v="318"/>
    <n v="0.5"/>
    <n v="0.5"/>
  </r>
  <r>
    <x v="4"/>
    <x v="4"/>
    <x v="21"/>
    <n v="1458"/>
    <n v="1458"/>
    <x v="319"/>
    <n v="0.5"/>
    <n v="0.5"/>
  </r>
  <r>
    <x v="4"/>
    <x v="4"/>
    <x v="17"/>
    <n v="2441"/>
    <n v="2441"/>
    <x v="320"/>
    <n v="0.5"/>
    <n v="0.5"/>
  </r>
  <r>
    <x v="4"/>
    <x v="4"/>
    <x v="18"/>
    <n v="2792.5"/>
    <n v="2792.5"/>
    <x v="321"/>
    <n v="0.5"/>
    <n v="0.5"/>
  </r>
  <r>
    <x v="4"/>
    <x v="4"/>
    <x v="0"/>
    <n v="3699.5"/>
    <n v="3699.5"/>
    <x v="322"/>
    <n v="0.5"/>
    <n v="0.5"/>
  </r>
  <r>
    <x v="4"/>
    <x v="4"/>
    <x v="1"/>
    <n v="4895.5"/>
    <n v="4895.5"/>
    <x v="323"/>
    <n v="0.5"/>
    <n v="0.5"/>
  </r>
  <r>
    <x v="4"/>
    <x v="4"/>
    <x v="2"/>
    <n v="5868.5"/>
    <n v="5868.5"/>
    <x v="324"/>
    <n v="0.5"/>
    <n v="0.5"/>
  </r>
  <r>
    <x v="4"/>
    <x v="4"/>
    <x v="3"/>
    <n v="4405"/>
    <n v="4405"/>
    <x v="325"/>
    <n v="0.5"/>
    <n v="0.5"/>
  </r>
  <r>
    <x v="4"/>
    <x v="4"/>
    <x v="4"/>
    <n v="4753"/>
    <n v="4753"/>
    <x v="326"/>
    <n v="0.5"/>
    <n v="0.5"/>
  </r>
  <r>
    <x v="4"/>
    <x v="4"/>
    <x v="5"/>
    <n v="3875.5"/>
    <n v="3875.5"/>
    <x v="327"/>
    <n v="0.5"/>
    <n v="0.5"/>
  </r>
  <r>
    <x v="4"/>
    <x v="4"/>
    <x v="6"/>
    <n v="5620"/>
    <n v="5620"/>
    <x v="328"/>
    <n v="0.5"/>
    <n v="0.5"/>
  </r>
  <r>
    <x v="4"/>
    <x v="4"/>
    <x v="7"/>
    <n v="7060.5"/>
    <n v="7060.5"/>
    <x v="329"/>
    <n v="0.5"/>
    <n v="0.5"/>
  </r>
  <r>
    <x v="4"/>
    <x v="4"/>
    <x v="8"/>
    <n v="4756.5"/>
    <n v="4756.5"/>
    <x v="330"/>
    <n v="0.5"/>
    <n v="0.5"/>
  </r>
  <r>
    <x v="4"/>
    <x v="4"/>
    <x v="9"/>
    <n v="3822"/>
    <n v="3822"/>
    <x v="331"/>
    <n v="0.5"/>
    <n v="0.5"/>
  </r>
  <r>
    <x v="4"/>
    <x v="4"/>
    <x v="10"/>
    <n v="3034"/>
    <n v="3034"/>
    <x v="332"/>
    <n v="0.5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71AF5-F3C3-BF48-ABB1-93D58ABEEB6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10" firstHeaderRow="1" firstDataRow="2" firstDataCol="1" rowPageCount="1" colPageCount="1"/>
  <pivotFields count="8">
    <pivotField axis="axisPage" multipleItemSelectionAllowed="1" showAll="0">
      <items count="6">
        <item h="1" x="2"/>
        <item h="1" x="0"/>
        <item h="1" x="3"/>
        <item h="1" x="1"/>
        <item x="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23">
        <item x="20"/>
        <item x="11"/>
        <item x="12"/>
        <item x="13"/>
        <item x="14"/>
        <item x="15"/>
        <item x="16"/>
        <item x="21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9"/>
        <item t="default"/>
      </items>
    </pivotField>
    <pivotField showAll="0"/>
    <pivotField showAll="0"/>
    <pivotField dataField="1" showAll="0">
      <items count="334">
        <item x="132"/>
        <item x="146"/>
        <item x="147"/>
        <item x="145"/>
        <item x="148"/>
        <item x="133"/>
        <item x="149"/>
        <item x="138"/>
        <item x="134"/>
        <item x="150"/>
        <item x="135"/>
        <item x="139"/>
        <item x="143"/>
        <item x="144"/>
        <item x="136"/>
        <item x="137"/>
        <item x="56"/>
        <item x="142"/>
        <item x="57"/>
        <item x="140"/>
        <item x="60"/>
        <item x="114"/>
        <item x="58"/>
        <item x="55"/>
        <item x="141"/>
        <item x="127"/>
        <item x="128"/>
        <item x="59"/>
        <item x="126"/>
        <item x="129"/>
        <item x="61"/>
        <item x="62"/>
        <item x="95"/>
        <item x="115"/>
        <item x="130"/>
        <item x="109"/>
        <item x="120"/>
        <item x="110"/>
        <item x="96"/>
        <item x="116"/>
        <item x="131"/>
        <item x="108"/>
        <item x="101"/>
        <item x="45"/>
        <item x="117"/>
        <item x="102"/>
        <item x="121"/>
        <item x="111"/>
        <item x="124"/>
        <item x="125"/>
        <item x="47"/>
        <item x="70"/>
        <item x="106"/>
        <item x="105"/>
        <item x="112"/>
        <item x="118"/>
        <item x="107"/>
        <item x="46"/>
        <item x="119"/>
        <item x="103"/>
        <item x="69"/>
        <item x="97"/>
        <item x="48"/>
        <item x="72"/>
        <item x="100"/>
        <item x="44"/>
        <item x="73"/>
        <item x="98"/>
        <item x="71"/>
        <item x="63"/>
        <item x="74"/>
        <item x="122"/>
        <item x="161"/>
        <item x="68"/>
        <item x="113"/>
        <item x="66"/>
        <item x="49"/>
        <item x="67"/>
        <item x="104"/>
        <item x="99"/>
        <item x="219"/>
        <item x="123"/>
        <item x="223"/>
        <item x="217"/>
        <item x="54"/>
        <item x="53"/>
        <item x="224"/>
        <item x="216"/>
        <item x="52"/>
        <item x="64"/>
        <item x="218"/>
        <item x="221"/>
        <item x="162"/>
        <item x="225"/>
        <item x="50"/>
        <item x="51"/>
        <item x="227"/>
        <item x="65"/>
        <item x="75"/>
        <item x="222"/>
        <item x="220"/>
        <item x="226"/>
        <item x="90"/>
        <item x="91"/>
        <item x="76"/>
        <item x="35"/>
        <item x="163"/>
        <item x="89"/>
        <item x="81"/>
        <item x="34"/>
        <item x="23"/>
        <item x="165"/>
        <item x="82"/>
        <item x="92"/>
        <item x="36"/>
        <item x="87"/>
        <item x="86"/>
        <item x="93"/>
        <item x="24"/>
        <item x="155"/>
        <item x="25"/>
        <item x="88"/>
        <item x="158"/>
        <item x="204"/>
        <item x="203"/>
        <item x="83"/>
        <item x="166"/>
        <item x="77"/>
        <item x="32"/>
        <item x="26"/>
        <item x="205"/>
        <item x="80"/>
        <item x="78"/>
        <item x="151"/>
        <item x="296"/>
        <item x="84"/>
        <item x="31"/>
        <item x="168"/>
        <item x="22"/>
        <item x="191"/>
        <item x="94"/>
        <item x="156"/>
        <item x="297"/>
        <item x="33"/>
        <item x="27"/>
        <item x="30"/>
        <item x="164"/>
        <item x="85"/>
        <item x="79"/>
        <item x="190"/>
        <item x="37"/>
        <item x="207"/>
        <item x="29"/>
        <item x="206"/>
        <item x="318"/>
        <item x="295"/>
        <item x="298"/>
        <item x="317"/>
        <item x="169"/>
        <item x="28"/>
        <item x="208"/>
        <item x="159"/>
        <item x="319"/>
        <item x="270"/>
        <item x="192"/>
        <item x="167"/>
        <item x="38"/>
        <item x="209"/>
        <item x="193"/>
        <item x="157"/>
        <item x="194"/>
        <item x="170"/>
        <item x="43"/>
        <item x="211"/>
        <item x="41"/>
        <item x="42"/>
        <item x="160"/>
        <item x="39"/>
        <item x="195"/>
        <item x="40"/>
        <item x="299"/>
        <item x="210"/>
        <item x="196"/>
        <item x="212"/>
        <item x="300"/>
        <item x="320"/>
        <item x="228"/>
        <item x="272"/>
        <item x="294"/>
        <item x="292"/>
        <item x="310"/>
        <item x="301"/>
        <item x="172"/>
        <item x="171"/>
        <item x="316"/>
        <item x="271"/>
        <item x="321"/>
        <item x="233"/>
        <item x="230"/>
        <item x="332"/>
        <item x="304"/>
        <item x="173"/>
        <item x="213"/>
        <item x="214"/>
        <item x="12"/>
        <item x="234"/>
        <item x="232"/>
        <item x="293"/>
        <item x="13"/>
        <item x="309"/>
        <item x="231"/>
        <item x="198"/>
        <item x="302"/>
        <item x="215"/>
        <item x="174"/>
        <item x="303"/>
        <item x="199"/>
        <item x="14"/>
        <item x="322"/>
        <item x="291"/>
        <item x="305"/>
        <item x="331"/>
        <item x="197"/>
        <item x="327"/>
        <item x="229"/>
        <item x="200"/>
        <item x="201"/>
        <item x="11"/>
        <item x="202"/>
        <item x="235"/>
        <item x="325"/>
        <item x="313"/>
        <item x="308"/>
        <item x="15"/>
        <item x="326"/>
        <item x="330"/>
        <item x="152"/>
        <item x="306"/>
        <item x="323"/>
        <item x="315"/>
        <item x="307"/>
        <item x="274"/>
        <item x="312"/>
        <item x="275"/>
        <item x="328"/>
        <item x="16"/>
        <item x="314"/>
        <item x="324"/>
        <item x="311"/>
        <item x="277"/>
        <item x="177"/>
        <item x="276"/>
        <item x="178"/>
        <item x="329"/>
        <item x="153"/>
        <item x="236"/>
        <item x="17"/>
        <item x="278"/>
        <item x="175"/>
        <item x="237"/>
        <item x="279"/>
        <item x="18"/>
        <item x="249"/>
        <item x="19"/>
        <item x="179"/>
        <item x="254"/>
        <item x="238"/>
        <item x="273"/>
        <item x="280"/>
        <item x="255"/>
        <item x="20"/>
        <item x="183"/>
        <item x="21"/>
        <item x="181"/>
        <item x="180"/>
        <item x="239"/>
        <item x="257"/>
        <item x="256"/>
        <item x="176"/>
        <item x="182"/>
        <item x="154"/>
        <item x="263"/>
        <item x="251"/>
        <item x="258"/>
        <item x="281"/>
        <item x="259"/>
        <item x="250"/>
        <item x="282"/>
        <item x="252"/>
        <item x="262"/>
        <item x="283"/>
        <item x="240"/>
        <item x="284"/>
        <item x="269"/>
        <item x="268"/>
        <item x="253"/>
        <item x="241"/>
        <item x="285"/>
        <item x="260"/>
        <item x="185"/>
        <item x="265"/>
        <item x="261"/>
        <item x="248"/>
        <item x="184"/>
        <item x="186"/>
        <item x="289"/>
        <item x="266"/>
        <item x="242"/>
        <item x="267"/>
        <item x="290"/>
        <item x="247"/>
        <item x="246"/>
        <item x="187"/>
        <item x="288"/>
        <item x="264"/>
        <item x="188"/>
        <item x="286"/>
        <item x="243"/>
        <item x="0"/>
        <item x="189"/>
        <item x="245"/>
        <item x="287"/>
        <item x="244"/>
        <item x="1"/>
        <item x="2"/>
        <item x="3"/>
        <item x="4"/>
        <item x="5"/>
        <item x="6"/>
        <item x="7"/>
        <item x="8"/>
        <item x="10"/>
        <item x="9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0" hier="-1"/>
  </pageField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ambia.opendataforafrica.org/vxpfaq/gambia-development-indicators-201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A60D-8837-F641-9DC1-58EA0E1CA8B3}">
  <sheetPr>
    <tabColor rgb="FF00B0F0"/>
  </sheetPr>
  <dimension ref="A1:H112"/>
  <sheetViews>
    <sheetView workbookViewId="0"/>
  </sheetViews>
  <sheetFormatPr baseColWidth="10" defaultRowHeight="16" x14ac:dyDescent="0.2"/>
  <cols>
    <col min="1" max="16384" width="10.83203125" style="8"/>
  </cols>
  <sheetData>
    <row r="1" spans="1:8" x14ac:dyDescent="0.2">
      <c r="A1" s="8" t="s">
        <v>2</v>
      </c>
      <c r="B1" s="52" t="s">
        <v>3</v>
      </c>
      <c r="C1" s="52" t="s">
        <v>94</v>
      </c>
      <c r="D1" s="52" t="s">
        <v>90</v>
      </c>
      <c r="E1" s="52" t="s">
        <v>4</v>
      </c>
      <c r="F1" s="53" t="s">
        <v>110</v>
      </c>
      <c r="G1" s="54" t="s">
        <v>220</v>
      </c>
      <c r="H1" s="54" t="s">
        <v>219</v>
      </c>
    </row>
    <row r="2" spans="1:8" x14ac:dyDescent="0.2">
      <c r="A2" s="8" t="s">
        <v>97</v>
      </c>
      <c r="B2" s="8" t="s">
        <v>12</v>
      </c>
      <c r="C2" s="8" t="s">
        <v>15</v>
      </c>
      <c r="D2" s="8" t="s">
        <v>92</v>
      </c>
      <c r="E2" s="13">
        <v>1993</v>
      </c>
      <c r="G2" s="8">
        <f>2020-E2</f>
        <v>27</v>
      </c>
      <c r="H2" s="8">
        <f>2025-E2</f>
        <v>32</v>
      </c>
    </row>
    <row r="3" spans="1:8" x14ac:dyDescent="0.2">
      <c r="A3" s="8" t="s">
        <v>97</v>
      </c>
      <c r="B3" s="8" t="s">
        <v>12</v>
      </c>
      <c r="C3" s="8" t="s">
        <v>15</v>
      </c>
      <c r="D3" s="8" t="s">
        <v>69</v>
      </c>
      <c r="E3" s="13">
        <v>1997</v>
      </c>
      <c r="G3" s="8">
        <f t="shared" ref="G3:G100" si="0">2020-E3</f>
        <v>23</v>
      </c>
      <c r="H3" s="8">
        <f t="shared" ref="H3:H100" si="1">2025-E3</f>
        <v>28</v>
      </c>
    </row>
    <row r="4" spans="1:8" x14ac:dyDescent="0.2">
      <c r="A4" s="8" t="s">
        <v>97</v>
      </c>
      <c r="B4" s="8" t="s">
        <v>12</v>
      </c>
      <c r="C4" s="8" t="s">
        <v>15</v>
      </c>
      <c r="D4" s="8" t="s">
        <v>68</v>
      </c>
      <c r="E4" s="13">
        <v>2001</v>
      </c>
      <c r="G4" s="8">
        <f t="shared" si="0"/>
        <v>19</v>
      </c>
      <c r="H4" s="8">
        <f t="shared" si="1"/>
        <v>24</v>
      </c>
    </row>
    <row r="5" spans="1:8" x14ac:dyDescent="0.2">
      <c r="A5" s="8" t="s">
        <v>97</v>
      </c>
      <c r="B5" s="8" t="s">
        <v>12</v>
      </c>
      <c r="C5" s="8" t="s">
        <v>15</v>
      </c>
      <c r="D5" s="8" t="s">
        <v>70</v>
      </c>
      <c r="E5" s="13">
        <v>2006</v>
      </c>
      <c r="G5" s="8">
        <f t="shared" si="0"/>
        <v>14</v>
      </c>
      <c r="H5" s="8">
        <f t="shared" si="1"/>
        <v>19</v>
      </c>
    </row>
    <row r="6" spans="1:8" x14ac:dyDescent="0.2">
      <c r="A6" s="8" t="s">
        <v>97</v>
      </c>
      <c r="B6" s="8" t="s">
        <v>12</v>
      </c>
      <c r="C6" s="8" t="s">
        <v>15</v>
      </c>
      <c r="D6" s="8" t="s">
        <v>93</v>
      </c>
      <c r="E6" s="13">
        <v>2009</v>
      </c>
      <c r="G6" s="8">
        <f t="shared" si="0"/>
        <v>11</v>
      </c>
      <c r="H6" s="8">
        <f t="shared" si="1"/>
        <v>16</v>
      </c>
    </row>
    <row r="7" spans="1:8" x14ac:dyDescent="0.2">
      <c r="A7" s="8" t="s">
        <v>97</v>
      </c>
      <c r="B7" s="8" t="s">
        <v>12</v>
      </c>
      <c r="C7" s="8" t="s">
        <v>15</v>
      </c>
      <c r="D7" s="8" t="s">
        <v>83</v>
      </c>
      <c r="E7" s="13">
        <v>2014</v>
      </c>
      <c r="G7" s="8">
        <f t="shared" si="0"/>
        <v>6</v>
      </c>
      <c r="H7" s="8">
        <f t="shared" si="1"/>
        <v>11</v>
      </c>
    </row>
    <row r="8" spans="1:8" x14ac:dyDescent="0.2">
      <c r="A8" s="8" t="s">
        <v>97</v>
      </c>
      <c r="B8" s="8" t="s">
        <v>12</v>
      </c>
      <c r="C8" s="8" t="s">
        <v>16</v>
      </c>
      <c r="D8" s="8" t="s">
        <v>92</v>
      </c>
      <c r="E8" s="13">
        <v>1993</v>
      </c>
      <c r="G8" s="8">
        <f t="shared" si="0"/>
        <v>27</v>
      </c>
      <c r="H8" s="8">
        <f t="shared" si="1"/>
        <v>32</v>
      </c>
    </row>
    <row r="9" spans="1:8" x14ac:dyDescent="0.2">
      <c r="A9" s="8" t="s">
        <v>97</v>
      </c>
      <c r="B9" s="8" t="s">
        <v>12</v>
      </c>
      <c r="C9" s="8" t="s">
        <v>16</v>
      </c>
      <c r="D9" s="8" t="s">
        <v>69</v>
      </c>
      <c r="E9" s="13">
        <v>1997</v>
      </c>
      <c r="G9" s="8">
        <f t="shared" si="0"/>
        <v>23</v>
      </c>
      <c r="H9" s="8">
        <f t="shared" si="1"/>
        <v>28</v>
      </c>
    </row>
    <row r="10" spans="1:8" x14ac:dyDescent="0.2">
      <c r="A10" s="8" t="s">
        <v>97</v>
      </c>
      <c r="B10" s="8" t="s">
        <v>12</v>
      </c>
      <c r="C10" s="8" t="s">
        <v>16</v>
      </c>
      <c r="D10" s="8" t="s">
        <v>68</v>
      </c>
      <c r="E10" s="13">
        <v>2001</v>
      </c>
      <c r="G10" s="8">
        <f t="shared" si="0"/>
        <v>19</v>
      </c>
      <c r="H10" s="8">
        <f t="shared" si="1"/>
        <v>24</v>
      </c>
    </row>
    <row r="11" spans="1:8" x14ac:dyDescent="0.2">
      <c r="A11" s="8" t="s">
        <v>97</v>
      </c>
      <c r="B11" s="8" t="s">
        <v>12</v>
      </c>
      <c r="C11" s="8" t="s">
        <v>16</v>
      </c>
      <c r="D11" s="8" t="s">
        <v>70</v>
      </c>
      <c r="E11" s="13">
        <v>2006</v>
      </c>
      <c r="G11" s="8">
        <f t="shared" si="0"/>
        <v>14</v>
      </c>
      <c r="H11" s="8">
        <f t="shared" si="1"/>
        <v>19</v>
      </c>
    </row>
    <row r="12" spans="1:8" x14ac:dyDescent="0.2">
      <c r="A12" s="8" t="s">
        <v>97</v>
      </c>
      <c r="B12" s="8" t="s">
        <v>12</v>
      </c>
      <c r="C12" s="8" t="s">
        <v>16</v>
      </c>
      <c r="D12" s="8" t="s">
        <v>93</v>
      </c>
      <c r="E12" s="13">
        <v>2009</v>
      </c>
      <c r="G12" s="8">
        <f t="shared" si="0"/>
        <v>11</v>
      </c>
      <c r="H12" s="8">
        <f t="shared" si="1"/>
        <v>16</v>
      </c>
    </row>
    <row r="13" spans="1:8" x14ac:dyDescent="0.2">
      <c r="A13" s="8" t="s">
        <v>97</v>
      </c>
      <c r="B13" s="8" t="s">
        <v>12</v>
      </c>
      <c r="C13" s="8" t="s">
        <v>16</v>
      </c>
      <c r="D13" s="8" t="s">
        <v>83</v>
      </c>
      <c r="E13" s="13">
        <v>2014</v>
      </c>
      <c r="G13" s="8">
        <f t="shared" si="0"/>
        <v>6</v>
      </c>
      <c r="H13" s="8">
        <f t="shared" si="1"/>
        <v>11</v>
      </c>
    </row>
    <row r="14" spans="1:8" x14ac:dyDescent="0.2">
      <c r="A14" s="8" t="s">
        <v>97</v>
      </c>
      <c r="B14" s="8" t="s">
        <v>12</v>
      </c>
      <c r="C14" s="8" t="s">
        <v>647</v>
      </c>
      <c r="D14" s="8" t="s">
        <v>92</v>
      </c>
      <c r="E14" s="13">
        <v>1993</v>
      </c>
      <c r="G14" s="8">
        <f t="shared" ref="G14:G19" si="2">2020-E14</f>
        <v>27</v>
      </c>
      <c r="H14" s="8">
        <f t="shared" ref="H14:H19" si="3">2025-E14</f>
        <v>32</v>
      </c>
    </row>
    <row r="15" spans="1:8" x14ac:dyDescent="0.2">
      <c r="A15" s="8" t="s">
        <v>97</v>
      </c>
      <c r="B15" s="8" t="s">
        <v>12</v>
      </c>
      <c r="C15" s="8" t="s">
        <v>647</v>
      </c>
      <c r="D15" s="8" t="s">
        <v>69</v>
      </c>
      <c r="E15" s="13">
        <v>1997</v>
      </c>
      <c r="G15" s="8">
        <f t="shared" si="2"/>
        <v>23</v>
      </c>
      <c r="H15" s="8">
        <f t="shared" si="3"/>
        <v>28</v>
      </c>
    </row>
    <row r="16" spans="1:8" x14ac:dyDescent="0.2">
      <c r="A16" s="8" t="s">
        <v>97</v>
      </c>
      <c r="B16" s="8" t="s">
        <v>12</v>
      </c>
      <c r="C16" s="8" t="s">
        <v>647</v>
      </c>
      <c r="D16" s="8" t="s">
        <v>68</v>
      </c>
      <c r="E16" s="13">
        <v>2001</v>
      </c>
      <c r="G16" s="8">
        <f t="shared" si="2"/>
        <v>19</v>
      </c>
      <c r="H16" s="8">
        <f t="shared" si="3"/>
        <v>24</v>
      </c>
    </row>
    <row r="17" spans="1:8" x14ac:dyDescent="0.2">
      <c r="A17" s="8" t="s">
        <v>97</v>
      </c>
      <c r="B17" s="8" t="s">
        <v>12</v>
      </c>
      <c r="C17" s="8" t="s">
        <v>647</v>
      </c>
      <c r="D17" s="8" t="s">
        <v>70</v>
      </c>
      <c r="E17" s="13">
        <v>2006</v>
      </c>
      <c r="G17" s="8">
        <f t="shared" si="2"/>
        <v>14</v>
      </c>
      <c r="H17" s="8">
        <f t="shared" si="3"/>
        <v>19</v>
      </c>
    </row>
    <row r="18" spans="1:8" x14ac:dyDescent="0.2">
      <c r="A18" s="8" t="s">
        <v>97</v>
      </c>
      <c r="B18" s="8" t="s">
        <v>12</v>
      </c>
      <c r="C18" s="8" t="s">
        <v>647</v>
      </c>
      <c r="D18" s="8" t="s">
        <v>93</v>
      </c>
      <c r="E18" s="13">
        <v>2009</v>
      </c>
      <c r="G18" s="8">
        <f t="shared" si="2"/>
        <v>11</v>
      </c>
      <c r="H18" s="8">
        <f t="shared" si="3"/>
        <v>16</v>
      </c>
    </row>
    <row r="19" spans="1:8" x14ac:dyDescent="0.2">
      <c r="A19" s="8" t="s">
        <v>97</v>
      </c>
      <c r="B19" s="8" t="s">
        <v>12</v>
      </c>
      <c r="C19" s="8" t="s">
        <v>647</v>
      </c>
      <c r="D19" s="8" t="s">
        <v>83</v>
      </c>
      <c r="E19" s="13">
        <v>2014</v>
      </c>
      <c r="G19" s="8">
        <f t="shared" si="2"/>
        <v>6</v>
      </c>
      <c r="H19" s="8">
        <f t="shared" si="3"/>
        <v>11</v>
      </c>
    </row>
    <row r="20" spans="1:8" x14ac:dyDescent="0.2">
      <c r="A20" s="8" t="s">
        <v>97</v>
      </c>
      <c r="B20" s="8" t="s">
        <v>644</v>
      </c>
      <c r="C20" s="8" t="s">
        <v>15</v>
      </c>
      <c r="D20" s="8" t="s">
        <v>92</v>
      </c>
      <c r="E20" s="55">
        <v>1993</v>
      </c>
      <c r="G20" s="8">
        <f t="shared" ref="G20:G55" si="4">2020-E20</f>
        <v>27</v>
      </c>
      <c r="H20" s="8">
        <f t="shared" ref="H20:H55" si="5">2025-E20</f>
        <v>32</v>
      </c>
    </row>
    <row r="21" spans="1:8" x14ac:dyDescent="0.2">
      <c r="A21" s="8" t="s">
        <v>97</v>
      </c>
      <c r="B21" s="8" t="s">
        <v>644</v>
      </c>
      <c r="C21" s="8" t="s">
        <v>15</v>
      </c>
      <c r="D21" s="8" t="s">
        <v>69</v>
      </c>
      <c r="E21" s="55">
        <v>1997</v>
      </c>
      <c r="G21" s="8">
        <f t="shared" si="4"/>
        <v>23</v>
      </c>
      <c r="H21" s="8">
        <f t="shared" si="5"/>
        <v>28</v>
      </c>
    </row>
    <row r="22" spans="1:8" x14ac:dyDescent="0.2">
      <c r="A22" s="8" t="s">
        <v>97</v>
      </c>
      <c r="B22" s="8" t="s">
        <v>644</v>
      </c>
      <c r="C22" s="8" t="s">
        <v>15</v>
      </c>
      <c r="D22" s="8" t="s">
        <v>68</v>
      </c>
      <c r="E22" s="55">
        <v>2001</v>
      </c>
      <c r="G22" s="8">
        <f t="shared" si="4"/>
        <v>19</v>
      </c>
      <c r="H22" s="8">
        <f t="shared" si="5"/>
        <v>24</v>
      </c>
    </row>
    <row r="23" spans="1:8" x14ac:dyDescent="0.2">
      <c r="A23" s="8" t="s">
        <v>97</v>
      </c>
      <c r="B23" s="8" t="s">
        <v>644</v>
      </c>
      <c r="C23" s="8" t="s">
        <v>15</v>
      </c>
      <c r="D23" s="8" t="s">
        <v>70</v>
      </c>
      <c r="E23" s="55">
        <v>2006</v>
      </c>
      <c r="G23" s="8">
        <f t="shared" si="4"/>
        <v>14</v>
      </c>
      <c r="H23" s="8">
        <f t="shared" si="5"/>
        <v>19</v>
      </c>
    </row>
    <row r="24" spans="1:8" x14ac:dyDescent="0.2">
      <c r="A24" s="8" t="s">
        <v>97</v>
      </c>
      <c r="B24" s="8" t="s">
        <v>644</v>
      </c>
      <c r="C24" s="8" t="s">
        <v>15</v>
      </c>
      <c r="D24" s="8" t="s">
        <v>93</v>
      </c>
      <c r="E24" s="55">
        <v>2009</v>
      </c>
      <c r="G24" s="8">
        <f t="shared" si="4"/>
        <v>11</v>
      </c>
      <c r="H24" s="8">
        <f t="shared" si="5"/>
        <v>16</v>
      </c>
    </row>
    <row r="25" spans="1:8" x14ac:dyDescent="0.2">
      <c r="A25" s="8" t="s">
        <v>97</v>
      </c>
      <c r="B25" s="8" t="s">
        <v>644</v>
      </c>
      <c r="C25" s="8" t="s">
        <v>15</v>
      </c>
      <c r="D25" s="8" t="s">
        <v>83</v>
      </c>
      <c r="E25" s="55">
        <v>2014</v>
      </c>
      <c r="G25" s="8">
        <f t="shared" si="4"/>
        <v>6</v>
      </c>
      <c r="H25" s="8">
        <f t="shared" si="5"/>
        <v>11</v>
      </c>
    </row>
    <row r="26" spans="1:8" x14ac:dyDescent="0.2">
      <c r="A26" s="8" t="s">
        <v>97</v>
      </c>
      <c r="B26" s="8" t="s">
        <v>644</v>
      </c>
      <c r="C26" s="8" t="s">
        <v>16</v>
      </c>
      <c r="D26" s="8" t="s">
        <v>92</v>
      </c>
      <c r="E26" s="55">
        <v>1993</v>
      </c>
      <c r="G26" s="8">
        <f t="shared" si="4"/>
        <v>27</v>
      </c>
      <c r="H26" s="8">
        <f t="shared" si="5"/>
        <v>32</v>
      </c>
    </row>
    <row r="27" spans="1:8" x14ac:dyDescent="0.2">
      <c r="A27" s="8" t="s">
        <v>97</v>
      </c>
      <c r="B27" s="8" t="s">
        <v>644</v>
      </c>
      <c r="C27" s="8" t="s">
        <v>16</v>
      </c>
      <c r="D27" s="8" t="s">
        <v>69</v>
      </c>
      <c r="E27" s="55">
        <v>1997</v>
      </c>
      <c r="G27" s="8">
        <f t="shared" si="4"/>
        <v>23</v>
      </c>
      <c r="H27" s="8">
        <f t="shared" si="5"/>
        <v>28</v>
      </c>
    </row>
    <row r="28" spans="1:8" x14ac:dyDescent="0.2">
      <c r="A28" s="8" t="s">
        <v>97</v>
      </c>
      <c r="B28" s="8" t="s">
        <v>644</v>
      </c>
      <c r="C28" s="8" t="s">
        <v>16</v>
      </c>
      <c r="D28" s="8" t="s">
        <v>68</v>
      </c>
      <c r="E28" s="55">
        <v>2001</v>
      </c>
      <c r="G28" s="8">
        <f t="shared" si="4"/>
        <v>19</v>
      </c>
      <c r="H28" s="8">
        <f t="shared" si="5"/>
        <v>24</v>
      </c>
    </row>
    <row r="29" spans="1:8" x14ac:dyDescent="0.2">
      <c r="A29" s="8" t="s">
        <v>97</v>
      </c>
      <c r="B29" s="8" t="s">
        <v>644</v>
      </c>
      <c r="C29" s="8" t="s">
        <v>16</v>
      </c>
      <c r="D29" s="8" t="s">
        <v>70</v>
      </c>
      <c r="E29" s="55">
        <v>2006</v>
      </c>
      <c r="G29" s="8">
        <f t="shared" si="4"/>
        <v>14</v>
      </c>
      <c r="H29" s="8">
        <f t="shared" si="5"/>
        <v>19</v>
      </c>
    </row>
    <row r="30" spans="1:8" x14ac:dyDescent="0.2">
      <c r="A30" s="8" t="s">
        <v>97</v>
      </c>
      <c r="B30" s="8" t="s">
        <v>644</v>
      </c>
      <c r="C30" s="8" t="s">
        <v>16</v>
      </c>
      <c r="D30" s="8" t="s">
        <v>93</v>
      </c>
      <c r="E30" s="55">
        <v>2009</v>
      </c>
      <c r="G30" s="8">
        <f t="shared" si="4"/>
        <v>11</v>
      </c>
      <c r="H30" s="8">
        <f t="shared" si="5"/>
        <v>16</v>
      </c>
    </row>
    <row r="31" spans="1:8" x14ac:dyDescent="0.2">
      <c r="A31" s="8" t="s">
        <v>97</v>
      </c>
      <c r="B31" s="8" t="s">
        <v>644</v>
      </c>
      <c r="C31" s="8" t="s">
        <v>16</v>
      </c>
      <c r="D31" s="8" t="s">
        <v>83</v>
      </c>
      <c r="E31" s="55">
        <v>2014</v>
      </c>
      <c r="G31" s="8">
        <f t="shared" si="4"/>
        <v>6</v>
      </c>
      <c r="H31" s="8">
        <f t="shared" si="5"/>
        <v>11</v>
      </c>
    </row>
    <row r="32" spans="1:8" x14ac:dyDescent="0.2">
      <c r="A32" s="8" t="s">
        <v>97</v>
      </c>
      <c r="B32" s="8" t="s">
        <v>644</v>
      </c>
      <c r="C32" s="8" t="s">
        <v>647</v>
      </c>
      <c r="D32" s="8" t="s">
        <v>92</v>
      </c>
      <c r="E32" s="55">
        <v>1993</v>
      </c>
      <c r="G32" s="8">
        <f t="shared" si="4"/>
        <v>27</v>
      </c>
      <c r="H32" s="8">
        <f t="shared" si="5"/>
        <v>32</v>
      </c>
    </row>
    <row r="33" spans="1:8" x14ac:dyDescent="0.2">
      <c r="A33" s="8" t="s">
        <v>97</v>
      </c>
      <c r="B33" s="8" t="s">
        <v>644</v>
      </c>
      <c r="C33" s="8" t="s">
        <v>647</v>
      </c>
      <c r="D33" s="8" t="s">
        <v>69</v>
      </c>
      <c r="E33" s="55">
        <v>1997</v>
      </c>
      <c r="G33" s="8">
        <f t="shared" si="4"/>
        <v>23</v>
      </c>
      <c r="H33" s="8">
        <f t="shared" si="5"/>
        <v>28</v>
      </c>
    </row>
    <row r="34" spans="1:8" x14ac:dyDescent="0.2">
      <c r="A34" s="8" t="s">
        <v>97</v>
      </c>
      <c r="B34" s="8" t="s">
        <v>644</v>
      </c>
      <c r="C34" s="8" t="s">
        <v>647</v>
      </c>
      <c r="D34" s="8" t="s">
        <v>68</v>
      </c>
      <c r="E34" s="55">
        <v>2001</v>
      </c>
      <c r="G34" s="8">
        <f t="shared" si="4"/>
        <v>19</v>
      </c>
      <c r="H34" s="8">
        <f t="shared" si="5"/>
        <v>24</v>
      </c>
    </row>
    <row r="35" spans="1:8" x14ac:dyDescent="0.2">
      <c r="A35" s="8" t="s">
        <v>97</v>
      </c>
      <c r="B35" s="8" t="s">
        <v>644</v>
      </c>
      <c r="C35" s="8" t="s">
        <v>647</v>
      </c>
      <c r="D35" s="8" t="s">
        <v>70</v>
      </c>
      <c r="E35" s="55">
        <v>2006</v>
      </c>
      <c r="G35" s="8">
        <f t="shared" si="4"/>
        <v>14</v>
      </c>
      <c r="H35" s="8">
        <f t="shared" si="5"/>
        <v>19</v>
      </c>
    </row>
    <row r="36" spans="1:8" x14ac:dyDescent="0.2">
      <c r="A36" s="8" t="s">
        <v>97</v>
      </c>
      <c r="B36" s="8" t="s">
        <v>644</v>
      </c>
      <c r="C36" s="8" t="s">
        <v>647</v>
      </c>
      <c r="D36" s="8" t="s">
        <v>93</v>
      </c>
      <c r="E36" s="55">
        <v>2009</v>
      </c>
      <c r="G36" s="8">
        <f t="shared" si="4"/>
        <v>11</v>
      </c>
      <c r="H36" s="8">
        <f t="shared" si="5"/>
        <v>16</v>
      </c>
    </row>
    <row r="37" spans="1:8" x14ac:dyDescent="0.2">
      <c r="A37" s="8" t="s">
        <v>97</v>
      </c>
      <c r="B37" s="8" t="s">
        <v>644</v>
      </c>
      <c r="C37" s="8" t="s">
        <v>647</v>
      </c>
      <c r="D37" s="8" t="s">
        <v>83</v>
      </c>
      <c r="E37" s="55">
        <v>2014</v>
      </c>
      <c r="G37" s="8">
        <f t="shared" si="4"/>
        <v>6</v>
      </c>
      <c r="H37" s="8">
        <f t="shared" si="5"/>
        <v>11</v>
      </c>
    </row>
    <row r="38" spans="1:8" x14ac:dyDescent="0.2">
      <c r="A38" s="8" t="s">
        <v>97</v>
      </c>
      <c r="B38" s="8" t="s">
        <v>13</v>
      </c>
      <c r="C38" s="8" t="s">
        <v>15</v>
      </c>
      <c r="D38" s="8" t="s">
        <v>92</v>
      </c>
      <c r="E38" s="55">
        <v>1993</v>
      </c>
      <c r="G38" s="8">
        <f t="shared" si="4"/>
        <v>27</v>
      </c>
      <c r="H38" s="8">
        <f t="shared" si="5"/>
        <v>32</v>
      </c>
    </row>
    <row r="39" spans="1:8" x14ac:dyDescent="0.2">
      <c r="A39" s="8" t="s">
        <v>97</v>
      </c>
      <c r="B39" s="8" t="s">
        <v>13</v>
      </c>
      <c r="C39" s="8" t="s">
        <v>15</v>
      </c>
      <c r="D39" s="8" t="s">
        <v>69</v>
      </c>
      <c r="E39" s="55">
        <v>1997</v>
      </c>
      <c r="G39" s="8">
        <f t="shared" si="4"/>
        <v>23</v>
      </c>
      <c r="H39" s="8">
        <f t="shared" si="5"/>
        <v>28</v>
      </c>
    </row>
    <row r="40" spans="1:8" x14ac:dyDescent="0.2">
      <c r="A40" s="8" t="s">
        <v>97</v>
      </c>
      <c r="B40" s="8" t="s">
        <v>13</v>
      </c>
      <c r="C40" s="8" t="s">
        <v>15</v>
      </c>
      <c r="D40" s="8" t="s">
        <v>68</v>
      </c>
      <c r="E40" s="55">
        <v>2001</v>
      </c>
      <c r="G40" s="8">
        <f t="shared" si="4"/>
        <v>19</v>
      </c>
      <c r="H40" s="8">
        <f t="shared" si="5"/>
        <v>24</v>
      </c>
    </row>
    <row r="41" spans="1:8" x14ac:dyDescent="0.2">
      <c r="A41" s="8" t="s">
        <v>97</v>
      </c>
      <c r="B41" s="8" t="s">
        <v>13</v>
      </c>
      <c r="C41" s="8" t="s">
        <v>15</v>
      </c>
      <c r="D41" s="8" t="s">
        <v>70</v>
      </c>
      <c r="E41" s="55">
        <v>2006</v>
      </c>
      <c r="G41" s="8">
        <f t="shared" si="4"/>
        <v>14</v>
      </c>
      <c r="H41" s="8">
        <f t="shared" si="5"/>
        <v>19</v>
      </c>
    </row>
    <row r="42" spans="1:8" x14ac:dyDescent="0.2">
      <c r="A42" s="8" t="s">
        <v>97</v>
      </c>
      <c r="B42" s="8" t="s">
        <v>13</v>
      </c>
      <c r="C42" s="8" t="s">
        <v>15</v>
      </c>
      <c r="D42" s="8" t="s">
        <v>93</v>
      </c>
      <c r="E42" s="55">
        <v>2009</v>
      </c>
      <c r="G42" s="8">
        <f t="shared" si="4"/>
        <v>11</v>
      </c>
      <c r="H42" s="8">
        <f t="shared" si="5"/>
        <v>16</v>
      </c>
    </row>
    <row r="43" spans="1:8" x14ac:dyDescent="0.2">
      <c r="A43" s="8" t="s">
        <v>97</v>
      </c>
      <c r="B43" s="8" t="s">
        <v>13</v>
      </c>
      <c r="C43" s="8" t="s">
        <v>15</v>
      </c>
      <c r="D43" s="8" t="s">
        <v>83</v>
      </c>
      <c r="E43" s="55">
        <v>2014</v>
      </c>
      <c r="G43" s="8">
        <f t="shared" si="4"/>
        <v>6</v>
      </c>
      <c r="H43" s="8">
        <f t="shared" si="5"/>
        <v>11</v>
      </c>
    </row>
    <row r="44" spans="1:8" x14ac:dyDescent="0.2">
      <c r="A44" s="8" t="s">
        <v>97</v>
      </c>
      <c r="B44" s="8" t="s">
        <v>13</v>
      </c>
      <c r="C44" s="8" t="s">
        <v>16</v>
      </c>
      <c r="D44" s="8" t="s">
        <v>92</v>
      </c>
      <c r="E44" s="55">
        <v>1993</v>
      </c>
      <c r="G44" s="8">
        <f t="shared" si="4"/>
        <v>27</v>
      </c>
      <c r="H44" s="8">
        <f t="shared" si="5"/>
        <v>32</v>
      </c>
    </row>
    <row r="45" spans="1:8" x14ac:dyDescent="0.2">
      <c r="A45" s="8" t="s">
        <v>97</v>
      </c>
      <c r="B45" s="8" t="s">
        <v>13</v>
      </c>
      <c r="C45" s="8" t="s">
        <v>16</v>
      </c>
      <c r="D45" s="8" t="s">
        <v>69</v>
      </c>
      <c r="E45" s="55">
        <v>1997</v>
      </c>
      <c r="G45" s="8">
        <f t="shared" si="4"/>
        <v>23</v>
      </c>
      <c r="H45" s="8">
        <f t="shared" si="5"/>
        <v>28</v>
      </c>
    </row>
    <row r="46" spans="1:8" x14ac:dyDescent="0.2">
      <c r="A46" s="8" t="s">
        <v>97</v>
      </c>
      <c r="B46" s="8" t="s">
        <v>13</v>
      </c>
      <c r="C46" s="8" t="s">
        <v>16</v>
      </c>
      <c r="D46" s="8" t="s">
        <v>68</v>
      </c>
      <c r="E46" s="55">
        <v>2001</v>
      </c>
      <c r="G46" s="8">
        <f t="shared" si="4"/>
        <v>19</v>
      </c>
      <c r="H46" s="8">
        <f t="shared" si="5"/>
        <v>24</v>
      </c>
    </row>
    <row r="47" spans="1:8" x14ac:dyDescent="0.2">
      <c r="A47" s="8" t="s">
        <v>97</v>
      </c>
      <c r="B47" s="8" t="s">
        <v>13</v>
      </c>
      <c r="C47" s="8" t="s">
        <v>16</v>
      </c>
      <c r="D47" s="8" t="s">
        <v>70</v>
      </c>
      <c r="E47" s="55">
        <v>2006</v>
      </c>
      <c r="G47" s="8">
        <f t="shared" si="4"/>
        <v>14</v>
      </c>
      <c r="H47" s="8">
        <f t="shared" si="5"/>
        <v>19</v>
      </c>
    </row>
    <row r="48" spans="1:8" x14ac:dyDescent="0.2">
      <c r="A48" s="8" t="s">
        <v>97</v>
      </c>
      <c r="B48" s="8" t="s">
        <v>13</v>
      </c>
      <c r="C48" s="8" t="s">
        <v>16</v>
      </c>
      <c r="D48" s="8" t="s">
        <v>93</v>
      </c>
      <c r="E48" s="55">
        <v>2009</v>
      </c>
      <c r="G48" s="8">
        <f t="shared" si="4"/>
        <v>11</v>
      </c>
      <c r="H48" s="8">
        <f t="shared" si="5"/>
        <v>16</v>
      </c>
    </row>
    <row r="49" spans="1:8" x14ac:dyDescent="0.2">
      <c r="A49" s="8" t="s">
        <v>97</v>
      </c>
      <c r="B49" s="8" t="s">
        <v>13</v>
      </c>
      <c r="C49" s="8" t="s">
        <v>16</v>
      </c>
      <c r="D49" s="8" t="s">
        <v>83</v>
      </c>
      <c r="E49" s="55">
        <v>2014</v>
      </c>
      <c r="G49" s="8">
        <f t="shared" si="4"/>
        <v>6</v>
      </c>
      <c r="H49" s="8">
        <f t="shared" si="5"/>
        <v>11</v>
      </c>
    </row>
    <row r="50" spans="1:8" x14ac:dyDescent="0.2">
      <c r="A50" s="8" t="s">
        <v>97</v>
      </c>
      <c r="B50" s="8" t="s">
        <v>13</v>
      </c>
      <c r="C50" s="8" t="s">
        <v>647</v>
      </c>
      <c r="D50" s="8" t="s">
        <v>92</v>
      </c>
      <c r="E50" s="55">
        <v>1993</v>
      </c>
      <c r="G50" s="8">
        <f t="shared" si="4"/>
        <v>27</v>
      </c>
      <c r="H50" s="8">
        <f t="shared" si="5"/>
        <v>32</v>
      </c>
    </row>
    <row r="51" spans="1:8" x14ac:dyDescent="0.2">
      <c r="A51" s="8" t="s">
        <v>97</v>
      </c>
      <c r="B51" s="8" t="s">
        <v>13</v>
      </c>
      <c r="C51" s="8" t="s">
        <v>647</v>
      </c>
      <c r="D51" s="8" t="s">
        <v>69</v>
      </c>
      <c r="E51" s="55">
        <v>1997</v>
      </c>
      <c r="G51" s="8">
        <f t="shared" si="4"/>
        <v>23</v>
      </c>
      <c r="H51" s="8">
        <f t="shared" si="5"/>
        <v>28</v>
      </c>
    </row>
    <row r="52" spans="1:8" x14ac:dyDescent="0.2">
      <c r="A52" s="8" t="s">
        <v>97</v>
      </c>
      <c r="B52" s="8" t="s">
        <v>13</v>
      </c>
      <c r="C52" s="8" t="s">
        <v>647</v>
      </c>
      <c r="D52" s="8" t="s">
        <v>68</v>
      </c>
      <c r="E52" s="55">
        <v>2001</v>
      </c>
      <c r="G52" s="8">
        <f t="shared" si="4"/>
        <v>19</v>
      </c>
      <c r="H52" s="8">
        <f t="shared" si="5"/>
        <v>24</v>
      </c>
    </row>
    <row r="53" spans="1:8" x14ac:dyDescent="0.2">
      <c r="A53" s="8" t="s">
        <v>97</v>
      </c>
      <c r="B53" s="8" t="s">
        <v>13</v>
      </c>
      <c r="C53" s="8" t="s">
        <v>647</v>
      </c>
      <c r="D53" s="8" t="s">
        <v>70</v>
      </c>
      <c r="E53" s="55">
        <v>2006</v>
      </c>
      <c r="G53" s="8">
        <f t="shared" si="4"/>
        <v>14</v>
      </c>
      <c r="H53" s="8">
        <f t="shared" si="5"/>
        <v>19</v>
      </c>
    </row>
    <row r="54" spans="1:8" x14ac:dyDescent="0.2">
      <c r="A54" s="8" t="s">
        <v>97</v>
      </c>
      <c r="B54" s="8" t="s">
        <v>13</v>
      </c>
      <c r="C54" s="8" t="s">
        <v>647</v>
      </c>
      <c r="D54" s="8" t="s">
        <v>93</v>
      </c>
      <c r="E54" s="55">
        <v>2009</v>
      </c>
      <c r="G54" s="8">
        <f t="shared" si="4"/>
        <v>11</v>
      </c>
      <c r="H54" s="8">
        <f t="shared" si="5"/>
        <v>16</v>
      </c>
    </row>
    <row r="55" spans="1:8" x14ac:dyDescent="0.2">
      <c r="A55" s="8" t="s">
        <v>97</v>
      </c>
      <c r="B55" s="8" t="s">
        <v>13</v>
      </c>
      <c r="C55" s="8" t="s">
        <v>647</v>
      </c>
      <c r="D55" s="8" t="s">
        <v>83</v>
      </c>
      <c r="E55" s="55">
        <v>2014</v>
      </c>
      <c r="G55" s="8">
        <f t="shared" si="4"/>
        <v>6</v>
      </c>
      <c r="H55" s="8">
        <f t="shared" si="5"/>
        <v>11</v>
      </c>
    </row>
    <row r="56" spans="1:8" x14ac:dyDescent="0.2">
      <c r="A56" s="8" t="s">
        <v>97</v>
      </c>
      <c r="B56" s="8" t="s">
        <v>10</v>
      </c>
      <c r="C56" s="8" t="s">
        <v>15</v>
      </c>
      <c r="D56" s="8" t="s">
        <v>92</v>
      </c>
      <c r="E56" s="13">
        <v>1993</v>
      </c>
      <c r="G56" s="8">
        <f t="shared" ref="G56:G69" si="6">2020-E56</f>
        <v>27</v>
      </c>
      <c r="H56" s="8">
        <f t="shared" ref="H56:H69" si="7">2025-E56</f>
        <v>32</v>
      </c>
    </row>
    <row r="57" spans="1:8" x14ac:dyDescent="0.2">
      <c r="A57" s="8" t="s">
        <v>97</v>
      </c>
      <c r="B57" s="8" t="s">
        <v>10</v>
      </c>
      <c r="C57" s="8" t="s">
        <v>15</v>
      </c>
      <c r="D57" s="8" t="s">
        <v>69</v>
      </c>
      <c r="E57" s="13">
        <v>1997</v>
      </c>
      <c r="G57" s="8">
        <f t="shared" si="6"/>
        <v>23</v>
      </c>
      <c r="H57" s="8">
        <f t="shared" si="7"/>
        <v>28</v>
      </c>
    </row>
    <row r="58" spans="1:8" x14ac:dyDescent="0.2">
      <c r="A58" s="8" t="s">
        <v>97</v>
      </c>
      <c r="B58" s="8" t="s">
        <v>10</v>
      </c>
      <c r="C58" s="8" t="s">
        <v>15</v>
      </c>
      <c r="D58" s="8" t="s">
        <v>68</v>
      </c>
      <c r="E58" s="13">
        <v>2001</v>
      </c>
      <c r="G58" s="8">
        <f t="shared" si="6"/>
        <v>19</v>
      </c>
      <c r="H58" s="8">
        <f t="shared" si="7"/>
        <v>24</v>
      </c>
    </row>
    <row r="59" spans="1:8" x14ac:dyDescent="0.2">
      <c r="A59" s="8" t="s">
        <v>97</v>
      </c>
      <c r="B59" s="8" t="s">
        <v>10</v>
      </c>
      <c r="C59" s="8" t="s">
        <v>15</v>
      </c>
      <c r="D59" s="8" t="s">
        <v>70</v>
      </c>
      <c r="E59" s="13">
        <v>2006</v>
      </c>
      <c r="G59" s="8">
        <f t="shared" si="6"/>
        <v>14</v>
      </c>
      <c r="H59" s="8">
        <f t="shared" si="7"/>
        <v>19</v>
      </c>
    </row>
    <row r="60" spans="1:8" x14ac:dyDescent="0.2">
      <c r="A60" s="8" t="s">
        <v>97</v>
      </c>
      <c r="B60" s="8" t="s">
        <v>10</v>
      </c>
      <c r="C60" s="8" t="s">
        <v>15</v>
      </c>
      <c r="D60" s="8" t="s">
        <v>93</v>
      </c>
      <c r="E60" s="13">
        <v>2013</v>
      </c>
      <c r="G60" s="8">
        <f t="shared" si="6"/>
        <v>7</v>
      </c>
      <c r="H60" s="8">
        <f t="shared" si="7"/>
        <v>12</v>
      </c>
    </row>
    <row r="61" spans="1:8" x14ac:dyDescent="0.2">
      <c r="A61" s="8" t="s">
        <v>97</v>
      </c>
      <c r="B61" s="8" t="s">
        <v>10</v>
      </c>
      <c r="C61" s="8" t="s">
        <v>15</v>
      </c>
      <c r="D61" s="8" t="s">
        <v>83</v>
      </c>
      <c r="E61" s="13">
        <v>2015</v>
      </c>
      <c r="G61" s="8">
        <f t="shared" si="6"/>
        <v>5</v>
      </c>
      <c r="H61" s="8">
        <f t="shared" si="7"/>
        <v>10</v>
      </c>
    </row>
    <row r="62" spans="1:8" x14ac:dyDescent="0.2">
      <c r="A62" s="8" t="s">
        <v>97</v>
      </c>
      <c r="B62" s="8" t="s">
        <v>10</v>
      </c>
      <c r="C62" s="8" t="s">
        <v>15</v>
      </c>
      <c r="D62" s="8" t="s">
        <v>98</v>
      </c>
      <c r="E62" s="13">
        <v>2021</v>
      </c>
      <c r="G62" s="8">
        <f t="shared" si="6"/>
        <v>-1</v>
      </c>
      <c r="H62" s="8">
        <f t="shared" si="7"/>
        <v>4</v>
      </c>
    </row>
    <row r="63" spans="1:8" x14ac:dyDescent="0.2">
      <c r="A63" s="8" t="s">
        <v>97</v>
      </c>
      <c r="B63" s="8" t="s">
        <v>10</v>
      </c>
      <c r="C63" s="8" t="s">
        <v>16</v>
      </c>
      <c r="D63" s="8" t="s">
        <v>92</v>
      </c>
      <c r="E63" s="13">
        <v>1993</v>
      </c>
      <c r="G63" s="8">
        <f t="shared" si="6"/>
        <v>27</v>
      </c>
      <c r="H63" s="8">
        <f t="shared" si="7"/>
        <v>32</v>
      </c>
    </row>
    <row r="64" spans="1:8" x14ac:dyDescent="0.2">
      <c r="A64" s="8" t="s">
        <v>97</v>
      </c>
      <c r="B64" s="8" t="s">
        <v>10</v>
      </c>
      <c r="C64" s="8" t="s">
        <v>16</v>
      </c>
      <c r="D64" s="8" t="s">
        <v>69</v>
      </c>
      <c r="E64" s="13">
        <v>1997</v>
      </c>
      <c r="G64" s="8">
        <f t="shared" si="6"/>
        <v>23</v>
      </c>
      <c r="H64" s="8">
        <f t="shared" si="7"/>
        <v>28</v>
      </c>
    </row>
    <row r="65" spans="1:8" x14ac:dyDescent="0.2">
      <c r="A65" s="8" t="s">
        <v>97</v>
      </c>
      <c r="B65" s="8" t="s">
        <v>10</v>
      </c>
      <c r="C65" s="8" t="s">
        <v>16</v>
      </c>
      <c r="D65" s="8" t="s">
        <v>68</v>
      </c>
      <c r="E65" s="13">
        <v>2001</v>
      </c>
      <c r="G65" s="8">
        <f t="shared" si="6"/>
        <v>19</v>
      </c>
      <c r="H65" s="8">
        <f t="shared" si="7"/>
        <v>24</v>
      </c>
    </row>
    <row r="66" spans="1:8" x14ac:dyDescent="0.2">
      <c r="A66" s="8" t="s">
        <v>97</v>
      </c>
      <c r="B66" s="8" t="s">
        <v>10</v>
      </c>
      <c r="C66" s="8" t="s">
        <v>16</v>
      </c>
      <c r="D66" s="8" t="s">
        <v>70</v>
      </c>
      <c r="E66" s="13">
        <v>2006</v>
      </c>
      <c r="G66" s="8">
        <f t="shared" si="6"/>
        <v>14</v>
      </c>
      <c r="H66" s="8">
        <f t="shared" si="7"/>
        <v>19</v>
      </c>
    </row>
    <row r="67" spans="1:8" x14ac:dyDescent="0.2">
      <c r="A67" s="8" t="s">
        <v>97</v>
      </c>
      <c r="B67" s="8" t="s">
        <v>10</v>
      </c>
      <c r="C67" s="8" t="s">
        <v>16</v>
      </c>
      <c r="D67" s="8" t="s">
        <v>93</v>
      </c>
      <c r="E67" s="13">
        <v>2011</v>
      </c>
      <c r="G67" s="8">
        <f t="shared" si="6"/>
        <v>9</v>
      </c>
      <c r="H67" s="8">
        <f t="shared" si="7"/>
        <v>14</v>
      </c>
    </row>
    <row r="68" spans="1:8" x14ac:dyDescent="0.2">
      <c r="A68" s="8" t="s">
        <v>97</v>
      </c>
      <c r="B68" s="8" t="s">
        <v>10</v>
      </c>
      <c r="C68" s="8" t="s">
        <v>16</v>
      </c>
      <c r="D68" s="8" t="s">
        <v>83</v>
      </c>
      <c r="E68" s="13">
        <v>2015</v>
      </c>
      <c r="G68" s="8">
        <f t="shared" si="6"/>
        <v>5</v>
      </c>
      <c r="H68" s="8">
        <f t="shared" si="7"/>
        <v>10</v>
      </c>
    </row>
    <row r="69" spans="1:8" x14ac:dyDescent="0.2">
      <c r="A69" s="8" t="s">
        <v>97</v>
      </c>
      <c r="B69" s="8" t="s">
        <v>10</v>
      </c>
      <c r="C69" s="8" t="s">
        <v>16</v>
      </c>
      <c r="D69" s="8" t="s">
        <v>98</v>
      </c>
      <c r="E69" s="13">
        <v>2021</v>
      </c>
      <c r="G69" s="8">
        <f t="shared" si="6"/>
        <v>-1</v>
      </c>
      <c r="H69" s="8">
        <f t="shared" si="7"/>
        <v>4</v>
      </c>
    </row>
    <row r="70" spans="1:8" x14ac:dyDescent="0.2">
      <c r="A70" s="8" t="s">
        <v>97</v>
      </c>
      <c r="B70" s="8" t="s">
        <v>10</v>
      </c>
      <c r="C70" s="8" t="s">
        <v>647</v>
      </c>
      <c r="D70" s="8" t="s">
        <v>92</v>
      </c>
      <c r="E70" s="13">
        <v>1993</v>
      </c>
      <c r="G70" s="8">
        <f t="shared" ref="G70:G90" si="8">2020-E70</f>
        <v>27</v>
      </c>
      <c r="H70" s="8">
        <f t="shared" ref="H70:H90" si="9">2025-E70</f>
        <v>32</v>
      </c>
    </row>
    <row r="71" spans="1:8" x14ac:dyDescent="0.2">
      <c r="A71" s="8" t="s">
        <v>97</v>
      </c>
      <c r="B71" s="8" t="s">
        <v>10</v>
      </c>
      <c r="C71" s="8" t="s">
        <v>647</v>
      </c>
      <c r="D71" s="8" t="s">
        <v>69</v>
      </c>
      <c r="E71" s="13">
        <v>1997</v>
      </c>
      <c r="G71" s="8">
        <f t="shared" si="8"/>
        <v>23</v>
      </c>
      <c r="H71" s="8">
        <f t="shared" si="9"/>
        <v>28</v>
      </c>
    </row>
    <row r="72" spans="1:8" x14ac:dyDescent="0.2">
      <c r="A72" s="8" t="s">
        <v>97</v>
      </c>
      <c r="B72" s="8" t="s">
        <v>10</v>
      </c>
      <c r="C72" s="8" t="s">
        <v>647</v>
      </c>
      <c r="D72" s="8" t="s">
        <v>68</v>
      </c>
      <c r="E72" s="13">
        <v>2001</v>
      </c>
      <c r="G72" s="8">
        <f t="shared" si="8"/>
        <v>19</v>
      </c>
      <c r="H72" s="8">
        <f t="shared" si="9"/>
        <v>24</v>
      </c>
    </row>
    <row r="73" spans="1:8" x14ac:dyDescent="0.2">
      <c r="A73" s="8" t="s">
        <v>97</v>
      </c>
      <c r="B73" s="8" t="s">
        <v>10</v>
      </c>
      <c r="C73" s="8" t="s">
        <v>647</v>
      </c>
      <c r="D73" s="8" t="s">
        <v>70</v>
      </c>
      <c r="E73" s="13">
        <v>2006</v>
      </c>
      <c r="G73" s="8">
        <f t="shared" si="8"/>
        <v>14</v>
      </c>
      <c r="H73" s="8">
        <f t="shared" si="9"/>
        <v>19</v>
      </c>
    </row>
    <row r="74" spans="1:8" x14ac:dyDescent="0.2">
      <c r="A74" s="8" t="s">
        <v>97</v>
      </c>
      <c r="B74" s="8" t="s">
        <v>10</v>
      </c>
      <c r="C74" s="8" t="s">
        <v>647</v>
      </c>
      <c r="D74" s="8" t="s">
        <v>93</v>
      </c>
      <c r="E74" s="13">
        <v>2011</v>
      </c>
      <c r="G74" s="8">
        <f t="shared" si="8"/>
        <v>9</v>
      </c>
      <c r="H74" s="8">
        <f t="shared" si="9"/>
        <v>14</v>
      </c>
    </row>
    <row r="75" spans="1:8" x14ac:dyDescent="0.2">
      <c r="A75" s="8" t="s">
        <v>97</v>
      </c>
      <c r="B75" s="8" t="s">
        <v>10</v>
      </c>
      <c r="C75" s="8" t="s">
        <v>647</v>
      </c>
      <c r="D75" s="8" t="s">
        <v>83</v>
      </c>
      <c r="E75" s="13">
        <v>2015</v>
      </c>
      <c r="G75" s="8">
        <f t="shared" si="8"/>
        <v>5</v>
      </c>
      <c r="H75" s="8">
        <f t="shared" si="9"/>
        <v>10</v>
      </c>
    </row>
    <row r="76" spans="1:8" x14ac:dyDescent="0.2">
      <c r="A76" s="8" t="s">
        <v>97</v>
      </c>
      <c r="B76" s="8" t="s">
        <v>10</v>
      </c>
      <c r="C76" s="8" t="s">
        <v>647</v>
      </c>
      <c r="D76" s="8" t="s">
        <v>98</v>
      </c>
      <c r="E76" s="13">
        <v>2021</v>
      </c>
      <c r="G76" s="8">
        <f t="shared" si="8"/>
        <v>-1</v>
      </c>
      <c r="H76" s="8">
        <f t="shared" si="9"/>
        <v>4</v>
      </c>
    </row>
    <row r="77" spans="1:8" x14ac:dyDescent="0.2">
      <c r="A77" s="8" t="s">
        <v>97</v>
      </c>
      <c r="B77" s="8" t="s">
        <v>11</v>
      </c>
      <c r="C77" s="8" t="s">
        <v>15</v>
      </c>
      <c r="D77" s="8" t="s">
        <v>92</v>
      </c>
      <c r="E77" s="55">
        <v>1993</v>
      </c>
      <c r="G77" s="8">
        <f t="shared" si="8"/>
        <v>27</v>
      </c>
      <c r="H77" s="8">
        <f t="shared" si="9"/>
        <v>32</v>
      </c>
    </row>
    <row r="78" spans="1:8" x14ac:dyDescent="0.2">
      <c r="A78" s="8" t="s">
        <v>97</v>
      </c>
      <c r="B78" s="8" t="s">
        <v>11</v>
      </c>
      <c r="C78" s="8" t="s">
        <v>15</v>
      </c>
      <c r="D78" s="8" t="s">
        <v>69</v>
      </c>
      <c r="E78" s="55">
        <v>1997</v>
      </c>
      <c r="G78" s="8">
        <f t="shared" si="8"/>
        <v>23</v>
      </c>
      <c r="H78" s="8">
        <f t="shared" si="9"/>
        <v>28</v>
      </c>
    </row>
    <row r="79" spans="1:8" x14ac:dyDescent="0.2">
      <c r="A79" s="8" t="s">
        <v>97</v>
      </c>
      <c r="B79" s="8" t="s">
        <v>11</v>
      </c>
      <c r="C79" s="8" t="s">
        <v>15</v>
      </c>
      <c r="D79" s="8" t="s">
        <v>68</v>
      </c>
      <c r="E79" s="55">
        <v>2001</v>
      </c>
      <c r="G79" s="8">
        <f t="shared" si="8"/>
        <v>19</v>
      </c>
      <c r="H79" s="8">
        <f t="shared" si="9"/>
        <v>24</v>
      </c>
    </row>
    <row r="80" spans="1:8" x14ac:dyDescent="0.2">
      <c r="A80" s="8" t="s">
        <v>97</v>
      </c>
      <c r="B80" s="8" t="s">
        <v>11</v>
      </c>
      <c r="C80" s="8" t="s">
        <v>15</v>
      </c>
      <c r="D80" s="8" t="s">
        <v>70</v>
      </c>
      <c r="E80" s="55">
        <v>2006</v>
      </c>
      <c r="G80" s="8">
        <f t="shared" si="8"/>
        <v>14</v>
      </c>
      <c r="H80" s="8">
        <f t="shared" si="9"/>
        <v>19</v>
      </c>
    </row>
    <row r="81" spans="1:8" x14ac:dyDescent="0.2">
      <c r="A81" s="8" t="s">
        <v>97</v>
      </c>
      <c r="B81" s="8" t="s">
        <v>11</v>
      </c>
      <c r="C81" s="8" t="s">
        <v>15</v>
      </c>
      <c r="D81" s="8" t="s">
        <v>93</v>
      </c>
      <c r="E81" s="55">
        <v>2013</v>
      </c>
      <c r="G81" s="8">
        <f t="shared" si="8"/>
        <v>7</v>
      </c>
      <c r="H81" s="8">
        <f t="shared" si="9"/>
        <v>12</v>
      </c>
    </row>
    <row r="82" spans="1:8" x14ac:dyDescent="0.2">
      <c r="A82" s="8" t="s">
        <v>97</v>
      </c>
      <c r="B82" s="8" t="s">
        <v>11</v>
      </c>
      <c r="C82" s="8" t="s">
        <v>15</v>
      </c>
      <c r="D82" s="8" t="s">
        <v>83</v>
      </c>
      <c r="E82" s="55">
        <v>2015</v>
      </c>
      <c r="G82" s="8">
        <f t="shared" si="8"/>
        <v>5</v>
      </c>
      <c r="H82" s="8">
        <f t="shared" si="9"/>
        <v>10</v>
      </c>
    </row>
    <row r="83" spans="1:8" x14ac:dyDescent="0.2">
      <c r="A83" s="8" t="s">
        <v>97</v>
      </c>
      <c r="B83" s="8" t="s">
        <v>11</v>
      </c>
      <c r="C83" s="8" t="s">
        <v>15</v>
      </c>
      <c r="D83" s="8" t="s">
        <v>98</v>
      </c>
      <c r="E83" s="55">
        <v>2021</v>
      </c>
      <c r="G83" s="8">
        <f t="shared" si="8"/>
        <v>-1</v>
      </c>
      <c r="H83" s="8">
        <f t="shared" si="9"/>
        <v>4</v>
      </c>
    </row>
    <row r="84" spans="1:8" x14ac:dyDescent="0.2">
      <c r="A84" s="8" t="s">
        <v>97</v>
      </c>
      <c r="B84" s="8" t="s">
        <v>11</v>
      </c>
      <c r="C84" s="8" t="s">
        <v>16</v>
      </c>
      <c r="D84" s="8" t="s">
        <v>92</v>
      </c>
      <c r="E84" s="55">
        <v>1993</v>
      </c>
      <c r="G84" s="8">
        <f t="shared" si="8"/>
        <v>27</v>
      </c>
      <c r="H84" s="8">
        <f t="shared" si="9"/>
        <v>32</v>
      </c>
    </row>
    <row r="85" spans="1:8" x14ac:dyDescent="0.2">
      <c r="A85" s="8" t="s">
        <v>97</v>
      </c>
      <c r="B85" s="8" t="s">
        <v>11</v>
      </c>
      <c r="C85" s="8" t="s">
        <v>16</v>
      </c>
      <c r="D85" s="8" t="s">
        <v>69</v>
      </c>
      <c r="E85" s="55">
        <v>1997</v>
      </c>
      <c r="G85" s="8">
        <f t="shared" si="8"/>
        <v>23</v>
      </c>
      <c r="H85" s="8">
        <f t="shared" si="9"/>
        <v>28</v>
      </c>
    </row>
    <row r="86" spans="1:8" x14ac:dyDescent="0.2">
      <c r="A86" s="8" t="s">
        <v>97</v>
      </c>
      <c r="B86" s="8" t="s">
        <v>11</v>
      </c>
      <c r="C86" s="8" t="s">
        <v>16</v>
      </c>
      <c r="D86" s="8" t="s">
        <v>68</v>
      </c>
      <c r="E86" s="55">
        <v>2001</v>
      </c>
      <c r="G86" s="8">
        <f t="shared" si="8"/>
        <v>19</v>
      </c>
      <c r="H86" s="8">
        <f t="shared" si="9"/>
        <v>24</v>
      </c>
    </row>
    <row r="87" spans="1:8" x14ac:dyDescent="0.2">
      <c r="A87" s="8" t="s">
        <v>97</v>
      </c>
      <c r="B87" s="8" t="s">
        <v>11</v>
      </c>
      <c r="C87" s="8" t="s">
        <v>16</v>
      </c>
      <c r="D87" s="8" t="s">
        <v>70</v>
      </c>
      <c r="E87" s="55">
        <v>2006</v>
      </c>
      <c r="G87" s="8">
        <f t="shared" si="8"/>
        <v>14</v>
      </c>
      <c r="H87" s="8">
        <f t="shared" si="9"/>
        <v>19</v>
      </c>
    </row>
    <row r="88" spans="1:8" x14ac:dyDescent="0.2">
      <c r="A88" s="8" t="s">
        <v>97</v>
      </c>
      <c r="B88" s="8" t="s">
        <v>11</v>
      </c>
      <c r="C88" s="8" t="s">
        <v>16</v>
      </c>
      <c r="D88" s="8" t="s">
        <v>93</v>
      </c>
      <c r="E88" s="55">
        <v>2011</v>
      </c>
      <c r="G88" s="8">
        <f t="shared" si="8"/>
        <v>9</v>
      </c>
      <c r="H88" s="8">
        <f t="shared" si="9"/>
        <v>14</v>
      </c>
    </row>
    <row r="89" spans="1:8" x14ac:dyDescent="0.2">
      <c r="A89" s="8" t="s">
        <v>97</v>
      </c>
      <c r="B89" s="8" t="s">
        <v>11</v>
      </c>
      <c r="C89" s="8" t="s">
        <v>16</v>
      </c>
      <c r="D89" s="8" t="s">
        <v>83</v>
      </c>
      <c r="E89" s="55">
        <v>2015</v>
      </c>
      <c r="G89" s="8">
        <f t="shared" si="8"/>
        <v>5</v>
      </c>
      <c r="H89" s="8">
        <f t="shared" si="9"/>
        <v>10</v>
      </c>
    </row>
    <row r="90" spans="1:8" x14ac:dyDescent="0.2">
      <c r="A90" s="8" t="s">
        <v>97</v>
      </c>
      <c r="B90" s="8" t="s">
        <v>11</v>
      </c>
      <c r="C90" s="8" t="s">
        <v>16</v>
      </c>
      <c r="D90" s="8" t="s">
        <v>98</v>
      </c>
      <c r="E90" s="55">
        <v>2021</v>
      </c>
      <c r="G90" s="8">
        <f t="shared" si="8"/>
        <v>-1</v>
      </c>
      <c r="H90" s="8">
        <f t="shared" si="9"/>
        <v>4</v>
      </c>
    </row>
    <row r="91" spans="1:8" x14ac:dyDescent="0.2">
      <c r="A91" s="8" t="s">
        <v>97</v>
      </c>
      <c r="B91" s="8" t="s">
        <v>11</v>
      </c>
      <c r="C91" s="8" t="s">
        <v>647</v>
      </c>
      <c r="D91" s="8" t="s">
        <v>92</v>
      </c>
      <c r="E91" s="55">
        <v>1993</v>
      </c>
      <c r="G91" s="8">
        <f t="shared" ref="G91:G97" si="10">2020-E91</f>
        <v>27</v>
      </c>
      <c r="H91" s="8">
        <f t="shared" ref="H91:H97" si="11">2025-E91</f>
        <v>32</v>
      </c>
    </row>
    <row r="92" spans="1:8" x14ac:dyDescent="0.2">
      <c r="A92" s="8" t="s">
        <v>97</v>
      </c>
      <c r="B92" s="8" t="s">
        <v>11</v>
      </c>
      <c r="C92" s="8" t="s">
        <v>647</v>
      </c>
      <c r="D92" s="8" t="s">
        <v>69</v>
      </c>
      <c r="E92" s="55">
        <v>1997</v>
      </c>
      <c r="G92" s="8">
        <f t="shared" si="10"/>
        <v>23</v>
      </c>
      <c r="H92" s="8">
        <f t="shared" si="11"/>
        <v>28</v>
      </c>
    </row>
    <row r="93" spans="1:8" x14ac:dyDescent="0.2">
      <c r="A93" s="8" t="s">
        <v>97</v>
      </c>
      <c r="B93" s="8" t="s">
        <v>11</v>
      </c>
      <c r="C93" s="8" t="s">
        <v>647</v>
      </c>
      <c r="D93" s="8" t="s">
        <v>68</v>
      </c>
      <c r="E93" s="55">
        <v>2001</v>
      </c>
      <c r="G93" s="8">
        <f t="shared" si="10"/>
        <v>19</v>
      </c>
      <c r="H93" s="8">
        <f t="shared" si="11"/>
        <v>24</v>
      </c>
    </row>
    <row r="94" spans="1:8" x14ac:dyDescent="0.2">
      <c r="A94" s="8" t="s">
        <v>97</v>
      </c>
      <c r="B94" s="8" t="s">
        <v>11</v>
      </c>
      <c r="C94" s="8" t="s">
        <v>647</v>
      </c>
      <c r="D94" s="8" t="s">
        <v>70</v>
      </c>
      <c r="E94" s="55">
        <v>2006</v>
      </c>
      <c r="G94" s="8">
        <f t="shared" si="10"/>
        <v>14</v>
      </c>
      <c r="H94" s="8">
        <f t="shared" si="11"/>
        <v>19</v>
      </c>
    </row>
    <row r="95" spans="1:8" x14ac:dyDescent="0.2">
      <c r="A95" s="8" t="s">
        <v>97</v>
      </c>
      <c r="B95" s="8" t="s">
        <v>11</v>
      </c>
      <c r="C95" s="8" t="s">
        <v>647</v>
      </c>
      <c r="D95" s="8" t="s">
        <v>93</v>
      </c>
      <c r="E95" s="55">
        <v>2011</v>
      </c>
      <c r="G95" s="8">
        <f t="shared" si="10"/>
        <v>9</v>
      </c>
      <c r="H95" s="8">
        <f t="shared" si="11"/>
        <v>14</v>
      </c>
    </row>
    <row r="96" spans="1:8" x14ac:dyDescent="0.2">
      <c r="A96" s="8" t="s">
        <v>97</v>
      </c>
      <c r="B96" s="8" t="s">
        <v>11</v>
      </c>
      <c r="C96" s="8" t="s">
        <v>647</v>
      </c>
      <c r="D96" s="8" t="s">
        <v>83</v>
      </c>
      <c r="E96" s="55">
        <v>2015</v>
      </c>
      <c r="G96" s="8">
        <f t="shared" si="10"/>
        <v>5</v>
      </c>
      <c r="H96" s="8">
        <f t="shared" si="11"/>
        <v>10</v>
      </c>
    </row>
    <row r="97" spans="1:8" x14ac:dyDescent="0.2">
      <c r="A97" s="8" t="s">
        <v>97</v>
      </c>
      <c r="B97" s="8" t="s">
        <v>11</v>
      </c>
      <c r="C97" s="8" t="s">
        <v>647</v>
      </c>
      <c r="D97" s="8" t="s">
        <v>98</v>
      </c>
      <c r="E97" s="55">
        <v>2021</v>
      </c>
      <c r="G97" s="8">
        <f t="shared" si="10"/>
        <v>-1</v>
      </c>
      <c r="H97" s="8">
        <f t="shared" si="11"/>
        <v>4</v>
      </c>
    </row>
    <row r="98" spans="1:8" x14ac:dyDescent="0.2">
      <c r="A98" s="8" t="s">
        <v>97</v>
      </c>
      <c r="B98" s="8" t="s">
        <v>0</v>
      </c>
      <c r="C98" s="8" t="s">
        <v>16</v>
      </c>
      <c r="D98" s="8" t="s">
        <v>92</v>
      </c>
      <c r="E98" s="13">
        <v>2003</v>
      </c>
      <c r="G98" s="8">
        <f t="shared" si="0"/>
        <v>17</v>
      </c>
      <c r="H98" s="8">
        <f t="shared" si="1"/>
        <v>22</v>
      </c>
    </row>
    <row r="99" spans="1:8" x14ac:dyDescent="0.2">
      <c r="A99" s="8" t="s">
        <v>97</v>
      </c>
      <c r="B99" s="8" t="s">
        <v>0</v>
      </c>
      <c r="C99" s="8" t="s">
        <v>16</v>
      </c>
      <c r="D99" s="8" t="s">
        <v>69</v>
      </c>
      <c r="E99" s="13">
        <v>2005</v>
      </c>
      <c r="G99" s="8">
        <f t="shared" si="0"/>
        <v>15</v>
      </c>
      <c r="H99" s="8">
        <f t="shared" si="1"/>
        <v>20</v>
      </c>
    </row>
    <row r="100" spans="1:8" x14ac:dyDescent="0.2">
      <c r="A100" s="8" t="s">
        <v>97</v>
      </c>
      <c r="B100" s="8" t="s">
        <v>0</v>
      </c>
      <c r="C100" s="8" t="s">
        <v>16</v>
      </c>
      <c r="D100" s="8" t="s">
        <v>68</v>
      </c>
      <c r="E100" s="13">
        <v>2007</v>
      </c>
      <c r="G100" s="8">
        <f t="shared" si="0"/>
        <v>13</v>
      </c>
      <c r="H100" s="8">
        <f t="shared" si="1"/>
        <v>18</v>
      </c>
    </row>
    <row r="101" spans="1:8" x14ac:dyDescent="0.2">
      <c r="A101" s="8" t="s">
        <v>97</v>
      </c>
      <c r="B101" s="8" t="s">
        <v>0</v>
      </c>
      <c r="C101" s="8" t="s">
        <v>16</v>
      </c>
      <c r="D101" s="8" t="s">
        <v>70</v>
      </c>
      <c r="E101" s="13">
        <v>2018</v>
      </c>
      <c r="G101" s="8">
        <f t="shared" ref="G101" si="12">2020-E101</f>
        <v>2</v>
      </c>
      <c r="H101" s="8">
        <f t="shared" ref="H101" si="13">2025-E101</f>
        <v>7</v>
      </c>
    </row>
    <row r="102" spans="1:8" x14ac:dyDescent="0.2">
      <c r="A102" s="8" t="s">
        <v>97</v>
      </c>
      <c r="B102" s="8" t="s">
        <v>0</v>
      </c>
      <c r="C102" s="8" t="s">
        <v>16</v>
      </c>
      <c r="D102" s="8" t="s">
        <v>93</v>
      </c>
      <c r="E102" s="13">
        <v>2021</v>
      </c>
      <c r="G102" s="8">
        <f t="shared" ref="G102:G106" si="14">2020-E102</f>
        <v>-1</v>
      </c>
      <c r="H102" s="8">
        <f t="shared" ref="H102:H106" si="15">2025-E102</f>
        <v>4</v>
      </c>
    </row>
    <row r="103" spans="1:8" x14ac:dyDescent="0.2">
      <c r="A103" s="8" t="s">
        <v>97</v>
      </c>
      <c r="B103" s="8" t="s">
        <v>0</v>
      </c>
      <c r="C103" s="8" t="s">
        <v>15</v>
      </c>
      <c r="D103" s="8" t="s">
        <v>92</v>
      </c>
      <c r="E103" s="55">
        <v>2003</v>
      </c>
      <c r="G103" s="8">
        <f t="shared" si="14"/>
        <v>17</v>
      </c>
      <c r="H103" s="8">
        <f t="shared" si="15"/>
        <v>22</v>
      </c>
    </row>
    <row r="104" spans="1:8" x14ac:dyDescent="0.2">
      <c r="A104" s="8" t="s">
        <v>97</v>
      </c>
      <c r="B104" s="8" t="s">
        <v>0</v>
      </c>
      <c r="C104" s="8" t="s">
        <v>15</v>
      </c>
      <c r="D104" s="8" t="s">
        <v>69</v>
      </c>
      <c r="E104" s="55">
        <v>2005</v>
      </c>
      <c r="G104" s="8">
        <f t="shared" si="14"/>
        <v>15</v>
      </c>
      <c r="H104" s="8">
        <f t="shared" si="15"/>
        <v>20</v>
      </c>
    </row>
    <row r="105" spans="1:8" x14ac:dyDescent="0.2">
      <c r="A105" s="8" t="s">
        <v>97</v>
      </c>
      <c r="B105" s="8" t="s">
        <v>0</v>
      </c>
      <c r="C105" s="8" t="s">
        <v>15</v>
      </c>
      <c r="D105" s="8" t="s">
        <v>68</v>
      </c>
      <c r="E105" s="55">
        <v>2007</v>
      </c>
      <c r="G105" s="8">
        <f t="shared" si="14"/>
        <v>13</v>
      </c>
      <c r="H105" s="8">
        <f t="shared" si="15"/>
        <v>18</v>
      </c>
    </row>
    <row r="106" spans="1:8" x14ac:dyDescent="0.2">
      <c r="A106" s="8" t="s">
        <v>97</v>
      </c>
      <c r="B106" s="8" t="s">
        <v>0</v>
      </c>
      <c r="C106" s="8" t="s">
        <v>15</v>
      </c>
      <c r="D106" s="8" t="s">
        <v>70</v>
      </c>
      <c r="E106" s="55">
        <v>2018</v>
      </c>
      <c r="G106" s="8">
        <f t="shared" si="14"/>
        <v>2</v>
      </c>
      <c r="H106" s="8">
        <f t="shared" si="15"/>
        <v>7</v>
      </c>
    </row>
    <row r="107" spans="1:8" x14ac:dyDescent="0.2">
      <c r="A107" s="8" t="s">
        <v>97</v>
      </c>
      <c r="B107" s="8" t="s">
        <v>0</v>
      </c>
      <c r="C107" s="8" t="s">
        <v>15</v>
      </c>
      <c r="D107" s="8" t="s">
        <v>93</v>
      </c>
      <c r="E107" s="55">
        <v>2021</v>
      </c>
      <c r="G107" s="8">
        <f t="shared" ref="G107:G111" si="16">2020-E107</f>
        <v>-1</v>
      </c>
      <c r="H107" s="8">
        <f t="shared" ref="H107:H111" si="17">2025-E107</f>
        <v>4</v>
      </c>
    </row>
    <row r="108" spans="1:8" x14ac:dyDescent="0.2">
      <c r="A108" s="8" t="s">
        <v>97</v>
      </c>
      <c r="B108" s="8" t="s">
        <v>0</v>
      </c>
      <c r="C108" s="8" t="s">
        <v>647</v>
      </c>
      <c r="D108" s="8" t="s">
        <v>92</v>
      </c>
      <c r="E108" s="55">
        <v>2003</v>
      </c>
      <c r="G108" s="8">
        <f t="shared" si="16"/>
        <v>17</v>
      </c>
      <c r="H108" s="8">
        <f t="shared" si="17"/>
        <v>22</v>
      </c>
    </row>
    <row r="109" spans="1:8" x14ac:dyDescent="0.2">
      <c r="A109" s="8" t="s">
        <v>97</v>
      </c>
      <c r="B109" s="8" t="s">
        <v>0</v>
      </c>
      <c r="C109" s="8" t="s">
        <v>647</v>
      </c>
      <c r="D109" s="8" t="s">
        <v>69</v>
      </c>
      <c r="E109" s="55">
        <v>2005</v>
      </c>
      <c r="G109" s="8">
        <f t="shared" si="16"/>
        <v>15</v>
      </c>
      <c r="H109" s="8">
        <f t="shared" si="17"/>
        <v>20</v>
      </c>
    </row>
    <row r="110" spans="1:8" x14ac:dyDescent="0.2">
      <c r="A110" s="8" t="s">
        <v>97</v>
      </c>
      <c r="B110" s="8" t="s">
        <v>0</v>
      </c>
      <c r="C110" s="8" t="s">
        <v>647</v>
      </c>
      <c r="D110" s="8" t="s">
        <v>68</v>
      </c>
      <c r="E110" s="55">
        <v>2007</v>
      </c>
      <c r="G110" s="8">
        <f t="shared" si="16"/>
        <v>13</v>
      </c>
      <c r="H110" s="8">
        <f t="shared" si="17"/>
        <v>18</v>
      </c>
    </row>
    <row r="111" spans="1:8" x14ac:dyDescent="0.2">
      <c r="A111" s="8" t="s">
        <v>97</v>
      </c>
      <c r="B111" s="8" t="s">
        <v>0</v>
      </c>
      <c r="C111" s="8" t="s">
        <v>647</v>
      </c>
      <c r="D111" s="8" t="s">
        <v>70</v>
      </c>
      <c r="E111" s="55">
        <v>2018</v>
      </c>
      <c r="G111" s="8">
        <f t="shared" si="16"/>
        <v>2</v>
      </c>
      <c r="H111" s="8">
        <f t="shared" si="17"/>
        <v>7</v>
      </c>
    </row>
    <row r="112" spans="1:8" x14ac:dyDescent="0.2">
      <c r="A112" s="8" t="s">
        <v>97</v>
      </c>
      <c r="B112" s="8" t="s">
        <v>0</v>
      </c>
      <c r="C112" s="8" t="s">
        <v>647</v>
      </c>
      <c r="D112" s="8" t="s">
        <v>93</v>
      </c>
      <c r="E112" s="55">
        <v>2021</v>
      </c>
      <c r="G112" s="8">
        <f t="shared" ref="G112" si="18">2020-E112</f>
        <v>-1</v>
      </c>
      <c r="H112" s="8">
        <f t="shared" ref="H112" si="19">2025-E112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1107-030D-0B47-831D-DDA8435ED1D5}">
  <dimension ref="A1:G17"/>
  <sheetViews>
    <sheetView workbookViewId="0">
      <selection activeCell="G16" sqref="G16"/>
    </sheetView>
  </sheetViews>
  <sheetFormatPr baseColWidth="10" defaultRowHeight="16" x14ac:dyDescent="0.2"/>
  <sheetData>
    <row r="1" spans="1:7" x14ac:dyDescent="0.2">
      <c r="A1" s="15" t="s">
        <v>129</v>
      </c>
    </row>
    <row r="2" spans="1:7" x14ac:dyDescent="0.2">
      <c r="A2" t="s">
        <v>2</v>
      </c>
      <c r="B2" t="s">
        <v>0</v>
      </c>
      <c r="C2" t="s">
        <v>10</v>
      </c>
      <c r="D2" t="s">
        <v>11</v>
      </c>
      <c r="E2" t="s">
        <v>12</v>
      </c>
      <c r="F2" t="s">
        <v>13</v>
      </c>
      <c r="G2" s="22" t="s">
        <v>110</v>
      </c>
    </row>
    <row r="3" spans="1:7" x14ac:dyDescent="0.2">
      <c r="A3" t="s">
        <v>66</v>
      </c>
      <c r="B3" s="4">
        <v>1.2</v>
      </c>
      <c r="C3" s="4">
        <v>1.4</v>
      </c>
      <c r="D3" s="4">
        <v>1.4</v>
      </c>
      <c r="E3" s="4">
        <v>1.2</v>
      </c>
      <c r="F3" s="4">
        <v>1.2</v>
      </c>
      <c r="G3" t="s">
        <v>148</v>
      </c>
    </row>
    <row r="4" spans="1:7" x14ac:dyDescent="0.2">
      <c r="A4" t="s">
        <v>1</v>
      </c>
      <c r="B4" s="4">
        <v>1.2</v>
      </c>
      <c r="C4" s="4">
        <v>1.4</v>
      </c>
      <c r="D4" s="4">
        <v>1.4</v>
      </c>
      <c r="E4" s="3">
        <v>1</v>
      </c>
      <c r="F4" s="3">
        <v>1</v>
      </c>
      <c r="G4" t="s">
        <v>224</v>
      </c>
    </row>
    <row r="5" spans="1:7" x14ac:dyDescent="0.2">
      <c r="A5" t="s">
        <v>71</v>
      </c>
      <c r="B5" s="4">
        <v>1.2</v>
      </c>
      <c r="C5" s="4">
        <v>1.4</v>
      </c>
      <c r="D5" s="4">
        <v>1.4</v>
      </c>
      <c r="E5" s="4">
        <v>1.2</v>
      </c>
      <c r="F5" s="4">
        <v>1.2</v>
      </c>
    </row>
    <row r="6" spans="1:7" x14ac:dyDescent="0.2">
      <c r="A6" t="s">
        <v>72</v>
      </c>
      <c r="B6" s="4">
        <v>1.2</v>
      </c>
      <c r="C6" s="4">
        <v>1.4</v>
      </c>
      <c r="D6" s="4">
        <v>1.4</v>
      </c>
      <c r="E6" s="4">
        <v>1.2</v>
      </c>
      <c r="F6" s="4">
        <v>1.2</v>
      </c>
    </row>
    <row r="7" spans="1:7" x14ac:dyDescent="0.2">
      <c r="A7" t="s">
        <v>73</v>
      </c>
      <c r="B7" s="4">
        <v>1.4</v>
      </c>
      <c r="C7" s="4">
        <v>1.6</v>
      </c>
      <c r="D7" s="4">
        <v>1.6</v>
      </c>
      <c r="E7" s="4">
        <v>1.2</v>
      </c>
      <c r="F7" s="4">
        <v>1.2</v>
      </c>
    </row>
    <row r="8" spans="1:7" x14ac:dyDescent="0.2">
      <c r="A8" t="s">
        <v>74</v>
      </c>
      <c r="B8" s="4">
        <v>1.2</v>
      </c>
      <c r="C8" s="4">
        <v>1.4</v>
      </c>
      <c r="D8" s="4">
        <v>1.4</v>
      </c>
      <c r="E8" s="4">
        <v>1.2</v>
      </c>
      <c r="F8" s="4">
        <v>1.2</v>
      </c>
    </row>
    <row r="9" spans="1:7" x14ac:dyDescent="0.2">
      <c r="A9" t="s">
        <v>75</v>
      </c>
      <c r="B9" s="4">
        <v>1.2</v>
      </c>
      <c r="C9" s="4">
        <v>1.4</v>
      </c>
      <c r="D9" s="4">
        <v>1.4</v>
      </c>
      <c r="E9" s="4">
        <v>1.2</v>
      </c>
      <c r="F9" s="4">
        <v>1.2</v>
      </c>
    </row>
    <row r="10" spans="1:7" x14ac:dyDescent="0.2">
      <c r="A10" t="s">
        <v>76</v>
      </c>
      <c r="B10" s="4">
        <v>1.2</v>
      </c>
      <c r="C10" s="4">
        <v>1.4</v>
      </c>
      <c r="D10" s="4">
        <v>1.4</v>
      </c>
      <c r="E10" s="4">
        <v>1.2</v>
      </c>
      <c r="F10" s="4">
        <v>1.2</v>
      </c>
    </row>
    <row r="11" spans="1:7" x14ac:dyDescent="0.2">
      <c r="A11" t="s">
        <v>77</v>
      </c>
      <c r="B11" s="4">
        <v>1.2</v>
      </c>
      <c r="C11" s="4">
        <v>1.4</v>
      </c>
      <c r="D11" s="4">
        <v>1.4</v>
      </c>
      <c r="E11" s="4">
        <v>1.2</v>
      </c>
      <c r="F11" s="4">
        <v>1.2</v>
      </c>
    </row>
    <row r="12" spans="1:7" x14ac:dyDescent="0.2">
      <c r="A12" t="s">
        <v>78</v>
      </c>
      <c r="B12" s="4">
        <v>1.2</v>
      </c>
      <c r="C12" s="4">
        <v>1.4</v>
      </c>
      <c r="D12" s="4">
        <v>1.4</v>
      </c>
      <c r="E12" s="4">
        <v>1.2</v>
      </c>
      <c r="F12" s="4">
        <v>1.2</v>
      </c>
    </row>
    <row r="13" spans="1:7" x14ac:dyDescent="0.2">
      <c r="A13" t="s">
        <v>79</v>
      </c>
      <c r="B13" s="4">
        <v>1.2</v>
      </c>
      <c r="C13" s="4">
        <v>1.4</v>
      </c>
      <c r="D13" s="4">
        <v>1.4</v>
      </c>
      <c r="E13" s="3">
        <v>1</v>
      </c>
      <c r="F13" s="3">
        <v>1</v>
      </c>
      <c r="G13" t="s">
        <v>224</v>
      </c>
    </row>
    <row r="14" spans="1:7" x14ac:dyDescent="0.2">
      <c r="A14" t="s">
        <v>63</v>
      </c>
      <c r="B14" s="4">
        <v>1.8</v>
      </c>
      <c r="C14" s="4">
        <v>1.8</v>
      </c>
      <c r="D14" s="4">
        <v>1.8</v>
      </c>
      <c r="E14" s="4">
        <v>1.2</v>
      </c>
      <c r="F14" s="4">
        <v>1.2</v>
      </c>
      <c r="G14" t="s">
        <v>193</v>
      </c>
    </row>
    <row r="15" spans="1:7" x14ac:dyDescent="0.2">
      <c r="A15" t="s">
        <v>80</v>
      </c>
      <c r="B15" s="4">
        <v>1.2</v>
      </c>
      <c r="C15" s="4">
        <v>1.4</v>
      </c>
      <c r="D15" s="4">
        <v>1.4</v>
      </c>
      <c r="E15" s="3">
        <v>1.3</v>
      </c>
      <c r="F15" s="3">
        <v>1.3</v>
      </c>
      <c r="G15" t="s">
        <v>231</v>
      </c>
    </row>
    <row r="16" spans="1:7" x14ac:dyDescent="0.2">
      <c r="A16" t="s">
        <v>81</v>
      </c>
      <c r="B16" s="4">
        <v>1.2</v>
      </c>
      <c r="C16" s="4">
        <v>1.4</v>
      </c>
      <c r="D16" s="4">
        <v>1.4</v>
      </c>
      <c r="E16" s="4">
        <v>1.2</v>
      </c>
      <c r="F16" s="4">
        <v>1.2</v>
      </c>
    </row>
    <row r="17" spans="1:6" x14ac:dyDescent="0.2">
      <c r="A17" t="s">
        <v>82</v>
      </c>
      <c r="B17" s="4">
        <v>1.2</v>
      </c>
      <c r="C17" s="4">
        <v>1.4</v>
      </c>
      <c r="D17" s="4">
        <v>1.4</v>
      </c>
      <c r="E17" s="4">
        <v>1.2</v>
      </c>
      <c r="F17" s="4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A8EA-A55D-AF44-99BA-CE40CF29C2D5}">
  <dimension ref="A1:G17"/>
  <sheetViews>
    <sheetView workbookViewId="0">
      <selection activeCell="D12" sqref="D12"/>
    </sheetView>
  </sheetViews>
  <sheetFormatPr baseColWidth="10" defaultRowHeight="16" x14ac:dyDescent="0.2"/>
  <sheetData>
    <row r="1" spans="1:7" x14ac:dyDescent="0.2">
      <c r="A1" s="15" t="s">
        <v>171</v>
      </c>
    </row>
    <row r="2" spans="1:7" x14ac:dyDescent="0.2">
      <c r="A2" t="s">
        <v>2</v>
      </c>
      <c r="B2" t="s">
        <v>0</v>
      </c>
      <c r="C2" t="s">
        <v>10</v>
      </c>
      <c r="D2" t="s">
        <v>11</v>
      </c>
      <c r="E2" t="s">
        <v>12</v>
      </c>
      <c r="F2" t="s">
        <v>13</v>
      </c>
      <c r="G2" s="22" t="s">
        <v>110</v>
      </c>
    </row>
    <row r="3" spans="1:7" x14ac:dyDescent="0.2">
      <c r="A3" t="s">
        <v>66</v>
      </c>
      <c r="B3">
        <v>1</v>
      </c>
      <c r="C3">
        <v>1</v>
      </c>
      <c r="D3">
        <v>1</v>
      </c>
      <c r="E3">
        <v>1</v>
      </c>
      <c r="F3">
        <v>1</v>
      </c>
    </row>
    <row r="4" spans="1:7" x14ac:dyDescent="0.2">
      <c r="A4" t="s">
        <v>1</v>
      </c>
      <c r="B4">
        <v>1</v>
      </c>
      <c r="C4">
        <v>1</v>
      </c>
      <c r="D4">
        <v>1</v>
      </c>
      <c r="E4" s="4">
        <v>0.75</v>
      </c>
      <c r="F4" s="4">
        <v>0.75</v>
      </c>
      <c r="G4" t="s">
        <v>225</v>
      </c>
    </row>
    <row r="5" spans="1:7" x14ac:dyDescent="0.2">
      <c r="A5" t="s">
        <v>71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2">
      <c r="A6" t="s">
        <v>72</v>
      </c>
      <c r="B6" s="4">
        <v>0.5</v>
      </c>
      <c r="C6" s="4">
        <v>0.5</v>
      </c>
      <c r="D6" s="4">
        <v>0.65</v>
      </c>
      <c r="E6" s="4">
        <v>0.65</v>
      </c>
      <c r="F6" s="4">
        <v>0.65</v>
      </c>
      <c r="G6" t="s">
        <v>144</v>
      </c>
    </row>
    <row r="7" spans="1:7" x14ac:dyDescent="0.2">
      <c r="A7" t="s">
        <v>73</v>
      </c>
      <c r="B7">
        <v>1</v>
      </c>
      <c r="C7">
        <v>1</v>
      </c>
      <c r="D7">
        <v>1</v>
      </c>
      <c r="E7">
        <v>1</v>
      </c>
      <c r="F7">
        <v>1</v>
      </c>
      <c r="G7" t="s">
        <v>183</v>
      </c>
    </row>
    <row r="8" spans="1:7" x14ac:dyDescent="0.2">
      <c r="A8" t="s">
        <v>74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2">
      <c r="A9" t="s">
        <v>75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2">
      <c r="A10" t="s">
        <v>76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2">
      <c r="A11" t="s">
        <v>77</v>
      </c>
      <c r="B11" s="4">
        <v>1.25</v>
      </c>
      <c r="C11" s="4">
        <v>1.25</v>
      </c>
      <c r="D11">
        <v>1</v>
      </c>
      <c r="E11">
        <v>1</v>
      </c>
      <c r="F11" s="4">
        <v>1.25</v>
      </c>
      <c r="G11" t="s">
        <v>194</v>
      </c>
    </row>
    <row r="12" spans="1:7" x14ac:dyDescent="0.2">
      <c r="A12" t="s">
        <v>78</v>
      </c>
      <c r="B12" s="4">
        <v>1.5</v>
      </c>
      <c r="C12" s="4">
        <v>1.5</v>
      </c>
      <c r="D12">
        <v>1</v>
      </c>
      <c r="E12" s="4">
        <v>0.75</v>
      </c>
      <c r="F12" s="4">
        <v>0.75</v>
      </c>
      <c r="G12" t="s">
        <v>144</v>
      </c>
    </row>
    <row r="13" spans="1:7" x14ac:dyDescent="0.2">
      <c r="A13" t="s">
        <v>79</v>
      </c>
      <c r="B13">
        <v>1</v>
      </c>
      <c r="C13">
        <v>1</v>
      </c>
      <c r="D13">
        <v>1</v>
      </c>
      <c r="E13" s="4">
        <v>0.75</v>
      </c>
      <c r="F13" s="4">
        <v>0.75</v>
      </c>
      <c r="G13" t="s">
        <v>203</v>
      </c>
    </row>
    <row r="14" spans="1:7" x14ac:dyDescent="0.2">
      <c r="A14" t="s">
        <v>63</v>
      </c>
      <c r="B14" s="4">
        <v>1.4</v>
      </c>
      <c r="C14" s="4">
        <v>1.4</v>
      </c>
      <c r="D14" s="4">
        <v>1.4</v>
      </c>
      <c r="E14">
        <v>1</v>
      </c>
      <c r="F14">
        <v>1</v>
      </c>
    </row>
    <row r="15" spans="1:7" x14ac:dyDescent="0.2">
      <c r="A15" t="s">
        <v>80</v>
      </c>
      <c r="B15">
        <v>1.2</v>
      </c>
      <c r="C15">
        <v>1.2</v>
      </c>
      <c r="D15">
        <v>1.2</v>
      </c>
      <c r="E15" s="4">
        <v>1.5</v>
      </c>
      <c r="F15" s="4">
        <v>1.5</v>
      </c>
      <c r="G15" t="s">
        <v>203</v>
      </c>
    </row>
    <row r="16" spans="1:7" x14ac:dyDescent="0.2">
      <c r="A16" t="s">
        <v>81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 x14ac:dyDescent="0.2">
      <c r="A17" t="s">
        <v>82</v>
      </c>
      <c r="B17" s="4">
        <v>0.75</v>
      </c>
      <c r="C17" s="4">
        <v>0.75</v>
      </c>
      <c r="D17" s="4">
        <v>0.75</v>
      </c>
      <c r="E17" s="4">
        <v>0.75</v>
      </c>
      <c r="F17" s="4">
        <v>0.75</v>
      </c>
      <c r="G17" t="s">
        <v>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5673-D29B-0D4E-99DC-DA79BC9569C5}">
  <dimension ref="A1:C18"/>
  <sheetViews>
    <sheetView workbookViewId="0">
      <selection activeCell="B19" sqref="B19"/>
    </sheetView>
  </sheetViews>
  <sheetFormatPr baseColWidth="10" defaultRowHeight="16" x14ac:dyDescent="0.2"/>
  <cols>
    <col min="1" max="1" width="12.1640625" customWidth="1"/>
  </cols>
  <sheetData>
    <row r="1" spans="1:3" x14ac:dyDescent="0.2">
      <c r="A1" t="s">
        <v>235</v>
      </c>
      <c r="B1" s="64" t="s">
        <v>742</v>
      </c>
      <c r="C1" t="s">
        <v>743</v>
      </c>
    </row>
    <row r="2" spans="1:3" x14ac:dyDescent="0.2">
      <c r="A2" t="s">
        <v>135</v>
      </c>
      <c r="B2" t="s">
        <v>730</v>
      </c>
      <c r="C2" s="64">
        <v>43605</v>
      </c>
    </row>
    <row r="3" spans="1:3" x14ac:dyDescent="0.2">
      <c r="A3" t="s">
        <v>342</v>
      </c>
      <c r="B3" t="s">
        <v>732</v>
      </c>
      <c r="C3" s="64">
        <v>43605</v>
      </c>
    </row>
    <row r="4" spans="1:3" x14ac:dyDescent="0.2">
      <c r="A4" t="s">
        <v>337</v>
      </c>
      <c r="B4" t="s">
        <v>731</v>
      </c>
      <c r="C4" s="64">
        <v>43605</v>
      </c>
    </row>
    <row r="5" spans="1:3" x14ac:dyDescent="0.2">
      <c r="A5" t="s">
        <v>334</v>
      </c>
      <c r="B5" t="s">
        <v>734</v>
      </c>
      <c r="C5" s="64">
        <v>43605</v>
      </c>
    </row>
    <row r="6" spans="1:3" x14ac:dyDescent="0.2">
      <c r="A6" t="s">
        <v>466</v>
      </c>
      <c r="B6" t="s">
        <v>735</v>
      </c>
      <c r="C6" s="64">
        <v>43605</v>
      </c>
    </row>
    <row r="7" spans="1:3" x14ac:dyDescent="0.2">
      <c r="A7" t="s">
        <v>450</v>
      </c>
      <c r="B7" t="s">
        <v>736</v>
      </c>
      <c r="C7" s="64">
        <v>43605</v>
      </c>
    </row>
    <row r="8" spans="1:3" x14ac:dyDescent="0.2">
      <c r="A8" t="s">
        <v>97</v>
      </c>
      <c r="B8" t="s">
        <v>738</v>
      </c>
      <c r="C8" s="64">
        <v>43605</v>
      </c>
    </row>
    <row r="9" spans="1:3" x14ac:dyDescent="0.2">
      <c r="A9" t="s">
        <v>528</v>
      </c>
      <c r="B9" t="s">
        <v>739</v>
      </c>
      <c r="C9" s="64">
        <v>43605</v>
      </c>
    </row>
    <row r="10" spans="1:3" x14ac:dyDescent="0.2">
      <c r="A10" t="s">
        <v>469</v>
      </c>
      <c r="B10" t="s">
        <v>740</v>
      </c>
      <c r="C10" s="64">
        <v>43605</v>
      </c>
    </row>
    <row r="11" spans="1:3" x14ac:dyDescent="0.2">
      <c r="A11" t="s">
        <v>552</v>
      </c>
      <c r="B11" t="s">
        <v>741</v>
      </c>
      <c r="C11" s="64">
        <v>43605</v>
      </c>
    </row>
    <row r="12" spans="1:3" x14ac:dyDescent="0.2">
      <c r="A12" t="s">
        <v>513</v>
      </c>
      <c r="B12" t="s">
        <v>744</v>
      </c>
      <c r="C12" s="64">
        <v>43616</v>
      </c>
    </row>
    <row r="13" spans="1:3" x14ac:dyDescent="0.2">
      <c r="A13" t="s">
        <v>135</v>
      </c>
      <c r="B13" t="s">
        <v>745</v>
      </c>
      <c r="C13" s="64">
        <v>43616</v>
      </c>
    </row>
    <row r="14" spans="1:3" x14ac:dyDescent="0.2">
      <c r="A14" t="s">
        <v>464</v>
      </c>
      <c r="B14" t="s">
        <v>747</v>
      </c>
      <c r="C14" s="64">
        <v>43616</v>
      </c>
    </row>
    <row r="15" spans="1:3" x14ac:dyDescent="0.2">
      <c r="A15" t="s">
        <v>462</v>
      </c>
      <c r="B15" t="s">
        <v>748</v>
      </c>
      <c r="C15" s="64">
        <v>43616</v>
      </c>
    </row>
    <row r="16" spans="1:3" x14ac:dyDescent="0.2">
      <c r="A16" t="s">
        <v>548</v>
      </c>
      <c r="B16" t="s">
        <v>740</v>
      </c>
      <c r="C16" s="64">
        <v>43616</v>
      </c>
    </row>
    <row r="17" spans="1:3" x14ac:dyDescent="0.2">
      <c r="A17" t="s">
        <v>626</v>
      </c>
      <c r="B17" t="s">
        <v>740</v>
      </c>
      <c r="C17" s="64">
        <v>43616</v>
      </c>
    </row>
    <row r="18" spans="1:3" x14ac:dyDescent="0.2">
      <c r="A18" t="s">
        <v>450</v>
      </c>
      <c r="B18" t="s">
        <v>758</v>
      </c>
      <c r="C18" s="64">
        <v>43627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D9B8-8A32-2E47-A1DE-477D98A10286}">
  <sheetPr filterMode="1"/>
  <dimension ref="A1:H793"/>
  <sheetViews>
    <sheetView tabSelected="1" zoomScale="150" zoomScaleNormal="150" workbookViewId="0">
      <pane ySplit="1" topLeftCell="A210" activePane="bottomLeft" state="frozen"/>
      <selection pane="bottomLeft" activeCell="E240" sqref="E240"/>
    </sheetView>
  </sheetViews>
  <sheetFormatPr baseColWidth="10" defaultRowHeight="16" x14ac:dyDescent="0.2"/>
  <cols>
    <col min="2" max="2" width="11.1640625" customWidth="1"/>
    <col min="3" max="3" width="13" customWidth="1"/>
    <col min="5" max="5" width="16" bestFit="1" customWidth="1"/>
    <col min="6" max="6" width="16" customWidth="1"/>
    <col min="7" max="7" width="21.33203125" style="36" customWidth="1"/>
    <col min="8" max="8" width="26" bestFit="1" customWidth="1"/>
  </cols>
  <sheetData>
    <row r="1" spans="1:8" x14ac:dyDescent="0.2">
      <c r="A1" s="36" t="s">
        <v>2</v>
      </c>
      <c r="B1" s="36" t="s">
        <v>94</v>
      </c>
      <c r="C1" s="36" t="s">
        <v>62</v>
      </c>
      <c r="D1" s="36" t="s">
        <v>91</v>
      </c>
      <c r="E1" s="36" t="s">
        <v>90</v>
      </c>
      <c r="F1" s="36" t="s">
        <v>87</v>
      </c>
      <c r="G1" s="47" t="s">
        <v>110</v>
      </c>
      <c r="H1" s="47" t="s">
        <v>697</v>
      </c>
    </row>
    <row r="2" spans="1:8" hidden="1" x14ac:dyDescent="0.2">
      <c r="A2" s="36" t="s">
        <v>591</v>
      </c>
      <c r="B2" s="36" t="s">
        <v>15</v>
      </c>
      <c r="C2" s="36" t="s">
        <v>67</v>
      </c>
      <c r="D2" s="36">
        <v>1970</v>
      </c>
      <c r="E2" s="36" t="s">
        <v>65</v>
      </c>
      <c r="F2" s="36" t="s">
        <v>711</v>
      </c>
      <c r="G2" s="45" t="s">
        <v>703</v>
      </c>
      <c r="H2" s="45" t="s">
        <v>714</v>
      </c>
    </row>
    <row r="3" spans="1:8" hidden="1" x14ac:dyDescent="0.2">
      <c r="A3" s="36" t="s">
        <v>591</v>
      </c>
      <c r="B3" s="36" t="s">
        <v>15</v>
      </c>
      <c r="C3" s="36" t="s">
        <v>67</v>
      </c>
      <c r="D3" s="36">
        <v>1994</v>
      </c>
      <c r="E3" s="36" t="s">
        <v>65</v>
      </c>
      <c r="F3" s="36" t="s">
        <v>711</v>
      </c>
      <c r="G3" s="45" t="s">
        <v>703</v>
      </c>
      <c r="H3" s="45" t="s">
        <v>714</v>
      </c>
    </row>
    <row r="4" spans="1:8" hidden="1" x14ac:dyDescent="0.2">
      <c r="A4" s="36" t="s">
        <v>591</v>
      </c>
      <c r="B4" s="36" t="s">
        <v>15</v>
      </c>
      <c r="C4" s="36" t="s">
        <v>67</v>
      </c>
      <c r="D4" s="36">
        <v>1996</v>
      </c>
      <c r="E4" s="36" t="s">
        <v>92</v>
      </c>
      <c r="F4" s="36" t="s">
        <v>711</v>
      </c>
      <c r="G4" s="45" t="s">
        <v>703</v>
      </c>
      <c r="H4" s="45" t="s">
        <v>714</v>
      </c>
    </row>
    <row r="5" spans="1:8" hidden="1" x14ac:dyDescent="0.2">
      <c r="A5" s="36" t="s">
        <v>591</v>
      </c>
      <c r="B5" s="36" t="s">
        <v>15</v>
      </c>
      <c r="C5" s="36" t="s">
        <v>67</v>
      </c>
      <c r="D5" s="36">
        <v>2000</v>
      </c>
      <c r="E5" s="36" t="s">
        <v>69</v>
      </c>
      <c r="F5" s="36" t="s">
        <v>711</v>
      </c>
      <c r="G5" s="45" t="s">
        <v>703</v>
      </c>
      <c r="H5" s="45" t="s">
        <v>714</v>
      </c>
    </row>
    <row r="6" spans="1:8" hidden="1" x14ac:dyDescent="0.2">
      <c r="A6" s="36" t="s">
        <v>591</v>
      </c>
      <c r="B6" s="36" t="s">
        <v>15</v>
      </c>
      <c r="C6" s="36" t="s">
        <v>67</v>
      </c>
      <c r="D6" s="36">
        <v>2007</v>
      </c>
      <c r="E6" s="36" t="s">
        <v>68</v>
      </c>
      <c r="F6" s="36" t="s">
        <v>711</v>
      </c>
      <c r="G6" s="45" t="s">
        <v>703</v>
      </c>
      <c r="H6" s="45" t="s">
        <v>714</v>
      </c>
    </row>
    <row r="7" spans="1:8" hidden="1" x14ac:dyDescent="0.2">
      <c r="A7" s="36" t="s">
        <v>591</v>
      </c>
      <c r="B7" s="36" t="s">
        <v>15</v>
      </c>
      <c r="C7" s="36" t="s">
        <v>67</v>
      </c>
      <c r="D7" s="36">
        <v>2011</v>
      </c>
      <c r="E7" s="36" t="s">
        <v>70</v>
      </c>
      <c r="F7" s="36" t="s">
        <v>711</v>
      </c>
      <c r="G7" s="45" t="s">
        <v>703</v>
      </c>
      <c r="H7" s="45" t="s">
        <v>714</v>
      </c>
    </row>
    <row r="8" spans="1:8" hidden="1" x14ac:dyDescent="0.2">
      <c r="A8" s="36" t="s">
        <v>591</v>
      </c>
      <c r="B8" s="36" t="s">
        <v>15</v>
      </c>
      <c r="C8" s="36" t="s">
        <v>67</v>
      </c>
      <c r="D8" s="36">
        <v>2018</v>
      </c>
      <c r="E8" s="36" t="s">
        <v>93</v>
      </c>
      <c r="F8" s="36" t="s">
        <v>711</v>
      </c>
      <c r="G8" s="45" t="s">
        <v>703</v>
      </c>
      <c r="H8" s="45" t="s">
        <v>714</v>
      </c>
    </row>
    <row r="9" spans="1:8" hidden="1" x14ac:dyDescent="0.2">
      <c r="A9" s="36" t="s">
        <v>591</v>
      </c>
      <c r="B9" s="36" t="s">
        <v>15</v>
      </c>
      <c r="C9" s="36" t="s">
        <v>64</v>
      </c>
      <c r="D9" s="36">
        <v>1970</v>
      </c>
      <c r="E9" s="36" t="s">
        <v>65</v>
      </c>
      <c r="F9" s="36" t="s">
        <v>711</v>
      </c>
      <c r="G9" s="45" t="s">
        <v>703</v>
      </c>
      <c r="H9" s="45" t="s">
        <v>714</v>
      </c>
    </row>
    <row r="10" spans="1:8" hidden="1" x14ac:dyDescent="0.2">
      <c r="A10" s="36" t="s">
        <v>591</v>
      </c>
      <c r="B10" s="36" t="s">
        <v>15</v>
      </c>
      <c r="C10" s="36" t="s">
        <v>64</v>
      </c>
      <c r="D10" s="36">
        <v>2000</v>
      </c>
      <c r="E10" s="36" t="s">
        <v>92</v>
      </c>
      <c r="F10" s="36" t="s">
        <v>711</v>
      </c>
      <c r="G10" s="45" t="s">
        <v>703</v>
      </c>
      <c r="H10" s="45" t="s">
        <v>714</v>
      </c>
    </row>
    <row r="11" spans="1:8" hidden="1" x14ac:dyDescent="0.2">
      <c r="A11" s="36" t="s">
        <v>591</v>
      </c>
      <c r="B11" s="36" t="s">
        <v>15</v>
      </c>
      <c r="C11" s="36" t="s">
        <v>64</v>
      </c>
      <c r="D11" s="36">
        <v>2004</v>
      </c>
      <c r="E11" s="36" t="s">
        <v>69</v>
      </c>
      <c r="F11" s="36" t="s">
        <v>711</v>
      </c>
      <c r="G11" s="45" t="s">
        <v>703</v>
      </c>
      <c r="H11" s="45" t="s">
        <v>714</v>
      </c>
    </row>
    <row r="12" spans="1:8" hidden="1" x14ac:dyDescent="0.2">
      <c r="A12" s="36" t="s">
        <v>591</v>
      </c>
      <c r="B12" s="36" t="s">
        <v>15</v>
      </c>
      <c r="C12" s="36" t="s">
        <v>64</v>
      </c>
      <c r="D12" s="36">
        <v>2007</v>
      </c>
      <c r="E12" s="36" t="s">
        <v>68</v>
      </c>
      <c r="F12" s="36" t="s">
        <v>711</v>
      </c>
      <c r="G12" s="45" t="s">
        <v>703</v>
      </c>
      <c r="H12" s="45" t="s">
        <v>714</v>
      </c>
    </row>
    <row r="13" spans="1:8" hidden="1" x14ac:dyDescent="0.2">
      <c r="A13" s="36" t="s">
        <v>591</v>
      </c>
      <c r="B13" s="36" t="s">
        <v>15</v>
      </c>
      <c r="C13" s="36" t="s">
        <v>64</v>
      </c>
      <c r="D13" s="36">
        <v>2009</v>
      </c>
      <c r="E13" s="36" t="s">
        <v>70</v>
      </c>
      <c r="F13" s="36" t="s">
        <v>711</v>
      </c>
      <c r="G13" s="45" t="s">
        <v>703</v>
      </c>
      <c r="H13" s="45" t="s">
        <v>714</v>
      </c>
    </row>
    <row r="14" spans="1:8" hidden="1" x14ac:dyDescent="0.2">
      <c r="A14" s="36" t="s">
        <v>591</v>
      </c>
      <c r="B14" s="36" t="s">
        <v>15</v>
      </c>
      <c r="C14" s="36" t="s">
        <v>64</v>
      </c>
      <c r="D14" s="36">
        <v>2018</v>
      </c>
      <c r="E14" s="36" t="s">
        <v>93</v>
      </c>
      <c r="F14" s="36" t="s">
        <v>711</v>
      </c>
      <c r="G14" s="45" t="s">
        <v>703</v>
      </c>
      <c r="H14" s="45" t="s">
        <v>714</v>
      </c>
    </row>
    <row r="15" spans="1:8" hidden="1" x14ac:dyDescent="0.2">
      <c r="A15" s="36" t="s">
        <v>591</v>
      </c>
      <c r="B15" s="36" t="s">
        <v>15</v>
      </c>
      <c r="C15" s="36" t="s">
        <v>0</v>
      </c>
      <c r="D15" s="36">
        <v>1970</v>
      </c>
      <c r="E15" s="36" t="s">
        <v>65</v>
      </c>
      <c r="F15" s="36" t="s">
        <v>711</v>
      </c>
      <c r="G15" s="45" t="s">
        <v>703</v>
      </c>
      <c r="H15" s="45" t="s">
        <v>714</v>
      </c>
    </row>
    <row r="16" spans="1:8" hidden="1" x14ac:dyDescent="0.2">
      <c r="A16" s="36" t="s">
        <v>591</v>
      </c>
      <c r="B16" s="36" t="s">
        <v>15</v>
      </c>
      <c r="C16" s="36" t="s">
        <v>0</v>
      </c>
      <c r="D16" s="36">
        <v>2000</v>
      </c>
      <c r="E16" s="36" t="s">
        <v>92</v>
      </c>
      <c r="F16" s="36" t="s">
        <v>711</v>
      </c>
      <c r="G16" s="45" t="s">
        <v>703</v>
      </c>
      <c r="H16" s="45" t="s">
        <v>714</v>
      </c>
    </row>
    <row r="17" spans="1:8" hidden="1" x14ac:dyDescent="0.2">
      <c r="A17" s="36" t="s">
        <v>591</v>
      </c>
      <c r="B17" s="36" t="s">
        <v>15</v>
      </c>
      <c r="C17" s="36" t="s">
        <v>0</v>
      </c>
      <c r="D17" s="36">
        <v>2004</v>
      </c>
      <c r="E17" s="36" t="s">
        <v>69</v>
      </c>
      <c r="F17" s="36" t="s">
        <v>711</v>
      </c>
      <c r="G17" s="45" t="s">
        <v>703</v>
      </c>
      <c r="H17" s="45" t="s">
        <v>714</v>
      </c>
    </row>
    <row r="18" spans="1:8" hidden="1" x14ac:dyDescent="0.2">
      <c r="A18" s="36" t="s">
        <v>591</v>
      </c>
      <c r="B18" s="36" t="s">
        <v>15</v>
      </c>
      <c r="C18" s="36" t="s">
        <v>0</v>
      </c>
      <c r="D18" s="36">
        <v>2007</v>
      </c>
      <c r="E18" s="36" t="s">
        <v>68</v>
      </c>
      <c r="F18" s="36" t="s">
        <v>711</v>
      </c>
      <c r="G18" s="45" t="s">
        <v>703</v>
      </c>
      <c r="H18" s="45" t="s">
        <v>714</v>
      </c>
    </row>
    <row r="19" spans="1:8" hidden="1" x14ac:dyDescent="0.2">
      <c r="A19" s="36" t="s">
        <v>591</v>
      </c>
      <c r="B19" s="36" t="s">
        <v>15</v>
      </c>
      <c r="C19" s="36" t="s">
        <v>0</v>
      </c>
      <c r="D19" s="36">
        <v>2009</v>
      </c>
      <c r="E19" s="36" t="s">
        <v>70</v>
      </c>
      <c r="F19" s="36" t="s">
        <v>711</v>
      </c>
      <c r="G19" s="45" t="s">
        <v>703</v>
      </c>
      <c r="H19" s="45" t="s">
        <v>714</v>
      </c>
    </row>
    <row r="20" spans="1:8" hidden="1" x14ac:dyDescent="0.2">
      <c r="A20" s="36" t="s">
        <v>591</v>
      </c>
      <c r="B20" s="36" t="s">
        <v>15</v>
      </c>
      <c r="C20" s="36" t="s">
        <v>0</v>
      </c>
      <c r="D20" s="36">
        <v>2018</v>
      </c>
      <c r="E20" s="36" t="s">
        <v>93</v>
      </c>
      <c r="F20" s="36" t="s">
        <v>711</v>
      </c>
      <c r="G20" s="45" t="s">
        <v>703</v>
      </c>
      <c r="H20" s="45" t="s">
        <v>714</v>
      </c>
    </row>
    <row r="21" spans="1:8" hidden="1" x14ac:dyDescent="0.2">
      <c r="A21" s="36" t="s">
        <v>591</v>
      </c>
      <c r="B21" s="36" t="s">
        <v>16</v>
      </c>
      <c r="C21" s="36" t="s">
        <v>67</v>
      </c>
      <c r="D21" s="36">
        <v>1970</v>
      </c>
      <c r="E21" s="36" t="s">
        <v>65</v>
      </c>
      <c r="F21" s="36" t="s">
        <v>711</v>
      </c>
      <c r="G21" s="45" t="s">
        <v>703</v>
      </c>
      <c r="H21" s="45" t="s">
        <v>714</v>
      </c>
    </row>
    <row r="22" spans="1:8" hidden="1" x14ac:dyDescent="0.2">
      <c r="A22" s="36" t="s">
        <v>591</v>
      </c>
      <c r="B22" s="36" t="s">
        <v>16</v>
      </c>
      <c r="C22" s="36" t="s">
        <v>67</v>
      </c>
      <c r="D22" s="36">
        <v>1994</v>
      </c>
      <c r="E22" s="36" t="s">
        <v>65</v>
      </c>
      <c r="F22" s="36" t="s">
        <v>711</v>
      </c>
      <c r="G22" s="45" t="s">
        <v>703</v>
      </c>
      <c r="H22" s="45" t="s">
        <v>714</v>
      </c>
    </row>
    <row r="23" spans="1:8" hidden="1" x14ac:dyDescent="0.2">
      <c r="A23" s="36" t="s">
        <v>591</v>
      </c>
      <c r="B23" s="36" t="s">
        <v>16</v>
      </c>
      <c r="C23" s="36" t="s">
        <v>67</v>
      </c>
      <c r="D23" s="36">
        <v>1996</v>
      </c>
      <c r="E23" s="36" t="s">
        <v>92</v>
      </c>
      <c r="F23" s="36" t="s">
        <v>711</v>
      </c>
      <c r="G23" s="45" t="s">
        <v>703</v>
      </c>
      <c r="H23" s="45" t="s">
        <v>714</v>
      </c>
    </row>
    <row r="24" spans="1:8" hidden="1" x14ac:dyDescent="0.2">
      <c r="A24" s="36" t="s">
        <v>591</v>
      </c>
      <c r="B24" s="36" t="s">
        <v>16</v>
      </c>
      <c r="C24" s="36" t="s">
        <v>67</v>
      </c>
      <c r="D24" s="36">
        <v>2000</v>
      </c>
      <c r="E24" s="36" t="s">
        <v>69</v>
      </c>
      <c r="F24" s="36" t="s">
        <v>711</v>
      </c>
      <c r="G24" s="45" t="s">
        <v>703</v>
      </c>
      <c r="H24" s="45" t="s">
        <v>714</v>
      </c>
    </row>
    <row r="25" spans="1:8" hidden="1" x14ac:dyDescent="0.2">
      <c r="A25" s="36" t="s">
        <v>591</v>
      </c>
      <c r="B25" s="36" t="s">
        <v>16</v>
      </c>
      <c r="C25" s="36" t="s">
        <v>67</v>
      </c>
      <c r="D25" s="36">
        <v>2007</v>
      </c>
      <c r="E25" s="36" t="s">
        <v>68</v>
      </c>
      <c r="F25" s="36" t="s">
        <v>711</v>
      </c>
      <c r="G25" s="45" t="s">
        <v>703</v>
      </c>
      <c r="H25" s="45" t="s">
        <v>714</v>
      </c>
    </row>
    <row r="26" spans="1:8" hidden="1" x14ac:dyDescent="0.2">
      <c r="A26" s="36" t="s">
        <v>591</v>
      </c>
      <c r="B26" s="36" t="s">
        <v>16</v>
      </c>
      <c r="C26" s="36" t="s">
        <v>67</v>
      </c>
      <c r="D26" s="36">
        <v>2011</v>
      </c>
      <c r="E26" s="36" t="s">
        <v>70</v>
      </c>
      <c r="F26" s="36" t="s">
        <v>711</v>
      </c>
      <c r="G26" s="45" t="s">
        <v>703</v>
      </c>
      <c r="H26" s="45" t="s">
        <v>714</v>
      </c>
    </row>
    <row r="27" spans="1:8" hidden="1" x14ac:dyDescent="0.2">
      <c r="A27" s="36" t="s">
        <v>591</v>
      </c>
      <c r="B27" s="36" t="s">
        <v>16</v>
      </c>
      <c r="C27" s="36" t="s">
        <v>67</v>
      </c>
      <c r="D27" s="36">
        <v>2018</v>
      </c>
      <c r="E27" s="36" t="s">
        <v>93</v>
      </c>
      <c r="F27" s="36" t="s">
        <v>711</v>
      </c>
      <c r="G27" s="45" t="s">
        <v>703</v>
      </c>
      <c r="H27" s="45" t="s">
        <v>714</v>
      </c>
    </row>
    <row r="28" spans="1:8" hidden="1" x14ac:dyDescent="0.2">
      <c r="A28" s="36" t="s">
        <v>591</v>
      </c>
      <c r="B28" s="36" t="s">
        <v>16</v>
      </c>
      <c r="C28" s="36" t="s">
        <v>64</v>
      </c>
      <c r="D28" s="36">
        <v>1970</v>
      </c>
      <c r="E28" s="36" t="s">
        <v>65</v>
      </c>
      <c r="F28" s="36" t="s">
        <v>711</v>
      </c>
      <c r="G28" s="45" t="s">
        <v>703</v>
      </c>
      <c r="H28" s="45" t="s">
        <v>714</v>
      </c>
    </row>
    <row r="29" spans="1:8" hidden="1" x14ac:dyDescent="0.2">
      <c r="A29" s="36" t="s">
        <v>591</v>
      </c>
      <c r="B29" s="36" t="s">
        <v>16</v>
      </c>
      <c r="C29" s="36" t="s">
        <v>64</v>
      </c>
      <c r="D29" s="36">
        <v>2000</v>
      </c>
      <c r="E29" s="36" t="s">
        <v>92</v>
      </c>
      <c r="F29" s="36" t="s">
        <v>711</v>
      </c>
      <c r="G29" s="45" t="s">
        <v>703</v>
      </c>
      <c r="H29" s="45" t="s">
        <v>714</v>
      </c>
    </row>
    <row r="30" spans="1:8" hidden="1" x14ac:dyDescent="0.2">
      <c r="A30" s="36" t="s">
        <v>591</v>
      </c>
      <c r="B30" s="36" t="s">
        <v>16</v>
      </c>
      <c r="C30" s="36" t="s">
        <v>64</v>
      </c>
      <c r="D30" s="36">
        <v>2004</v>
      </c>
      <c r="E30" s="36" t="s">
        <v>69</v>
      </c>
      <c r="F30" s="36" t="s">
        <v>711</v>
      </c>
      <c r="G30" s="45" t="s">
        <v>703</v>
      </c>
      <c r="H30" s="45" t="s">
        <v>714</v>
      </c>
    </row>
    <row r="31" spans="1:8" hidden="1" x14ac:dyDescent="0.2">
      <c r="A31" s="36" t="s">
        <v>591</v>
      </c>
      <c r="B31" s="36" t="s">
        <v>16</v>
      </c>
      <c r="C31" s="36" t="s">
        <v>64</v>
      </c>
      <c r="D31" s="36">
        <v>2007</v>
      </c>
      <c r="E31" s="36" t="s">
        <v>68</v>
      </c>
      <c r="F31" s="36" t="s">
        <v>711</v>
      </c>
      <c r="G31" s="45" t="s">
        <v>703</v>
      </c>
      <c r="H31" s="45" t="s">
        <v>714</v>
      </c>
    </row>
    <row r="32" spans="1:8" hidden="1" x14ac:dyDescent="0.2">
      <c r="A32" s="36" t="s">
        <v>591</v>
      </c>
      <c r="B32" s="36" t="s">
        <v>16</v>
      </c>
      <c r="C32" s="36" t="s">
        <v>64</v>
      </c>
      <c r="D32" s="36">
        <v>2009</v>
      </c>
      <c r="E32" s="36" t="s">
        <v>70</v>
      </c>
      <c r="F32" s="36" t="s">
        <v>711</v>
      </c>
      <c r="G32" s="45" t="s">
        <v>703</v>
      </c>
      <c r="H32" s="45" t="s">
        <v>714</v>
      </c>
    </row>
    <row r="33" spans="1:8" hidden="1" x14ac:dyDescent="0.2">
      <c r="A33" s="36" t="s">
        <v>591</v>
      </c>
      <c r="B33" s="36" t="s">
        <v>16</v>
      </c>
      <c r="C33" s="36" t="s">
        <v>64</v>
      </c>
      <c r="D33" s="36">
        <v>2018</v>
      </c>
      <c r="E33" s="36" t="s">
        <v>93</v>
      </c>
      <c r="F33" s="36" t="s">
        <v>711</v>
      </c>
      <c r="G33" s="45" t="s">
        <v>703</v>
      </c>
      <c r="H33" s="45" t="s">
        <v>714</v>
      </c>
    </row>
    <row r="34" spans="1:8" hidden="1" x14ac:dyDescent="0.2">
      <c r="A34" s="36" t="s">
        <v>591</v>
      </c>
      <c r="B34" s="36" t="s">
        <v>16</v>
      </c>
      <c r="C34" s="36" t="s">
        <v>0</v>
      </c>
      <c r="D34" s="36">
        <v>1970</v>
      </c>
      <c r="E34" s="36" t="s">
        <v>65</v>
      </c>
      <c r="F34" s="36" t="s">
        <v>711</v>
      </c>
      <c r="G34" s="45" t="s">
        <v>703</v>
      </c>
      <c r="H34" s="45" t="s">
        <v>714</v>
      </c>
    </row>
    <row r="35" spans="1:8" hidden="1" x14ac:dyDescent="0.2">
      <c r="A35" s="36" t="s">
        <v>591</v>
      </c>
      <c r="B35" s="36" t="s">
        <v>16</v>
      </c>
      <c r="C35" s="36" t="s">
        <v>0</v>
      </c>
      <c r="D35" s="36">
        <v>2000</v>
      </c>
      <c r="E35" s="36" t="s">
        <v>92</v>
      </c>
      <c r="F35" s="36" t="s">
        <v>711</v>
      </c>
      <c r="G35" s="45" t="s">
        <v>703</v>
      </c>
      <c r="H35" s="45" t="s">
        <v>714</v>
      </c>
    </row>
    <row r="36" spans="1:8" hidden="1" x14ac:dyDescent="0.2">
      <c r="A36" s="36" t="s">
        <v>591</v>
      </c>
      <c r="B36" s="36" t="s">
        <v>16</v>
      </c>
      <c r="C36" s="36" t="s">
        <v>0</v>
      </c>
      <c r="D36" s="36">
        <v>2004</v>
      </c>
      <c r="E36" s="36" t="s">
        <v>69</v>
      </c>
      <c r="F36" s="36" t="s">
        <v>711</v>
      </c>
      <c r="G36" s="45" t="s">
        <v>703</v>
      </c>
      <c r="H36" s="45" t="s">
        <v>714</v>
      </c>
    </row>
    <row r="37" spans="1:8" hidden="1" x14ac:dyDescent="0.2">
      <c r="A37" s="36" t="s">
        <v>591</v>
      </c>
      <c r="B37" s="36" t="s">
        <v>16</v>
      </c>
      <c r="C37" s="36" t="s">
        <v>0</v>
      </c>
      <c r="D37" s="36">
        <v>2007</v>
      </c>
      <c r="E37" s="36" t="s">
        <v>68</v>
      </c>
      <c r="F37" s="36" t="s">
        <v>711</v>
      </c>
      <c r="G37" s="45" t="s">
        <v>703</v>
      </c>
      <c r="H37" s="45" t="s">
        <v>714</v>
      </c>
    </row>
    <row r="38" spans="1:8" hidden="1" x14ac:dyDescent="0.2">
      <c r="A38" s="36" t="s">
        <v>591</v>
      </c>
      <c r="B38" s="36" t="s">
        <v>16</v>
      </c>
      <c r="C38" s="36" t="s">
        <v>0</v>
      </c>
      <c r="D38" s="36">
        <v>2009</v>
      </c>
      <c r="E38" s="36" t="s">
        <v>70</v>
      </c>
      <c r="F38" s="36" t="s">
        <v>711</v>
      </c>
      <c r="G38" s="45" t="s">
        <v>703</v>
      </c>
      <c r="H38" s="45" t="s">
        <v>714</v>
      </c>
    </row>
    <row r="39" spans="1:8" hidden="1" x14ac:dyDescent="0.2">
      <c r="A39" s="36" t="s">
        <v>591</v>
      </c>
      <c r="B39" s="36" t="s">
        <v>16</v>
      </c>
      <c r="C39" s="36" t="s">
        <v>0</v>
      </c>
      <c r="D39" s="36">
        <v>2018</v>
      </c>
      <c r="E39" s="36" t="s">
        <v>93</v>
      </c>
      <c r="F39" s="36" t="s">
        <v>711</v>
      </c>
      <c r="G39" s="45" t="s">
        <v>703</v>
      </c>
      <c r="H39" s="45" t="s">
        <v>714</v>
      </c>
    </row>
    <row r="40" spans="1:8" hidden="1" x14ac:dyDescent="0.2">
      <c r="A40" s="36" t="s">
        <v>591</v>
      </c>
      <c r="B40" s="36" t="s">
        <v>15</v>
      </c>
      <c r="C40" s="36" t="s">
        <v>67</v>
      </c>
      <c r="D40" s="36">
        <v>1970</v>
      </c>
      <c r="E40" s="36" t="s">
        <v>65</v>
      </c>
      <c r="F40" s="36" t="s">
        <v>692</v>
      </c>
      <c r="G40" s="45" t="s">
        <v>703</v>
      </c>
      <c r="H40" s="45" t="s">
        <v>714</v>
      </c>
    </row>
    <row r="41" spans="1:8" hidden="1" x14ac:dyDescent="0.2">
      <c r="A41" s="36" t="s">
        <v>591</v>
      </c>
      <c r="B41" s="36" t="s">
        <v>15</v>
      </c>
      <c r="C41" s="36" t="s">
        <v>67</v>
      </c>
      <c r="D41" s="36">
        <v>1994</v>
      </c>
      <c r="E41" s="36" t="s">
        <v>65</v>
      </c>
      <c r="F41" s="36" t="s">
        <v>692</v>
      </c>
      <c r="G41" s="45" t="s">
        <v>703</v>
      </c>
      <c r="H41" s="45" t="s">
        <v>714</v>
      </c>
    </row>
    <row r="42" spans="1:8" hidden="1" x14ac:dyDescent="0.2">
      <c r="A42" s="36" t="s">
        <v>591</v>
      </c>
      <c r="B42" s="36" t="s">
        <v>15</v>
      </c>
      <c r="C42" s="36" t="s">
        <v>67</v>
      </c>
      <c r="D42" s="36">
        <v>1996</v>
      </c>
      <c r="E42" s="36" t="s">
        <v>92</v>
      </c>
      <c r="F42" s="36" t="s">
        <v>692</v>
      </c>
      <c r="G42" s="45" t="s">
        <v>703</v>
      </c>
      <c r="H42" s="45" t="s">
        <v>714</v>
      </c>
    </row>
    <row r="43" spans="1:8" hidden="1" x14ac:dyDescent="0.2">
      <c r="A43" s="36" t="s">
        <v>591</v>
      </c>
      <c r="B43" s="36" t="s">
        <v>15</v>
      </c>
      <c r="C43" s="36" t="s">
        <v>67</v>
      </c>
      <c r="D43" s="36">
        <v>2000</v>
      </c>
      <c r="E43" s="36" t="s">
        <v>69</v>
      </c>
      <c r="F43" s="36" t="s">
        <v>692</v>
      </c>
      <c r="G43" s="45" t="s">
        <v>703</v>
      </c>
      <c r="H43" s="45" t="s">
        <v>714</v>
      </c>
    </row>
    <row r="44" spans="1:8" hidden="1" x14ac:dyDescent="0.2">
      <c r="A44" s="36" t="s">
        <v>591</v>
      </c>
      <c r="B44" s="36" t="s">
        <v>15</v>
      </c>
      <c r="C44" s="36" t="s">
        <v>67</v>
      </c>
      <c r="D44" s="36">
        <v>2007</v>
      </c>
      <c r="E44" s="36" t="s">
        <v>68</v>
      </c>
      <c r="F44" s="36" t="s">
        <v>692</v>
      </c>
      <c r="G44" s="45" t="s">
        <v>703</v>
      </c>
      <c r="H44" s="45" t="s">
        <v>714</v>
      </c>
    </row>
    <row r="45" spans="1:8" hidden="1" x14ac:dyDescent="0.2">
      <c r="A45" s="36" t="s">
        <v>591</v>
      </c>
      <c r="B45" s="36" t="s">
        <v>15</v>
      </c>
      <c r="C45" s="36" t="s">
        <v>67</v>
      </c>
      <c r="D45" s="36">
        <v>2011</v>
      </c>
      <c r="E45" s="36" t="s">
        <v>70</v>
      </c>
      <c r="F45" s="36" t="s">
        <v>692</v>
      </c>
      <c r="G45" s="45" t="s">
        <v>703</v>
      </c>
      <c r="H45" s="45" t="s">
        <v>714</v>
      </c>
    </row>
    <row r="46" spans="1:8" hidden="1" x14ac:dyDescent="0.2">
      <c r="A46" s="36" t="s">
        <v>591</v>
      </c>
      <c r="B46" s="36" t="s">
        <v>15</v>
      </c>
      <c r="C46" s="36" t="s">
        <v>67</v>
      </c>
      <c r="D46" s="36">
        <v>2018</v>
      </c>
      <c r="E46" s="36" t="s">
        <v>93</v>
      </c>
      <c r="F46" s="36" t="s">
        <v>692</v>
      </c>
      <c r="G46" s="45" t="s">
        <v>703</v>
      </c>
      <c r="H46" s="45" t="s">
        <v>714</v>
      </c>
    </row>
    <row r="47" spans="1:8" hidden="1" x14ac:dyDescent="0.2">
      <c r="A47" s="36" t="s">
        <v>591</v>
      </c>
      <c r="B47" s="36" t="s">
        <v>15</v>
      </c>
      <c r="C47" s="36" t="s">
        <v>67</v>
      </c>
      <c r="D47" s="60">
        <v>2023</v>
      </c>
      <c r="E47" s="60" t="s">
        <v>83</v>
      </c>
      <c r="F47" s="36" t="s">
        <v>692</v>
      </c>
      <c r="G47" s="47" t="s">
        <v>716</v>
      </c>
      <c r="H47" s="45" t="s">
        <v>714</v>
      </c>
    </row>
    <row r="48" spans="1:8" hidden="1" x14ac:dyDescent="0.2">
      <c r="A48" s="36" t="s">
        <v>591</v>
      </c>
      <c r="B48" s="36" t="s">
        <v>15</v>
      </c>
      <c r="C48" s="36" t="s">
        <v>64</v>
      </c>
      <c r="D48" s="36">
        <v>1970</v>
      </c>
      <c r="E48" s="36" t="s">
        <v>65</v>
      </c>
      <c r="F48" s="36" t="s">
        <v>692</v>
      </c>
      <c r="G48" s="45" t="s">
        <v>703</v>
      </c>
      <c r="H48" s="45" t="s">
        <v>714</v>
      </c>
    </row>
    <row r="49" spans="1:8" hidden="1" x14ac:dyDescent="0.2">
      <c r="A49" s="36" t="s">
        <v>591</v>
      </c>
      <c r="B49" s="36" t="s">
        <v>15</v>
      </c>
      <c r="C49" s="36" t="s">
        <v>64</v>
      </c>
      <c r="D49" s="36">
        <v>2000</v>
      </c>
      <c r="E49" s="36" t="s">
        <v>92</v>
      </c>
      <c r="F49" s="36" t="s">
        <v>692</v>
      </c>
      <c r="G49" s="45" t="s">
        <v>703</v>
      </c>
      <c r="H49" s="45" t="s">
        <v>714</v>
      </c>
    </row>
    <row r="50" spans="1:8" hidden="1" x14ac:dyDescent="0.2">
      <c r="A50" s="36" t="s">
        <v>591</v>
      </c>
      <c r="B50" s="36" t="s">
        <v>15</v>
      </c>
      <c r="C50" s="36" t="s">
        <v>64</v>
      </c>
      <c r="D50" s="36">
        <v>2004</v>
      </c>
      <c r="E50" s="36" t="s">
        <v>69</v>
      </c>
      <c r="F50" s="36" t="s">
        <v>692</v>
      </c>
      <c r="G50" s="45" t="s">
        <v>703</v>
      </c>
      <c r="H50" s="45" t="s">
        <v>714</v>
      </c>
    </row>
    <row r="51" spans="1:8" hidden="1" x14ac:dyDescent="0.2">
      <c r="A51" s="36" t="s">
        <v>591</v>
      </c>
      <c r="B51" s="36" t="s">
        <v>15</v>
      </c>
      <c r="C51" s="36" t="s">
        <v>64</v>
      </c>
      <c r="D51" s="36">
        <v>2007</v>
      </c>
      <c r="E51" s="36" t="s">
        <v>68</v>
      </c>
      <c r="F51" s="36" t="s">
        <v>692</v>
      </c>
      <c r="G51" s="45" t="s">
        <v>703</v>
      </c>
      <c r="H51" s="45" t="s">
        <v>714</v>
      </c>
    </row>
    <row r="52" spans="1:8" hidden="1" x14ac:dyDescent="0.2">
      <c r="A52" s="36" t="s">
        <v>591</v>
      </c>
      <c r="B52" s="36" t="s">
        <v>15</v>
      </c>
      <c r="C52" s="36" t="s">
        <v>64</v>
      </c>
      <c r="D52" s="36">
        <v>2009</v>
      </c>
      <c r="E52" s="36" t="s">
        <v>70</v>
      </c>
      <c r="F52" s="36" t="s">
        <v>692</v>
      </c>
      <c r="G52" s="45" t="s">
        <v>703</v>
      </c>
      <c r="H52" s="45" t="s">
        <v>714</v>
      </c>
    </row>
    <row r="53" spans="1:8" hidden="1" x14ac:dyDescent="0.2">
      <c r="A53" s="36" t="s">
        <v>591</v>
      </c>
      <c r="B53" s="36" t="s">
        <v>15</v>
      </c>
      <c r="C53" s="36" t="s">
        <v>64</v>
      </c>
      <c r="D53" s="36">
        <v>2018</v>
      </c>
      <c r="E53" s="36" t="s">
        <v>93</v>
      </c>
      <c r="F53" s="36" t="s">
        <v>692</v>
      </c>
      <c r="G53" s="45" t="s">
        <v>703</v>
      </c>
      <c r="H53" s="45" t="s">
        <v>714</v>
      </c>
    </row>
    <row r="54" spans="1:8" hidden="1" x14ac:dyDescent="0.2">
      <c r="A54" s="36" t="s">
        <v>591</v>
      </c>
      <c r="B54" s="36" t="s">
        <v>15</v>
      </c>
      <c r="C54" s="36" t="s">
        <v>64</v>
      </c>
      <c r="D54" s="60">
        <v>2023</v>
      </c>
      <c r="E54" s="60" t="s">
        <v>83</v>
      </c>
      <c r="F54" s="36" t="s">
        <v>692</v>
      </c>
      <c r="G54" s="47" t="s">
        <v>716</v>
      </c>
      <c r="H54" s="45" t="s">
        <v>714</v>
      </c>
    </row>
    <row r="55" spans="1:8" hidden="1" x14ac:dyDescent="0.2">
      <c r="A55" s="36" t="s">
        <v>591</v>
      </c>
      <c r="B55" s="36" t="s">
        <v>15</v>
      </c>
      <c r="C55" s="36" t="s">
        <v>0</v>
      </c>
      <c r="D55" s="36">
        <v>1970</v>
      </c>
      <c r="E55" s="36" t="s">
        <v>65</v>
      </c>
      <c r="F55" s="36" t="s">
        <v>692</v>
      </c>
      <c r="G55" s="45" t="s">
        <v>703</v>
      </c>
      <c r="H55" s="45" t="s">
        <v>714</v>
      </c>
    </row>
    <row r="56" spans="1:8" hidden="1" x14ac:dyDescent="0.2">
      <c r="A56" s="36" t="s">
        <v>591</v>
      </c>
      <c r="B56" s="36" t="s">
        <v>15</v>
      </c>
      <c r="C56" s="36" t="s">
        <v>0</v>
      </c>
      <c r="D56" s="36">
        <v>2000</v>
      </c>
      <c r="E56" s="36" t="s">
        <v>92</v>
      </c>
      <c r="F56" s="36" t="s">
        <v>692</v>
      </c>
      <c r="G56" s="45" t="s">
        <v>703</v>
      </c>
      <c r="H56" s="45" t="s">
        <v>714</v>
      </c>
    </row>
    <row r="57" spans="1:8" hidden="1" x14ac:dyDescent="0.2">
      <c r="A57" s="36" t="s">
        <v>591</v>
      </c>
      <c r="B57" s="36" t="s">
        <v>15</v>
      </c>
      <c r="C57" s="36" t="s">
        <v>0</v>
      </c>
      <c r="D57" s="36">
        <v>2004</v>
      </c>
      <c r="E57" s="36" t="s">
        <v>69</v>
      </c>
      <c r="F57" s="36" t="s">
        <v>692</v>
      </c>
      <c r="G57" s="45" t="s">
        <v>703</v>
      </c>
      <c r="H57" s="45" t="s">
        <v>714</v>
      </c>
    </row>
    <row r="58" spans="1:8" hidden="1" x14ac:dyDescent="0.2">
      <c r="A58" s="36" t="s">
        <v>591</v>
      </c>
      <c r="B58" s="36" t="s">
        <v>15</v>
      </c>
      <c r="C58" s="36" t="s">
        <v>0</v>
      </c>
      <c r="D58" s="36">
        <v>2007</v>
      </c>
      <c r="E58" s="36" t="s">
        <v>68</v>
      </c>
      <c r="F58" s="36" t="s">
        <v>692</v>
      </c>
      <c r="G58" s="45" t="s">
        <v>703</v>
      </c>
      <c r="H58" s="45" t="s">
        <v>714</v>
      </c>
    </row>
    <row r="59" spans="1:8" hidden="1" x14ac:dyDescent="0.2">
      <c r="A59" s="36" t="s">
        <v>591</v>
      </c>
      <c r="B59" s="36" t="s">
        <v>15</v>
      </c>
      <c r="C59" s="36" t="s">
        <v>0</v>
      </c>
      <c r="D59" s="36">
        <v>2009</v>
      </c>
      <c r="E59" s="36" t="s">
        <v>70</v>
      </c>
      <c r="F59" s="36" t="s">
        <v>692</v>
      </c>
      <c r="G59" s="45" t="s">
        <v>703</v>
      </c>
      <c r="H59" s="45" t="s">
        <v>714</v>
      </c>
    </row>
    <row r="60" spans="1:8" hidden="1" x14ac:dyDescent="0.2">
      <c r="A60" s="36" t="s">
        <v>591</v>
      </c>
      <c r="B60" s="36" t="s">
        <v>15</v>
      </c>
      <c r="C60" s="36" t="s">
        <v>0</v>
      </c>
      <c r="D60" s="36">
        <v>2018</v>
      </c>
      <c r="E60" s="36" t="s">
        <v>93</v>
      </c>
      <c r="F60" s="36" t="s">
        <v>692</v>
      </c>
      <c r="G60" s="45" t="s">
        <v>703</v>
      </c>
      <c r="H60" s="45" t="s">
        <v>714</v>
      </c>
    </row>
    <row r="61" spans="1:8" hidden="1" x14ac:dyDescent="0.2">
      <c r="A61" s="36" t="s">
        <v>591</v>
      </c>
      <c r="B61" s="36" t="s">
        <v>16</v>
      </c>
      <c r="C61" s="36" t="s">
        <v>67</v>
      </c>
      <c r="D61" s="36">
        <v>1970</v>
      </c>
      <c r="E61" s="36" t="s">
        <v>65</v>
      </c>
      <c r="F61" s="36" t="s">
        <v>692</v>
      </c>
      <c r="G61" s="45" t="s">
        <v>703</v>
      </c>
      <c r="H61" s="45" t="s">
        <v>714</v>
      </c>
    </row>
    <row r="62" spans="1:8" hidden="1" x14ac:dyDescent="0.2">
      <c r="A62" s="36" t="s">
        <v>591</v>
      </c>
      <c r="B62" s="36" t="s">
        <v>16</v>
      </c>
      <c r="C62" s="36" t="s">
        <v>67</v>
      </c>
      <c r="D62" s="36">
        <v>1994</v>
      </c>
      <c r="E62" s="36" t="s">
        <v>65</v>
      </c>
      <c r="F62" s="36" t="s">
        <v>692</v>
      </c>
      <c r="G62" s="45" t="s">
        <v>703</v>
      </c>
      <c r="H62" s="45" t="s">
        <v>714</v>
      </c>
    </row>
    <row r="63" spans="1:8" hidden="1" x14ac:dyDescent="0.2">
      <c r="A63" s="36" t="s">
        <v>591</v>
      </c>
      <c r="B63" s="36" t="s">
        <v>16</v>
      </c>
      <c r="C63" s="36" t="s">
        <v>67</v>
      </c>
      <c r="D63" s="36">
        <v>1996</v>
      </c>
      <c r="E63" s="36" t="s">
        <v>92</v>
      </c>
      <c r="F63" s="36" t="s">
        <v>692</v>
      </c>
      <c r="G63" s="45" t="s">
        <v>703</v>
      </c>
      <c r="H63" s="45" t="s">
        <v>714</v>
      </c>
    </row>
    <row r="64" spans="1:8" hidden="1" x14ac:dyDescent="0.2">
      <c r="A64" s="36" t="s">
        <v>591</v>
      </c>
      <c r="B64" s="36" t="s">
        <v>16</v>
      </c>
      <c r="C64" s="36" t="s">
        <v>67</v>
      </c>
      <c r="D64" s="36">
        <v>2000</v>
      </c>
      <c r="E64" s="36" t="s">
        <v>69</v>
      </c>
      <c r="F64" s="36" t="s">
        <v>692</v>
      </c>
      <c r="G64" s="45" t="s">
        <v>703</v>
      </c>
      <c r="H64" s="45" t="s">
        <v>714</v>
      </c>
    </row>
    <row r="65" spans="1:8" hidden="1" x14ac:dyDescent="0.2">
      <c r="A65" s="36" t="s">
        <v>591</v>
      </c>
      <c r="B65" s="36" t="s">
        <v>16</v>
      </c>
      <c r="C65" s="36" t="s">
        <v>67</v>
      </c>
      <c r="D65" s="36">
        <v>2007</v>
      </c>
      <c r="E65" s="36" t="s">
        <v>68</v>
      </c>
      <c r="F65" s="36" t="s">
        <v>692</v>
      </c>
      <c r="G65" s="45" t="s">
        <v>703</v>
      </c>
      <c r="H65" s="45" t="s">
        <v>714</v>
      </c>
    </row>
    <row r="66" spans="1:8" hidden="1" x14ac:dyDescent="0.2">
      <c r="A66" s="36" t="s">
        <v>591</v>
      </c>
      <c r="B66" s="36" t="s">
        <v>16</v>
      </c>
      <c r="C66" s="36" t="s">
        <v>67</v>
      </c>
      <c r="D66" s="36">
        <v>2011</v>
      </c>
      <c r="E66" s="36" t="s">
        <v>70</v>
      </c>
      <c r="F66" s="36" t="s">
        <v>692</v>
      </c>
      <c r="G66" s="45" t="s">
        <v>703</v>
      </c>
      <c r="H66" s="45" t="s">
        <v>714</v>
      </c>
    </row>
    <row r="67" spans="1:8" hidden="1" x14ac:dyDescent="0.2">
      <c r="A67" s="36" t="s">
        <v>591</v>
      </c>
      <c r="B67" s="36" t="s">
        <v>16</v>
      </c>
      <c r="C67" s="36" t="s">
        <v>67</v>
      </c>
      <c r="D67" s="36">
        <v>2018</v>
      </c>
      <c r="E67" s="36" t="s">
        <v>93</v>
      </c>
      <c r="F67" s="36" t="s">
        <v>692</v>
      </c>
      <c r="G67" s="45" t="s">
        <v>703</v>
      </c>
      <c r="H67" s="45" t="s">
        <v>714</v>
      </c>
    </row>
    <row r="68" spans="1:8" hidden="1" x14ac:dyDescent="0.2">
      <c r="A68" s="36" t="s">
        <v>591</v>
      </c>
      <c r="B68" s="36" t="s">
        <v>16</v>
      </c>
      <c r="C68" s="36" t="s">
        <v>67</v>
      </c>
      <c r="D68" s="60">
        <v>2023</v>
      </c>
      <c r="E68" s="60" t="s">
        <v>83</v>
      </c>
      <c r="F68" s="36" t="s">
        <v>692</v>
      </c>
      <c r="G68" s="47" t="s">
        <v>716</v>
      </c>
      <c r="H68" s="45" t="s">
        <v>714</v>
      </c>
    </row>
    <row r="69" spans="1:8" hidden="1" x14ac:dyDescent="0.2">
      <c r="A69" s="36" t="s">
        <v>591</v>
      </c>
      <c r="B69" s="36" t="s">
        <v>16</v>
      </c>
      <c r="C69" s="36" t="s">
        <v>64</v>
      </c>
      <c r="D69" s="36">
        <v>1970</v>
      </c>
      <c r="E69" s="36" t="s">
        <v>65</v>
      </c>
      <c r="F69" s="36" t="s">
        <v>692</v>
      </c>
      <c r="G69" s="45" t="s">
        <v>703</v>
      </c>
      <c r="H69" s="45" t="s">
        <v>714</v>
      </c>
    </row>
    <row r="70" spans="1:8" hidden="1" x14ac:dyDescent="0.2">
      <c r="A70" s="36" t="s">
        <v>591</v>
      </c>
      <c r="B70" s="36" t="s">
        <v>16</v>
      </c>
      <c r="C70" s="36" t="s">
        <v>64</v>
      </c>
      <c r="D70" s="36">
        <v>2000</v>
      </c>
      <c r="E70" s="36" t="s">
        <v>92</v>
      </c>
      <c r="F70" s="36" t="s">
        <v>692</v>
      </c>
      <c r="G70" s="45" t="s">
        <v>703</v>
      </c>
      <c r="H70" s="45" t="s">
        <v>714</v>
      </c>
    </row>
    <row r="71" spans="1:8" hidden="1" x14ac:dyDescent="0.2">
      <c r="A71" s="36" t="s">
        <v>591</v>
      </c>
      <c r="B71" s="36" t="s">
        <v>16</v>
      </c>
      <c r="C71" s="36" t="s">
        <v>64</v>
      </c>
      <c r="D71" s="36">
        <v>2004</v>
      </c>
      <c r="E71" s="36" t="s">
        <v>69</v>
      </c>
      <c r="F71" s="36" t="s">
        <v>692</v>
      </c>
      <c r="G71" s="45" t="s">
        <v>703</v>
      </c>
      <c r="H71" s="45" t="s">
        <v>714</v>
      </c>
    </row>
    <row r="72" spans="1:8" hidden="1" x14ac:dyDescent="0.2">
      <c r="A72" s="36" t="s">
        <v>591</v>
      </c>
      <c r="B72" s="36" t="s">
        <v>16</v>
      </c>
      <c r="C72" s="36" t="s">
        <v>64</v>
      </c>
      <c r="D72" s="36">
        <v>2007</v>
      </c>
      <c r="E72" s="36" t="s">
        <v>68</v>
      </c>
      <c r="F72" s="36" t="s">
        <v>692</v>
      </c>
      <c r="G72" s="45" t="s">
        <v>703</v>
      </c>
      <c r="H72" s="45" t="s">
        <v>714</v>
      </c>
    </row>
    <row r="73" spans="1:8" hidden="1" x14ac:dyDescent="0.2">
      <c r="A73" s="36" t="s">
        <v>591</v>
      </c>
      <c r="B73" s="36" t="s">
        <v>16</v>
      </c>
      <c r="C73" s="36" t="s">
        <v>64</v>
      </c>
      <c r="D73" s="36">
        <v>2009</v>
      </c>
      <c r="E73" s="36" t="s">
        <v>70</v>
      </c>
      <c r="F73" s="36" t="s">
        <v>692</v>
      </c>
      <c r="G73" s="45" t="s">
        <v>703</v>
      </c>
      <c r="H73" s="45" t="s">
        <v>714</v>
      </c>
    </row>
    <row r="74" spans="1:8" hidden="1" x14ac:dyDescent="0.2">
      <c r="A74" s="36" t="s">
        <v>591</v>
      </c>
      <c r="B74" s="36" t="s">
        <v>16</v>
      </c>
      <c r="C74" s="36" t="s">
        <v>64</v>
      </c>
      <c r="D74" s="36">
        <v>2018</v>
      </c>
      <c r="E74" s="36" t="s">
        <v>93</v>
      </c>
      <c r="F74" s="36" t="s">
        <v>692</v>
      </c>
      <c r="G74" s="45" t="s">
        <v>703</v>
      </c>
      <c r="H74" s="45" t="s">
        <v>714</v>
      </c>
    </row>
    <row r="75" spans="1:8" hidden="1" x14ac:dyDescent="0.2">
      <c r="A75" s="36" t="s">
        <v>591</v>
      </c>
      <c r="B75" s="36" t="s">
        <v>16</v>
      </c>
      <c r="C75" s="36" t="s">
        <v>64</v>
      </c>
      <c r="D75" s="60">
        <v>2023</v>
      </c>
      <c r="E75" s="60" t="s">
        <v>83</v>
      </c>
      <c r="F75" s="36" t="s">
        <v>692</v>
      </c>
      <c r="G75" s="47" t="s">
        <v>716</v>
      </c>
      <c r="H75" s="45" t="s">
        <v>714</v>
      </c>
    </row>
    <row r="76" spans="1:8" hidden="1" x14ac:dyDescent="0.2">
      <c r="A76" s="36" t="s">
        <v>591</v>
      </c>
      <c r="B76" s="36" t="s">
        <v>16</v>
      </c>
      <c r="C76" s="36" t="s">
        <v>0</v>
      </c>
      <c r="D76" s="36">
        <v>1970</v>
      </c>
      <c r="E76" s="36" t="s">
        <v>65</v>
      </c>
      <c r="F76" s="36" t="s">
        <v>692</v>
      </c>
      <c r="G76" s="45" t="s">
        <v>703</v>
      </c>
      <c r="H76" s="45" t="s">
        <v>714</v>
      </c>
    </row>
    <row r="77" spans="1:8" hidden="1" x14ac:dyDescent="0.2">
      <c r="A77" s="36" t="s">
        <v>591</v>
      </c>
      <c r="B77" s="36" t="s">
        <v>16</v>
      </c>
      <c r="C77" s="36" t="s">
        <v>0</v>
      </c>
      <c r="D77" s="36">
        <v>2000</v>
      </c>
      <c r="E77" s="36" t="s">
        <v>92</v>
      </c>
      <c r="F77" s="36" t="s">
        <v>692</v>
      </c>
      <c r="G77" s="45" t="s">
        <v>703</v>
      </c>
      <c r="H77" s="45" t="s">
        <v>714</v>
      </c>
    </row>
    <row r="78" spans="1:8" hidden="1" x14ac:dyDescent="0.2">
      <c r="A78" s="36" t="s">
        <v>591</v>
      </c>
      <c r="B78" s="36" t="s">
        <v>16</v>
      </c>
      <c r="C78" s="36" t="s">
        <v>0</v>
      </c>
      <c r="D78" s="36">
        <v>2004</v>
      </c>
      <c r="E78" s="36" t="s">
        <v>69</v>
      </c>
      <c r="F78" s="36" t="s">
        <v>692</v>
      </c>
      <c r="G78" s="45" t="s">
        <v>703</v>
      </c>
      <c r="H78" s="45" t="s">
        <v>714</v>
      </c>
    </row>
    <row r="79" spans="1:8" hidden="1" x14ac:dyDescent="0.2">
      <c r="A79" s="36" t="s">
        <v>591</v>
      </c>
      <c r="B79" s="36" t="s">
        <v>16</v>
      </c>
      <c r="C79" s="36" t="s">
        <v>0</v>
      </c>
      <c r="D79" s="36">
        <v>2007</v>
      </c>
      <c r="E79" s="36" t="s">
        <v>68</v>
      </c>
      <c r="F79" s="36" t="s">
        <v>692</v>
      </c>
      <c r="G79" s="45" t="s">
        <v>703</v>
      </c>
      <c r="H79" s="45" t="s">
        <v>714</v>
      </c>
    </row>
    <row r="80" spans="1:8" hidden="1" x14ac:dyDescent="0.2">
      <c r="A80" s="36" t="s">
        <v>591</v>
      </c>
      <c r="B80" s="36" t="s">
        <v>16</v>
      </c>
      <c r="C80" s="36" t="s">
        <v>0</v>
      </c>
      <c r="D80" s="36">
        <v>2009</v>
      </c>
      <c r="E80" s="36" t="s">
        <v>70</v>
      </c>
      <c r="F80" s="36" t="s">
        <v>692</v>
      </c>
      <c r="G80" s="45" t="s">
        <v>703</v>
      </c>
      <c r="H80" s="45" t="s">
        <v>714</v>
      </c>
    </row>
    <row r="81" spans="1:8" hidden="1" x14ac:dyDescent="0.2">
      <c r="A81" s="36" t="s">
        <v>591</v>
      </c>
      <c r="B81" s="36" t="s">
        <v>16</v>
      </c>
      <c r="C81" s="36" t="s">
        <v>0</v>
      </c>
      <c r="D81" s="36">
        <v>2018</v>
      </c>
      <c r="E81" s="36" t="s">
        <v>93</v>
      </c>
      <c r="F81" s="36" t="s">
        <v>692</v>
      </c>
      <c r="G81" s="45" t="s">
        <v>703</v>
      </c>
      <c r="H81" s="45" t="s">
        <v>714</v>
      </c>
    </row>
    <row r="82" spans="1:8" hidden="1" x14ac:dyDescent="0.2">
      <c r="A82" s="36" t="s">
        <v>591</v>
      </c>
      <c r="B82" s="36" t="s">
        <v>15</v>
      </c>
      <c r="C82" s="36" t="s">
        <v>67</v>
      </c>
      <c r="D82" s="36">
        <v>1970</v>
      </c>
      <c r="E82" s="36" t="s">
        <v>65</v>
      </c>
      <c r="F82" s="36" t="s">
        <v>88</v>
      </c>
      <c r="G82" s="47"/>
      <c r="H82" t="s">
        <v>714</v>
      </c>
    </row>
    <row r="83" spans="1:8" hidden="1" x14ac:dyDescent="0.2">
      <c r="A83" s="36" t="s">
        <v>591</v>
      </c>
      <c r="B83" s="36" t="s">
        <v>15</v>
      </c>
      <c r="C83" s="36" t="s">
        <v>67</v>
      </c>
      <c r="D83" s="36">
        <v>1994</v>
      </c>
      <c r="E83" s="36" t="s">
        <v>65</v>
      </c>
      <c r="F83" s="36" t="s">
        <v>88</v>
      </c>
      <c r="G83" s="47"/>
      <c r="H83" t="s">
        <v>714</v>
      </c>
    </row>
    <row r="84" spans="1:8" hidden="1" x14ac:dyDescent="0.2">
      <c r="A84" s="36" t="s">
        <v>591</v>
      </c>
      <c r="B84" s="36" t="s">
        <v>15</v>
      </c>
      <c r="C84" s="36" t="s">
        <v>67</v>
      </c>
      <c r="D84" s="36">
        <v>1996</v>
      </c>
      <c r="E84" s="36" t="s">
        <v>92</v>
      </c>
      <c r="F84" s="36" t="s">
        <v>88</v>
      </c>
      <c r="G84" s="47"/>
      <c r="H84" t="s">
        <v>714</v>
      </c>
    </row>
    <row r="85" spans="1:8" hidden="1" x14ac:dyDescent="0.2">
      <c r="A85" s="36" t="s">
        <v>591</v>
      </c>
      <c r="B85" s="36" t="s">
        <v>15</v>
      </c>
      <c r="C85" s="36" t="s">
        <v>67</v>
      </c>
      <c r="D85" s="36">
        <v>2000</v>
      </c>
      <c r="E85" s="36" t="s">
        <v>69</v>
      </c>
      <c r="F85" s="36" t="s">
        <v>88</v>
      </c>
      <c r="G85" s="47"/>
      <c r="H85" t="s">
        <v>714</v>
      </c>
    </row>
    <row r="86" spans="1:8" hidden="1" x14ac:dyDescent="0.2">
      <c r="A86" s="36" t="s">
        <v>591</v>
      </c>
      <c r="B86" s="36" t="s">
        <v>15</v>
      </c>
      <c r="C86" s="36" t="s">
        <v>67</v>
      </c>
      <c r="D86" s="36">
        <v>2007</v>
      </c>
      <c r="E86" s="36" t="s">
        <v>68</v>
      </c>
      <c r="F86" s="36" t="s">
        <v>88</v>
      </c>
      <c r="G86" s="47"/>
      <c r="H86" t="s">
        <v>714</v>
      </c>
    </row>
    <row r="87" spans="1:8" hidden="1" x14ac:dyDescent="0.2">
      <c r="A87" s="36" t="s">
        <v>591</v>
      </c>
      <c r="B87" s="36" t="s">
        <v>15</v>
      </c>
      <c r="C87" s="36" t="s">
        <v>67</v>
      </c>
      <c r="D87" s="36">
        <v>2011</v>
      </c>
      <c r="E87" s="36" t="s">
        <v>70</v>
      </c>
      <c r="F87" s="36" t="s">
        <v>88</v>
      </c>
      <c r="G87" s="47"/>
      <c r="H87" t="s">
        <v>714</v>
      </c>
    </row>
    <row r="88" spans="1:8" hidden="1" x14ac:dyDescent="0.2">
      <c r="A88" s="36" t="s">
        <v>591</v>
      </c>
      <c r="B88" s="36" t="s">
        <v>15</v>
      </c>
      <c r="C88" s="36" t="s">
        <v>67</v>
      </c>
      <c r="D88" s="36">
        <v>2018</v>
      </c>
      <c r="E88" s="36" t="s">
        <v>93</v>
      </c>
      <c r="F88" s="36" t="s">
        <v>88</v>
      </c>
      <c r="G88" s="47"/>
      <c r="H88" t="s">
        <v>714</v>
      </c>
    </row>
    <row r="89" spans="1:8" hidden="1" x14ac:dyDescent="0.2">
      <c r="A89" s="36" t="s">
        <v>591</v>
      </c>
      <c r="B89" s="36" t="s">
        <v>15</v>
      </c>
      <c r="C89" s="36" t="s">
        <v>64</v>
      </c>
      <c r="D89" s="36">
        <v>1970</v>
      </c>
      <c r="E89" s="36" t="s">
        <v>65</v>
      </c>
      <c r="F89" s="36" t="s">
        <v>88</v>
      </c>
      <c r="G89" s="47"/>
      <c r="H89" t="s">
        <v>714</v>
      </c>
    </row>
    <row r="90" spans="1:8" hidden="1" x14ac:dyDescent="0.2">
      <c r="A90" s="36" t="s">
        <v>591</v>
      </c>
      <c r="B90" s="36" t="s">
        <v>15</v>
      </c>
      <c r="C90" s="36" t="s">
        <v>64</v>
      </c>
      <c r="D90" s="36">
        <v>2000</v>
      </c>
      <c r="E90" s="36" t="s">
        <v>92</v>
      </c>
      <c r="F90" s="36" t="s">
        <v>88</v>
      </c>
      <c r="G90" s="47"/>
      <c r="H90" t="s">
        <v>714</v>
      </c>
    </row>
    <row r="91" spans="1:8" hidden="1" x14ac:dyDescent="0.2">
      <c r="A91" s="36" t="s">
        <v>591</v>
      </c>
      <c r="B91" s="36" t="s">
        <v>15</v>
      </c>
      <c r="C91" s="36" t="s">
        <v>64</v>
      </c>
      <c r="D91" s="36">
        <v>2004</v>
      </c>
      <c r="E91" s="36" t="s">
        <v>69</v>
      </c>
      <c r="F91" s="36" t="s">
        <v>88</v>
      </c>
      <c r="G91" s="47"/>
      <c r="H91" t="s">
        <v>714</v>
      </c>
    </row>
    <row r="92" spans="1:8" hidden="1" x14ac:dyDescent="0.2">
      <c r="A92" s="36" t="s">
        <v>591</v>
      </c>
      <c r="B92" s="36" t="s">
        <v>15</v>
      </c>
      <c r="C92" s="36" t="s">
        <v>64</v>
      </c>
      <c r="D92" s="36">
        <v>2007</v>
      </c>
      <c r="E92" s="36" t="s">
        <v>68</v>
      </c>
      <c r="F92" s="36" t="s">
        <v>88</v>
      </c>
      <c r="G92" s="47"/>
      <c r="H92" t="s">
        <v>714</v>
      </c>
    </row>
    <row r="93" spans="1:8" hidden="1" x14ac:dyDescent="0.2">
      <c r="A93" s="36" t="s">
        <v>591</v>
      </c>
      <c r="B93" s="36" t="s">
        <v>15</v>
      </c>
      <c r="C93" s="36" t="s">
        <v>64</v>
      </c>
      <c r="D93" s="36">
        <v>2009</v>
      </c>
      <c r="E93" s="36" t="s">
        <v>70</v>
      </c>
      <c r="F93" s="36" t="s">
        <v>88</v>
      </c>
      <c r="G93" s="47"/>
      <c r="H93" t="s">
        <v>714</v>
      </c>
    </row>
    <row r="94" spans="1:8" hidden="1" x14ac:dyDescent="0.2">
      <c r="A94" s="36" t="s">
        <v>591</v>
      </c>
      <c r="B94" s="36" t="s">
        <v>15</v>
      </c>
      <c r="C94" s="36" t="s">
        <v>64</v>
      </c>
      <c r="D94" s="36">
        <v>2018</v>
      </c>
      <c r="E94" s="36" t="s">
        <v>93</v>
      </c>
      <c r="F94" s="36" t="s">
        <v>88</v>
      </c>
      <c r="G94" s="47"/>
      <c r="H94" t="s">
        <v>714</v>
      </c>
    </row>
    <row r="95" spans="1:8" hidden="1" x14ac:dyDescent="0.2">
      <c r="A95" s="36" t="s">
        <v>591</v>
      </c>
      <c r="B95" s="36" t="s">
        <v>15</v>
      </c>
      <c r="C95" s="36" t="s">
        <v>0</v>
      </c>
      <c r="D95" s="58">
        <v>1970</v>
      </c>
      <c r="E95" s="58" t="s">
        <v>65</v>
      </c>
      <c r="F95" s="36" t="s">
        <v>88</v>
      </c>
      <c r="G95" s="63" t="s">
        <v>715</v>
      </c>
      <c r="H95" t="s">
        <v>714</v>
      </c>
    </row>
    <row r="96" spans="1:8" hidden="1" x14ac:dyDescent="0.2">
      <c r="A96" s="36" t="s">
        <v>591</v>
      </c>
      <c r="B96" s="36" t="s">
        <v>15</v>
      </c>
      <c r="C96" s="36" t="s">
        <v>0</v>
      </c>
      <c r="D96" s="58">
        <v>2000</v>
      </c>
      <c r="E96" s="58" t="s">
        <v>92</v>
      </c>
      <c r="F96" s="36" t="s">
        <v>88</v>
      </c>
      <c r="G96" s="31"/>
      <c r="H96" t="s">
        <v>714</v>
      </c>
    </row>
    <row r="97" spans="1:8" hidden="1" x14ac:dyDescent="0.2">
      <c r="A97" s="36" t="s">
        <v>591</v>
      </c>
      <c r="B97" s="36" t="s">
        <v>15</v>
      </c>
      <c r="C97" s="36" t="s">
        <v>0</v>
      </c>
      <c r="D97" s="58">
        <v>2004</v>
      </c>
      <c r="E97" s="58" t="s">
        <v>69</v>
      </c>
      <c r="F97" s="36" t="s">
        <v>88</v>
      </c>
      <c r="G97" s="31"/>
      <c r="H97" t="s">
        <v>714</v>
      </c>
    </row>
    <row r="98" spans="1:8" hidden="1" x14ac:dyDescent="0.2">
      <c r="A98" s="36" t="s">
        <v>591</v>
      </c>
      <c r="B98" s="36" t="s">
        <v>15</v>
      </c>
      <c r="C98" s="36" t="s">
        <v>0</v>
      </c>
      <c r="D98" s="58">
        <v>2007</v>
      </c>
      <c r="E98" s="58" t="s">
        <v>68</v>
      </c>
      <c r="F98" s="36" t="s">
        <v>88</v>
      </c>
      <c r="G98" s="31"/>
      <c r="H98" t="s">
        <v>714</v>
      </c>
    </row>
    <row r="99" spans="1:8" hidden="1" x14ac:dyDescent="0.2">
      <c r="A99" s="36" t="s">
        <v>591</v>
      </c>
      <c r="B99" s="36" t="s">
        <v>15</v>
      </c>
      <c r="C99" s="36" t="s">
        <v>0</v>
      </c>
      <c r="D99" s="58">
        <v>2009</v>
      </c>
      <c r="E99" s="58" t="s">
        <v>70</v>
      </c>
      <c r="F99" s="36" t="s">
        <v>88</v>
      </c>
      <c r="G99" s="31"/>
      <c r="H99" t="s">
        <v>714</v>
      </c>
    </row>
    <row r="100" spans="1:8" hidden="1" x14ac:dyDescent="0.2">
      <c r="A100" s="36" t="s">
        <v>591</v>
      </c>
      <c r="B100" s="36" t="s">
        <v>15</v>
      </c>
      <c r="C100" s="36" t="s">
        <v>0</v>
      </c>
      <c r="D100" s="58">
        <v>2018</v>
      </c>
      <c r="E100" s="58" t="s">
        <v>93</v>
      </c>
      <c r="F100" s="36" t="s">
        <v>88</v>
      </c>
      <c r="G100" s="31"/>
      <c r="H100" t="s">
        <v>714</v>
      </c>
    </row>
    <row r="101" spans="1:8" hidden="1" x14ac:dyDescent="0.2">
      <c r="A101" s="36" t="s">
        <v>591</v>
      </c>
      <c r="B101" s="36" t="s">
        <v>16</v>
      </c>
      <c r="C101" s="36" t="s">
        <v>67</v>
      </c>
      <c r="D101" s="36">
        <v>1970</v>
      </c>
      <c r="E101" s="36" t="s">
        <v>65</v>
      </c>
      <c r="F101" s="36" t="s">
        <v>88</v>
      </c>
      <c r="G101" s="31"/>
      <c r="H101" t="s">
        <v>714</v>
      </c>
    </row>
    <row r="102" spans="1:8" hidden="1" x14ac:dyDescent="0.2">
      <c r="A102" s="36" t="s">
        <v>591</v>
      </c>
      <c r="B102" s="36" t="s">
        <v>16</v>
      </c>
      <c r="C102" s="36" t="s">
        <v>67</v>
      </c>
      <c r="D102" s="36">
        <v>1994</v>
      </c>
      <c r="E102" s="36" t="s">
        <v>65</v>
      </c>
      <c r="F102" s="36" t="s">
        <v>88</v>
      </c>
      <c r="G102" s="31"/>
      <c r="H102" t="s">
        <v>714</v>
      </c>
    </row>
    <row r="103" spans="1:8" hidden="1" x14ac:dyDescent="0.2">
      <c r="A103" s="36" t="s">
        <v>591</v>
      </c>
      <c r="B103" s="36" t="s">
        <v>16</v>
      </c>
      <c r="C103" s="36" t="s">
        <v>67</v>
      </c>
      <c r="D103" s="36">
        <v>1996</v>
      </c>
      <c r="E103" s="36" t="s">
        <v>92</v>
      </c>
      <c r="F103" s="36" t="s">
        <v>88</v>
      </c>
      <c r="G103" s="31"/>
      <c r="H103" t="s">
        <v>714</v>
      </c>
    </row>
    <row r="104" spans="1:8" hidden="1" x14ac:dyDescent="0.2">
      <c r="A104" s="36" t="s">
        <v>591</v>
      </c>
      <c r="B104" s="36" t="s">
        <v>16</v>
      </c>
      <c r="C104" s="36" t="s">
        <v>67</v>
      </c>
      <c r="D104" s="36">
        <v>2000</v>
      </c>
      <c r="E104" s="36" t="s">
        <v>69</v>
      </c>
      <c r="F104" s="36" t="s">
        <v>88</v>
      </c>
      <c r="G104" s="31"/>
      <c r="H104" t="s">
        <v>714</v>
      </c>
    </row>
    <row r="105" spans="1:8" hidden="1" x14ac:dyDescent="0.2">
      <c r="A105" s="36" t="s">
        <v>591</v>
      </c>
      <c r="B105" s="36" t="s">
        <v>16</v>
      </c>
      <c r="C105" s="36" t="s">
        <v>67</v>
      </c>
      <c r="D105" s="36">
        <v>2007</v>
      </c>
      <c r="E105" s="36" t="s">
        <v>68</v>
      </c>
      <c r="F105" s="36" t="s">
        <v>88</v>
      </c>
      <c r="G105" s="31"/>
      <c r="H105" t="s">
        <v>714</v>
      </c>
    </row>
    <row r="106" spans="1:8" hidden="1" x14ac:dyDescent="0.2">
      <c r="A106" s="36" t="s">
        <v>591</v>
      </c>
      <c r="B106" s="36" t="s">
        <v>16</v>
      </c>
      <c r="C106" s="36" t="s">
        <v>67</v>
      </c>
      <c r="D106" s="36">
        <v>2011</v>
      </c>
      <c r="E106" s="36" t="s">
        <v>70</v>
      </c>
      <c r="F106" s="36" t="s">
        <v>88</v>
      </c>
      <c r="G106" s="31"/>
      <c r="H106" t="s">
        <v>714</v>
      </c>
    </row>
    <row r="107" spans="1:8" hidden="1" x14ac:dyDescent="0.2">
      <c r="A107" s="36" t="s">
        <v>591</v>
      </c>
      <c r="B107" s="36" t="s">
        <v>16</v>
      </c>
      <c r="C107" s="36" t="s">
        <v>67</v>
      </c>
      <c r="D107" s="36">
        <v>2018</v>
      </c>
      <c r="E107" s="36" t="s">
        <v>93</v>
      </c>
      <c r="F107" s="36" t="s">
        <v>88</v>
      </c>
      <c r="G107" s="31"/>
      <c r="H107" t="s">
        <v>714</v>
      </c>
    </row>
    <row r="108" spans="1:8" hidden="1" x14ac:dyDescent="0.2">
      <c r="A108" s="36" t="s">
        <v>591</v>
      </c>
      <c r="B108" s="36" t="s">
        <v>16</v>
      </c>
      <c r="C108" s="36" t="s">
        <v>64</v>
      </c>
      <c r="D108" s="36">
        <v>1970</v>
      </c>
      <c r="E108" s="36" t="s">
        <v>65</v>
      </c>
      <c r="F108" s="36" t="s">
        <v>88</v>
      </c>
      <c r="G108" s="31"/>
      <c r="H108" t="s">
        <v>714</v>
      </c>
    </row>
    <row r="109" spans="1:8" hidden="1" x14ac:dyDescent="0.2">
      <c r="A109" s="36" t="s">
        <v>591</v>
      </c>
      <c r="B109" s="36" t="s">
        <v>16</v>
      </c>
      <c r="C109" s="36" t="s">
        <v>64</v>
      </c>
      <c r="D109" s="36">
        <v>2000</v>
      </c>
      <c r="E109" s="36" t="s">
        <v>92</v>
      </c>
      <c r="F109" s="36" t="s">
        <v>88</v>
      </c>
      <c r="G109" s="31"/>
      <c r="H109" t="s">
        <v>714</v>
      </c>
    </row>
    <row r="110" spans="1:8" hidden="1" x14ac:dyDescent="0.2">
      <c r="A110" s="36" t="s">
        <v>591</v>
      </c>
      <c r="B110" s="36" t="s">
        <v>16</v>
      </c>
      <c r="C110" s="36" t="s">
        <v>64</v>
      </c>
      <c r="D110" s="36">
        <v>2004</v>
      </c>
      <c r="E110" s="36" t="s">
        <v>69</v>
      </c>
      <c r="F110" s="36" t="s">
        <v>88</v>
      </c>
      <c r="G110" s="31"/>
      <c r="H110" t="s">
        <v>714</v>
      </c>
    </row>
    <row r="111" spans="1:8" hidden="1" x14ac:dyDescent="0.2">
      <c r="A111" s="36" t="s">
        <v>591</v>
      </c>
      <c r="B111" s="36" t="s">
        <v>16</v>
      </c>
      <c r="C111" s="36" t="s">
        <v>64</v>
      </c>
      <c r="D111" s="36">
        <v>2007</v>
      </c>
      <c r="E111" s="36" t="s">
        <v>68</v>
      </c>
      <c r="F111" s="36" t="s">
        <v>88</v>
      </c>
      <c r="G111" s="31"/>
      <c r="H111" t="s">
        <v>714</v>
      </c>
    </row>
    <row r="112" spans="1:8" hidden="1" x14ac:dyDescent="0.2">
      <c r="A112" s="36" t="s">
        <v>591</v>
      </c>
      <c r="B112" s="36" t="s">
        <v>16</v>
      </c>
      <c r="C112" s="36" t="s">
        <v>64</v>
      </c>
      <c r="D112" s="36">
        <v>2009</v>
      </c>
      <c r="E112" s="36" t="s">
        <v>70</v>
      </c>
      <c r="F112" s="36" t="s">
        <v>88</v>
      </c>
      <c r="G112" s="31"/>
      <c r="H112" t="s">
        <v>714</v>
      </c>
    </row>
    <row r="113" spans="1:8" hidden="1" x14ac:dyDescent="0.2">
      <c r="A113" s="36" t="s">
        <v>591</v>
      </c>
      <c r="B113" s="36" t="s">
        <v>16</v>
      </c>
      <c r="C113" s="36" t="s">
        <v>64</v>
      </c>
      <c r="D113" s="36">
        <v>2018</v>
      </c>
      <c r="E113" s="36" t="s">
        <v>93</v>
      </c>
      <c r="F113" s="36" t="s">
        <v>88</v>
      </c>
      <c r="G113" s="31"/>
      <c r="H113" t="s">
        <v>714</v>
      </c>
    </row>
    <row r="114" spans="1:8" hidden="1" x14ac:dyDescent="0.2">
      <c r="A114" s="36" t="s">
        <v>591</v>
      </c>
      <c r="B114" s="36" t="s">
        <v>16</v>
      </c>
      <c r="C114" s="36" t="s">
        <v>0</v>
      </c>
      <c r="D114" s="58">
        <v>1970</v>
      </c>
      <c r="E114" s="58" t="s">
        <v>65</v>
      </c>
      <c r="F114" s="36" t="s">
        <v>88</v>
      </c>
      <c r="G114" s="63" t="s">
        <v>715</v>
      </c>
      <c r="H114" t="s">
        <v>714</v>
      </c>
    </row>
    <row r="115" spans="1:8" hidden="1" x14ac:dyDescent="0.2">
      <c r="A115" s="36" t="s">
        <v>591</v>
      </c>
      <c r="B115" s="36" t="s">
        <v>16</v>
      </c>
      <c r="C115" s="36" t="s">
        <v>0</v>
      </c>
      <c r="D115" s="58">
        <v>2000</v>
      </c>
      <c r="E115" s="58" t="s">
        <v>92</v>
      </c>
      <c r="F115" s="36" t="s">
        <v>88</v>
      </c>
      <c r="G115" s="31"/>
      <c r="H115" t="s">
        <v>714</v>
      </c>
    </row>
    <row r="116" spans="1:8" hidden="1" x14ac:dyDescent="0.2">
      <c r="A116" s="36" t="s">
        <v>591</v>
      </c>
      <c r="B116" s="36" t="s">
        <v>16</v>
      </c>
      <c r="C116" s="36" t="s">
        <v>0</v>
      </c>
      <c r="D116" s="58">
        <v>2004</v>
      </c>
      <c r="E116" s="58" t="s">
        <v>69</v>
      </c>
      <c r="F116" s="36" t="s">
        <v>88</v>
      </c>
      <c r="G116" s="31"/>
      <c r="H116" t="s">
        <v>714</v>
      </c>
    </row>
    <row r="117" spans="1:8" hidden="1" x14ac:dyDescent="0.2">
      <c r="A117" s="36" t="s">
        <v>591</v>
      </c>
      <c r="B117" s="36" t="s">
        <v>16</v>
      </c>
      <c r="C117" s="36" t="s">
        <v>0</v>
      </c>
      <c r="D117" s="58">
        <v>2007</v>
      </c>
      <c r="E117" s="58" t="s">
        <v>68</v>
      </c>
      <c r="F117" s="36" t="s">
        <v>88</v>
      </c>
      <c r="G117" s="31"/>
      <c r="H117" t="s">
        <v>714</v>
      </c>
    </row>
    <row r="118" spans="1:8" hidden="1" x14ac:dyDescent="0.2">
      <c r="A118" s="36" t="s">
        <v>591</v>
      </c>
      <c r="B118" s="36" t="s">
        <v>16</v>
      </c>
      <c r="C118" s="36" t="s">
        <v>0</v>
      </c>
      <c r="D118" s="58">
        <v>2009</v>
      </c>
      <c r="E118" s="58" t="s">
        <v>70</v>
      </c>
      <c r="F118" s="36" t="s">
        <v>88</v>
      </c>
      <c r="G118" s="31"/>
      <c r="H118" t="s">
        <v>714</v>
      </c>
    </row>
    <row r="119" spans="1:8" hidden="1" x14ac:dyDescent="0.2">
      <c r="A119" s="36" t="s">
        <v>591</v>
      </c>
      <c r="B119" s="36" t="s">
        <v>16</v>
      </c>
      <c r="C119" s="36" t="s">
        <v>0</v>
      </c>
      <c r="D119" s="58">
        <v>2018</v>
      </c>
      <c r="E119" s="58" t="s">
        <v>93</v>
      </c>
      <c r="F119" s="36" t="s">
        <v>88</v>
      </c>
      <c r="G119" s="31"/>
      <c r="H119" t="s">
        <v>714</v>
      </c>
    </row>
    <row r="120" spans="1:8" hidden="1" x14ac:dyDescent="0.2">
      <c r="A120" s="36" t="s">
        <v>334</v>
      </c>
      <c r="B120" s="36" t="s">
        <v>15</v>
      </c>
      <c r="C120" s="36" t="s">
        <v>67</v>
      </c>
      <c r="D120" s="36">
        <v>1970</v>
      </c>
      <c r="E120" s="36" t="s">
        <v>65</v>
      </c>
      <c r="F120" s="36" t="s">
        <v>88</v>
      </c>
      <c r="G120" s="31"/>
    </row>
    <row r="121" spans="1:8" hidden="1" x14ac:dyDescent="0.2">
      <c r="A121" s="36" t="s">
        <v>334</v>
      </c>
      <c r="B121" s="36" t="s">
        <v>15</v>
      </c>
      <c r="C121" s="36" t="s">
        <v>67</v>
      </c>
      <c r="D121" s="36">
        <v>1996</v>
      </c>
      <c r="E121" s="36" t="s">
        <v>92</v>
      </c>
      <c r="F121" s="36" t="s">
        <v>88</v>
      </c>
      <c r="G121" s="31"/>
    </row>
    <row r="122" spans="1:8" hidden="1" x14ac:dyDescent="0.2">
      <c r="A122" s="36" t="s">
        <v>334</v>
      </c>
      <c r="B122" s="36" t="s">
        <v>15</v>
      </c>
      <c r="C122" s="36" t="s">
        <v>67</v>
      </c>
      <c r="D122" s="36">
        <v>2003</v>
      </c>
      <c r="E122" s="36" t="s">
        <v>68</v>
      </c>
      <c r="F122" s="36" t="s">
        <v>88</v>
      </c>
      <c r="G122" s="31"/>
    </row>
    <row r="123" spans="1:8" hidden="1" x14ac:dyDescent="0.2">
      <c r="A123" s="36" t="s">
        <v>334</v>
      </c>
      <c r="B123" s="36" t="s">
        <v>15</v>
      </c>
      <c r="C123" s="36" t="s">
        <v>67</v>
      </c>
      <c r="D123" s="36">
        <v>2008</v>
      </c>
      <c r="E123" s="36" t="s">
        <v>70</v>
      </c>
      <c r="F123" s="36" t="s">
        <v>88</v>
      </c>
      <c r="G123" s="31"/>
    </row>
    <row r="124" spans="1:8" hidden="1" x14ac:dyDescent="0.2">
      <c r="A124" s="36" t="s">
        <v>334</v>
      </c>
      <c r="B124" s="36" t="s">
        <v>15</v>
      </c>
      <c r="C124" s="36" t="s">
        <v>67</v>
      </c>
      <c r="D124" s="36">
        <v>2011</v>
      </c>
      <c r="E124" s="36" t="s">
        <v>93</v>
      </c>
      <c r="F124" s="36" t="s">
        <v>88</v>
      </c>
      <c r="G124" s="31"/>
    </row>
    <row r="125" spans="1:8" hidden="1" x14ac:dyDescent="0.2">
      <c r="A125" s="36" t="s">
        <v>334</v>
      </c>
      <c r="B125" s="36" t="s">
        <v>15</v>
      </c>
      <c r="C125" s="36" t="s">
        <v>64</v>
      </c>
      <c r="D125" s="36">
        <v>1970</v>
      </c>
      <c r="E125" s="36" t="s">
        <v>65</v>
      </c>
      <c r="F125" s="36" t="s">
        <v>88</v>
      </c>
      <c r="G125" s="31"/>
    </row>
    <row r="126" spans="1:8" hidden="1" x14ac:dyDescent="0.2">
      <c r="A126" s="36" t="s">
        <v>334</v>
      </c>
      <c r="B126" s="36" t="s">
        <v>15</v>
      </c>
      <c r="C126" s="36" t="s">
        <v>64</v>
      </c>
      <c r="D126" s="36">
        <v>1995</v>
      </c>
      <c r="E126" s="36" t="s">
        <v>92</v>
      </c>
      <c r="F126" s="36" t="s">
        <v>88</v>
      </c>
      <c r="G126" s="31"/>
    </row>
    <row r="127" spans="1:8" hidden="1" x14ac:dyDescent="0.2">
      <c r="A127" s="36" t="s">
        <v>334</v>
      </c>
      <c r="B127" s="36" t="s">
        <v>15</v>
      </c>
      <c r="C127" s="36" t="s">
        <v>64</v>
      </c>
      <c r="D127" s="36">
        <v>2003</v>
      </c>
      <c r="E127" s="36" t="s">
        <v>69</v>
      </c>
      <c r="F127" s="36" t="s">
        <v>88</v>
      </c>
      <c r="G127" s="31"/>
    </row>
    <row r="128" spans="1:8" hidden="1" x14ac:dyDescent="0.2">
      <c r="A128" s="36" t="s">
        <v>334</v>
      </c>
      <c r="B128" s="36" t="s">
        <v>15</v>
      </c>
      <c r="C128" s="36" t="s">
        <v>64</v>
      </c>
      <c r="D128" s="36">
        <v>2007</v>
      </c>
      <c r="E128" s="36" t="s">
        <v>70</v>
      </c>
      <c r="F128" s="36" t="s">
        <v>88</v>
      </c>
      <c r="G128" s="31"/>
    </row>
    <row r="129" spans="1:7" hidden="1" x14ac:dyDescent="0.2">
      <c r="A129" s="36" t="s">
        <v>334</v>
      </c>
      <c r="B129" s="36" t="s">
        <v>15</v>
      </c>
      <c r="C129" s="36" t="s">
        <v>64</v>
      </c>
      <c r="D129" s="36">
        <v>2016</v>
      </c>
      <c r="E129" s="36" t="s">
        <v>93</v>
      </c>
      <c r="F129" s="36" t="s">
        <v>88</v>
      </c>
      <c r="G129" s="31" t="s">
        <v>733</v>
      </c>
    </row>
    <row r="130" spans="1:7" hidden="1" x14ac:dyDescent="0.2">
      <c r="A130" s="36" t="s">
        <v>334</v>
      </c>
      <c r="B130" s="36" t="s">
        <v>16</v>
      </c>
      <c r="C130" s="36" t="s">
        <v>64</v>
      </c>
      <c r="D130" s="36">
        <v>1995</v>
      </c>
      <c r="E130" s="36" t="s">
        <v>92</v>
      </c>
      <c r="F130" s="36" t="s">
        <v>88</v>
      </c>
      <c r="G130" s="31"/>
    </row>
    <row r="131" spans="1:7" hidden="1" x14ac:dyDescent="0.2">
      <c r="A131" s="36" t="s">
        <v>334</v>
      </c>
      <c r="B131" s="36" t="s">
        <v>16</v>
      </c>
      <c r="C131" s="36" t="s">
        <v>64</v>
      </c>
      <c r="D131" s="36">
        <v>2004</v>
      </c>
      <c r="E131" s="36" t="s">
        <v>69</v>
      </c>
      <c r="F131" s="36" t="s">
        <v>88</v>
      </c>
      <c r="G131" s="31"/>
    </row>
    <row r="132" spans="1:7" hidden="1" x14ac:dyDescent="0.2">
      <c r="A132" s="36" t="s">
        <v>334</v>
      </c>
      <c r="B132" s="36" t="s">
        <v>16</v>
      </c>
      <c r="C132" s="36" t="s">
        <v>64</v>
      </c>
      <c r="D132" s="36">
        <v>2006</v>
      </c>
      <c r="E132" s="36" t="s">
        <v>68</v>
      </c>
      <c r="F132" s="36" t="s">
        <v>88</v>
      </c>
      <c r="G132" s="31"/>
    </row>
    <row r="133" spans="1:7" hidden="1" x14ac:dyDescent="0.2">
      <c r="A133" s="36" t="s">
        <v>334</v>
      </c>
      <c r="B133" s="36" t="s">
        <v>16</v>
      </c>
      <c r="C133" s="36" t="s">
        <v>64</v>
      </c>
      <c r="D133" s="36">
        <v>2010</v>
      </c>
      <c r="E133" s="36" t="s">
        <v>70</v>
      </c>
      <c r="F133" s="36" t="s">
        <v>88</v>
      </c>
      <c r="G133" s="31"/>
    </row>
    <row r="134" spans="1:7" hidden="1" x14ac:dyDescent="0.2">
      <c r="A134" s="36" t="s">
        <v>334</v>
      </c>
      <c r="B134" s="36" t="s">
        <v>16</v>
      </c>
      <c r="C134" s="36" t="s">
        <v>64</v>
      </c>
      <c r="D134" s="36">
        <v>2016</v>
      </c>
      <c r="E134" s="36" t="s">
        <v>93</v>
      </c>
      <c r="F134" s="36" t="s">
        <v>88</v>
      </c>
      <c r="G134" s="31"/>
    </row>
    <row r="135" spans="1:7" hidden="1" x14ac:dyDescent="0.2">
      <c r="A135" s="36" t="s">
        <v>528</v>
      </c>
      <c r="B135" s="36" t="s">
        <v>15</v>
      </c>
      <c r="C135" s="36" t="s">
        <v>67</v>
      </c>
      <c r="D135" s="36">
        <v>1970</v>
      </c>
      <c r="E135" s="36" t="s">
        <v>65</v>
      </c>
      <c r="F135" s="36" t="s">
        <v>88</v>
      </c>
      <c r="G135" s="31"/>
    </row>
    <row r="136" spans="1:7" hidden="1" x14ac:dyDescent="0.2">
      <c r="A136" s="36" t="s">
        <v>528</v>
      </c>
      <c r="B136" s="36" t="s">
        <v>15</v>
      </c>
      <c r="C136" s="36" t="s">
        <v>67</v>
      </c>
      <c r="D136" s="36">
        <v>2010</v>
      </c>
      <c r="E136" s="36" t="s">
        <v>69</v>
      </c>
      <c r="F136" s="36" t="s">
        <v>88</v>
      </c>
      <c r="G136" s="31"/>
    </row>
    <row r="137" spans="1:7" hidden="1" x14ac:dyDescent="0.2">
      <c r="A137" s="36" t="s">
        <v>528</v>
      </c>
      <c r="B137" s="36" t="s">
        <v>15</v>
      </c>
      <c r="C137" s="36" t="s">
        <v>67</v>
      </c>
      <c r="D137" s="36">
        <v>2014</v>
      </c>
      <c r="E137" s="36" t="s">
        <v>70</v>
      </c>
      <c r="F137" s="36" t="s">
        <v>88</v>
      </c>
      <c r="G137" s="31"/>
    </row>
    <row r="138" spans="1:7" hidden="1" x14ac:dyDescent="0.2">
      <c r="A138" s="36" t="s">
        <v>528</v>
      </c>
      <c r="B138" s="36" t="s">
        <v>15</v>
      </c>
      <c r="C138" s="36" t="s">
        <v>64</v>
      </c>
      <c r="D138" s="36">
        <v>2014</v>
      </c>
      <c r="E138" s="36" t="s">
        <v>70</v>
      </c>
      <c r="F138" s="36" t="s">
        <v>88</v>
      </c>
      <c r="G138" s="31"/>
    </row>
    <row r="139" spans="1:7" hidden="1" x14ac:dyDescent="0.2">
      <c r="A139" s="36" t="s">
        <v>263</v>
      </c>
      <c r="B139" s="36" t="s">
        <v>15</v>
      </c>
      <c r="C139" s="36" t="s">
        <v>67</v>
      </c>
      <c r="D139" s="36">
        <v>2015</v>
      </c>
      <c r="E139" s="36" t="s">
        <v>68</v>
      </c>
      <c r="F139" s="36" t="s">
        <v>88</v>
      </c>
      <c r="G139" s="31"/>
    </row>
    <row r="140" spans="1:7" hidden="1" x14ac:dyDescent="0.2">
      <c r="A140" s="36" t="s">
        <v>263</v>
      </c>
      <c r="B140" s="36" t="s">
        <v>15</v>
      </c>
      <c r="C140" s="36" t="s">
        <v>64</v>
      </c>
      <c r="D140" s="36">
        <v>2015</v>
      </c>
      <c r="E140" s="36" t="s">
        <v>68</v>
      </c>
      <c r="F140" s="36" t="s">
        <v>88</v>
      </c>
      <c r="G140" s="31"/>
    </row>
    <row r="141" spans="1:7" hidden="1" x14ac:dyDescent="0.2">
      <c r="A141" s="36" t="s">
        <v>66</v>
      </c>
      <c r="B141" s="36" t="s">
        <v>15</v>
      </c>
      <c r="C141" s="36" t="s">
        <v>67</v>
      </c>
      <c r="D141" s="36">
        <v>2018</v>
      </c>
      <c r="E141" s="36" t="s">
        <v>68</v>
      </c>
      <c r="F141" s="36" t="s">
        <v>88</v>
      </c>
      <c r="G141" s="31"/>
    </row>
    <row r="142" spans="1:7" hidden="1" x14ac:dyDescent="0.2">
      <c r="A142" s="36" t="s">
        <v>66</v>
      </c>
      <c r="B142" s="36" t="s">
        <v>15</v>
      </c>
      <c r="C142" s="36" t="s">
        <v>64</v>
      </c>
      <c r="D142" s="36">
        <v>2018</v>
      </c>
      <c r="E142" s="36" t="s">
        <v>68</v>
      </c>
      <c r="F142" s="36" t="s">
        <v>88</v>
      </c>
      <c r="G142" s="31"/>
    </row>
    <row r="143" spans="1:7" hidden="1" x14ac:dyDescent="0.2">
      <c r="A143" s="36" t="s">
        <v>66</v>
      </c>
      <c r="B143" s="36" t="s">
        <v>16</v>
      </c>
      <c r="C143" s="36" t="s">
        <v>0</v>
      </c>
      <c r="D143" s="36">
        <v>2007</v>
      </c>
      <c r="E143" s="36" t="s">
        <v>92</v>
      </c>
      <c r="F143" s="36" t="s">
        <v>88</v>
      </c>
      <c r="G143" s="31" t="s">
        <v>149</v>
      </c>
    </row>
    <row r="144" spans="1:7" hidden="1" x14ac:dyDescent="0.2">
      <c r="A144" s="36" t="s">
        <v>66</v>
      </c>
      <c r="B144" s="36" t="s">
        <v>16</v>
      </c>
      <c r="C144" s="36" t="s">
        <v>0</v>
      </c>
      <c r="D144" s="36">
        <v>2020</v>
      </c>
      <c r="E144" s="36" t="s">
        <v>92</v>
      </c>
      <c r="F144" s="36" t="s">
        <v>88</v>
      </c>
      <c r="G144" s="31" t="s">
        <v>222</v>
      </c>
    </row>
    <row r="145" spans="1:7" hidden="1" x14ac:dyDescent="0.2">
      <c r="A145" s="36" t="s">
        <v>1</v>
      </c>
      <c r="B145" s="36" t="s">
        <v>16</v>
      </c>
      <c r="C145" s="36" t="s">
        <v>0</v>
      </c>
      <c r="D145" s="36">
        <v>2007</v>
      </c>
      <c r="E145" s="36" t="s">
        <v>92</v>
      </c>
      <c r="F145" s="36" t="s">
        <v>88</v>
      </c>
      <c r="G145" s="31" t="s">
        <v>223</v>
      </c>
    </row>
    <row r="146" spans="1:7" hidden="1" x14ac:dyDescent="0.2">
      <c r="A146" s="36" t="s">
        <v>1</v>
      </c>
      <c r="B146" s="36" t="s">
        <v>16</v>
      </c>
      <c r="C146" s="36" t="s">
        <v>0</v>
      </c>
      <c r="D146" s="36">
        <v>2020</v>
      </c>
      <c r="E146" s="36" t="s">
        <v>92</v>
      </c>
      <c r="F146" s="36" t="s">
        <v>88</v>
      </c>
      <c r="G146" s="31"/>
    </row>
    <row r="147" spans="1:7" hidden="1" x14ac:dyDescent="0.2">
      <c r="A147" s="36" t="s">
        <v>513</v>
      </c>
      <c r="B147" s="36" t="s">
        <v>15</v>
      </c>
      <c r="C147" s="36" t="s">
        <v>67</v>
      </c>
      <c r="D147" s="36">
        <v>1970</v>
      </c>
      <c r="E147" s="36" t="s">
        <v>65</v>
      </c>
      <c r="F147" s="36" t="s">
        <v>88</v>
      </c>
      <c r="G147" s="31"/>
    </row>
    <row r="148" spans="1:7" hidden="1" x14ac:dyDescent="0.2">
      <c r="A148" s="36" t="s">
        <v>513</v>
      </c>
      <c r="B148" s="36" t="s">
        <v>15</v>
      </c>
      <c r="C148" s="36" t="s">
        <v>67</v>
      </c>
      <c r="D148" s="36">
        <v>2004</v>
      </c>
      <c r="E148" s="36" t="s">
        <v>92</v>
      </c>
      <c r="F148" s="36" t="s">
        <v>88</v>
      </c>
      <c r="G148" s="31"/>
    </row>
    <row r="149" spans="1:7" hidden="1" x14ac:dyDescent="0.2">
      <c r="A149" s="36" t="s">
        <v>513</v>
      </c>
      <c r="B149" s="36" t="s">
        <v>15</v>
      </c>
      <c r="C149" s="36" t="s">
        <v>67</v>
      </c>
      <c r="D149" s="36">
        <v>2020</v>
      </c>
      <c r="E149" s="36" t="s">
        <v>68</v>
      </c>
      <c r="F149" s="36" t="s">
        <v>88</v>
      </c>
      <c r="G149" s="31"/>
    </row>
    <row r="150" spans="1:7" hidden="1" x14ac:dyDescent="0.2">
      <c r="A150" s="36" t="s">
        <v>513</v>
      </c>
      <c r="B150" s="36" t="s">
        <v>15</v>
      </c>
      <c r="C150" s="36" t="s">
        <v>64</v>
      </c>
      <c r="D150" s="36">
        <v>1970</v>
      </c>
      <c r="E150" s="36" t="s">
        <v>65</v>
      </c>
      <c r="F150" s="36" t="s">
        <v>88</v>
      </c>
      <c r="G150" s="31"/>
    </row>
    <row r="151" spans="1:7" hidden="1" x14ac:dyDescent="0.2">
      <c r="A151" s="36" t="s">
        <v>513</v>
      </c>
      <c r="B151" s="36" t="s">
        <v>15</v>
      </c>
      <c r="C151" s="36" t="s">
        <v>64</v>
      </c>
      <c r="D151" s="36">
        <v>2005</v>
      </c>
      <c r="E151" s="36" t="s">
        <v>92</v>
      </c>
      <c r="F151" s="36" t="s">
        <v>88</v>
      </c>
      <c r="G151" s="31"/>
    </row>
    <row r="152" spans="1:7" hidden="1" x14ac:dyDescent="0.2">
      <c r="A152" s="36" t="s">
        <v>513</v>
      </c>
      <c r="B152" s="36" t="s">
        <v>15</v>
      </c>
      <c r="C152" s="36" t="s">
        <v>64</v>
      </c>
      <c r="D152" s="36">
        <v>2020</v>
      </c>
      <c r="E152" s="36" t="s">
        <v>68</v>
      </c>
      <c r="F152" s="36" t="s">
        <v>88</v>
      </c>
      <c r="G152" s="31"/>
    </row>
    <row r="153" spans="1:7" hidden="1" x14ac:dyDescent="0.2">
      <c r="A153" s="36" t="s">
        <v>513</v>
      </c>
      <c r="B153" s="36" t="s">
        <v>16</v>
      </c>
      <c r="C153" s="36" t="s">
        <v>64</v>
      </c>
      <c r="D153" s="36">
        <v>2005</v>
      </c>
      <c r="E153" s="36" t="s">
        <v>69</v>
      </c>
      <c r="F153" s="36" t="s">
        <v>88</v>
      </c>
      <c r="G153" s="31"/>
    </row>
    <row r="154" spans="1:7" hidden="1" x14ac:dyDescent="0.2">
      <c r="A154" s="36" t="s">
        <v>513</v>
      </c>
      <c r="B154" s="36" t="s">
        <v>16</v>
      </c>
      <c r="C154" s="36" t="s">
        <v>64</v>
      </c>
      <c r="D154" s="36">
        <v>2018</v>
      </c>
      <c r="E154" s="36" t="s">
        <v>68</v>
      </c>
      <c r="F154" s="36" t="s">
        <v>88</v>
      </c>
      <c r="G154" s="31"/>
    </row>
    <row r="155" spans="1:7" hidden="1" x14ac:dyDescent="0.2">
      <c r="A155" s="36" t="s">
        <v>513</v>
      </c>
      <c r="B155" s="36" t="s">
        <v>16</v>
      </c>
      <c r="C155" s="36" t="s">
        <v>64</v>
      </c>
      <c r="D155" s="36">
        <v>2020</v>
      </c>
      <c r="E155" s="36" t="s">
        <v>70</v>
      </c>
      <c r="F155" s="36" t="s">
        <v>88</v>
      </c>
      <c r="G155" s="31"/>
    </row>
    <row r="156" spans="1:7" hidden="1" x14ac:dyDescent="0.2">
      <c r="A156" s="36" t="s">
        <v>534</v>
      </c>
      <c r="B156" s="36" t="s">
        <v>16</v>
      </c>
      <c r="C156" s="36" t="s">
        <v>64</v>
      </c>
      <c r="D156" s="36">
        <v>2016</v>
      </c>
      <c r="E156" s="36" t="s">
        <v>93</v>
      </c>
      <c r="F156" s="36" t="s">
        <v>88</v>
      </c>
      <c r="G156" s="31"/>
    </row>
    <row r="157" spans="1:7" hidden="1" x14ac:dyDescent="0.2">
      <c r="A157" s="36" t="s">
        <v>534</v>
      </c>
      <c r="B157" s="36" t="s">
        <v>15</v>
      </c>
      <c r="C157" s="36" t="s">
        <v>64</v>
      </c>
      <c r="D157" s="36">
        <v>2016</v>
      </c>
      <c r="E157" s="36" t="s">
        <v>93</v>
      </c>
      <c r="F157" s="36" t="s">
        <v>88</v>
      </c>
      <c r="G157" s="31"/>
    </row>
    <row r="158" spans="1:7" hidden="1" x14ac:dyDescent="0.2">
      <c r="A158" s="36" t="s">
        <v>530</v>
      </c>
      <c r="B158" s="36" t="s">
        <v>15</v>
      </c>
      <c r="C158" s="36" t="s">
        <v>67</v>
      </c>
      <c r="D158" s="36">
        <v>2012</v>
      </c>
      <c r="E158" s="36" t="s">
        <v>70</v>
      </c>
      <c r="F158" s="36" t="s">
        <v>88</v>
      </c>
      <c r="G158" s="31"/>
    </row>
    <row r="159" spans="1:7" hidden="1" x14ac:dyDescent="0.2">
      <c r="A159" s="36" t="s">
        <v>337</v>
      </c>
      <c r="B159" s="36" t="s">
        <v>15</v>
      </c>
      <c r="C159" s="36" t="s">
        <v>67</v>
      </c>
      <c r="D159" s="36">
        <v>1970</v>
      </c>
      <c r="E159" s="36" t="s">
        <v>65</v>
      </c>
      <c r="F159" s="36" t="s">
        <v>88</v>
      </c>
      <c r="G159" s="31"/>
    </row>
    <row r="160" spans="1:7" hidden="1" x14ac:dyDescent="0.2">
      <c r="A160" s="36" t="s">
        <v>337</v>
      </c>
      <c r="B160" s="36" t="s">
        <v>15</v>
      </c>
      <c r="C160" s="36" t="s">
        <v>67</v>
      </c>
      <c r="D160" s="36">
        <v>1996</v>
      </c>
      <c r="E160" s="36" t="s">
        <v>65</v>
      </c>
      <c r="F160" s="36" t="s">
        <v>88</v>
      </c>
      <c r="G160" s="31"/>
    </row>
    <row r="161" spans="1:7" hidden="1" x14ac:dyDescent="0.2">
      <c r="A161" s="36" t="s">
        <v>337</v>
      </c>
      <c r="B161" s="36" t="s">
        <v>15</v>
      </c>
      <c r="C161" s="36" t="s">
        <v>67</v>
      </c>
      <c r="D161" s="36">
        <v>2000</v>
      </c>
      <c r="E161" s="36" t="s">
        <v>92</v>
      </c>
      <c r="F161" s="36" t="s">
        <v>88</v>
      </c>
      <c r="G161" s="31"/>
    </row>
    <row r="162" spans="1:7" hidden="1" x14ac:dyDescent="0.2">
      <c r="A162" s="36" t="s">
        <v>337</v>
      </c>
      <c r="B162" s="36" t="s">
        <v>15</v>
      </c>
      <c r="C162" s="36" t="s">
        <v>67</v>
      </c>
      <c r="D162" s="36">
        <v>2002</v>
      </c>
      <c r="E162" s="36" t="s">
        <v>69</v>
      </c>
      <c r="F162" s="36" t="s">
        <v>88</v>
      </c>
      <c r="G162" s="31"/>
    </row>
    <row r="163" spans="1:7" hidden="1" x14ac:dyDescent="0.2">
      <c r="A163" s="36" t="s">
        <v>337</v>
      </c>
      <c r="B163" s="36" t="s">
        <v>15</v>
      </c>
      <c r="C163" s="36" t="s">
        <v>67</v>
      </c>
      <c r="D163" s="36">
        <v>2006</v>
      </c>
      <c r="E163" s="36" t="s">
        <v>68</v>
      </c>
      <c r="F163" s="36" t="s">
        <v>88</v>
      </c>
      <c r="G163" s="31"/>
    </row>
    <row r="164" spans="1:7" hidden="1" x14ac:dyDescent="0.2">
      <c r="A164" s="36" t="s">
        <v>337</v>
      </c>
      <c r="B164" s="36" t="s">
        <v>15</v>
      </c>
      <c r="C164" s="36" t="s">
        <v>67</v>
      </c>
      <c r="D164" s="36">
        <v>2012</v>
      </c>
      <c r="E164" s="36" t="s">
        <v>93</v>
      </c>
      <c r="F164" s="36" t="s">
        <v>88</v>
      </c>
      <c r="G164" s="31"/>
    </row>
    <row r="165" spans="1:7" hidden="1" x14ac:dyDescent="0.2">
      <c r="A165" s="36" t="s">
        <v>337</v>
      </c>
      <c r="B165" s="36" t="s">
        <v>15</v>
      </c>
      <c r="C165" s="36" t="s">
        <v>67</v>
      </c>
      <c r="D165" s="36">
        <v>2023</v>
      </c>
      <c r="E165" s="36" t="s">
        <v>83</v>
      </c>
      <c r="F165" s="36" t="s">
        <v>88</v>
      </c>
      <c r="G165" s="31"/>
    </row>
    <row r="166" spans="1:7" hidden="1" x14ac:dyDescent="0.2">
      <c r="A166" s="36" t="s">
        <v>337</v>
      </c>
      <c r="B166" s="36" t="s">
        <v>15</v>
      </c>
      <c r="C166" s="36" t="s">
        <v>64</v>
      </c>
      <c r="D166" s="36">
        <v>1970</v>
      </c>
      <c r="E166" s="36" t="s">
        <v>65</v>
      </c>
      <c r="F166" s="36" t="s">
        <v>88</v>
      </c>
      <c r="G166" s="31"/>
    </row>
    <row r="167" spans="1:7" hidden="1" x14ac:dyDescent="0.2">
      <c r="A167" s="36" t="s">
        <v>337</v>
      </c>
      <c r="B167" s="36" t="s">
        <v>15</v>
      </c>
      <c r="C167" s="36" t="s">
        <v>64</v>
      </c>
      <c r="D167" s="36">
        <v>1997</v>
      </c>
      <c r="E167" s="36" t="s">
        <v>69</v>
      </c>
      <c r="F167" s="36" t="s">
        <v>88</v>
      </c>
      <c r="G167" s="31"/>
    </row>
    <row r="168" spans="1:7" hidden="1" x14ac:dyDescent="0.2">
      <c r="A168" s="36" t="s">
        <v>337</v>
      </c>
      <c r="B168" s="36" t="s">
        <v>15</v>
      </c>
      <c r="C168" s="36" t="s">
        <v>64</v>
      </c>
      <c r="D168" s="36">
        <v>2008</v>
      </c>
      <c r="E168" s="36" t="s">
        <v>68</v>
      </c>
      <c r="F168" s="36" t="s">
        <v>88</v>
      </c>
      <c r="G168" s="31"/>
    </row>
    <row r="169" spans="1:7" hidden="1" x14ac:dyDescent="0.2">
      <c r="A169" s="36" t="s">
        <v>337</v>
      </c>
      <c r="B169" s="36" t="s">
        <v>15</v>
      </c>
      <c r="C169" s="36" t="s">
        <v>64</v>
      </c>
      <c r="D169" s="36">
        <v>2009</v>
      </c>
      <c r="E169" s="36" t="s">
        <v>70</v>
      </c>
      <c r="F169" s="36" t="s">
        <v>88</v>
      </c>
      <c r="G169" s="31"/>
    </row>
    <row r="170" spans="1:7" hidden="1" x14ac:dyDescent="0.2">
      <c r="A170" s="36" t="s">
        <v>337</v>
      </c>
      <c r="B170" s="36" t="s">
        <v>15</v>
      </c>
      <c r="C170" s="36" t="s">
        <v>64</v>
      </c>
      <c r="D170" s="36">
        <v>2014</v>
      </c>
      <c r="E170" s="36" t="s">
        <v>93</v>
      </c>
      <c r="F170" s="36" t="s">
        <v>88</v>
      </c>
      <c r="G170" s="31"/>
    </row>
    <row r="171" spans="1:7" hidden="1" x14ac:dyDescent="0.2">
      <c r="A171" s="36" t="s">
        <v>337</v>
      </c>
      <c r="B171" s="36" t="s">
        <v>15</v>
      </c>
      <c r="C171" s="36" t="s">
        <v>64</v>
      </c>
      <c r="D171" s="36">
        <v>2031</v>
      </c>
      <c r="E171" s="36" t="s">
        <v>83</v>
      </c>
      <c r="F171" s="36" t="s">
        <v>88</v>
      </c>
      <c r="G171" s="31"/>
    </row>
    <row r="172" spans="1:7" hidden="1" x14ac:dyDescent="0.2">
      <c r="A172" s="36" t="s">
        <v>337</v>
      </c>
      <c r="B172" s="36" t="s">
        <v>16</v>
      </c>
      <c r="C172" s="36" t="s">
        <v>64</v>
      </c>
      <c r="D172" s="36">
        <v>1997</v>
      </c>
      <c r="E172" s="36" t="s">
        <v>69</v>
      </c>
      <c r="F172" s="36" t="s">
        <v>88</v>
      </c>
      <c r="G172" s="31"/>
    </row>
    <row r="173" spans="1:7" hidden="1" x14ac:dyDescent="0.2">
      <c r="A173" s="36" t="s">
        <v>337</v>
      </c>
      <c r="B173" s="36" t="s">
        <v>16</v>
      </c>
      <c r="C173" s="36" t="s">
        <v>64</v>
      </c>
      <c r="D173" s="36">
        <v>2008</v>
      </c>
      <c r="E173" s="36" t="s">
        <v>68</v>
      </c>
      <c r="F173" s="36" t="s">
        <v>88</v>
      </c>
      <c r="G173" s="31"/>
    </row>
    <row r="174" spans="1:7" hidden="1" x14ac:dyDescent="0.2">
      <c r="A174" s="36" t="s">
        <v>337</v>
      </c>
      <c r="B174" s="36" t="s">
        <v>16</v>
      </c>
      <c r="C174" s="36" t="s">
        <v>64</v>
      </c>
      <c r="D174" s="36">
        <v>2009</v>
      </c>
      <c r="E174" s="36" t="s">
        <v>70</v>
      </c>
      <c r="F174" s="36" t="s">
        <v>88</v>
      </c>
      <c r="G174" s="31"/>
    </row>
    <row r="175" spans="1:7" hidden="1" x14ac:dyDescent="0.2">
      <c r="A175" s="36" t="s">
        <v>337</v>
      </c>
      <c r="B175" s="36" t="s">
        <v>16</v>
      </c>
      <c r="C175" s="36" t="s">
        <v>64</v>
      </c>
      <c r="D175" s="36">
        <v>2015</v>
      </c>
      <c r="E175" s="36" t="s">
        <v>93</v>
      </c>
      <c r="F175" s="36" t="s">
        <v>88</v>
      </c>
      <c r="G175" s="31"/>
    </row>
    <row r="176" spans="1:7" hidden="1" x14ac:dyDescent="0.2">
      <c r="A176" s="36" t="s">
        <v>337</v>
      </c>
      <c r="B176" s="36" t="s">
        <v>16</v>
      </c>
      <c r="C176" s="36" t="s">
        <v>64</v>
      </c>
      <c r="D176" s="36">
        <v>2031</v>
      </c>
      <c r="E176" s="36" t="s">
        <v>83</v>
      </c>
      <c r="F176" s="36" t="s">
        <v>88</v>
      </c>
      <c r="G176" s="31"/>
    </row>
    <row r="177" spans="1:7" hidden="1" x14ac:dyDescent="0.2">
      <c r="A177" s="36" t="s">
        <v>340</v>
      </c>
      <c r="B177" s="36" t="s">
        <v>15</v>
      </c>
      <c r="C177" s="36" t="s">
        <v>67</v>
      </c>
      <c r="D177" s="36">
        <v>1970</v>
      </c>
      <c r="E177" s="36" t="s">
        <v>667</v>
      </c>
      <c r="F177" s="36" t="s">
        <v>88</v>
      </c>
      <c r="G177" s="31"/>
    </row>
    <row r="178" spans="1:7" hidden="1" x14ac:dyDescent="0.2">
      <c r="A178" s="36" t="s">
        <v>340</v>
      </c>
      <c r="B178" s="36" t="s">
        <v>15</v>
      </c>
      <c r="C178" s="36" t="s">
        <v>67</v>
      </c>
      <c r="D178" s="36">
        <v>1990</v>
      </c>
      <c r="E178" s="36" t="s">
        <v>668</v>
      </c>
      <c r="F178" s="36" t="s">
        <v>88</v>
      </c>
      <c r="G178" s="31"/>
    </row>
    <row r="179" spans="1:7" hidden="1" x14ac:dyDescent="0.2">
      <c r="A179" s="36" t="s">
        <v>340</v>
      </c>
      <c r="B179" s="36" t="s">
        <v>15</v>
      </c>
      <c r="C179" s="36" t="s">
        <v>67</v>
      </c>
      <c r="D179" s="36">
        <v>1999</v>
      </c>
      <c r="E179" s="36" t="s">
        <v>665</v>
      </c>
      <c r="F179" s="36" t="s">
        <v>88</v>
      </c>
      <c r="G179" s="31"/>
    </row>
    <row r="180" spans="1:7" hidden="1" x14ac:dyDescent="0.2">
      <c r="A180" s="36" t="s">
        <v>340</v>
      </c>
      <c r="B180" s="36" t="s">
        <v>15</v>
      </c>
      <c r="C180" s="36" t="s">
        <v>67</v>
      </c>
      <c r="D180" s="36">
        <v>2003</v>
      </c>
      <c r="E180" s="36" t="s">
        <v>669</v>
      </c>
      <c r="F180" s="36" t="s">
        <v>88</v>
      </c>
      <c r="G180" s="31"/>
    </row>
    <row r="181" spans="1:7" hidden="1" x14ac:dyDescent="0.2">
      <c r="A181" s="36" t="s">
        <v>340</v>
      </c>
      <c r="B181" s="36" t="s">
        <v>15</v>
      </c>
      <c r="C181" s="36" t="s">
        <v>67</v>
      </c>
      <c r="D181" s="36">
        <v>2007</v>
      </c>
      <c r="E181" s="36" t="s">
        <v>666</v>
      </c>
      <c r="F181" s="36" t="s">
        <v>88</v>
      </c>
      <c r="G181" s="31"/>
    </row>
    <row r="182" spans="1:7" hidden="1" x14ac:dyDescent="0.2">
      <c r="A182" s="36" t="s">
        <v>340</v>
      </c>
      <c r="B182" s="36" t="s">
        <v>15</v>
      </c>
      <c r="C182" s="36" t="s">
        <v>67</v>
      </c>
      <c r="D182" s="36">
        <v>2010</v>
      </c>
      <c r="E182" s="36" t="s">
        <v>670</v>
      </c>
      <c r="F182" s="36" t="s">
        <v>88</v>
      </c>
      <c r="G182" s="31"/>
    </row>
    <row r="183" spans="1:7" hidden="1" x14ac:dyDescent="0.2">
      <c r="A183" s="36" t="s">
        <v>340</v>
      </c>
      <c r="B183" s="36" t="s">
        <v>15</v>
      </c>
      <c r="C183" s="36" t="s">
        <v>67</v>
      </c>
      <c r="D183" s="36">
        <v>2027</v>
      </c>
      <c r="E183" s="36" t="s">
        <v>672</v>
      </c>
      <c r="F183" s="36" t="s">
        <v>88</v>
      </c>
      <c r="G183" s="31"/>
    </row>
    <row r="184" spans="1:7" hidden="1" x14ac:dyDescent="0.2">
      <c r="A184" s="36" t="s">
        <v>340</v>
      </c>
      <c r="B184" s="36" t="s">
        <v>15</v>
      </c>
      <c r="C184" s="36" t="s">
        <v>64</v>
      </c>
      <c r="D184" s="36">
        <v>1970</v>
      </c>
      <c r="E184" s="36" t="s">
        <v>667</v>
      </c>
      <c r="F184" s="36" t="s">
        <v>88</v>
      </c>
      <c r="G184" s="31"/>
    </row>
    <row r="185" spans="1:7" hidden="1" x14ac:dyDescent="0.2">
      <c r="A185" s="36" t="s">
        <v>340</v>
      </c>
      <c r="B185" s="36" t="s">
        <v>15</v>
      </c>
      <c r="C185" s="36" t="s">
        <v>64</v>
      </c>
      <c r="D185" s="36">
        <v>1990</v>
      </c>
      <c r="E185" s="36" t="s">
        <v>668</v>
      </c>
      <c r="F185" s="36" t="s">
        <v>88</v>
      </c>
      <c r="G185" s="31"/>
    </row>
    <row r="186" spans="1:7" hidden="1" x14ac:dyDescent="0.2">
      <c r="A186" s="36" t="s">
        <v>340</v>
      </c>
      <c r="B186" s="36" t="s">
        <v>15</v>
      </c>
      <c r="C186" s="36" t="s">
        <v>64</v>
      </c>
      <c r="D186" s="36">
        <v>1999</v>
      </c>
      <c r="E186" s="36" t="s">
        <v>665</v>
      </c>
      <c r="F186" s="36" t="s">
        <v>88</v>
      </c>
      <c r="G186" s="31"/>
    </row>
    <row r="187" spans="1:7" hidden="1" x14ac:dyDescent="0.2">
      <c r="A187" s="36" t="s">
        <v>340</v>
      </c>
      <c r="B187" s="36" t="s">
        <v>15</v>
      </c>
      <c r="C187" s="36" t="s">
        <v>64</v>
      </c>
      <c r="D187" s="36">
        <v>2003</v>
      </c>
      <c r="E187" s="36" t="s">
        <v>669</v>
      </c>
      <c r="F187" s="36" t="s">
        <v>88</v>
      </c>
      <c r="G187" s="31"/>
    </row>
    <row r="188" spans="1:7" hidden="1" x14ac:dyDescent="0.2">
      <c r="A188" s="36" t="s">
        <v>340</v>
      </c>
      <c r="B188" s="36" t="s">
        <v>15</v>
      </c>
      <c r="C188" s="36" t="s">
        <v>64</v>
      </c>
      <c r="D188" s="36">
        <v>2007</v>
      </c>
      <c r="E188" s="36" t="s">
        <v>666</v>
      </c>
      <c r="F188" s="36" t="s">
        <v>88</v>
      </c>
      <c r="G188" s="31"/>
    </row>
    <row r="189" spans="1:7" hidden="1" x14ac:dyDescent="0.2">
      <c r="A189" s="36" t="s">
        <v>340</v>
      </c>
      <c r="B189" s="36" t="s">
        <v>15</v>
      </c>
      <c r="C189" s="36" t="s">
        <v>64</v>
      </c>
      <c r="D189" s="36">
        <v>2010</v>
      </c>
      <c r="E189" s="36" t="s">
        <v>670</v>
      </c>
      <c r="F189" s="36" t="s">
        <v>88</v>
      </c>
      <c r="G189" s="31"/>
    </row>
    <row r="190" spans="1:7" hidden="1" x14ac:dyDescent="0.2">
      <c r="A190" s="36" t="s">
        <v>340</v>
      </c>
      <c r="B190" s="36" t="s">
        <v>15</v>
      </c>
      <c r="C190" s="36" t="s">
        <v>64</v>
      </c>
      <c r="D190" s="36">
        <v>2017</v>
      </c>
      <c r="E190" s="36" t="s">
        <v>673</v>
      </c>
      <c r="F190" s="36" t="s">
        <v>88</v>
      </c>
      <c r="G190" s="31"/>
    </row>
    <row r="191" spans="1:7" hidden="1" x14ac:dyDescent="0.2">
      <c r="A191" s="36" t="s">
        <v>340</v>
      </c>
      <c r="B191" s="36" t="s">
        <v>15</v>
      </c>
      <c r="C191" s="36" t="s">
        <v>64</v>
      </c>
      <c r="D191" s="36">
        <v>2025</v>
      </c>
      <c r="E191" s="36" t="s">
        <v>674</v>
      </c>
      <c r="F191" s="36" t="s">
        <v>88</v>
      </c>
      <c r="G191" s="31"/>
    </row>
    <row r="192" spans="1:7" hidden="1" x14ac:dyDescent="0.2">
      <c r="A192" s="36" t="s">
        <v>340</v>
      </c>
      <c r="B192" s="36" t="s">
        <v>16</v>
      </c>
      <c r="C192" s="36" t="s">
        <v>64</v>
      </c>
      <c r="D192" s="36">
        <v>1999</v>
      </c>
      <c r="E192" s="36" t="s">
        <v>665</v>
      </c>
      <c r="F192" s="36" t="s">
        <v>88</v>
      </c>
      <c r="G192" s="31"/>
    </row>
    <row r="193" spans="1:7" hidden="1" x14ac:dyDescent="0.2">
      <c r="A193" s="36" t="s">
        <v>340</v>
      </c>
      <c r="B193" s="36" t="s">
        <v>16</v>
      </c>
      <c r="C193" s="36" t="s">
        <v>64</v>
      </c>
      <c r="D193" s="36">
        <v>2010</v>
      </c>
      <c r="E193" s="36" t="s">
        <v>670</v>
      </c>
      <c r="F193" s="36" t="s">
        <v>88</v>
      </c>
      <c r="G193" s="31"/>
    </row>
    <row r="194" spans="1:7" hidden="1" x14ac:dyDescent="0.2">
      <c r="A194" s="36" t="s">
        <v>340</v>
      </c>
      <c r="B194" s="36" t="s">
        <v>16</v>
      </c>
      <c r="C194" s="36" t="s">
        <v>64</v>
      </c>
      <c r="D194" s="36">
        <v>2017</v>
      </c>
      <c r="E194" s="36" t="s">
        <v>673</v>
      </c>
      <c r="F194" s="36" t="s">
        <v>88</v>
      </c>
      <c r="G194" s="31"/>
    </row>
    <row r="195" spans="1:7" hidden="1" x14ac:dyDescent="0.2">
      <c r="A195" s="36" t="s">
        <v>340</v>
      </c>
      <c r="B195" s="36" t="s">
        <v>16</v>
      </c>
      <c r="C195" s="36" t="s">
        <v>64</v>
      </c>
      <c r="D195" s="36">
        <v>2025</v>
      </c>
      <c r="E195" s="36" t="s">
        <v>674</v>
      </c>
      <c r="F195" s="36" t="s">
        <v>88</v>
      </c>
      <c r="G195" s="31"/>
    </row>
    <row r="196" spans="1:7" hidden="1" x14ac:dyDescent="0.2">
      <c r="A196" s="36" t="s">
        <v>609</v>
      </c>
      <c r="B196" s="36" t="s">
        <v>15</v>
      </c>
      <c r="C196" s="36" t="s">
        <v>67</v>
      </c>
      <c r="D196" s="36">
        <v>1970</v>
      </c>
      <c r="E196" s="36" t="s">
        <v>65</v>
      </c>
      <c r="F196" s="36" t="s">
        <v>88</v>
      </c>
      <c r="G196" s="31"/>
    </row>
    <row r="197" spans="1:7" hidden="1" x14ac:dyDescent="0.2">
      <c r="A197" s="36" t="s">
        <v>609</v>
      </c>
      <c r="B197" s="36" t="s">
        <v>15</v>
      </c>
      <c r="C197" s="36" t="s">
        <v>67</v>
      </c>
      <c r="D197" s="36">
        <v>1994</v>
      </c>
      <c r="E197" s="36" t="s">
        <v>92</v>
      </c>
      <c r="F197" s="36" t="s">
        <v>88</v>
      </c>
      <c r="G197" s="31"/>
    </row>
    <row r="198" spans="1:7" hidden="1" x14ac:dyDescent="0.2">
      <c r="A198" s="36" t="s">
        <v>609</v>
      </c>
      <c r="B198" s="36" t="s">
        <v>15</v>
      </c>
      <c r="C198" s="36" t="s">
        <v>67</v>
      </c>
      <c r="D198" s="36">
        <v>1998</v>
      </c>
      <c r="E198" s="36" t="s">
        <v>69</v>
      </c>
      <c r="F198" s="36" t="s">
        <v>88</v>
      </c>
      <c r="G198" s="31"/>
    </row>
    <row r="199" spans="1:7" hidden="1" x14ac:dyDescent="0.2">
      <c r="A199" s="36" t="s">
        <v>609</v>
      </c>
      <c r="B199" s="36" t="s">
        <v>15</v>
      </c>
      <c r="C199" s="36" t="s">
        <v>67</v>
      </c>
      <c r="D199" s="36">
        <v>2006</v>
      </c>
      <c r="E199" s="36" t="s">
        <v>68</v>
      </c>
      <c r="F199" s="36" t="s">
        <v>88</v>
      </c>
      <c r="G199" s="31"/>
    </row>
    <row r="200" spans="1:7" hidden="1" x14ac:dyDescent="0.2">
      <c r="A200" s="36" t="s">
        <v>609</v>
      </c>
      <c r="B200" s="36" t="s">
        <v>15</v>
      </c>
      <c r="C200" s="36" t="s">
        <v>67</v>
      </c>
      <c r="D200" s="36">
        <v>2013</v>
      </c>
      <c r="E200" s="36" t="s">
        <v>70</v>
      </c>
      <c r="F200" s="36" t="s">
        <v>88</v>
      </c>
      <c r="G200" s="31"/>
    </row>
    <row r="201" spans="1:7" hidden="1" x14ac:dyDescent="0.2">
      <c r="A201" s="36" t="s">
        <v>609</v>
      </c>
      <c r="B201" s="36" t="s">
        <v>15</v>
      </c>
      <c r="C201" s="36" t="s">
        <v>67</v>
      </c>
      <c r="D201" s="36">
        <v>2015</v>
      </c>
      <c r="E201" s="36" t="s">
        <v>93</v>
      </c>
      <c r="F201" s="36" t="s">
        <v>88</v>
      </c>
      <c r="G201" s="31"/>
    </row>
    <row r="202" spans="1:7" hidden="1" x14ac:dyDescent="0.2">
      <c r="A202" s="36" t="s">
        <v>609</v>
      </c>
      <c r="B202" s="36" t="s">
        <v>15</v>
      </c>
      <c r="C202" s="36" t="s">
        <v>64</v>
      </c>
      <c r="D202" s="36">
        <v>1970</v>
      </c>
      <c r="E202" s="36" t="s">
        <v>65</v>
      </c>
      <c r="F202" s="36" t="s">
        <v>88</v>
      </c>
      <c r="G202" s="31"/>
    </row>
    <row r="203" spans="1:7" hidden="1" x14ac:dyDescent="0.2">
      <c r="A203" s="36" t="s">
        <v>609</v>
      </c>
      <c r="B203" s="36" t="s">
        <v>15</v>
      </c>
      <c r="C203" s="36" t="s">
        <v>64</v>
      </c>
      <c r="D203" s="36">
        <v>1994</v>
      </c>
      <c r="E203" s="36" t="s">
        <v>69</v>
      </c>
      <c r="F203" s="36" t="s">
        <v>88</v>
      </c>
      <c r="G203" s="31"/>
    </row>
    <row r="204" spans="1:7" hidden="1" x14ac:dyDescent="0.2">
      <c r="A204" s="36" t="s">
        <v>609</v>
      </c>
      <c r="B204" s="36" t="s">
        <v>15</v>
      </c>
      <c r="C204" s="36" t="s">
        <v>64</v>
      </c>
      <c r="D204" s="36">
        <v>2006</v>
      </c>
      <c r="E204" s="36" t="s">
        <v>68</v>
      </c>
      <c r="F204" s="36" t="s">
        <v>88</v>
      </c>
      <c r="G204" s="31"/>
    </row>
    <row r="205" spans="1:7" hidden="1" x14ac:dyDescent="0.2">
      <c r="A205" s="36" t="s">
        <v>609</v>
      </c>
      <c r="B205" s="36" t="s">
        <v>15</v>
      </c>
      <c r="C205" s="36" t="s">
        <v>64</v>
      </c>
      <c r="D205" s="36">
        <v>2013</v>
      </c>
      <c r="E205" s="36" t="s">
        <v>70</v>
      </c>
      <c r="F205" s="36" t="s">
        <v>88</v>
      </c>
      <c r="G205" s="31"/>
    </row>
    <row r="206" spans="1:7" hidden="1" x14ac:dyDescent="0.2">
      <c r="A206" s="36" t="s">
        <v>609</v>
      </c>
      <c r="B206" s="36" t="s">
        <v>15</v>
      </c>
      <c r="C206" s="36" t="s">
        <v>64</v>
      </c>
      <c r="D206" s="36">
        <v>2014</v>
      </c>
      <c r="E206" s="36" t="s">
        <v>93</v>
      </c>
      <c r="F206" s="36" t="s">
        <v>88</v>
      </c>
      <c r="G206" s="31"/>
    </row>
    <row r="207" spans="1:7" hidden="1" x14ac:dyDescent="0.2">
      <c r="A207" s="36" t="s">
        <v>609</v>
      </c>
      <c r="B207" s="36" t="s">
        <v>16</v>
      </c>
      <c r="C207" s="36" t="s">
        <v>64</v>
      </c>
      <c r="D207" s="36">
        <v>2006</v>
      </c>
      <c r="E207" s="36" t="s">
        <v>68</v>
      </c>
      <c r="F207" s="36" t="s">
        <v>88</v>
      </c>
      <c r="G207" s="31"/>
    </row>
    <row r="208" spans="1:7" hidden="1" x14ac:dyDescent="0.2">
      <c r="A208" s="36" t="s">
        <v>609</v>
      </c>
      <c r="B208" s="36" t="s">
        <v>16</v>
      </c>
      <c r="C208" s="36" t="s">
        <v>64</v>
      </c>
      <c r="D208" s="36">
        <v>2013</v>
      </c>
      <c r="E208" s="36" t="s">
        <v>70</v>
      </c>
      <c r="F208" s="36" t="s">
        <v>88</v>
      </c>
      <c r="G208" s="31"/>
    </row>
    <row r="209" spans="1:7" hidden="1" x14ac:dyDescent="0.2">
      <c r="A209" s="36" t="s">
        <v>609</v>
      </c>
      <c r="B209" s="36" t="s">
        <v>16</v>
      </c>
      <c r="C209" s="36" t="s">
        <v>64</v>
      </c>
      <c r="D209" s="36">
        <v>2014</v>
      </c>
      <c r="E209" s="36" t="s">
        <v>93</v>
      </c>
      <c r="F209" s="36" t="s">
        <v>88</v>
      </c>
      <c r="G209" s="31"/>
    </row>
    <row r="210" spans="1:7" x14ac:dyDescent="0.2">
      <c r="A210" s="36" t="s">
        <v>342</v>
      </c>
      <c r="B210" s="36" t="s">
        <v>15</v>
      </c>
      <c r="C210" s="36" t="s">
        <v>67</v>
      </c>
      <c r="D210" s="36">
        <v>1970</v>
      </c>
      <c r="E210" s="36" t="s">
        <v>656</v>
      </c>
      <c r="F210" s="36" t="s">
        <v>88</v>
      </c>
      <c r="G210" s="31"/>
    </row>
    <row r="211" spans="1:7" x14ac:dyDescent="0.2">
      <c r="A211" s="36" t="s">
        <v>342</v>
      </c>
      <c r="B211" s="36" t="s">
        <v>15</v>
      </c>
      <c r="C211" s="36" t="s">
        <v>67</v>
      </c>
      <c r="D211" s="36">
        <v>2001</v>
      </c>
      <c r="E211" s="36" t="s">
        <v>657</v>
      </c>
      <c r="F211" s="36" t="s">
        <v>88</v>
      </c>
      <c r="G211" s="31"/>
    </row>
    <row r="212" spans="1:7" x14ac:dyDescent="0.2">
      <c r="A212" s="36" t="s">
        <v>342</v>
      </c>
      <c r="B212" s="36" t="s">
        <v>15</v>
      </c>
      <c r="C212" s="36" t="s">
        <v>67</v>
      </c>
      <c r="D212" s="36">
        <v>2004</v>
      </c>
      <c r="E212" s="36" t="s">
        <v>658</v>
      </c>
      <c r="F212" s="36" t="s">
        <v>88</v>
      </c>
      <c r="G212" s="31"/>
    </row>
    <row r="213" spans="1:7" x14ac:dyDescent="0.2">
      <c r="A213" s="36" t="s">
        <v>342</v>
      </c>
      <c r="B213" s="36" t="s">
        <v>15</v>
      </c>
      <c r="C213" s="36" t="s">
        <v>67</v>
      </c>
      <c r="D213" s="36">
        <v>2008</v>
      </c>
      <c r="E213" s="36" t="s">
        <v>659</v>
      </c>
      <c r="F213" s="36" t="s">
        <v>88</v>
      </c>
      <c r="G213" s="31"/>
    </row>
    <row r="214" spans="1:7" x14ac:dyDescent="0.2">
      <c r="A214" s="36" t="s">
        <v>342</v>
      </c>
      <c r="B214" s="36" t="s">
        <v>15</v>
      </c>
      <c r="C214" s="36" t="s">
        <v>67</v>
      </c>
      <c r="D214" s="36">
        <v>2013</v>
      </c>
      <c r="E214" s="36" t="s">
        <v>660</v>
      </c>
      <c r="F214" s="36" t="s">
        <v>88</v>
      </c>
      <c r="G214" s="31"/>
    </row>
    <row r="215" spans="1:7" x14ac:dyDescent="0.2">
      <c r="A215" s="36" t="s">
        <v>342</v>
      </c>
      <c r="B215" s="36" t="s">
        <v>15</v>
      </c>
      <c r="C215" s="36" t="s">
        <v>67</v>
      </c>
      <c r="D215" s="36">
        <v>2017</v>
      </c>
      <c r="E215" s="36" t="s">
        <v>661</v>
      </c>
      <c r="F215" s="36" t="s">
        <v>88</v>
      </c>
      <c r="G215" s="31"/>
    </row>
    <row r="216" spans="1:7" x14ac:dyDescent="0.2">
      <c r="A216" s="36" t="s">
        <v>342</v>
      </c>
      <c r="B216" s="36" t="s">
        <v>15</v>
      </c>
      <c r="C216" s="36" t="s">
        <v>67</v>
      </c>
      <c r="D216" s="36">
        <v>2021</v>
      </c>
      <c r="E216" s="36" t="s">
        <v>662</v>
      </c>
      <c r="F216" s="36" t="s">
        <v>88</v>
      </c>
      <c r="G216" s="31"/>
    </row>
    <row r="217" spans="1:7" x14ac:dyDescent="0.2">
      <c r="A217" s="36" t="s">
        <v>342</v>
      </c>
      <c r="B217" s="36" t="s">
        <v>15</v>
      </c>
      <c r="C217" s="36" t="s">
        <v>67</v>
      </c>
      <c r="D217" s="36">
        <v>2023</v>
      </c>
      <c r="E217" s="36" t="s">
        <v>663</v>
      </c>
      <c r="F217" s="36" t="s">
        <v>88</v>
      </c>
      <c r="G217" s="31"/>
    </row>
    <row r="218" spans="1:7" x14ac:dyDescent="0.2">
      <c r="A218" s="36" t="s">
        <v>342</v>
      </c>
      <c r="B218" s="36" t="s">
        <v>15</v>
      </c>
      <c r="C218" s="36" t="s">
        <v>64</v>
      </c>
      <c r="D218" s="36">
        <v>1970</v>
      </c>
      <c r="E218" s="36" t="s">
        <v>656</v>
      </c>
      <c r="F218" s="36" t="s">
        <v>88</v>
      </c>
      <c r="G218" s="31"/>
    </row>
    <row r="219" spans="1:7" x14ac:dyDescent="0.2">
      <c r="A219" s="36" t="s">
        <v>342</v>
      </c>
      <c r="B219" s="36" t="s">
        <v>15</v>
      </c>
      <c r="C219" s="36" t="s">
        <v>64</v>
      </c>
      <c r="D219" s="36">
        <v>2000</v>
      </c>
      <c r="E219" s="36" t="s">
        <v>657</v>
      </c>
      <c r="F219" s="36" t="s">
        <v>88</v>
      </c>
      <c r="G219" s="31"/>
    </row>
    <row r="220" spans="1:7" x14ac:dyDescent="0.2">
      <c r="A220" s="36" t="s">
        <v>342</v>
      </c>
      <c r="B220" s="36" t="s">
        <v>15</v>
      </c>
      <c r="C220" s="36" t="s">
        <v>64</v>
      </c>
      <c r="D220" s="36">
        <v>2005</v>
      </c>
      <c r="E220" s="36" t="s">
        <v>658</v>
      </c>
      <c r="F220" s="36" t="s">
        <v>88</v>
      </c>
      <c r="G220" s="31"/>
    </row>
    <row r="221" spans="1:7" x14ac:dyDescent="0.2">
      <c r="A221" s="36" t="s">
        <v>342</v>
      </c>
      <c r="B221" s="36" t="s">
        <v>15</v>
      </c>
      <c r="C221" s="36" t="s">
        <v>64</v>
      </c>
      <c r="D221" s="36">
        <v>2008</v>
      </c>
      <c r="E221" s="36" t="s">
        <v>659</v>
      </c>
      <c r="F221" s="36" t="s">
        <v>88</v>
      </c>
      <c r="G221" s="31"/>
    </row>
    <row r="222" spans="1:7" x14ac:dyDescent="0.2">
      <c r="A222" s="36" t="s">
        <v>342</v>
      </c>
      <c r="B222" s="36" t="s">
        <v>15</v>
      </c>
      <c r="C222" s="36" t="s">
        <v>64</v>
      </c>
      <c r="D222" s="36">
        <v>2013</v>
      </c>
      <c r="E222" s="36" t="s">
        <v>660</v>
      </c>
      <c r="F222" s="36" t="s">
        <v>88</v>
      </c>
      <c r="G222" s="31"/>
    </row>
    <row r="223" spans="1:7" x14ac:dyDescent="0.2">
      <c r="A223" s="36" t="s">
        <v>342</v>
      </c>
      <c r="B223" s="36" t="s">
        <v>15</v>
      </c>
      <c r="C223" s="36" t="s">
        <v>64</v>
      </c>
      <c r="D223" s="36">
        <v>2018</v>
      </c>
      <c r="E223" s="36" t="s">
        <v>661</v>
      </c>
      <c r="F223" s="36" t="s">
        <v>88</v>
      </c>
      <c r="G223" s="31"/>
    </row>
    <row r="224" spans="1:7" x14ac:dyDescent="0.2">
      <c r="A224" s="36" t="s">
        <v>342</v>
      </c>
      <c r="B224" s="36" t="s">
        <v>15</v>
      </c>
      <c r="C224" s="36" t="s">
        <v>64</v>
      </c>
      <c r="D224" s="36">
        <v>2020</v>
      </c>
      <c r="E224" s="36" t="s">
        <v>662</v>
      </c>
      <c r="F224" s="36" t="s">
        <v>88</v>
      </c>
      <c r="G224" s="31"/>
    </row>
    <row r="225" spans="1:7" x14ac:dyDescent="0.2">
      <c r="A225" s="36" t="s">
        <v>342</v>
      </c>
      <c r="B225" s="36" t="s">
        <v>15</v>
      </c>
      <c r="C225" s="36" t="s">
        <v>64</v>
      </c>
      <c r="D225" s="36">
        <v>2023</v>
      </c>
      <c r="E225" s="36" t="s">
        <v>663</v>
      </c>
      <c r="F225" s="36" t="s">
        <v>88</v>
      </c>
      <c r="G225" s="31"/>
    </row>
    <row r="226" spans="1:7" hidden="1" x14ac:dyDescent="0.2">
      <c r="A226" s="36" t="s">
        <v>342</v>
      </c>
      <c r="B226" s="36" t="s">
        <v>15</v>
      </c>
      <c r="C226" s="36" t="s">
        <v>0</v>
      </c>
      <c r="D226" s="36">
        <v>1970</v>
      </c>
      <c r="E226" s="36" t="s">
        <v>65</v>
      </c>
      <c r="F226" s="36" t="s">
        <v>88</v>
      </c>
      <c r="G226" s="31"/>
    </row>
    <row r="227" spans="1:7" hidden="1" x14ac:dyDescent="0.2">
      <c r="A227" s="36" t="s">
        <v>342</v>
      </c>
      <c r="B227" s="36" t="s">
        <v>15</v>
      </c>
      <c r="C227" s="36" t="s">
        <v>0</v>
      </c>
      <c r="D227" s="36">
        <v>2007</v>
      </c>
      <c r="E227" s="36" t="s">
        <v>69</v>
      </c>
      <c r="F227" s="36" t="s">
        <v>88</v>
      </c>
      <c r="G227" s="31"/>
    </row>
    <row r="228" spans="1:7" hidden="1" x14ac:dyDescent="0.2">
      <c r="A228" s="36" t="s">
        <v>342</v>
      </c>
      <c r="B228" s="36" t="s">
        <v>15</v>
      </c>
      <c r="C228" s="36" t="s">
        <v>0</v>
      </c>
      <c r="D228" s="36">
        <v>2019</v>
      </c>
      <c r="E228" s="36" t="s">
        <v>68</v>
      </c>
      <c r="F228" s="36" t="s">
        <v>88</v>
      </c>
      <c r="G228" s="31"/>
    </row>
    <row r="229" spans="1:7" x14ac:dyDescent="0.2">
      <c r="A229" s="36" t="s">
        <v>342</v>
      </c>
      <c r="B229" s="36" t="s">
        <v>16</v>
      </c>
      <c r="C229" s="36" t="s">
        <v>64</v>
      </c>
      <c r="D229" s="36">
        <v>2000</v>
      </c>
      <c r="E229" s="36" t="s">
        <v>657</v>
      </c>
      <c r="F229" s="36" t="s">
        <v>88</v>
      </c>
      <c r="G229" s="31"/>
    </row>
    <row r="230" spans="1:7" x14ac:dyDescent="0.2">
      <c r="A230" s="36" t="s">
        <v>342</v>
      </c>
      <c r="B230" s="36" t="s">
        <v>16</v>
      </c>
      <c r="C230" s="36" t="s">
        <v>64</v>
      </c>
      <c r="D230" s="36">
        <v>2005</v>
      </c>
      <c r="E230" s="36" t="s">
        <v>658</v>
      </c>
      <c r="F230" s="36" t="s">
        <v>88</v>
      </c>
      <c r="G230" s="31"/>
    </row>
    <row r="231" spans="1:7" x14ac:dyDescent="0.2">
      <c r="A231" s="36" t="s">
        <v>342</v>
      </c>
      <c r="B231" s="36" t="s">
        <v>16</v>
      </c>
      <c r="C231" s="36" t="s">
        <v>64</v>
      </c>
      <c r="D231" s="36">
        <v>2008</v>
      </c>
      <c r="E231" s="36" t="s">
        <v>659</v>
      </c>
      <c r="F231" s="36" t="s">
        <v>88</v>
      </c>
      <c r="G231" s="31"/>
    </row>
    <row r="232" spans="1:7" x14ac:dyDescent="0.2">
      <c r="A232" s="36" t="s">
        <v>342</v>
      </c>
      <c r="B232" s="36" t="s">
        <v>16</v>
      </c>
      <c r="C232" s="36" t="s">
        <v>64</v>
      </c>
      <c r="D232" s="36">
        <v>2011</v>
      </c>
      <c r="E232" s="36" t="s">
        <v>660</v>
      </c>
      <c r="F232" s="36" t="s">
        <v>88</v>
      </c>
      <c r="G232" s="31"/>
    </row>
    <row r="233" spans="1:7" x14ac:dyDescent="0.2">
      <c r="A233" s="36" t="s">
        <v>342</v>
      </c>
      <c r="B233" s="36" t="s">
        <v>16</v>
      </c>
      <c r="C233" s="36" t="s">
        <v>64</v>
      </c>
      <c r="D233" s="36">
        <v>2017</v>
      </c>
      <c r="E233" s="36" t="s">
        <v>661</v>
      </c>
      <c r="F233" s="36" t="s">
        <v>88</v>
      </c>
      <c r="G233" s="31"/>
    </row>
    <row r="234" spans="1:7" x14ac:dyDescent="0.2">
      <c r="A234" s="36" t="s">
        <v>342</v>
      </c>
      <c r="B234" s="36" t="s">
        <v>16</v>
      </c>
      <c r="C234" s="36" t="s">
        <v>64</v>
      </c>
      <c r="D234" s="36">
        <v>2020</v>
      </c>
      <c r="E234" s="36" t="s">
        <v>662</v>
      </c>
      <c r="F234" s="36" t="s">
        <v>88</v>
      </c>
      <c r="G234" s="31"/>
    </row>
    <row r="235" spans="1:7" x14ac:dyDescent="0.2">
      <c r="A235" s="36" t="s">
        <v>342</v>
      </c>
      <c r="B235" s="36" t="s">
        <v>16</v>
      </c>
      <c r="C235" s="36" t="s">
        <v>64</v>
      </c>
      <c r="D235" s="36">
        <v>2023</v>
      </c>
      <c r="E235" s="36" t="s">
        <v>663</v>
      </c>
      <c r="F235" s="36" t="s">
        <v>88</v>
      </c>
      <c r="G235" s="31"/>
    </row>
    <row r="236" spans="1:7" hidden="1" x14ac:dyDescent="0.2">
      <c r="A236" s="36" t="s">
        <v>342</v>
      </c>
      <c r="B236" s="36" t="s">
        <v>16</v>
      </c>
      <c r="C236" s="36" t="s">
        <v>0</v>
      </c>
      <c r="D236" s="36">
        <v>1970</v>
      </c>
      <c r="E236" s="36" t="s">
        <v>65</v>
      </c>
      <c r="F236" s="36" t="s">
        <v>88</v>
      </c>
      <c r="G236" s="31"/>
    </row>
    <row r="237" spans="1:7" hidden="1" x14ac:dyDescent="0.2">
      <c r="A237" s="36" t="s">
        <v>342</v>
      </c>
      <c r="B237" s="36" t="s">
        <v>16</v>
      </c>
      <c r="C237" s="36" t="s">
        <v>0</v>
      </c>
      <c r="D237" s="36">
        <v>2003</v>
      </c>
      <c r="E237" s="36" t="s">
        <v>92</v>
      </c>
      <c r="F237" s="36" t="s">
        <v>88</v>
      </c>
      <c r="G237" s="31"/>
    </row>
    <row r="238" spans="1:7" hidden="1" x14ac:dyDescent="0.2">
      <c r="A238" s="36" t="s">
        <v>342</v>
      </c>
      <c r="B238" s="36" t="s">
        <v>16</v>
      </c>
      <c r="C238" s="36" t="s">
        <v>0</v>
      </c>
      <c r="D238" s="36">
        <v>2005</v>
      </c>
      <c r="E238" s="36" t="s">
        <v>69</v>
      </c>
      <c r="F238" s="36" t="s">
        <v>88</v>
      </c>
      <c r="G238" s="31"/>
    </row>
    <row r="239" spans="1:7" hidden="1" x14ac:dyDescent="0.2">
      <c r="A239" s="36" t="s">
        <v>342</v>
      </c>
      <c r="B239" s="36" t="s">
        <v>16</v>
      </c>
      <c r="C239" s="36" t="s">
        <v>0</v>
      </c>
      <c r="D239" s="36">
        <v>2010</v>
      </c>
      <c r="E239" s="36" t="s">
        <v>68</v>
      </c>
      <c r="F239" s="36" t="s">
        <v>88</v>
      </c>
      <c r="G239" s="31"/>
    </row>
    <row r="240" spans="1:7" x14ac:dyDescent="0.2">
      <c r="A240" s="36" t="s">
        <v>342</v>
      </c>
      <c r="B240" s="36" t="s">
        <v>16</v>
      </c>
      <c r="C240" s="36" t="s">
        <v>0</v>
      </c>
      <c r="D240" s="36">
        <v>2018</v>
      </c>
      <c r="E240" s="36" t="s">
        <v>70</v>
      </c>
      <c r="F240" s="36" t="s">
        <v>88</v>
      </c>
      <c r="G240" s="31"/>
    </row>
    <row r="241" spans="1:8" hidden="1" x14ac:dyDescent="0.2">
      <c r="A241" s="36" t="s">
        <v>71</v>
      </c>
      <c r="B241" s="36" t="s">
        <v>16</v>
      </c>
      <c r="C241" s="36" t="s">
        <v>0</v>
      </c>
      <c r="D241" s="36">
        <v>2007</v>
      </c>
      <c r="E241" s="36" t="s">
        <v>92</v>
      </c>
      <c r="F241" s="36" t="s">
        <v>88</v>
      </c>
      <c r="G241" s="31" t="s">
        <v>221</v>
      </c>
    </row>
    <row r="242" spans="1:8" hidden="1" x14ac:dyDescent="0.2">
      <c r="A242" s="36" t="s">
        <v>71</v>
      </c>
      <c r="B242" s="36" t="s">
        <v>16</v>
      </c>
      <c r="C242" s="36" t="s">
        <v>0</v>
      </c>
      <c r="D242" s="36">
        <v>2020</v>
      </c>
      <c r="E242" s="36" t="s">
        <v>92</v>
      </c>
      <c r="F242" s="36" t="s">
        <v>88</v>
      </c>
      <c r="G242" s="31"/>
    </row>
    <row r="243" spans="1:8" hidden="1" x14ac:dyDescent="0.2">
      <c r="A243" s="36" t="s">
        <v>558</v>
      </c>
      <c r="B243" s="36" t="s">
        <v>15</v>
      </c>
      <c r="C243" s="36" t="s">
        <v>67</v>
      </c>
      <c r="D243" s="36">
        <v>2015</v>
      </c>
      <c r="E243" s="36" t="s">
        <v>70</v>
      </c>
      <c r="F243" s="36" t="s">
        <v>88</v>
      </c>
      <c r="G243" s="31"/>
    </row>
    <row r="244" spans="1:8" hidden="1" x14ac:dyDescent="0.2">
      <c r="A244" s="36" t="s">
        <v>558</v>
      </c>
      <c r="B244" s="36" t="s">
        <v>15</v>
      </c>
      <c r="C244" s="36" t="s">
        <v>64</v>
      </c>
      <c r="D244" s="36">
        <v>2008</v>
      </c>
      <c r="E244" s="36" t="s">
        <v>665</v>
      </c>
      <c r="F244" s="36" t="s">
        <v>88</v>
      </c>
      <c r="G244" s="31"/>
    </row>
    <row r="245" spans="1:8" hidden="1" x14ac:dyDescent="0.2">
      <c r="A245" s="36" t="s">
        <v>558</v>
      </c>
      <c r="B245" s="36" t="s">
        <v>15</v>
      </c>
      <c r="C245" s="36" t="s">
        <v>64</v>
      </c>
      <c r="D245" s="36">
        <v>2015</v>
      </c>
      <c r="E245" s="36" t="s">
        <v>70</v>
      </c>
      <c r="F245" s="36" t="s">
        <v>88</v>
      </c>
      <c r="G245" s="31"/>
    </row>
    <row r="246" spans="1:8" hidden="1" x14ac:dyDescent="0.2">
      <c r="A246" s="36" t="s">
        <v>558</v>
      </c>
      <c r="B246" s="36" t="s">
        <v>16</v>
      </c>
      <c r="C246" s="36" t="s">
        <v>64</v>
      </c>
      <c r="D246" s="36">
        <v>2008</v>
      </c>
      <c r="E246" s="36" t="s">
        <v>68</v>
      </c>
      <c r="F246" s="36" t="s">
        <v>88</v>
      </c>
      <c r="G246" s="31"/>
    </row>
    <row r="247" spans="1:8" hidden="1" x14ac:dyDescent="0.2">
      <c r="A247" s="36" t="s">
        <v>72</v>
      </c>
      <c r="B247" s="36" t="s">
        <v>16</v>
      </c>
      <c r="C247" s="36" t="s">
        <v>0</v>
      </c>
      <c r="D247" s="36">
        <v>2007</v>
      </c>
      <c r="E247" s="36" t="s">
        <v>92</v>
      </c>
      <c r="F247" s="36" t="s">
        <v>88</v>
      </c>
      <c r="G247" s="31"/>
    </row>
    <row r="248" spans="1:8" hidden="1" x14ac:dyDescent="0.2">
      <c r="A248" s="36" t="s">
        <v>72</v>
      </c>
      <c r="B248" s="36" t="s">
        <v>16</v>
      </c>
      <c r="C248" s="36" t="s">
        <v>0</v>
      </c>
      <c r="D248" s="36">
        <v>2020</v>
      </c>
      <c r="E248" s="36" t="s">
        <v>92</v>
      </c>
      <c r="F248" s="36" t="s">
        <v>88</v>
      </c>
      <c r="G248" s="31"/>
    </row>
    <row r="249" spans="1:8" hidden="1" x14ac:dyDescent="0.2">
      <c r="A249" s="36" t="s">
        <v>616</v>
      </c>
      <c r="B249" s="36" t="s">
        <v>15</v>
      </c>
      <c r="C249" s="36" t="s">
        <v>67</v>
      </c>
      <c r="D249" s="36">
        <v>2010</v>
      </c>
      <c r="E249" s="36" t="s">
        <v>65</v>
      </c>
      <c r="F249" s="36" t="s">
        <v>88</v>
      </c>
      <c r="G249" s="31" t="s">
        <v>682</v>
      </c>
      <c r="H249" t="s">
        <v>699</v>
      </c>
    </row>
    <row r="250" spans="1:8" hidden="1" x14ac:dyDescent="0.2">
      <c r="A250" s="36" t="s">
        <v>616</v>
      </c>
      <c r="B250" s="36" t="s">
        <v>15</v>
      </c>
      <c r="C250" s="36" t="s">
        <v>67</v>
      </c>
      <c r="D250" s="36">
        <v>2011</v>
      </c>
      <c r="E250" s="36" t="s">
        <v>92</v>
      </c>
      <c r="F250" s="36" t="s">
        <v>88</v>
      </c>
      <c r="G250" s="31"/>
      <c r="H250" t="s">
        <v>699</v>
      </c>
    </row>
    <row r="251" spans="1:8" hidden="1" x14ac:dyDescent="0.2">
      <c r="A251" s="36" t="s">
        <v>616</v>
      </c>
      <c r="B251" s="36" t="s">
        <v>15</v>
      </c>
      <c r="C251" s="36" t="s">
        <v>67</v>
      </c>
      <c r="D251" s="36">
        <v>2019</v>
      </c>
      <c r="E251" s="36" t="s">
        <v>68</v>
      </c>
      <c r="F251" s="36" t="s">
        <v>88</v>
      </c>
      <c r="G251" s="31"/>
      <c r="H251" t="s">
        <v>699</v>
      </c>
    </row>
    <row r="252" spans="1:8" hidden="1" x14ac:dyDescent="0.2">
      <c r="A252" s="36" t="s">
        <v>616</v>
      </c>
      <c r="B252" s="36" t="s">
        <v>15</v>
      </c>
      <c r="C252" s="36" t="s">
        <v>67</v>
      </c>
      <c r="D252" s="36">
        <v>2028</v>
      </c>
      <c r="E252" s="36" t="s">
        <v>70</v>
      </c>
      <c r="F252" s="36" t="s">
        <v>88</v>
      </c>
      <c r="G252" s="31"/>
      <c r="H252" t="s">
        <v>699</v>
      </c>
    </row>
    <row r="253" spans="1:8" hidden="1" x14ac:dyDescent="0.2">
      <c r="A253" s="36" t="s">
        <v>616</v>
      </c>
      <c r="B253" s="36" t="s">
        <v>15</v>
      </c>
      <c r="C253" s="36" t="s">
        <v>67</v>
      </c>
      <c r="D253" s="36">
        <v>2031</v>
      </c>
      <c r="E253" s="36" t="s">
        <v>83</v>
      </c>
      <c r="F253" s="36" t="s">
        <v>88</v>
      </c>
      <c r="G253" s="31"/>
      <c r="H253" t="s">
        <v>699</v>
      </c>
    </row>
    <row r="254" spans="1:8" hidden="1" x14ac:dyDescent="0.2">
      <c r="A254" s="36" t="s">
        <v>616</v>
      </c>
      <c r="B254" s="36" t="s">
        <v>15</v>
      </c>
      <c r="C254" s="36" t="s">
        <v>64</v>
      </c>
      <c r="D254" s="36">
        <v>2010</v>
      </c>
      <c r="E254" s="57" t="s">
        <v>65</v>
      </c>
      <c r="F254" s="57" t="s">
        <v>88</v>
      </c>
      <c r="G254" s="31" t="s">
        <v>680</v>
      </c>
      <c r="H254" t="s">
        <v>699</v>
      </c>
    </row>
    <row r="255" spans="1:8" hidden="1" x14ac:dyDescent="0.2">
      <c r="A255" s="36" t="s">
        <v>616</v>
      </c>
      <c r="B255" s="36" t="s">
        <v>15</v>
      </c>
      <c r="C255" s="36" t="s">
        <v>64</v>
      </c>
      <c r="D255" s="36">
        <v>2011</v>
      </c>
      <c r="E255" s="57" t="s">
        <v>92</v>
      </c>
      <c r="F255" s="57" t="s">
        <v>88</v>
      </c>
      <c r="G255" s="31"/>
      <c r="H255" t="s">
        <v>699</v>
      </c>
    </row>
    <row r="256" spans="1:8" hidden="1" x14ac:dyDescent="0.2">
      <c r="A256" s="36" t="s">
        <v>616</v>
      </c>
      <c r="B256" s="36" t="s">
        <v>15</v>
      </c>
      <c r="C256" s="36" t="s">
        <v>64</v>
      </c>
      <c r="D256" s="36">
        <v>2017</v>
      </c>
      <c r="E256" s="57" t="s">
        <v>68</v>
      </c>
      <c r="F256" s="57" t="s">
        <v>88</v>
      </c>
      <c r="G256" s="31"/>
      <c r="H256" t="s">
        <v>699</v>
      </c>
    </row>
    <row r="257" spans="1:8" hidden="1" x14ac:dyDescent="0.2">
      <c r="A257" s="36" t="s">
        <v>616</v>
      </c>
      <c r="B257" s="36" t="s">
        <v>15</v>
      </c>
      <c r="C257" s="36" t="s">
        <v>64</v>
      </c>
      <c r="D257" s="36">
        <v>2018</v>
      </c>
      <c r="E257" s="57" t="s">
        <v>70</v>
      </c>
      <c r="F257" s="57" t="s">
        <v>88</v>
      </c>
      <c r="G257" s="31"/>
      <c r="H257" t="s">
        <v>699</v>
      </c>
    </row>
    <row r="258" spans="1:8" hidden="1" x14ac:dyDescent="0.2">
      <c r="A258" s="36" t="s">
        <v>616</v>
      </c>
      <c r="B258" s="36" t="s">
        <v>15</v>
      </c>
      <c r="C258" s="36" t="s">
        <v>64</v>
      </c>
      <c r="D258" s="36">
        <v>2021</v>
      </c>
      <c r="E258" s="57" t="s">
        <v>83</v>
      </c>
      <c r="F258" s="57" t="s">
        <v>88</v>
      </c>
      <c r="G258" s="31"/>
      <c r="H258" t="s">
        <v>699</v>
      </c>
    </row>
    <row r="259" spans="1:8" hidden="1" x14ac:dyDescent="0.2">
      <c r="A259" s="36" t="s">
        <v>616</v>
      </c>
      <c r="B259" s="36" t="s">
        <v>15</v>
      </c>
      <c r="C259" s="36" t="s">
        <v>0</v>
      </c>
      <c r="D259" s="36">
        <v>1990</v>
      </c>
      <c r="E259" s="60" t="s">
        <v>92</v>
      </c>
      <c r="F259" s="60" t="s">
        <v>88</v>
      </c>
      <c r="G259" s="31" t="s">
        <v>681</v>
      </c>
      <c r="H259" t="s">
        <v>699</v>
      </c>
    </row>
    <row r="260" spans="1:8" hidden="1" x14ac:dyDescent="0.2">
      <c r="A260" s="36" t="s">
        <v>616</v>
      </c>
      <c r="B260" s="36" t="s">
        <v>16</v>
      </c>
      <c r="C260" s="36" t="s">
        <v>67</v>
      </c>
      <c r="D260" s="36">
        <v>2010</v>
      </c>
      <c r="E260" s="36" t="s">
        <v>65</v>
      </c>
      <c r="F260" s="36" t="s">
        <v>88</v>
      </c>
      <c r="G260" s="31" t="s">
        <v>683</v>
      </c>
      <c r="H260" t="s">
        <v>699</v>
      </c>
    </row>
    <row r="261" spans="1:8" hidden="1" x14ac:dyDescent="0.2">
      <c r="A261" s="36" t="s">
        <v>616</v>
      </c>
      <c r="B261" s="36" t="s">
        <v>16</v>
      </c>
      <c r="C261" s="36" t="s">
        <v>67</v>
      </c>
      <c r="D261" s="36">
        <v>2011</v>
      </c>
      <c r="E261" s="36" t="s">
        <v>92</v>
      </c>
      <c r="F261" s="36" t="s">
        <v>88</v>
      </c>
      <c r="G261" s="31"/>
      <c r="H261" t="s">
        <v>699</v>
      </c>
    </row>
    <row r="262" spans="1:8" hidden="1" x14ac:dyDescent="0.2">
      <c r="A262" s="36" t="s">
        <v>616</v>
      </c>
      <c r="B262" s="36" t="s">
        <v>16</v>
      </c>
      <c r="C262" s="36" t="s">
        <v>67</v>
      </c>
      <c r="D262" s="36">
        <v>2019</v>
      </c>
      <c r="E262" s="36" t="s">
        <v>68</v>
      </c>
      <c r="F262" s="36" t="s">
        <v>88</v>
      </c>
      <c r="G262" s="31"/>
      <c r="H262" t="s">
        <v>699</v>
      </c>
    </row>
    <row r="263" spans="1:8" hidden="1" x14ac:dyDescent="0.2">
      <c r="A263" s="36" t="s">
        <v>616</v>
      </c>
      <c r="B263" s="36" t="s">
        <v>16</v>
      </c>
      <c r="C263" s="36" t="s">
        <v>67</v>
      </c>
      <c r="D263" s="36">
        <v>2028</v>
      </c>
      <c r="E263" s="36" t="s">
        <v>70</v>
      </c>
      <c r="F263" s="36" t="s">
        <v>88</v>
      </c>
      <c r="G263" s="31"/>
      <c r="H263" t="s">
        <v>699</v>
      </c>
    </row>
    <row r="264" spans="1:8" hidden="1" x14ac:dyDescent="0.2">
      <c r="A264" s="36" t="s">
        <v>616</v>
      </c>
      <c r="B264" s="36" t="s">
        <v>16</v>
      </c>
      <c r="C264" s="36" t="s">
        <v>67</v>
      </c>
      <c r="D264" s="36">
        <v>2031</v>
      </c>
      <c r="E264" s="36" t="s">
        <v>83</v>
      </c>
      <c r="F264" s="36" t="s">
        <v>88</v>
      </c>
      <c r="G264" s="31"/>
      <c r="H264" t="s">
        <v>699</v>
      </c>
    </row>
    <row r="265" spans="1:8" hidden="1" x14ac:dyDescent="0.2">
      <c r="A265" s="36" t="s">
        <v>616</v>
      </c>
      <c r="B265" s="36" t="s">
        <v>16</v>
      </c>
      <c r="C265" s="36" t="s">
        <v>64</v>
      </c>
      <c r="D265" s="36">
        <v>2010</v>
      </c>
      <c r="E265" s="36" t="s">
        <v>65</v>
      </c>
      <c r="F265" s="36" t="s">
        <v>88</v>
      </c>
      <c r="G265" s="31"/>
      <c r="H265" t="s">
        <v>699</v>
      </c>
    </row>
    <row r="266" spans="1:8" hidden="1" x14ac:dyDescent="0.2">
      <c r="A266" s="36" t="s">
        <v>616</v>
      </c>
      <c r="B266" s="36" t="s">
        <v>16</v>
      </c>
      <c r="C266" s="36" t="s">
        <v>64</v>
      </c>
      <c r="D266" s="36">
        <v>2011</v>
      </c>
      <c r="E266" s="36" t="s">
        <v>92</v>
      </c>
      <c r="F266" s="36" t="s">
        <v>88</v>
      </c>
      <c r="G266" s="31"/>
      <c r="H266" t="s">
        <v>699</v>
      </c>
    </row>
    <row r="267" spans="1:8" hidden="1" x14ac:dyDescent="0.2">
      <c r="A267" s="36" t="s">
        <v>616</v>
      </c>
      <c r="B267" s="36" t="s">
        <v>16</v>
      </c>
      <c r="C267" s="36" t="s">
        <v>64</v>
      </c>
      <c r="D267" s="36">
        <v>2017</v>
      </c>
      <c r="E267" s="36" t="s">
        <v>68</v>
      </c>
      <c r="F267" s="36" t="s">
        <v>88</v>
      </c>
      <c r="G267" s="31"/>
      <c r="H267" t="s">
        <v>699</v>
      </c>
    </row>
    <row r="268" spans="1:8" hidden="1" x14ac:dyDescent="0.2">
      <c r="A268" s="36" t="s">
        <v>616</v>
      </c>
      <c r="B268" s="36" t="s">
        <v>16</v>
      </c>
      <c r="C268" s="36" t="s">
        <v>64</v>
      </c>
      <c r="D268" s="36">
        <v>2018</v>
      </c>
      <c r="E268" s="36" t="s">
        <v>70</v>
      </c>
      <c r="F268" s="36" t="s">
        <v>88</v>
      </c>
      <c r="G268" s="31"/>
      <c r="H268" t="s">
        <v>699</v>
      </c>
    </row>
    <row r="269" spans="1:8" hidden="1" x14ac:dyDescent="0.2">
      <c r="A269" s="36" t="s">
        <v>616</v>
      </c>
      <c r="B269" s="36" t="s">
        <v>16</v>
      </c>
      <c r="C269" s="36" t="s">
        <v>64</v>
      </c>
      <c r="D269" s="36">
        <v>2021</v>
      </c>
      <c r="E269" s="36" t="s">
        <v>83</v>
      </c>
      <c r="F269" s="36" t="s">
        <v>88</v>
      </c>
      <c r="G269" s="31"/>
      <c r="H269" t="s">
        <v>699</v>
      </c>
    </row>
    <row r="270" spans="1:8" hidden="1" x14ac:dyDescent="0.2">
      <c r="A270" s="36" t="s">
        <v>616</v>
      </c>
      <c r="B270" s="36" t="s">
        <v>16</v>
      </c>
      <c r="C270" s="36" t="s">
        <v>0</v>
      </c>
      <c r="D270" s="36">
        <v>1990</v>
      </c>
      <c r="E270" s="36" t="s">
        <v>92</v>
      </c>
      <c r="F270" s="36" t="s">
        <v>88</v>
      </c>
      <c r="G270" s="31"/>
      <c r="H270" t="s">
        <v>699</v>
      </c>
    </row>
    <row r="271" spans="1:8" hidden="1" x14ac:dyDescent="0.2">
      <c r="A271" s="36" t="s">
        <v>616</v>
      </c>
      <c r="B271" s="36" t="s">
        <v>15</v>
      </c>
      <c r="C271" s="36" t="s">
        <v>67</v>
      </c>
      <c r="D271" s="36">
        <v>2010</v>
      </c>
      <c r="E271" s="36" t="s">
        <v>65</v>
      </c>
      <c r="F271" s="36" t="s">
        <v>692</v>
      </c>
      <c r="G271" s="31" t="s">
        <v>703</v>
      </c>
      <c r="H271" t="s">
        <v>699</v>
      </c>
    </row>
    <row r="272" spans="1:8" hidden="1" x14ac:dyDescent="0.2">
      <c r="A272" s="36" t="s">
        <v>616</v>
      </c>
      <c r="B272" s="36" t="s">
        <v>15</v>
      </c>
      <c r="C272" s="36" t="s">
        <v>67</v>
      </c>
      <c r="D272" s="36">
        <v>2011</v>
      </c>
      <c r="E272" s="36" t="s">
        <v>92</v>
      </c>
      <c r="F272" s="36" t="s">
        <v>692</v>
      </c>
      <c r="G272" s="31" t="s">
        <v>703</v>
      </c>
      <c r="H272" t="s">
        <v>699</v>
      </c>
    </row>
    <row r="273" spans="1:8" hidden="1" x14ac:dyDescent="0.2">
      <c r="A273" s="36" t="s">
        <v>616</v>
      </c>
      <c r="B273" s="36" t="s">
        <v>15</v>
      </c>
      <c r="C273" s="36" t="s">
        <v>67</v>
      </c>
      <c r="D273" s="36">
        <v>2019</v>
      </c>
      <c r="E273" s="36" t="s">
        <v>68</v>
      </c>
      <c r="F273" s="36" t="s">
        <v>692</v>
      </c>
      <c r="G273" s="31" t="s">
        <v>703</v>
      </c>
      <c r="H273" t="s">
        <v>699</v>
      </c>
    </row>
    <row r="274" spans="1:8" hidden="1" x14ac:dyDescent="0.2">
      <c r="A274" s="57" t="s">
        <v>616</v>
      </c>
      <c r="B274" s="57" t="s">
        <v>15</v>
      </c>
      <c r="C274" s="57" t="s">
        <v>67</v>
      </c>
      <c r="D274" s="57">
        <v>2021</v>
      </c>
      <c r="E274" s="57" t="s">
        <v>83</v>
      </c>
      <c r="F274" s="57" t="s">
        <v>692</v>
      </c>
      <c r="G274" s="62" t="s">
        <v>704</v>
      </c>
      <c r="H274" t="s">
        <v>699</v>
      </c>
    </row>
    <row r="275" spans="1:8" hidden="1" x14ac:dyDescent="0.2">
      <c r="A275" s="36" t="s">
        <v>616</v>
      </c>
      <c r="B275" s="36" t="s">
        <v>15</v>
      </c>
      <c r="C275" s="36" t="s">
        <v>64</v>
      </c>
      <c r="D275" s="36">
        <v>2010</v>
      </c>
      <c r="E275" s="36" t="s">
        <v>65</v>
      </c>
      <c r="F275" s="36" t="s">
        <v>692</v>
      </c>
      <c r="G275" s="31" t="s">
        <v>703</v>
      </c>
      <c r="H275" t="s">
        <v>699</v>
      </c>
    </row>
    <row r="276" spans="1:8" hidden="1" x14ac:dyDescent="0.2">
      <c r="A276" s="36" t="s">
        <v>616</v>
      </c>
      <c r="B276" s="36" t="s">
        <v>15</v>
      </c>
      <c r="C276" s="36" t="s">
        <v>64</v>
      </c>
      <c r="D276" s="36">
        <v>2011</v>
      </c>
      <c r="E276" s="36" t="s">
        <v>92</v>
      </c>
      <c r="F276" s="36" t="s">
        <v>692</v>
      </c>
      <c r="G276" s="31" t="s">
        <v>703</v>
      </c>
      <c r="H276" t="s">
        <v>699</v>
      </c>
    </row>
    <row r="277" spans="1:8" hidden="1" x14ac:dyDescent="0.2">
      <c r="A277" s="36" t="s">
        <v>616</v>
      </c>
      <c r="B277" s="36" t="s">
        <v>15</v>
      </c>
      <c r="C277" s="36" t="s">
        <v>64</v>
      </c>
      <c r="D277" s="36">
        <v>2017</v>
      </c>
      <c r="E277" s="36" t="s">
        <v>68</v>
      </c>
      <c r="F277" s="36" t="s">
        <v>692</v>
      </c>
      <c r="G277" s="31" t="s">
        <v>703</v>
      </c>
      <c r="H277" t="s">
        <v>699</v>
      </c>
    </row>
    <row r="278" spans="1:8" hidden="1" x14ac:dyDescent="0.2">
      <c r="A278" s="36" t="s">
        <v>616</v>
      </c>
      <c r="B278" s="36" t="s">
        <v>15</v>
      </c>
      <c r="C278" s="36" t="s">
        <v>64</v>
      </c>
      <c r="D278" s="36">
        <v>2018</v>
      </c>
      <c r="E278" s="36" t="s">
        <v>70</v>
      </c>
      <c r="F278" s="36" t="s">
        <v>692</v>
      </c>
      <c r="G278" s="31" t="s">
        <v>703</v>
      </c>
      <c r="H278" t="s">
        <v>699</v>
      </c>
    </row>
    <row r="279" spans="1:8" hidden="1" x14ac:dyDescent="0.2">
      <c r="A279" s="36" t="s">
        <v>616</v>
      </c>
      <c r="B279" s="36" t="s">
        <v>15</v>
      </c>
      <c r="C279" s="36" t="s">
        <v>64</v>
      </c>
      <c r="D279" s="36">
        <v>2021</v>
      </c>
      <c r="E279" s="36" t="s">
        <v>83</v>
      </c>
      <c r="F279" s="36" t="s">
        <v>692</v>
      </c>
      <c r="G279" s="31" t="s">
        <v>703</v>
      </c>
      <c r="H279" t="s">
        <v>699</v>
      </c>
    </row>
    <row r="280" spans="1:8" hidden="1" x14ac:dyDescent="0.2">
      <c r="A280" s="36" t="s">
        <v>616</v>
      </c>
      <c r="B280" s="36" t="s">
        <v>15</v>
      </c>
      <c r="C280" s="36" t="s">
        <v>0</v>
      </c>
      <c r="D280" s="36">
        <v>1990</v>
      </c>
      <c r="E280" s="36" t="s">
        <v>92</v>
      </c>
      <c r="F280" s="36" t="s">
        <v>692</v>
      </c>
      <c r="G280" s="31" t="s">
        <v>703</v>
      </c>
      <c r="H280" t="s">
        <v>699</v>
      </c>
    </row>
    <row r="281" spans="1:8" hidden="1" x14ac:dyDescent="0.2">
      <c r="A281" s="57" t="s">
        <v>616</v>
      </c>
      <c r="B281" s="57" t="s">
        <v>15</v>
      </c>
      <c r="C281" s="57" t="s">
        <v>0</v>
      </c>
      <c r="D281" s="57">
        <v>2021</v>
      </c>
      <c r="E281" s="57" t="s">
        <v>93</v>
      </c>
      <c r="F281" s="57" t="s">
        <v>692</v>
      </c>
      <c r="G281" s="62" t="s">
        <v>705</v>
      </c>
      <c r="H281" t="s">
        <v>699</v>
      </c>
    </row>
    <row r="282" spans="1:8" hidden="1" x14ac:dyDescent="0.2">
      <c r="A282" s="36" t="s">
        <v>616</v>
      </c>
      <c r="B282" s="36" t="s">
        <v>16</v>
      </c>
      <c r="C282" s="36" t="s">
        <v>67</v>
      </c>
      <c r="D282" s="36">
        <v>2010</v>
      </c>
      <c r="E282" s="36" t="s">
        <v>65</v>
      </c>
      <c r="F282" s="36" t="s">
        <v>692</v>
      </c>
      <c r="G282" s="31" t="s">
        <v>703</v>
      </c>
      <c r="H282" t="s">
        <v>699</v>
      </c>
    </row>
    <row r="283" spans="1:8" hidden="1" x14ac:dyDescent="0.2">
      <c r="A283" s="36" t="s">
        <v>616</v>
      </c>
      <c r="B283" s="36" t="s">
        <v>16</v>
      </c>
      <c r="C283" s="36" t="s">
        <v>67</v>
      </c>
      <c r="D283" s="36">
        <v>2011</v>
      </c>
      <c r="E283" s="36" t="s">
        <v>92</v>
      </c>
      <c r="F283" s="36" t="s">
        <v>692</v>
      </c>
      <c r="G283" s="31" t="s">
        <v>703</v>
      </c>
      <c r="H283" t="s">
        <v>699</v>
      </c>
    </row>
    <row r="284" spans="1:8" hidden="1" x14ac:dyDescent="0.2">
      <c r="A284" s="36" t="s">
        <v>616</v>
      </c>
      <c r="B284" s="36" t="s">
        <v>16</v>
      </c>
      <c r="C284" s="36" t="s">
        <v>67</v>
      </c>
      <c r="D284" s="36">
        <v>2019</v>
      </c>
      <c r="E284" s="36" t="s">
        <v>68</v>
      </c>
      <c r="F284" s="36" t="s">
        <v>692</v>
      </c>
      <c r="G284" s="31" t="s">
        <v>703</v>
      </c>
      <c r="H284" t="s">
        <v>699</v>
      </c>
    </row>
    <row r="285" spans="1:8" hidden="1" x14ac:dyDescent="0.2">
      <c r="A285" s="57" t="s">
        <v>616</v>
      </c>
      <c r="B285" s="57" t="s">
        <v>16</v>
      </c>
      <c r="C285" s="57" t="s">
        <v>67</v>
      </c>
      <c r="D285" s="57">
        <v>2021</v>
      </c>
      <c r="E285" s="57" t="s">
        <v>83</v>
      </c>
      <c r="F285" s="57" t="s">
        <v>692</v>
      </c>
      <c r="G285" s="62" t="s">
        <v>704</v>
      </c>
      <c r="H285" t="s">
        <v>699</v>
      </c>
    </row>
    <row r="286" spans="1:8" hidden="1" x14ac:dyDescent="0.2">
      <c r="A286" s="36" t="s">
        <v>616</v>
      </c>
      <c r="B286" s="36" t="s">
        <v>16</v>
      </c>
      <c r="C286" s="36" t="s">
        <v>64</v>
      </c>
      <c r="D286" s="36">
        <v>2010</v>
      </c>
      <c r="E286" s="36" t="s">
        <v>65</v>
      </c>
      <c r="F286" s="36" t="s">
        <v>692</v>
      </c>
      <c r="G286" s="31" t="s">
        <v>703</v>
      </c>
      <c r="H286" t="s">
        <v>699</v>
      </c>
    </row>
    <row r="287" spans="1:8" hidden="1" x14ac:dyDescent="0.2">
      <c r="A287" s="36" t="s">
        <v>616</v>
      </c>
      <c r="B287" s="36" t="s">
        <v>16</v>
      </c>
      <c r="C287" s="36" t="s">
        <v>64</v>
      </c>
      <c r="D287" s="36">
        <v>2011</v>
      </c>
      <c r="E287" s="36" t="s">
        <v>92</v>
      </c>
      <c r="F287" s="36" t="s">
        <v>692</v>
      </c>
      <c r="G287" s="31" t="s">
        <v>703</v>
      </c>
      <c r="H287" t="s">
        <v>699</v>
      </c>
    </row>
    <row r="288" spans="1:8" hidden="1" x14ac:dyDescent="0.2">
      <c r="A288" s="36" t="s">
        <v>616</v>
      </c>
      <c r="B288" s="36" t="s">
        <v>16</v>
      </c>
      <c r="C288" s="36" t="s">
        <v>64</v>
      </c>
      <c r="D288" s="36">
        <v>2017</v>
      </c>
      <c r="E288" s="36" t="s">
        <v>68</v>
      </c>
      <c r="F288" s="36" t="s">
        <v>692</v>
      </c>
      <c r="G288" s="31" t="s">
        <v>703</v>
      </c>
      <c r="H288" t="s">
        <v>699</v>
      </c>
    </row>
    <row r="289" spans="1:8" hidden="1" x14ac:dyDescent="0.2">
      <c r="A289" s="36" t="s">
        <v>616</v>
      </c>
      <c r="B289" s="36" t="s">
        <v>16</v>
      </c>
      <c r="C289" s="36" t="s">
        <v>64</v>
      </c>
      <c r="D289" s="36">
        <v>2018</v>
      </c>
      <c r="E289" s="36" t="s">
        <v>70</v>
      </c>
      <c r="F289" s="36" t="s">
        <v>692</v>
      </c>
      <c r="G289" s="31" t="s">
        <v>703</v>
      </c>
      <c r="H289" t="s">
        <v>699</v>
      </c>
    </row>
    <row r="290" spans="1:8" hidden="1" x14ac:dyDescent="0.2">
      <c r="A290" s="36" t="s">
        <v>616</v>
      </c>
      <c r="B290" s="36" t="s">
        <v>16</v>
      </c>
      <c r="C290" s="36" t="s">
        <v>64</v>
      </c>
      <c r="D290" s="36">
        <v>2021</v>
      </c>
      <c r="E290" s="36" t="s">
        <v>83</v>
      </c>
      <c r="F290" s="36" t="s">
        <v>692</v>
      </c>
      <c r="G290" s="31" t="s">
        <v>703</v>
      </c>
      <c r="H290" t="s">
        <v>699</v>
      </c>
    </row>
    <row r="291" spans="1:8" hidden="1" x14ac:dyDescent="0.2">
      <c r="A291" s="36" t="s">
        <v>616</v>
      </c>
      <c r="B291" s="36" t="s">
        <v>16</v>
      </c>
      <c r="C291" s="36" t="s">
        <v>0</v>
      </c>
      <c r="D291" s="36">
        <v>1990</v>
      </c>
      <c r="E291" s="36" t="s">
        <v>92</v>
      </c>
      <c r="F291" s="36" t="s">
        <v>692</v>
      </c>
      <c r="G291" s="31" t="s">
        <v>703</v>
      </c>
      <c r="H291" t="s">
        <v>699</v>
      </c>
    </row>
    <row r="292" spans="1:8" hidden="1" x14ac:dyDescent="0.2">
      <c r="A292" s="57" t="s">
        <v>616</v>
      </c>
      <c r="B292" s="57" t="s">
        <v>16</v>
      </c>
      <c r="C292" s="57" t="s">
        <v>0</v>
      </c>
      <c r="D292" s="57">
        <v>2021</v>
      </c>
      <c r="E292" s="57" t="s">
        <v>93</v>
      </c>
      <c r="F292" s="57" t="s">
        <v>692</v>
      </c>
      <c r="G292" s="62" t="s">
        <v>705</v>
      </c>
      <c r="H292" t="s">
        <v>699</v>
      </c>
    </row>
    <row r="293" spans="1:8" hidden="1" x14ac:dyDescent="0.2">
      <c r="A293" s="36" t="s">
        <v>560</v>
      </c>
      <c r="B293" s="36" t="s">
        <v>15</v>
      </c>
      <c r="C293" s="36" t="s">
        <v>67</v>
      </c>
      <c r="D293" s="36">
        <v>1970</v>
      </c>
      <c r="E293" s="36" t="s">
        <v>65</v>
      </c>
      <c r="F293" s="36" t="s">
        <v>88</v>
      </c>
      <c r="G293" s="31"/>
    </row>
    <row r="294" spans="1:8" hidden="1" x14ac:dyDescent="0.2">
      <c r="A294" s="36" t="s">
        <v>560</v>
      </c>
      <c r="B294" s="36" t="s">
        <v>15</v>
      </c>
      <c r="C294" s="36" t="s">
        <v>67</v>
      </c>
      <c r="D294" s="36">
        <v>2014</v>
      </c>
      <c r="E294" s="36" t="s">
        <v>69</v>
      </c>
      <c r="F294" s="36" t="s">
        <v>88</v>
      </c>
      <c r="G294" s="31"/>
    </row>
    <row r="295" spans="1:8" hidden="1" x14ac:dyDescent="0.2">
      <c r="A295" s="36" t="s">
        <v>560</v>
      </c>
      <c r="B295" s="36" t="s">
        <v>15</v>
      </c>
      <c r="C295" s="36" t="s">
        <v>64</v>
      </c>
      <c r="D295" s="36">
        <v>2012</v>
      </c>
      <c r="E295" s="36" t="s">
        <v>92</v>
      </c>
      <c r="F295" s="36" t="s">
        <v>88</v>
      </c>
      <c r="G295" s="31"/>
    </row>
    <row r="296" spans="1:8" hidden="1" x14ac:dyDescent="0.2">
      <c r="A296" s="36" t="s">
        <v>97</v>
      </c>
      <c r="B296" s="36" t="s">
        <v>15</v>
      </c>
      <c r="C296" s="36" t="s">
        <v>67</v>
      </c>
      <c r="D296" s="36">
        <v>1980</v>
      </c>
      <c r="E296" s="36" t="s">
        <v>65</v>
      </c>
      <c r="F296" s="36" t="s">
        <v>88</v>
      </c>
      <c r="G296" s="31"/>
    </row>
    <row r="297" spans="1:8" hidden="1" x14ac:dyDescent="0.2">
      <c r="A297" s="36" t="s">
        <v>97</v>
      </c>
      <c r="B297" s="36" t="s">
        <v>15</v>
      </c>
      <c r="C297" s="36" t="s">
        <v>67</v>
      </c>
      <c r="D297" s="36">
        <v>1993</v>
      </c>
      <c r="E297" s="36" t="s">
        <v>92</v>
      </c>
      <c r="F297" s="36" t="s">
        <v>88</v>
      </c>
      <c r="G297" s="31"/>
    </row>
    <row r="298" spans="1:8" hidden="1" x14ac:dyDescent="0.2">
      <c r="A298" s="36" t="s">
        <v>97</v>
      </c>
      <c r="B298" s="36" t="s">
        <v>15</v>
      </c>
      <c r="C298" s="36" t="s">
        <v>67</v>
      </c>
      <c r="D298" s="36">
        <v>1997</v>
      </c>
      <c r="E298" s="36" t="s">
        <v>69</v>
      </c>
      <c r="F298" s="36" t="s">
        <v>88</v>
      </c>
      <c r="G298" s="31"/>
    </row>
    <row r="299" spans="1:8" hidden="1" x14ac:dyDescent="0.2">
      <c r="A299" s="36" t="s">
        <v>97</v>
      </c>
      <c r="B299" s="36" t="s">
        <v>15</v>
      </c>
      <c r="C299" s="36" t="s">
        <v>67</v>
      </c>
      <c r="D299" s="36">
        <v>2001</v>
      </c>
      <c r="E299" s="36" t="s">
        <v>68</v>
      </c>
      <c r="F299" s="36" t="s">
        <v>88</v>
      </c>
      <c r="G299" s="31"/>
    </row>
    <row r="300" spans="1:8" hidden="1" x14ac:dyDescent="0.2">
      <c r="A300" s="36" t="s">
        <v>97</v>
      </c>
      <c r="B300" s="36" t="s">
        <v>15</v>
      </c>
      <c r="C300" s="36" t="s">
        <v>67</v>
      </c>
      <c r="D300" s="36">
        <v>2006</v>
      </c>
      <c r="E300" s="36" t="s">
        <v>70</v>
      </c>
      <c r="F300" s="36" t="s">
        <v>88</v>
      </c>
      <c r="G300" s="31"/>
    </row>
    <row r="301" spans="1:8" hidden="1" x14ac:dyDescent="0.2">
      <c r="A301" s="36" t="s">
        <v>97</v>
      </c>
      <c r="B301" s="36" t="s">
        <v>15</v>
      </c>
      <c r="C301" s="36" t="s">
        <v>67</v>
      </c>
      <c r="D301" s="36">
        <v>2009</v>
      </c>
      <c r="E301" s="36" t="s">
        <v>93</v>
      </c>
      <c r="F301" s="36" t="s">
        <v>88</v>
      </c>
      <c r="G301" s="31"/>
    </row>
    <row r="302" spans="1:8" hidden="1" x14ac:dyDescent="0.2">
      <c r="A302" s="36" t="s">
        <v>97</v>
      </c>
      <c r="B302" s="36" t="s">
        <v>15</v>
      </c>
      <c r="C302" s="36" t="s">
        <v>67</v>
      </c>
      <c r="D302" s="36">
        <v>2014</v>
      </c>
      <c r="E302" s="36" t="s">
        <v>83</v>
      </c>
      <c r="F302" s="36" t="s">
        <v>88</v>
      </c>
      <c r="G302" s="31"/>
    </row>
    <row r="303" spans="1:8" hidden="1" x14ac:dyDescent="0.2">
      <c r="A303" s="36" t="s">
        <v>97</v>
      </c>
      <c r="B303" s="36" t="s">
        <v>15</v>
      </c>
      <c r="C303" s="36" t="s">
        <v>64</v>
      </c>
      <c r="D303" s="36">
        <v>1980</v>
      </c>
      <c r="E303" s="36" t="s">
        <v>65</v>
      </c>
      <c r="F303" s="36" t="s">
        <v>88</v>
      </c>
      <c r="G303" s="31"/>
    </row>
    <row r="304" spans="1:8" hidden="1" x14ac:dyDescent="0.2">
      <c r="A304" s="36" t="s">
        <v>97</v>
      </c>
      <c r="B304" s="36" t="s">
        <v>15</v>
      </c>
      <c r="C304" s="36" t="s">
        <v>64</v>
      </c>
      <c r="D304" s="36">
        <v>1993</v>
      </c>
      <c r="E304" s="36" t="s">
        <v>92</v>
      </c>
      <c r="F304" s="36" t="s">
        <v>88</v>
      </c>
      <c r="G304" s="31"/>
    </row>
    <row r="305" spans="1:7" hidden="1" x14ac:dyDescent="0.2">
      <c r="A305" s="36" t="s">
        <v>97</v>
      </c>
      <c r="B305" s="36" t="s">
        <v>15</v>
      </c>
      <c r="C305" s="36" t="s">
        <v>64</v>
      </c>
      <c r="D305" s="36">
        <v>1997</v>
      </c>
      <c r="E305" s="36" t="s">
        <v>69</v>
      </c>
      <c r="F305" s="36" t="s">
        <v>88</v>
      </c>
      <c r="G305" s="31"/>
    </row>
    <row r="306" spans="1:7" hidden="1" x14ac:dyDescent="0.2">
      <c r="A306" s="36" t="s">
        <v>97</v>
      </c>
      <c r="B306" s="36" t="s">
        <v>15</v>
      </c>
      <c r="C306" s="36" t="s">
        <v>64</v>
      </c>
      <c r="D306" s="36">
        <v>2001</v>
      </c>
      <c r="E306" s="36" t="s">
        <v>68</v>
      </c>
      <c r="F306" s="36" t="s">
        <v>88</v>
      </c>
      <c r="G306" s="31"/>
    </row>
    <row r="307" spans="1:7" hidden="1" x14ac:dyDescent="0.2">
      <c r="A307" s="36" t="s">
        <v>97</v>
      </c>
      <c r="B307" s="36" t="s">
        <v>15</v>
      </c>
      <c r="C307" s="36" t="s">
        <v>64</v>
      </c>
      <c r="D307" s="36">
        <v>2006</v>
      </c>
      <c r="E307" s="36" t="s">
        <v>70</v>
      </c>
      <c r="F307" s="36" t="s">
        <v>88</v>
      </c>
      <c r="G307" s="31"/>
    </row>
    <row r="308" spans="1:7" hidden="1" x14ac:dyDescent="0.2">
      <c r="A308" s="36" t="s">
        <v>97</v>
      </c>
      <c r="B308" s="36" t="s">
        <v>15</v>
      </c>
      <c r="C308" s="36" t="s">
        <v>64</v>
      </c>
      <c r="D308" s="36">
        <v>2013</v>
      </c>
      <c r="E308" s="36" t="s">
        <v>93</v>
      </c>
      <c r="F308" s="36" t="s">
        <v>88</v>
      </c>
      <c r="G308" s="31" t="s">
        <v>737</v>
      </c>
    </row>
    <row r="309" spans="1:7" hidden="1" x14ac:dyDescent="0.2">
      <c r="A309" s="36" t="s">
        <v>97</v>
      </c>
      <c r="B309" s="36" t="s">
        <v>15</v>
      </c>
      <c r="C309" s="36" t="s">
        <v>64</v>
      </c>
      <c r="D309" s="36">
        <v>2015</v>
      </c>
      <c r="E309" s="36" t="s">
        <v>83</v>
      </c>
      <c r="F309" s="36" t="s">
        <v>88</v>
      </c>
      <c r="G309" s="31"/>
    </row>
    <row r="310" spans="1:7" hidden="1" x14ac:dyDescent="0.2">
      <c r="A310" s="36" t="s">
        <v>97</v>
      </c>
      <c r="B310" s="36" t="s">
        <v>15</v>
      </c>
      <c r="C310" s="36" t="s">
        <v>64</v>
      </c>
      <c r="D310" s="36">
        <v>2017</v>
      </c>
      <c r="E310" s="36" t="s">
        <v>83</v>
      </c>
      <c r="F310" s="36" t="s">
        <v>88</v>
      </c>
      <c r="G310" s="31"/>
    </row>
    <row r="311" spans="1:7" hidden="1" x14ac:dyDescent="0.2">
      <c r="A311" s="36" t="s">
        <v>97</v>
      </c>
      <c r="B311" s="36" t="s">
        <v>15</v>
      </c>
      <c r="C311" s="36" t="s">
        <v>64</v>
      </c>
      <c r="D311" s="36">
        <v>2020</v>
      </c>
      <c r="E311" s="36" t="s">
        <v>98</v>
      </c>
      <c r="F311" s="36" t="s">
        <v>88</v>
      </c>
      <c r="G311" s="31"/>
    </row>
    <row r="312" spans="1:7" hidden="1" x14ac:dyDescent="0.2">
      <c r="A312" s="36" t="s">
        <v>97</v>
      </c>
      <c r="B312" s="36" t="s">
        <v>16</v>
      </c>
      <c r="C312" s="36" t="s">
        <v>64</v>
      </c>
      <c r="D312" s="36">
        <v>2015</v>
      </c>
      <c r="E312" s="36" t="s">
        <v>83</v>
      </c>
      <c r="F312" s="36" t="s">
        <v>88</v>
      </c>
      <c r="G312" s="31"/>
    </row>
    <row r="313" spans="1:7" hidden="1" x14ac:dyDescent="0.2">
      <c r="A313" s="36" t="s">
        <v>97</v>
      </c>
      <c r="B313" s="36" t="s">
        <v>16</v>
      </c>
      <c r="C313" s="36" t="s">
        <v>64</v>
      </c>
      <c r="D313" s="36">
        <v>2020</v>
      </c>
      <c r="E313" s="36" t="s">
        <v>98</v>
      </c>
      <c r="F313" s="36" t="s">
        <v>88</v>
      </c>
      <c r="G313" s="31"/>
    </row>
    <row r="314" spans="1:7" hidden="1" x14ac:dyDescent="0.2">
      <c r="A314" s="36" t="s">
        <v>73</v>
      </c>
      <c r="B314" s="36" t="s">
        <v>16</v>
      </c>
      <c r="C314" s="36" t="s">
        <v>0</v>
      </c>
      <c r="D314" s="36">
        <v>2007</v>
      </c>
      <c r="E314" s="36" t="s">
        <v>92</v>
      </c>
      <c r="F314" s="36" t="s">
        <v>88</v>
      </c>
      <c r="G314" s="31"/>
    </row>
    <row r="315" spans="1:7" hidden="1" x14ac:dyDescent="0.2">
      <c r="A315" s="36" t="s">
        <v>73</v>
      </c>
      <c r="B315" s="36" t="s">
        <v>16</v>
      </c>
      <c r="C315" s="36" t="s">
        <v>0</v>
      </c>
      <c r="D315" s="36">
        <v>2020</v>
      </c>
      <c r="E315" s="36" t="s">
        <v>92</v>
      </c>
      <c r="F315" s="36" t="s">
        <v>88</v>
      </c>
      <c r="G315" s="31"/>
    </row>
    <row r="316" spans="1:7" hidden="1" x14ac:dyDescent="0.2">
      <c r="A316" s="36" t="s">
        <v>74</v>
      </c>
      <c r="B316" s="36" t="s">
        <v>16</v>
      </c>
      <c r="C316" s="36" t="s">
        <v>0</v>
      </c>
      <c r="D316" s="36">
        <v>2007</v>
      </c>
      <c r="E316" s="36" t="s">
        <v>92</v>
      </c>
      <c r="F316" s="36" t="s">
        <v>88</v>
      </c>
      <c r="G316" s="31"/>
    </row>
    <row r="317" spans="1:7" hidden="1" x14ac:dyDescent="0.2">
      <c r="A317" s="36" t="s">
        <v>74</v>
      </c>
      <c r="B317" s="36" t="s">
        <v>16</v>
      </c>
      <c r="C317" s="36" t="s">
        <v>0</v>
      </c>
      <c r="D317" s="36">
        <v>2020</v>
      </c>
      <c r="E317" s="36" t="s">
        <v>92</v>
      </c>
      <c r="F317" s="36" t="s">
        <v>88</v>
      </c>
      <c r="G317" s="31"/>
    </row>
    <row r="318" spans="1:7" hidden="1" x14ac:dyDescent="0.2">
      <c r="A318" s="36" t="s">
        <v>75</v>
      </c>
      <c r="B318" s="36" t="s">
        <v>16</v>
      </c>
      <c r="C318" s="36" t="s">
        <v>0</v>
      </c>
      <c r="D318" s="36">
        <v>2007</v>
      </c>
      <c r="E318" s="36" t="s">
        <v>92</v>
      </c>
      <c r="F318" s="36" t="s">
        <v>88</v>
      </c>
      <c r="G318" s="31"/>
    </row>
    <row r="319" spans="1:7" hidden="1" x14ac:dyDescent="0.2">
      <c r="A319" s="36" t="s">
        <v>75</v>
      </c>
      <c r="B319" s="36" t="s">
        <v>16</v>
      </c>
      <c r="C319" s="36" t="s">
        <v>0</v>
      </c>
      <c r="D319" s="36">
        <v>2020</v>
      </c>
      <c r="E319" s="36" t="s">
        <v>92</v>
      </c>
      <c r="F319" s="36" t="s">
        <v>88</v>
      </c>
      <c r="G319" s="31"/>
    </row>
    <row r="320" spans="1:7" hidden="1" x14ac:dyDescent="0.2">
      <c r="A320" s="36" t="s">
        <v>76</v>
      </c>
      <c r="B320" s="36" t="s">
        <v>16</v>
      </c>
      <c r="C320" s="36" t="s">
        <v>0</v>
      </c>
      <c r="D320" s="36">
        <v>2007</v>
      </c>
      <c r="E320" s="36" t="s">
        <v>92</v>
      </c>
      <c r="F320" s="36" t="s">
        <v>88</v>
      </c>
      <c r="G320" s="31"/>
    </row>
    <row r="321" spans="1:8" hidden="1" x14ac:dyDescent="0.2">
      <c r="A321" s="36" t="s">
        <v>76</v>
      </c>
      <c r="B321" s="36" t="s">
        <v>16</v>
      </c>
      <c r="C321" s="36" t="s">
        <v>0</v>
      </c>
      <c r="D321" s="36">
        <v>2020</v>
      </c>
      <c r="E321" s="36" t="s">
        <v>92</v>
      </c>
      <c r="F321" s="36" t="s">
        <v>88</v>
      </c>
      <c r="G321" s="31"/>
    </row>
    <row r="322" spans="1:8" hidden="1" x14ac:dyDescent="0.2">
      <c r="A322" s="36" t="s">
        <v>664</v>
      </c>
      <c r="B322" s="36" t="s">
        <v>15</v>
      </c>
      <c r="C322" s="36" t="s">
        <v>67</v>
      </c>
      <c r="D322" s="36">
        <v>2013</v>
      </c>
      <c r="E322" s="36" t="s">
        <v>660</v>
      </c>
      <c r="F322" s="36" t="s">
        <v>88</v>
      </c>
      <c r="G322" s="31"/>
    </row>
    <row r="323" spans="1:8" hidden="1" x14ac:dyDescent="0.2">
      <c r="A323" s="36" t="s">
        <v>664</v>
      </c>
      <c r="B323" s="36" t="s">
        <v>15</v>
      </c>
      <c r="C323" s="36" t="s">
        <v>64</v>
      </c>
      <c r="D323" s="36">
        <v>2014</v>
      </c>
      <c r="E323" s="36" t="s">
        <v>661</v>
      </c>
      <c r="F323" s="36" t="s">
        <v>88</v>
      </c>
      <c r="G323" s="31"/>
    </row>
    <row r="324" spans="1:8" hidden="1" x14ac:dyDescent="0.2">
      <c r="A324" s="36" t="s">
        <v>664</v>
      </c>
      <c r="B324" s="36" t="s">
        <v>16</v>
      </c>
      <c r="C324" s="36" t="s">
        <v>64</v>
      </c>
      <c r="D324" s="36">
        <v>2014</v>
      </c>
      <c r="E324" s="36" t="s">
        <v>661</v>
      </c>
      <c r="F324" s="36" t="s">
        <v>88</v>
      </c>
      <c r="G324" s="31"/>
    </row>
    <row r="325" spans="1:8" hidden="1" x14ac:dyDescent="0.2">
      <c r="A325" s="36" t="s">
        <v>450</v>
      </c>
      <c r="B325" s="36" t="s">
        <v>15</v>
      </c>
      <c r="C325" s="36" t="s">
        <v>67</v>
      </c>
      <c r="D325" s="36">
        <v>1970</v>
      </c>
      <c r="E325" s="36" t="s">
        <v>65</v>
      </c>
      <c r="F325" s="36" t="s">
        <v>88</v>
      </c>
      <c r="G325" s="31" t="s">
        <v>749</v>
      </c>
      <c r="H325" t="s">
        <v>750</v>
      </c>
    </row>
    <row r="326" spans="1:8" hidden="1" x14ac:dyDescent="0.2">
      <c r="A326" s="36" t="s">
        <v>450</v>
      </c>
      <c r="B326" s="36" t="s">
        <v>15</v>
      </c>
      <c r="C326" s="36" t="s">
        <v>67</v>
      </c>
      <c r="D326" s="36">
        <v>2010</v>
      </c>
      <c r="E326" s="36" t="s">
        <v>69</v>
      </c>
      <c r="F326" s="36" t="s">
        <v>88</v>
      </c>
      <c r="G326" s="31" t="s">
        <v>749</v>
      </c>
      <c r="H326" t="s">
        <v>750</v>
      </c>
    </row>
    <row r="327" spans="1:8" hidden="1" x14ac:dyDescent="0.2">
      <c r="A327" s="36" t="s">
        <v>450</v>
      </c>
      <c r="B327" s="36" t="s">
        <v>16</v>
      </c>
      <c r="C327" s="36" t="s">
        <v>67</v>
      </c>
      <c r="D327" s="36">
        <v>1970</v>
      </c>
      <c r="E327" s="36" t="s">
        <v>65</v>
      </c>
      <c r="F327" s="36" t="s">
        <v>88</v>
      </c>
      <c r="G327" s="31" t="s">
        <v>749</v>
      </c>
      <c r="H327" t="s">
        <v>750</v>
      </c>
    </row>
    <row r="328" spans="1:8" hidden="1" x14ac:dyDescent="0.2">
      <c r="A328" s="36" t="s">
        <v>450</v>
      </c>
      <c r="B328" s="36" t="s">
        <v>16</v>
      </c>
      <c r="C328" s="36" t="s">
        <v>67</v>
      </c>
      <c r="D328" s="36">
        <v>2010</v>
      </c>
      <c r="E328" s="36" t="s">
        <v>69</v>
      </c>
      <c r="F328" s="36" t="s">
        <v>88</v>
      </c>
      <c r="G328" s="31" t="s">
        <v>749</v>
      </c>
      <c r="H328" t="s">
        <v>750</v>
      </c>
    </row>
    <row r="329" spans="1:8" hidden="1" x14ac:dyDescent="0.2">
      <c r="A329" s="36" t="s">
        <v>450</v>
      </c>
      <c r="B329" s="36" t="s">
        <v>15</v>
      </c>
      <c r="C329" s="36" t="s">
        <v>64</v>
      </c>
      <c r="D329" s="36">
        <v>2011</v>
      </c>
      <c r="E329" s="36" t="s">
        <v>69</v>
      </c>
      <c r="F329" s="36" t="s">
        <v>88</v>
      </c>
      <c r="G329" s="31" t="s">
        <v>749</v>
      </c>
      <c r="H329" t="s">
        <v>750</v>
      </c>
    </row>
    <row r="330" spans="1:8" hidden="1" x14ac:dyDescent="0.2">
      <c r="A330" s="36" t="s">
        <v>450</v>
      </c>
      <c r="B330" s="36" t="s">
        <v>16</v>
      </c>
      <c r="C330" s="36" t="s">
        <v>64</v>
      </c>
      <c r="D330" s="36">
        <v>2011</v>
      </c>
      <c r="E330" s="36" t="s">
        <v>69</v>
      </c>
      <c r="F330" s="36" t="s">
        <v>88</v>
      </c>
      <c r="G330" s="31" t="s">
        <v>749</v>
      </c>
      <c r="H330" t="s">
        <v>750</v>
      </c>
    </row>
    <row r="331" spans="1:8" hidden="1" x14ac:dyDescent="0.2">
      <c r="A331" s="36" t="s">
        <v>450</v>
      </c>
      <c r="B331" s="36" t="s">
        <v>16</v>
      </c>
      <c r="C331" s="36" t="s">
        <v>67</v>
      </c>
      <c r="D331" s="36">
        <v>2018</v>
      </c>
      <c r="E331" s="36" t="s">
        <v>70</v>
      </c>
      <c r="F331" s="36" t="s">
        <v>88</v>
      </c>
      <c r="G331" s="31" t="s">
        <v>749</v>
      </c>
      <c r="H331" t="s">
        <v>750</v>
      </c>
    </row>
    <row r="332" spans="1:8" hidden="1" x14ac:dyDescent="0.2">
      <c r="A332" s="36" t="s">
        <v>450</v>
      </c>
      <c r="B332" s="36" t="s">
        <v>16</v>
      </c>
      <c r="C332" s="36" t="s">
        <v>64</v>
      </c>
      <c r="D332" s="36">
        <v>2018</v>
      </c>
      <c r="E332" s="36" t="s">
        <v>70</v>
      </c>
      <c r="F332" s="36" t="s">
        <v>88</v>
      </c>
      <c r="G332" s="31" t="s">
        <v>749</v>
      </c>
      <c r="H332" t="s">
        <v>750</v>
      </c>
    </row>
    <row r="333" spans="1:8" hidden="1" x14ac:dyDescent="0.2">
      <c r="A333" s="36" t="s">
        <v>450</v>
      </c>
      <c r="B333" s="36" t="s">
        <v>15</v>
      </c>
      <c r="C333" s="36" t="s">
        <v>67</v>
      </c>
      <c r="D333" s="36">
        <v>2021</v>
      </c>
      <c r="E333" s="36" t="s">
        <v>70</v>
      </c>
      <c r="F333" s="36" t="s">
        <v>88</v>
      </c>
      <c r="G333" s="31" t="s">
        <v>749</v>
      </c>
      <c r="H333" t="s">
        <v>750</v>
      </c>
    </row>
    <row r="334" spans="1:8" hidden="1" x14ac:dyDescent="0.2">
      <c r="A334" s="36" t="s">
        <v>450</v>
      </c>
      <c r="B334" s="36" t="s">
        <v>16</v>
      </c>
      <c r="C334" s="36" t="s">
        <v>0</v>
      </c>
      <c r="D334" s="36">
        <v>2005</v>
      </c>
      <c r="E334" s="36" t="s">
        <v>69</v>
      </c>
      <c r="F334" s="36" t="s">
        <v>88</v>
      </c>
      <c r="G334" s="31" t="s">
        <v>749</v>
      </c>
      <c r="H334" t="s">
        <v>750</v>
      </c>
    </row>
    <row r="335" spans="1:8" hidden="1" x14ac:dyDescent="0.2">
      <c r="A335" s="36" t="s">
        <v>450</v>
      </c>
      <c r="B335" s="36" t="s">
        <v>16</v>
      </c>
      <c r="C335" s="36" t="s">
        <v>0</v>
      </c>
      <c r="D335" s="36">
        <v>2013</v>
      </c>
      <c r="E335" s="36" t="s">
        <v>68</v>
      </c>
      <c r="F335" s="36" t="s">
        <v>88</v>
      </c>
      <c r="G335" s="31" t="s">
        <v>749</v>
      </c>
      <c r="H335" t="s">
        <v>750</v>
      </c>
    </row>
    <row r="336" spans="1:8" hidden="1" x14ac:dyDescent="0.2">
      <c r="A336" s="36" t="s">
        <v>450</v>
      </c>
      <c r="B336" s="36" t="s">
        <v>15</v>
      </c>
      <c r="C336" s="36" t="s">
        <v>0</v>
      </c>
      <c r="D336" s="36">
        <v>2005</v>
      </c>
      <c r="E336" s="36" t="s">
        <v>69</v>
      </c>
      <c r="F336" s="36" t="s">
        <v>88</v>
      </c>
      <c r="G336" s="31" t="s">
        <v>749</v>
      </c>
      <c r="H336" t="s">
        <v>750</v>
      </c>
    </row>
    <row r="337" spans="1:8" hidden="1" x14ac:dyDescent="0.2">
      <c r="A337" s="36" t="s">
        <v>450</v>
      </c>
      <c r="B337" s="36" t="s">
        <v>15</v>
      </c>
      <c r="C337" s="36" t="s">
        <v>0</v>
      </c>
      <c r="D337" s="36">
        <v>2013</v>
      </c>
      <c r="E337" s="36" t="s">
        <v>68</v>
      </c>
      <c r="F337" s="36" t="s">
        <v>88</v>
      </c>
      <c r="G337" s="31" t="s">
        <v>749</v>
      </c>
      <c r="H337" t="s">
        <v>750</v>
      </c>
    </row>
    <row r="338" spans="1:8" hidden="1" x14ac:dyDescent="0.2">
      <c r="A338" s="36" t="s">
        <v>450</v>
      </c>
      <c r="B338" s="36" t="s">
        <v>15</v>
      </c>
      <c r="C338" s="36" t="s">
        <v>67</v>
      </c>
      <c r="D338" s="36">
        <v>1970</v>
      </c>
      <c r="E338" s="36" t="s">
        <v>65</v>
      </c>
      <c r="F338" s="36" t="s">
        <v>751</v>
      </c>
      <c r="G338" s="31" t="s">
        <v>752</v>
      </c>
      <c r="H338" t="s">
        <v>750</v>
      </c>
    </row>
    <row r="339" spans="1:8" hidden="1" x14ac:dyDescent="0.2">
      <c r="A339" s="36" t="s">
        <v>450</v>
      </c>
      <c r="B339" s="36" t="s">
        <v>15</v>
      </c>
      <c r="C339" s="36" t="s">
        <v>67</v>
      </c>
      <c r="D339" s="36">
        <v>2010</v>
      </c>
      <c r="E339" s="36" t="s">
        <v>69</v>
      </c>
      <c r="F339" s="36" t="s">
        <v>751</v>
      </c>
      <c r="G339" s="31" t="s">
        <v>752</v>
      </c>
      <c r="H339" t="s">
        <v>750</v>
      </c>
    </row>
    <row r="340" spans="1:8" hidden="1" x14ac:dyDescent="0.2">
      <c r="A340" s="36" t="s">
        <v>450</v>
      </c>
      <c r="B340" s="36" t="s">
        <v>16</v>
      </c>
      <c r="C340" s="36" t="s">
        <v>67</v>
      </c>
      <c r="D340" s="36">
        <v>1970</v>
      </c>
      <c r="E340" s="36" t="s">
        <v>65</v>
      </c>
      <c r="F340" s="36" t="s">
        <v>751</v>
      </c>
      <c r="G340" s="31" t="s">
        <v>752</v>
      </c>
      <c r="H340" t="s">
        <v>750</v>
      </c>
    </row>
    <row r="341" spans="1:8" hidden="1" x14ac:dyDescent="0.2">
      <c r="A341" s="36" t="s">
        <v>450</v>
      </c>
      <c r="B341" s="36" t="s">
        <v>16</v>
      </c>
      <c r="C341" s="36" t="s">
        <v>67</v>
      </c>
      <c r="D341" s="36">
        <v>2010</v>
      </c>
      <c r="E341" s="36" t="s">
        <v>69</v>
      </c>
      <c r="F341" s="36" t="s">
        <v>751</v>
      </c>
      <c r="G341" s="31" t="s">
        <v>752</v>
      </c>
      <c r="H341" t="s">
        <v>750</v>
      </c>
    </row>
    <row r="342" spans="1:8" hidden="1" x14ac:dyDescent="0.2">
      <c r="A342" s="36" t="s">
        <v>450</v>
      </c>
      <c r="B342" s="36" t="s">
        <v>15</v>
      </c>
      <c r="C342" s="36" t="s">
        <v>64</v>
      </c>
      <c r="D342" s="36">
        <v>2011</v>
      </c>
      <c r="E342" s="36" t="s">
        <v>69</v>
      </c>
      <c r="F342" s="36" t="s">
        <v>751</v>
      </c>
      <c r="G342" s="31" t="s">
        <v>752</v>
      </c>
      <c r="H342" t="s">
        <v>750</v>
      </c>
    </row>
    <row r="343" spans="1:8" hidden="1" x14ac:dyDescent="0.2">
      <c r="A343" s="36" t="s">
        <v>450</v>
      </c>
      <c r="B343" s="36" t="s">
        <v>16</v>
      </c>
      <c r="C343" s="36" t="s">
        <v>64</v>
      </c>
      <c r="D343" s="36">
        <v>2011</v>
      </c>
      <c r="E343" s="36" t="s">
        <v>69</v>
      </c>
      <c r="F343" s="36" t="s">
        <v>751</v>
      </c>
      <c r="G343" s="31" t="s">
        <v>752</v>
      </c>
      <c r="H343" t="s">
        <v>750</v>
      </c>
    </row>
    <row r="344" spans="1:8" hidden="1" x14ac:dyDescent="0.2">
      <c r="A344" s="36" t="s">
        <v>450</v>
      </c>
      <c r="B344" s="36" t="s">
        <v>16</v>
      </c>
      <c r="C344" s="36" t="s">
        <v>67</v>
      </c>
      <c r="D344" s="36">
        <v>2018</v>
      </c>
      <c r="E344" s="36" t="s">
        <v>70</v>
      </c>
      <c r="F344" s="36" t="s">
        <v>751</v>
      </c>
      <c r="G344" s="31" t="s">
        <v>752</v>
      </c>
      <c r="H344" t="s">
        <v>750</v>
      </c>
    </row>
    <row r="345" spans="1:8" hidden="1" x14ac:dyDescent="0.2">
      <c r="A345" s="36" t="s">
        <v>450</v>
      </c>
      <c r="B345" s="36" t="s">
        <v>16</v>
      </c>
      <c r="C345" s="36" t="s">
        <v>64</v>
      </c>
      <c r="D345" s="36">
        <v>2018</v>
      </c>
      <c r="E345" s="36" t="s">
        <v>70</v>
      </c>
      <c r="F345" s="36" t="s">
        <v>751</v>
      </c>
      <c r="G345" s="31" t="s">
        <v>752</v>
      </c>
      <c r="H345" t="s">
        <v>750</v>
      </c>
    </row>
    <row r="346" spans="1:8" hidden="1" x14ac:dyDescent="0.2">
      <c r="A346" s="36" t="s">
        <v>450</v>
      </c>
      <c r="B346" s="36" t="s">
        <v>15</v>
      </c>
      <c r="C346" s="36" t="s">
        <v>67</v>
      </c>
      <c r="D346" s="36">
        <v>2021</v>
      </c>
      <c r="E346" s="36" t="s">
        <v>70</v>
      </c>
      <c r="F346" s="36" t="s">
        <v>751</v>
      </c>
      <c r="G346" s="31" t="s">
        <v>752</v>
      </c>
      <c r="H346" t="s">
        <v>750</v>
      </c>
    </row>
    <row r="347" spans="1:8" hidden="1" x14ac:dyDescent="0.2">
      <c r="A347" s="36" t="s">
        <v>450</v>
      </c>
      <c r="B347" s="36" t="s">
        <v>15</v>
      </c>
      <c r="C347" s="36" t="s">
        <v>67</v>
      </c>
      <c r="D347" s="36">
        <v>2021</v>
      </c>
      <c r="E347" s="36" t="s">
        <v>70</v>
      </c>
      <c r="F347" s="36" t="s">
        <v>751</v>
      </c>
      <c r="G347" s="31" t="s">
        <v>752</v>
      </c>
      <c r="H347" t="s">
        <v>750</v>
      </c>
    </row>
    <row r="348" spans="1:8" hidden="1" x14ac:dyDescent="0.2">
      <c r="A348" s="36" t="s">
        <v>450</v>
      </c>
      <c r="B348" s="36" t="s">
        <v>16</v>
      </c>
      <c r="C348" s="36" t="s">
        <v>0</v>
      </c>
      <c r="D348" s="36">
        <v>2005</v>
      </c>
      <c r="E348" s="36" t="s">
        <v>69</v>
      </c>
      <c r="F348" s="36" t="s">
        <v>751</v>
      </c>
      <c r="G348" s="31" t="s">
        <v>752</v>
      </c>
      <c r="H348" t="s">
        <v>750</v>
      </c>
    </row>
    <row r="349" spans="1:8" hidden="1" x14ac:dyDescent="0.2">
      <c r="A349" s="36" t="s">
        <v>450</v>
      </c>
      <c r="B349" s="36" t="s">
        <v>16</v>
      </c>
      <c r="C349" s="36" t="s">
        <v>0</v>
      </c>
      <c r="D349" s="36">
        <v>2013</v>
      </c>
      <c r="E349" s="36" t="s">
        <v>68</v>
      </c>
      <c r="F349" s="36" t="s">
        <v>751</v>
      </c>
      <c r="G349" s="31" t="s">
        <v>752</v>
      </c>
      <c r="H349" t="s">
        <v>750</v>
      </c>
    </row>
    <row r="350" spans="1:8" hidden="1" x14ac:dyDescent="0.2">
      <c r="A350" s="36" t="s">
        <v>450</v>
      </c>
      <c r="B350" s="36" t="s">
        <v>15</v>
      </c>
      <c r="C350" s="36" t="s">
        <v>0</v>
      </c>
      <c r="D350" s="36">
        <v>2005</v>
      </c>
      <c r="E350" s="36" t="s">
        <v>69</v>
      </c>
      <c r="F350" s="36" t="s">
        <v>751</v>
      </c>
      <c r="G350" s="31" t="s">
        <v>752</v>
      </c>
      <c r="H350" t="s">
        <v>750</v>
      </c>
    </row>
    <row r="351" spans="1:8" hidden="1" x14ac:dyDescent="0.2">
      <c r="A351" s="36" t="s">
        <v>450</v>
      </c>
      <c r="B351" s="36" t="s">
        <v>15</v>
      </c>
      <c r="C351" s="36" t="s">
        <v>0</v>
      </c>
      <c r="D351" s="36">
        <v>2013</v>
      </c>
      <c r="E351" s="36" t="s">
        <v>68</v>
      </c>
      <c r="F351" s="36" t="s">
        <v>751</v>
      </c>
      <c r="G351" s="31" t="s">
        <v>752</v>
      </c>
      <c r="H351" t="s">
        <v>750</v>
      </c>
    </row>
    <row r="352" spans="1:8" hidden="1" x14ac:dyDescent="0.2">
      <c r="A352" s="36" t="s">
        <v>450</v>
      </c>
      <c r="B352" s="36" t="s">
        <v>16</v>
      </c>
      <c r="C352" s="36" t="s">
        <v>64</v>
      </c>
      <c r="D352" s="36">
        <v>2025</v>
      </c>
      <c r="E352" s="36" t="s">
        <v>93</v>
      </c>
      <c r="F352" s="36" t="s">
        <v>751</v>
      </c>
      <c r="G352" s="31" t="s">
        <v>752</v>
      </c>
      <c r="H352" t="s">
        <v>750</v>
      </c>
    </row>
    <row r="353" spans="1:8" hidden="1" x14ac:dyDescent="0.2">
      <c r="A353" s="36" t="s">
        <v>450</v>
      </c>
      <c r="B353" s="36" t="s">
        <v>15</v>
      </c>
      <c r="C353" s="36" t="s">
        <v>64</v>
      </c>
      <c r="D353" s="36">
        <v>2025</v>
      </c>
      <c r="E353" s="36" t="s">
        <v>93</v>
      </c>
      <c r="F353" s="36" t="s">
        <v>751</v>
      </c>
      <c r="G353" s="31" t="s">
        <v>752</v>
      </c>
      <c r="H353" t="s">
        <v>750</v>
      </c>
    </row>
    <row r="354" spans="1:8" hidden="1" x14ac:dyDescent="0.2">
      <c r="A354" s="36" t="s">
        <v>450</v>
      </c>
      <c r="B354" s="36" t="s">
        <v>16</v>
      </c>
      <c r="C354" s="36" t="s">
        <v>67</v>
      </c>
      <c r="D354" s="36">
        <v>2025</v>
      </c>
      <c r="E354" s="36" t="s">
        <v>93</v>
      </c>
      <c r="F354" s="36" t="s">
        <v>751</v>
      </c>
      <c r="G354" s="31" t="s">
        <v>752</v>
      </c>
      <c r="H354" t="s">
        <v>750</v>
      </c>
    </row>
    <row r="355" spans="1:8" hidden="1" x14ac:dyDescent="0.2">
      <c r="A355" s="36" t="s">
        <v>450</v>
      </c>
      <c r="B355" s="36" t="s">
        <v>15</v>
      </c>
      <c r="C355" s="36" t="s">
        <v>67</v>
      </c>
      <c r="D355" s="36">
        <v>2025</v>
      </c>
      <c r="E355" s="36" t="s">
        <v>93</v>
      </c>
      <c r="F355" s="36" t="s">
        <v>751</v>
      </c>
      <c r="G355" s="31" t="s">
        <v>752</v>
      </c>
      <c r="H355" t="s">
        <v>750</v>
      </c>
    </row>
    <row r="356" spans="1:8" hidden="1" x14ac:dyDescent="0.2">
      <c r="A356" s="36" t="s">
        <v>450</v>
      </c>
      <c r="B356" s="36" t="s">
        <v>16</v>
      </c>
      <c r="C356" s="36" t="s">
        <v>64</v>
      </c>
      <c r="D356" s="36">
        <v>2030</v>
      </c>
      <c r="E356" s="36" t="s">
        <v>83</v>
      </c>
      <c r="F356" s="36" t="s">
        <v>751</v>
      </c>
      <c r="G356" s="31" t="s">
        <v>752</v>
      </c>
      <c r="H356" t="s">
        <v>750</v>
      </c>
    </row>
    <row r="357" spans="1:8" hidden="1" x14ac:dyDescent="0.2">
      <c r="A357" s="36" t="s">
        <v>450</v>
      </c>
      <c r="B357" s="36" t="s">
        <v>15</v>
      </c>
      <c r="C357" s="36" t="s">
        <v>64</v>
      </c>
      <c r="D357" s="36">
        <v>2030</v>
      </c>
      <c r="E357" s="36" t="s">
        <v>83</v>
      </c>
      <c r="F357" s="36" t="s">
        <v>751</v>
      </c>
      <c r="G357" s="31" t="s">
        <v>752</v>
      </c>
      <c r="H357" t="s">
        <v>750</v>
      </c>
    </row>
    <row r="358" spans="1:8" hidden="1" x14ac:dyDescent="0.2">
      <c r="A358" s="36" t="s">
        <v>450</v>
      </c>
      <c r="B358" s="36" t="s">
        <v>16</v>
      </c>
      <c r="C358" s="36" t="s">
        <v>67</v>
      </c>
      <c r="D358" s="36">
        <v>2030</v>
      </c>
      <c r="E358" s="36" t="s">
        <v>83</v>
      </c>
      <c r="F358" s="36" t="s">
        <v>751</v>
      </c>
      <c r="G358" s="31" t="s">
        <v>752</v>
      </c>
      <c r="H358" t="s">
        <v>750</v>
      </c>
    </row>
    <row r="359" spans="1:8" hidden="1" x14ac:dyDescent="0.2">
      <c r="A359" s="36" t="s">
        <v>450</v>
      </c>
      <c r="B359" s="36" t="s">
        <v>15</v>
      </c>
      <c r="C359" s="36" t="s">
        <v>67</v>
      </c>
      <c r="D359" s="36">
        <v>2030</v>
      </c>
      <c r="E359" s="36" t="s">
        <v>83</v>
      </c>
      <c r="F359" s="36" t="s">
        <v>751</v>
      </c>
      <c r="G359" s="31" t="s">
        <v>752</v>
      </c>
      <c r="H359" t="s">
        <v>750</v>
      </c>
    </row>
    <row r="360" spans="1:8" hidden="1" x14ac:dyDescent="0.2">
      <c r="A360" s="36" t="s">
        <v>450</v>
      </c>
      <c r="B360" s="36" t="s">
        <v>16</v>
      </c>
      <c r="C360" s="36" t="s">
        <v>0</v>
      </c>
      <c r="D360" s="36">
        <v>2020</v>
      </c>
      <c r="E360" s="36" t="s">
        <v>70</v>
      </c>
      <c r="F360" s="36" t="s">
        <v>751</v>
      </c>
      <c r="G360" s="31" t="s">
        <v>752</v>
      </c>
      <c r="H360" t="s">
        <v>750</v>
      </c>
    </row>
    <row r="361" spans="1:8" hidden="1" x14ac:dyDescent="0.2">
      <c r="A361" s="36" t="s">
        <v>450</v>
      </c>
      <c r="B361" s="36" t="s">
        <v>15</v>
      </c>
      <c r="C361" s="36" t="s">
        <v>0</v>
      </c>
      <c r="D361" s="36">
        <v>2020</v>
      </c>
      <c r="E361" s="36" t="s">
        <v>70</v>
      </c>
      <c r="F361" s="36" t="s">
        <v>751</v>
      </c>
      <c r="G361" s="31" t="s">
        <v>752</v>
      </c>
      <c r="H361" t="s">
        <v>750</v>
      </c>
    </row>
    <row r="362" spans="1:8" hidden="1" x14ac:dyDescent="0.2">
      <c r="A362" s="36" t="s">
        <v>450</v>
      </c>
      <c r="B362" s="36" t="s">
        <v>16</v>
      </c>
      <c r="C362" s="36" t="s">
        <v>0</v>
      </c>
      <c r="D362" s="36">
        <v>2025</v>
      </c>
      <c r="E362" s="36" t="s">
        <v>93</v>
      </c>
      <c r="F362" s="36" t="s">
        <v>751</v>
      </c>
      <c r="G362" s="31" t="s">
        <v>752</v>
      </c>
      <c r="H362" t="s">
        <v>750</v>
      </c>
    </row>
    <row r="363" spans="1:8" hidden="1" x14ac:dyDescent="0.2">
      <c r="A363" s="36" t="s">
        <v>450</v>
      </c>
      <c r="B363" s="36" t="s">
        <v>15</v>
      </c>
      <c r="C363" s="36" t="s">
        <v>0</v>
      </c>
      <c r="D363" s="36">
        <v>2025</v>
      </c>
      <c r="E363" s="36" t="s">
        <v>93</v>
      </c>
      <c r="F363" s="36" t="s">
        <v>751</v>
      </c>
      <c r="G363" s="31" t="s">
        <v>752</v>
      </c>
      <c r="H363" t="s">
        <v>750</v>
      </c>
    </row>
    <row r="364" spans="1:8" hidden="1" x14ac:dyDescent="0.2">
      <c r="A364" s="36" t="s">
        <v>450</v>
      </c>
      <c r="B364" s="36" t="s">
        <v>16</v>
      </c>
      <c r="C364" s="36" t="s">
        <v>0</v>
      </c>
      <c r="D364" s="36">
        <v>2030</v>
      </c>
      <c r="E364" s="36" t="s">
        <v>83</v>
      </c>
      <c r="F364" s="36" t="s">
        <v>751</v>
      </c>
      <c r="G364" s="31" t="s">
        <v>752</v>
      </c>
      <c r="H364" t="s">
        <v>750</v>
      </c>
    </row>
    <row r="365" spans="1:8" hidden="1" x14ac:dyDescent="0.2">
      <c r="A365" s="36" t="s">
        <v>450</v>
      </c>
      <c r="B365" s="36" t="s">
        <v>15</v>
      </c>
      <c r="C365" s="36" t="s">
        <v>0</v>
      </c>
      <c r="D365" s="36">
        <v>2030</v>
      </c>
      <c r="E365" s="36" t="s">
        <v>83</v>
      </c>
      <c r="F365" s="36" t="s">
        <v>751</v>
      </c>
      <c r="G365" s="31" t="s">
        <v>752</v>
      </c>
      <c r="H365" t="s">
        <v>750</v>
      </c>
    </row>
    <row r="366" spans="1:8" hidden="1" x14ac:dyDescent="0.2">
      <c r="A366" s="36" t="s">
        <v>450</v>
      </c>
      <c r="B366" s="36" t="s">
        <v>15</v>
      </c>
      <c r="C366" s="36" t="s">
        <v>67</v>
      </c>
      <c r="D366" s="36">
        <v>1970</v>
      </c>
      <c r="E366" s="36" t="s">
        <v>65</v>
      </c>
      <c r="F366" s="36" t="s">
        <v>753</v>
      </c>
      <c r="G366" s="31" t="s">
        <v>754</v>
      </c>
      <c r="H366" t="s">
        <v>750</v>
      </c>
    </row>
    <row r="367" spans="1:8" hidden="1" x14ac:dyDescent="0.2">
      <c r="A367" s="36" t="s">
        <v>450</v>
      </c>
      <c r="B367" s="36" t="s">
        <v>15</v>
      </c>
      <c r="C367" s="36" t="s">
        <v>67</v>
      </c>
      <c r="D367" s="36">
        <v>2010</v>
      </c>
      <c r="E367" s="36" t="s">
        <v>69</v>
      </c>
      <c r="F367" s="36" t="s">
        <v>753</v>
      </c>
      <c r="G367" s="31" t="s">
        <v>754</v>
      </c>
      <c r="H367" t="s">
        <v>750</v>
      </c>
    </row>
    <row r="368" spans="1:8" hidden="1" x14ac:dyDescent="0.2">
      <c r="A368" s="36" t="s">
        <v>450</v>
      </c>
      <c r="B368" s="36" t="s">
        <v>16</v>
      </c>
      <c r="C368" s="36" t="s">
        <v>67</v>
      </c>
      <c r="D368" s="36">
        <v>1970</v>
      </c>
      <c r="E368" s="36" t="s">
        <v>65</v>
      </c>
      <c r="F368" s="36" t="s">
        <v>753</v>
      </c>
      <c r="G368" s="31" t="s">
        <v>754</v>
      </c>
      <c r="H368" t="s">
        <v>750</v>
      </c>
    </row>
    <row r="369" spans="1:8" hidden="1" x14ac:dyDescent="0.2">
      <c r="A369" s="36" t="s">
        <v>450</v>
      </c>
      <c r="B369" s="36" t="s">
        <v>16</v>
      </c>
      <c r="C369" s="36" t="s">
        <v>67</v>
      </c>
      <c r="D369" s="36">
        <v>2010</v>
      </c>
      <c r="E369" s="36" t="s">
        <v>69</v>
      </c>
      <c r="F369" s="36" t="s">
        <v>753</v>
      </c>
      <c r="G369" s="31" t="s">
        <v>754</v>
      </c>
      <c r="H369" t="s">
        <v>750</v>
      </c>
    </row>
    <row r="370" spans="1:8" hidden="1" x14ac:dyDescent="0.2">
      <c r="A370" s="36" t="s">
        <v>450</v>
      </c>
      <c r="B370" s="36" t="s">
        <v>15</v>
      </c>
      <c r="C370" s="36" t="s">
        <v>64</v>
      </c>
      <c r="D370" s="36">
        <v>2011</v>
      </c>
      <c r="E370" s="36" t="s">
        <v>69</v>
      </c>
      <c r="F370" s="36" t="s">
        <v>753</v>
      </c>
      <c r="G370" s="31" t="s">
        <v>754</v>
      </c>
      <c r="H370" t="s">
        <v>750</v>
      </c>
    </row>
    <row r="371" spans="1:8" hidden="1" x14ac:dyDescent="0.2">
      <c r="A371" s="36" t="s">
        <v>450</v>
      </c>
      <c r="B371" s="36" t="s">
        <v>16</v>
      </c>
      <c r="C371" s="36" t="s">
        <v>64</v>
      </c>
      <c r="D371" s="36">
        <v>2011</v>
      </c>
      <c r="E371" s="36" t="s">
        <v>69</v>
      </c>
      <c r="F371" s="36" t="s">
        <v>753</v>
      </c>
      <c r="G371" s="31" t="s">
        <v>754</v>
      </c>
      <c r="H371" t="s">
        <v>750</v>
      </c>
    </row>
    <row r="372" spans="1:8" hidden="1" x14ac:dyDescent="0.2">
      <c r="A372" s="36" t="s">
        <v>450</v>
      </c>
      <c r="B372" s="36" t="s">
        <v>16</v>
      </c>
      <c r="C372" s="36" t="s">
        <v>67</v>
      </c>
      <c r="D372" s="36">
        <v>2018</v>
      </c>
      <c r="E372" s="36" t="s">
        <v>70</v>
      </c>
      <c r="F372" s="36" t="s">
        <v>753</v>
      </c>
      <c r="G372" s="31" t="s">
        <v>754</v>
      </c>
      <c r="H372" t="s">
        <v>750</v>
      </c>
    </row>
    <row r="373" spans="1:8" hidden="1" x14ac:dyDescent="0.2">
      <c r="A373" s="36" t="s">
        <v>450</v>
      </c>
      <c r="B373" s="36" t="s">
        <v>16</v>
      </c>
      <c r="C373" s="36" t="s">
        <v>64</v>
      </c>
      <c r="D373" s="36">
        <v>2018</v>
      </c>
      <c r="E373" s="36" t="s">
        <v>70</v>
      </c>
      <c r="F373" s="36" t="s">
        <v>753</v>
      </c>
      <c r="G373" s="31" t="s">
        <v>754</v>
      </c>
      <c r="H373" t="s">
        <v>750</v>
      </c>
    </row>
    <row r="374" spans="1:8" hidden="1" x14ac:dyDescent="0.2">
      <c r="A374" s="36" t="s">
        <v>450</v>
      </c>
      <c r="B374" s="36" t="s">
        <v>15</v>
      </c>
      <c r="C374" s="36" t="s">
        <v>67</v>
      </c>
      <c r="D374" s="36">
        <v>2021</v>
      </c>
      <c r="E374" s="36" t="s">
        <v>70</v>
      </c>
      <c r="F374" s="36" t="s">
        <v>753</v>
      </c>
      <c r="G374" s="31" t="s">
        <v>754</v>
      </c>
      <c r="H374" t="s">
        <v>750</v>
      </c>
    </row>
    <row r="375" spans="1:8" hidden="1" x14ac:dyDescent="0.2">
      <c r="A375" s="36" t="s">
        <v>450</v>
      </c>
      <c r="B375" s="36" t="s">
        <v>15</v>
      </c>
      <c r="C375" s="36" t="s">
        <v>67</v>
      </c>
      <c r="D375" s="36">
        <v>2021</v>
      </c>
      <c r="E375" s="36" t="s">
        <v>70</v>
      </c>
      <c r="F375" s="36" t="s">
        <v>753</v>
      </c>
      <c r="G375" s="31" t="s">
        <v>754</v>
      </c>
      <c r="H375" t="s">
        <v>750</v>
      </c>
    </row>
    <row r="376" spans="1:8" hidden="1" x14ac:dyDescent="0.2">
      <c r="A376" s="36" t="s">
        <v>450</v>
      </c>
      <c r="B376" s="36" t="s">
        <v>16</v>
      </c>
      <c r="C376" s="36" t="s">
        <v>0</v>
      </c>
      <c r="D376" s="36">
        <v>2005</v>
      </c>
      <c r="E376" s="36" t="s">
        <v>69</v>
      </c>
      <c r="F376" s="36" t="s">
        <v>753</v>
      </c>
      <c r="G376" s="31" t="s">
        <v>754</v>
      </c>
      <c r="H376" t="s">
        <v>750</v>
      </c>
    </row>
    <row r="377" spans="1:8" hidden="1" x14ac:dyDescent="0.2">
      <c r="A377" s="36" t="s">
        <v>450</v>
      </c>
      <c r="B377" s="36" t="s">
        <v>16</v>
      </c>
      <c r="C377" s="36" t="s">
        <v>0</v>
      </c>
      <c r="D377" s="36">
        <v>2013</v>
      </c>
      <c r="E377" s="36" t="s">
        <v>68</v>
      </c>
      <c r="F377" s="36" t="s">
        <v>753</v>
      </c>
      <c r="G377" s="31" t="s">
        <v>754</v>
      </c>
      <c r="H377" t="s">
        <v>750</v>
      </c>
    </row>
    <row r="378" spans="1:8" hidden="1" x14ac:dyDescent="0.2">
      <c r="A378" s="36" t="s">
        <v>450</v>
      </c>
      <c r="B378" s="36" t="s">
        <v>15</v>
      </c>
      <c r="C378" s="36" t="s">
        <v>0</v>
      </c>
      <c r="D378" s="36">
        <v>2005</v>
      </c>
      <c r="E378" s="36" t="s">
        <v>69</v>
      </c>
      <c r="F378" s="36" t="s">
        <v>753</v>
      </c>
      <c r="G378" s="31" t="s">
        <v>754</v>
      </c>
      <c r="H378" t="s">
        <v>750</v>
      </c>
    </row>
    <row r="379" spans="1:8" hidden="1" x14ac:dyDescent="0.2">
      <c r="A379" s="36" t="s">
        <v>450</v>
      </c>
      <c r="B379" s="36" t="s">
        <v>15</v>
      </c>
      <c r="C379" s="36" t="s">
        <v>0</v>
      </c>
      <c r="D379" s="36">
        <v>2013</v>
      </c>
      <c r="E379" s="36" t="s">
        <v>68</v>
      </c>
      <c r="F379" s="36" t="s">
        <v>753</v>
      </c>
      <c r="G379" s="31" t="s">
        <v>754</v>
      </c>
      <c r="H379" t="s">
        <v>750</v>
      </c>
    </row>
    <row r="380" spans="1:8" hidden="1" x14ac:dyDescent="0.2">
      <c r="A380" s="36" t="s">
        <v>450</v>
      </c>
      <c r="B380" s="36" t="s">
        <v>16</v>
      </c>
      <c r="C380" s="36" t="s">
        <v>64</v>
      </c>
      <c r="D380" s="36">
        <v>2023</v>
      </c>
      <c r="E380" s="36" t="s">
        <v>83</v>
      </c>
      <c r="F380" s="36" t="s">
        <v>753</v>
      </c>
      <c r="G380" s="31" t="s">
        <v>754</v>
      </c>
      <c r="H380" t="s">
        <v>750</v>
      </c>
    </row>
    <row r="381" spans="1:8" hidden="1" x14ac:dyDescent="0.2">
      <c r="A381" s="36" t="s">
        <v>450</v>
      </c>
      <c r="B381" s="36" t="s">
        <v>15</v>
      </c>
      <c r="C381" s="36" t="s">
        <v>64</v>
      </c>
      <c r="D381" s="36">
        <v>2023</v>
      </c>
      <c r="E381" s="36" t="s">
        <v>83</v>
      </c>
      <c r="F381" s="36" t="s">
        <v>753</v>
      </c>
      <c r="G381" s="31" t="s">
        <v>754</v>
      </c>
      <c r="H381" t="s">
        <v>750</v>
      </c>
    </row>
    <row r="382" spans="1:8" hidden="1" x14ac:dyDescent="0.2">
      <c r="A382" s="36" t="s">
        <v>450</v>
      </c>
      <c r="B382" s="36" t="s">
        <v>16</v>
      </c>
      <c r="C382" s="36" t="s">
        <v>67</v>
      </c>
      <c r="D382" s="36">
        <v>2023</v>
      </c>
      <c r="E382" s="36" t="s">
        <v>83</v>
      </c>
      <c r="F382" s="36" t="s">
        <v>753</v>
      </c>
      <c r="G382" s="31" t="s">
        <v>754</v>
      </c>
      <c r="H382" t="s">
        <v>750</v>
      </c>
    </row>
    <row r="383" spans="1:8" hidden="1" x14ac:dyDescent="0.2">
      <c r="A383" s="36" t="s">
        <v>450</v>
      </c>
      <c r="B383" s="36" t="s">
        <v>15</v>
      </c>
      <c r="C383" s="36" t="s">
        <v>67</v>
      </c>
      <c r="D383" s="36">
        <v>2023</v>
      </c>
      <c r="E383" s="36" t="s">
        <v>83</v>
      </c>
      <c r="F383" s="36" t="s">
        <v>753</v>
      </c>
      <c r="G383" s="31" t="s">
        <v>754</v>
      </c>
      <c r="H383" t="s">
        <v>750</v>
      </c>
    </row>
    <row r="384" spans="1:8" hidden="1" x14ac:dyDescent="0.2">
      <c r="A384" s="36" t="s">
        <v>450</v>
      </c>
      <c r="B384" s="36" t="s">
        <v>16</v>
      </c>
      <c r="C384" s="36" t="s">
        <v>0</v>
      </c>
      <c r="D384" s="36">
        <v>2020</v>
      </c>
      <c r="E384" s="36" t="s">
        <v>70</v>
      </c>
      <c r="F384" s="36" t="s">
        <v>753</v>
      </c>
      <c r="G384" s="31" t="s">
        <v>754</v>
      </c>
      <c r="H384" t="s">
        <v>750</v>
      </c>
    </row>
    <row r="385" spans="1:8" hidden="1" x14ac:dyDescent="0.2">
      <c r="A385" s="36" t="s">
        <v>450</v>
      </c>
      <c r="B385" s="36" t="s">
        <v>15</v>
      </c>
      <c r="C385" s="36" t="s">
        <v>0</v>
      </c>
      <c r="D385" s="36">
        <v>2020</v>
      </c>
      <c r="E385" s="36" t="s">
        <v>70</v>
      </c>
      <c r="F385" s="36" t="s">
        <v>753</v>
      </c>
      <c r="G385" s="31" t="s">
        <v>754</v>
      </c>
      <c r="H385" t="s">
        <v>750</v>
      </c>
    </row>
    <row r="386" spans="1:8" hidden="1" x14ac:dyDescent="0.2">
      <c r="A386" s="36" t="s">
        <v>450</v>
      </c>
      <c r="B386" s="36" t="s">
        <v>16</v>
      </c>
      <c r="C386" s="36" t="s">
        <v>0</v>
      </c>
      <c r="D386" s="36">
        <v>2023</v>
      </c>
      <c r="E386" s="36" t="s">
        <v>83</v>
      </c>
      <c r="F386" s="36" t="s">
        <v>753</v>
      </c>
      <c r="G386" s="31" t="s">
        <v>754</v>
      </c>
      <c r="H386" t="s">
        <v>750</v>
      </c>
    </row>
    <row r="387" spans="1:8" hidden="1" x14ac:dyDescent="0.2">
      <c r="A387" s="36" t="s">
        <v>450</v>
      </c>
      <c r="B387" s="36" t="s">
        <v>15</v>
      </c>
      <c r="C387" s="36" t="s">
        <v>0</v>
      </c>
      <c r="D387" s="36">
        <v>2023</v>
      </c>
      <c r="E387" s="36" t="s">
        <v>83</v>
      </c>
      <c r="F387" s="36" t="s">
        <v>753</v>
      </c>
      <c r="G387" s="31" t="s">
        <v>754</v>
      </c>
      <c r="H387" t="s">
        <v>750</v>
      </c>
    </row>
    <row r="388" spans="1:8" hidden="1" x14ac:dyDescent="0.2">
      <c r="A388" s="36" t="s">
        <v>407</v>
      </c>
      <c r="B388" s="36" t="s">
        <v>15</v>
      </c>
      <c r="C388" s="36" t="s">
        <v>67</v>
      </c>
      <c r="D388" s="36">
        <v>1970</v>
      </c>
      <c r="E388" s="36" t="s">
        <v>65</v>
      </c>
      <c r="F388" s="36" t="s">
        <v>88</v>
      </c>
      <c r="G388" s="31"/>
    </row>
    <row r="389" spans="1:8" hidden="1" x14ac:dyDescent="0.2">
      <c r="A389" s="36" t="s">
        <v>407</v>
      </c>
      <c r="B389" s="36" t="s">
        <v>15</v>
      </c>
      <c r="C389" s="36" t="s">
        <v>67</v>
      </c>
      <c r="D389" s="36">
        <v>2000</v>
      </c>
      <c r="E389" s="36" t="s">
        <v>92</v>
      </c>
      <c r="F389" s="36" t="s">
        <v>88</v>
      </c>
      <c r="G389" s="31"/>
    </row>
    <row r="390" spans="1:8" hidden="1" x14ac:dyDescent="0.2">
      <c r="A390" s="36" t="s">
        <v>407</v>
      </c>
      <c r="B390" s="36" t="s">
        <v>15</v>
      </c>
      <c r="C390" s="36" t="s">
        <v>67</v>
      </c>
      <c r="D390" s="36">
        <v>2005</v>
      </c>
      <c r="E390" s="36" t="s">
        <v>69</v>
      </c>
      <c r="F390" s="36" t="s">
        <v>88</v>
      </c>
      <c r="G390" s="31"/>
    </row>
    <row r="391" spans="1:8" hidden="1" x14ac:dyDescent="0.2">
      <c r="A391" s="36" t="s">
        <v>407</v>
      </c>
      <c r="B391" s="36" t="s">
        <v>15</v>
      </c>
      <c r="C391" s="36" t="s">
        <v>67</v>
      </c>
      <c r="D391" s="36">
        <v>2010</v>
      </c>
      <c r="E391" s="36" t="s">
        <v>68</v>
      </c>
      <c r="F391" s="36" t="s">
        <v>88</v>
      </c>
      <c r="G391" s="31"/>
    </row>
    <row r="392" spans="1:8" hidden="1" x14ac:dyDescent="0.2">
      <c r="A392" s="36" t="s">
        <v>407</v>
      </c>
      <c r="B392" s="36" t="s">
        <v>15</v>
      </c>
      <c r="C392" s="36" t="s">
        <v>67</v>
      </c>
      <c r="D392" s="36">
        <v>2017</v>
      </c>
      <c r="E392" s="36" t="s">
        <v>70</v>
      </c>
      <c r="F392" s="36" t="s">
        <v>88</v>
      </c>
      <c r="G392" s="31"/>
    </row>
    <row r="393" spans="1:8" hidden="1" x14ac:dyDescent="0.2">
      <c r="A393" s="36" t="s">
        <v>407</v>
      </c>
      <c r="B393" s="36" t="s">
        <v>15</v>
      </c>
      <c r="C393" s="36" t="s">
        <v>67</v>
      </c>
      <c r="D393" s="36">
        <v>2020</v>
      </c>
      <c r="E393" s="36" t="s">
        <v>83</v>
      </c>
      <c r="F393" s="36" t="s">
        <v>88</v>
      </c>
      <c r="G393" s="31"/>
    </row>
    <row r="394" spans="1:8" hidden="1" x14ac:dyDescent="0.2">
      <c r="A394" s="36" t="s">
        <v>407</v>
      </c>
      <c r="B394" s="36" t="s">
        <v>15</v>
      </c>
      <c r="C394" s="36" t="s">
        <v>64</v>
      </c>
      <c r="D394" s="36">
        <v>1970</v>
      </c>
      <c r="E394" s="36" t="s">
        <v>65</v>
      </c>
      <c r="F394" s="36" t="s">
        <v>88</v>
      </c>
      <c r="G394" s="31"/>
    </row>
    <row r="395" spans="1:8" hidden="1" x14ac:dyDescent="0.2">
      <c r="A395" s="36" t="s">
        <v>407</v>
      </c>
      <c r="B395" s="36" t="s">
        <v>15</v>
      </c>
      <c r="C395" s="36" t="s">
        <v>64</v>
      </c>
      <c r="D395" s="36">
        <v>2000</v>
      </c>
      <c r="E395" s="36" t="s">
        <v>92</v>
      </c>
      <c r="F395" s="36" t="s">
        <v>88</v>
      </c>
      <c r="G395" s="31"/>
    </row>
    <row r="396" spans="1:8" hidden="1" x14ac:dyDescent="0.2">
      <c r="A396" s="36" t="s">
        <v>407</v>
      </c>
      <c r="B396" s="36" t="s">
        <v>15</v>
      </c>
      <c r="C396" s="36" t="s">
        <v>64</v>
      </c>
      <c r="D396" s="36">
        <v>2005</v>
      </c>
      <c r="E396" s="36" t="s">
        <v>69</v>
      </c>
      <c r="F396" s="36" t="s">
        <v>88</v>
      </c>
      <c r="G396" s="31"/>
    </row>
    <row r="397" spans="1:8" hidden="1" x14ac:dyDescent="0.2">
      <c r="A397" s="36" t="s">
        <v>407</v>
      </c>
      <c r="B397" s="36" t="s">
        <v>15</v>
      </c>
      <c r="C397" s="36" t="s">
        <v>64</v>
      </c>
      <c r="D397" s="36">
        <v>2010</v>
      </c>
      <c r="E397" s="36" t="s">
        <v>68</v>
      </c>
      <c r="F397" s="36" t="s">
        <v>88</v>
      </c>
      <c r="G397" s="31"/>
    </row>
    <row r="398" spans="1:8" hidden="1" x14ac:dyDescent="0.2">
      <c r="A398" s="36" t="s">
        <v>407</v>
      </c>
      <c r="B398" s="36" t="s">
        <v>15</v>
      </c>
      <c r="C398" s="36" t="s">
        <v>64</v>
      </c>
      <c r="D398" s="36">
        <v>2017</v>
      </c>
      <c r="E398" s="36" t="s">
        <v>70</v>
      </c>
      <c r="F398" s="36" t="s">
        <v>88</v>
      </c>
      <c r="G398" s="31"/>
    </row>
    <row r="399" spans="1:8" hidden="1" x14ac:dyDescent="0.2">
      <c r="A399" s="36" t="s">
        <v>407</v>
      </c>
      <c r="B399" s="36" t="s">
        <v>15</v>
      </c>
      <c r="C399" s="36" t="s">
        <v>64</v>
      </c>
      <c r="D399" s="36">
        <v>2020</v>
      </c>
      <c r="E399" s="36" t="s">
        <v>83</v>
      </c>
      <c r="F399" s="36" t="s">
        <v>88</v>
      </c>
      <c r="G399" s="31"/>
    </row>
    <row r="400" spans="1:8" hidden="1" x14ac:dyDescent="0.2">
      <c r="A400" s="36" t="s">
        <v>407</v>
      </c>
      <c r="B400" s="36" t="s">
        <v>15</v>
      </c>
      <c r="C400" s="36" t="s">
        <v>0</v>
      </c>
      <c r="D400" s="36">
        <v>1970</v>
      </c>
      <c r="E400" s="36" t="s">
        <v>65</v>
      </c>
      <c r="F400" s="36" t="s">
        <v>88</v>
      </c>
      <c r="G400" s="31"/>
    </row>
    <row r="401" spans="1:7" hidden="1" x14ac:dyDescent="0.2">
      <c r="A401" s="36" t="s">
        <v>407</v>
      </c>
      <c r="B401" s="36" t="s">
        <v>15</v>
      </c>
      <c r="C401" s="36" t="s">
        <v>0</v>
      </c>
      <c r="D401" s="36">
        <v>2005</v>
      </c>
      <c r="E401" s="36" t="s">
        <v>69</v>
      </c>
      <c r="F401" s="36" t="s">
        <v>88</v>
      </c>
      <c r="G401" s="31"/>
    </row>
    <row r="402" spans="1:7" hidden="1" x14ac:dyDescent="0.2">
      <c r="A402" s="36" t="s">
        <v>407</v>
      </c>
      <c r="B402" s="36" t="s">
        <v>15</v>
      </c>
      <c r="C402" s="36" t="s">
        <v>0</v>
      </c>
      <c r="D402" s="36">
        <v>2010</v>
      </c>
      <c r="E402" s="36" t="s">
        <v>68</v>
      </c>
      <c r="F402" s="36" t="s">
        <v>88</v>
      </c>
      <c r="G402" s="31"/>
    </row>
    <row r="403" spans="1:7" hidden="1" x14ac:dyDescent="0.2">
      <c r="A403" s="36" t="s">
        <v>407</v>
      </c>
      <c r="B403" s="36" t="s">
        <v>15</v>
      </c>
      <c r="C403" s="36" t="s">
        <v>0</v>
      </c>
      <c r="D403" s="36">
        <v>2017</v>
      </c>
      <c r="E403" s="36" t="s">
        <v>70</v>
      </c>
      <c r="F403" s="36" t="s">
        <v>88</v>
      </c>
      <c r="G403" s="31"/>
    </row>
    <row r="404" spans="1:7" hidden="1" x14ac:dyDescent="0.2">
      <c r="A404" s="36" t="s">
        <v>407</v>
      </c>
      <c r="B404" s="36" t="s">
        <v>15</v>
      </c>
      <c r="C404" s="36" t="s">
        <v>0</v>
      </c>
      <c r="D404" s="36">
        <v>2020</v>
      </c>
      <c r="E404" s="36" t="s">
        <v>83</v>
      </c>
      <c r="F404" s="36" t="s">
        <v>88</v>
      </c>
      <c r="G404" s="31"/>
    </row>
    <row r="405" spans="1:7" hidden="1" x14ac:dyDescent="0.2">
      <c r="A405" s="36" t="s">
        <v>407</v>
      </c>
      <c r="B405" s="36" t="s">
        <v>16</v>
      </c>
      <c r="C405" s="36" t="s">
        <v>64</v>
      </c>
      <c r="D405" s="36">
        <v>2000</v>
      </c>
      <c r="E405" s="36" t="s">
        <v>92</v>
      </c>
      <c r="F405" s="36" t="s">
        <v>88</v>
      </c>
      <c r="G405" s="31"/>
    </row>
    <row r="406" spans="1:7" hidden="1" x14ac:dyDescent="0.2">
      <c r="A406" s="36" t="s">
        <v>407</v>
      </c>
      <c r="B406" s="36" t="s">
        <v>16</v>
      </c>
      <c r="C406" s="36" t="s">
        <v>64</v>
      </c>
      <c r="D406" s="36">
        <v>2005</v>
      </c>
      <c r="E406" s="36" t="s">
        <v>69</v>
      </c>
      <c r="F406" s="36" t="s">
        <v>88</v>
      </c>
      <c r="G406" s="31"/>
    </row>
    <row r="407" spans="1:7" hidden="1" x14ac:dyDescent="0.2">
      <c r="A407" s="36" t="s">
        <v>407</v>
      </c>
      <c r="B407" s="36" t="s">
        <v>16</v>
      </c>
      <c r="C407" s="36" t="s">
        <v>64</v>
      </c>
      <c r="D407" s="36">
        <v>2010</v>
      </c>
      <c r="E407" s="36" t="s">
        <v>68</v>
      </c>
      <c r="F407" s="36" t="s">
        <v>88</v>
      </c>
      <c r="G407" s="31"/>
    </row>
    <row r="408" spans="1:7" hidden="1" x14ac:dyDescent="0.2">
      <c r="A408" s="36" t="s">
        <v>407</v>
      </c>
      <c r="B408" s="36" t="s">
        <v>16</v>
      </c>
      <c r="C408" s="36" t="s">
        <v>64</v>
      </c>
      <c r="D408" s="36">
        <v>2017</v>
      </c>
      <c r="E408" s="36" t="s">
        <v>70</v>
      </c>
      <c r="F408" s="36" t="s">
        <v>88</v>
      </c>
      <c r="G408" s="31"/>
    </row>
    <row r="409" spans="1:7" hidden="1" x14ac:dyDescent="0.2">
      <c r="A409" s="36" t="s">
        <v>407</v>
      </c>
      <c r="B409" s="36" t="s">
        <v>16</v>
      </c>
      <c r="C409" s="36" t="s">
        <v>64</v>
      </c>
      <c r="D409" s="36">
        <v>2020</v>
      </c>
      <c r="E409" s="36" t="s">
        <v>83</v>
      </c>
      <c r="F409" s="36" t="s">
        <v>88</v>
      </c>
      <c r="G409" s="31"/>
    </row>
    <row r="410" spans="1:7" hidden="1" x14ac:dyDescent="0.2">
      <c r="A410" s="36" t="s">
        <v>407</v>
      </c>
      <c r="B410" s="36" t="s">
        <v>16</v>
      </c>
      <c r="C410" s="36" t="s">
        <v>0</v>
      </c>
      <c r="D410" s="36">
        <v>2000</v>
      </c>
      <c r="E410" s="36" t="s">
        <v>92</v>
      </c>
      <c r="F410" s="36" t="s">
        <v>88</v>
      </c>
      <c r="G410" s="31"/>
    </row>
    <row r="411" spans="1:7" hidden="1" x14ac:dyDescent="0.2">
      <c r="A411" s="36" t="s">
        <v>407</v>
      </c>
      <c r="B411" s="36" t="s">
        <v>16</v>
      </c>
      <c r="C411" s="36" t="s">
        <v>0</v>
      </c>
      <c r="D411" s="36">
        <v>2005</v>
      </c>
      <c r="E411" s="36" t="s">
        <v>69</v>
      </c>
      <c r="F411" s="36" t="s">
        <v>88</v>
      </c>
      <c r="G411" s="31"/>
    </row>
    <row r="412" spans="1:7" hidden="1" x14ac:dyDescent="0.2">
      <c r="A412" s="36" t="s">
        <v>407</v>
      </c>
      <c r="B412" s="36" t="s">
        <v>16</v>
      </c>
      <c r="C412" s="36" t="s">
        <v>0</v>
      </c>
      <c r="D412" s="36">
        <v>2010</v>
      </c>
      <c r="E412" s="36" t="s">
        <v>68</v>
      </c>
      <c r="F412" s="36" t="s">
        <v>88</v>
      </c>
      <c r="G412" s="31"/>
    </row>
    <row r="413" spans="1:7" hidden="1" x14ac:dyDescent="0.2">
      <c r="A413" s="36" t="s">
        <v>407</v>
      </c>
      <c r="B413" s="36" t="s">
        <v>16</v>
      </c>
      <c r="C413" s="36" t="s">
        <v>0</v>
      </c>
      <c r="D413" s="36">
        <v>2017</v>
      </c>
      <c r="E413" s="36" t="s">
        <v>70</v>
      </c>
      <c r="F413" s="36" t="s">
        <v>88</v>
      </c>
      <c r="G413" s="31"/>
    </row>
    <row r="414" spans="1:7" hidden="1" x14ac:dyDescent="0.2">
      <c r="A414" s="36" t="s">
        <v>407</v>
      </c>
      <c r="B414" s="36" t="s">
        <v>16</v>
      </c>
      <c r="C414" s="36" t="s">
        <v>0</v>
      </c>
      <c r="D414" s="36">
        <v>2020</v>
      </c>
      <c r="E414" s="36" t="s">
        <v>83</v>
      </c>
      <c r="F414" s="36" t="s">
        <v>88</v>
      </c>
      <c r="G414" s="31"/>
    </row>
    <row r="415" spans="1:7" hidden="1" x14ac:dyDescent="0.2">
      <c r="A415" s="36" t="s">
        <v>430</v>
      </c>
      <c r="B415" s="36" t="s">
        <v>15</v>
      </c>
      <c r="C415" s="36" t="s">
        <v>67</v>
      </c>
      <c r="D415" s="36">
        <v>2014</v>
      </c>
      <c r="E415" s="36" t="s">
        <v>69</v>
      </c>
      <c r="F415" s="36" t="s">
        <v>88</v>
      </c>
      <c r="G415" s="31"/>
    </row>
    <row r="416" spans="1:7" hidden="1" x14ac:dyDescent="0.2">
      <c r="A416" s="36" t="s">
        <v>430</v>
      </c>
      <c r="B416" s="36" t="s">
        <v>15</v>
      </c>
      <c r="C416" s="36" t="s">
        <v>67</v>
      </c>
      <c r="D416" s="36">
        <v>2015</v>
      </c>
      <c r="E416" s="36" t="s">
        <v>68</v>
      </c>
      <c r="F416" s="36" t="s">
        <v>88</v>
      </c>
      <c r="G416" s="31"/>
    </row>
    <row r="417" spans="1:7" hidden="1" x14ac:dyDescent="0.2">
      <c r="A417" s="36" t="s">
        <v>430</v>
      </c>
      <c r="B417" s="36" t="s">
        <v>15</v>
      </c>
      <c r="C417" s="36" t="s">
        <v>67</v>
      </c>
      <c r="D417" s="36">
        <v>2017</v>
      </c>
      <c r="E417" s="36" t="s">
        <v>666</v>
      </c>
      <c r="F417" s="36" t="s">
        <v>88</v>
      </c>
      <c r="G417" s="31"/>
    </row>
    <row r="418" spans="1:7" hidden="1" x14ac:dyDescent="0.2">
      <c r="A418" s="36" t="s">
        <v>430</v>
      </c>
      <c r="B418" s="36" t="s">
        <v>15</v>
      </c>
      <c r="C418" s="36" t="s">
        <v>64</v>
      </c>
      <c r="D418" s="36">
        <v>2008</v>
      </c>
      <c r="E418" s="36" t="s">
        <v>68</v>
      </c>
      <c r="F418" s="36" t="s">
        <v>88</v>
      </c>
      <c r="G418" s="31"/>
    </row>
    <row r="419" spans="1:7" hidden="1" x14ac:dyDescent="0.2">
      <c r="A419" s="36" t="s">
        <v>430</v>
      </c>
      <c r="B419" s="36" t="s">
        <v>16</v>
      </c>
      <c r="C419" s="36" t="s">
        <v>64</v>
      </c>
      <c r="D419" s="36">
        <v>2008</v>
      </c>
      <c r="E419" s="36" t="s">
        <v>68</v>
      </c>
      <c r="F419" s="36" t="s">
        <v>88</v>
      </c>
      <c r="G419" s="31"/>
    </row>
    <row r="420" spans="1:7" hidden="1" x14ac:dyDescent="0.2">
      <c r="A420" s="36" t="s">
        <v>434</v>
      </c>
      <c r="B420" s="36" t="s">
        <v>15</v>
      </c>
      <c r="C420" s="36" t="s">
        <v>67</v>
      </c>
      <c r="D420" s="36">
        <v>2008</v>
      </c>
      <c r="E420" s="36" t="s">
        <v>93</v>
      </c>
      <c r="F420" s="36" t="s">
        <v>88</v>
      </c>
      <c r="G420" s="31"/>
    </row>
    <row r="421" spans="1:7" hidden="1" x14ac:dyDescent="0.2">
      <c r="A421" s="36" t="s">
        <v>434</v>
      </c>
      <c r="B421" s="36" t="s">
        <v>15</v>
      </c>
      <c r="C421" s="36" t="s">
        <v>67</v>
      </c>
      <c r="D421" s="36">
        <v>2014</v>
      </c>
      <c r="E421" s="36" t="s">
        <v>83</v>
      </c>
      <c r="F421" s="36" t="s">
        <v>88</v>
      </c>
      <c r="G421" s="31"/>
    </row>
    <row r="422" spans="1:7" hidden="1" x14ac:dyDescent="0.2">
      <c r="A422" s="36" t="s">
        <v>434</v>
      </c>
      <c r="B422" s="36" t="s">
        <v>15</v>
      </c>
      <c r="C422" s="36" t="s">
        <v>64</v>
      </c>
      <c r="D422" s="36">
        <v>2002</v>
      </c>
      <c r="E422" s="36" t="s">
        <v>68</v>
      </c>
      <c r="F422" s="36" t="s">
        <v>88</v>
      </c>
      <c r="G422" s="31"/>
    </row>
    <row r="423" spans="1:7" hidden="1" x14ac:dyDescent="0.2">
      <c r="A423" s="36" t="s">
        <v>434</v>
      </c>
      <c r="B423" s="36" t="s">
        <v>15</v>
      </c>
      <c r="C423" s="36" t="s">
        <v>64</v>
      </c>
      <c r="D423" s="36">
        <v>2007</v>
      </c>
      <c r="E423" s="36" t="s">
        <v>70</v>
      </c>
      <c r="F423" s="36" t="s">
        <v>88</v>
      </c>
      <c r="G423" s="31"/>
    </row>
    <row r="424" spans="1:7" hidden="1" x14ac:dyDescent="0.2">
      <c r="A424" s="36" t="s">
        <v>434</v>
      </c>
      <c r="B424" s="36" t="s">
        <v>15</v>
      </c>
      <c r="C424" s="36" t="s">
        <v>64</v>
      </c>
      <c r="D424" s="36">
        <v>2009</v>
      </c>
      <c r="E424" s="36" t="s">
        <v>93</v>
      </c>
      <c r="F424" s="36" t="s">
        <v>88</v>
      </c>
      <c r="G424" s="31"/>
    </row>
    <row r="425" spans="1:7" hidden="1" x14ac:dyDescent="0.2">
      <c r="A425" s="36" t="s">
        <v>434</v>
      </c>
      <c r="B425" s="36" t="s">
        <v>16</v>
      </c>
      <c r="C425" s="36" t="s">
        <v>64</v>
      </c>
      <c r="D425" s="36">
        <v>2007</v>
      </c>
      <c r="E425" s="36" t="s">
        <v>70</v>
      </c>
      <c r="F425" s="36" t="s">
        <v>88</v>
      </c>
      <c r="G425" s="31"/>
    </row>
    <row r="426" spans="1:7" hidden="1" x14ac:dyDescent="0.2">
      <c r="A426" s="36" t="s">
        <v>434</v>
      </c>
      <c r="B426" s="36" t="s">
        <v>16</v>
      </c>
      <c r="C426" s="36" t="s">
        <v>64</v>
      </c>
      <c r="D426" s="36">
        <v>2009</v>
      </c>
      <c r="E426" s="36" t="s">
        <v>93</v>
      </c>
      <c r="F426" s="36" t="s">
        <v>88</v>
      </c>
      <c r="G426" s="31"/>
    </row>
    <row r="427" spans="1:7" hidden="1" x14ac:dyDescent="0.2">
      <c r="A427" s="36" t="s">
        <v>409</v>
      </c>
      <c r="B427" s="36" t="s">
        <v>15</v>
      </c>
      <c r="C427" s="36" t="s">
        <v>67</v>
      </c>
      <c r="D427" s="36">
        <v>1970</v>
      </c>
      <c r="E427" s="36" t="s">
        <v>65</v>
      </c>
      <c r="F427" s="36" t="s">
        <v>88</v>
      </c>
      <c r="G427" s="31"/>
    </row>
    <row r="428" spans="1:7" hidden="1" x14ac:dyDescent="0.2">
      <c r="A428" s="36" t="s">
        <v>409</v>
      </c>
      <c r="B428" s="36" t="s">
        <v>15</v>
      </c>
      <c r="C428" s="36" t="s">
        <v>67</v>
      </c>
      <c r="D428" s="36">
        <v>1995</v>
      </c>
      <c r="E428" s="36" t="s">
        <v>92</v>
      </c>
      <c r="F428" s="36" t="s">
        <v>88</v>
      </c>
      <c r="G428" s="31"/>
    </row>
    <row r="429" spans="1:7" hidden="1" x14ac:dyDescent="0.2">
      <c r="A429" s="36" t="s">
        <v>409</v>
      </c>
      <c r="B429" s="36" t="s">
        <v>15</v>
      </c>
      <c r="C429" s="36" t="s">
        <v>67</v>
      </c>
      <c r="D429" s="36">
        <v>1998</v>
      </c>
      <c r="E429" s="36" t="s">
        <v>69</v>
      </c>
      <c r="F429" s="36" t="s">
        <v>88</v>
      </c>
      <c r="G429" s="31"/>
    </row>
    <row r="430" spans="1:7" hidden="1" x14ac:dyDescent="0.2">
      <c r="A430" s="36" t="s">
        <v>409</v>
      </c>
      <c r="B430" s="36" t="s">
        <v>15</v>
      </c>
      <c r="C430" s="36" t="s">
        <v>67</v>
      </c>
      <c r="D430" s="36">
        <v>2005</v>
      </c>
      <c r="E430" s="36" t="s">
        <v>68</v>
      </c>
      <c r="F430" s="36" t="s">
        <v>88</v>
      </c>
      <c r="G430" s="31"/>
    </row>
    <row r="431" spans="1:7" hidden="1" x14ac:dyDescent="0.2">
      <c r="A431" s="36" t="s">
        <v>409</v>
      </c>
      <c r="B431" s="36" t="s">
        <v>15</v>
      </c>
      <c r="C431" s="36" t="s">
        <v>67</v>
      </c>
      <c r="D431" s="36">
        <v>2007</v>
      </c>
      <c r="E431" s="36" t="s">
        <v>70</v>
      </c>
      <c r="F431" s="36" t="s">
        <v>88</v>
      </c>
      <c r="G431" s="31"/>
    </row>
    <row r="432" spans="1:7" hidden="1" x14ac:dyDescent="0.2">
      <c r="A432" s="36" t="s">
        <v>409</v>
      </c>
      <c r="B432" s="36" t="s">
        <v>15</v>
      </c>
      <c r="C432" s="36" t="s">
        <v>67</v>
      </c>
      <c r="D432" s="36">
        <v>2011</v>
      </c>
      <c r="E432" s="36" t="s">
        <v>83</v>
      </c>
      <c r="F432" s="36" t="s">
        <v>88</v>
      </c>
      <c r="G432" s="31"/>
    </row>
    <row r="433" spans="1:7" hidden="1" x14ac:dyDescent="0.2">
      <c r="A433" s="36" t="s">
        <v>409</v>
      </c>
      <c r="B433" s="36" t="s">
        <v>15</v>
      </c>
      <c r="C433" s="36" t="s">
        <v>64</v>
      </c>
      <c r="D433" s="36">
        <v>1970</v>
      </c>
      <c r="E433" s="36" t="s">
        <v>65</v>
      </c>
      <c r="F433" s="36" t="s">
        <v>88</v>
      </c>
      <c r="G433" s="31"/>
    </row>
    <row r="434" spans="1:7" hidden="1" x14ac:dyDescent="0.2">
      <c r="A434" s="36" t="s">
        <v>409</v>
      </c>
      <c r="B434" s="36" t="s">
        <v>15</v>
      </c>
      <c r="C434" s="36" t="s">
        <v>64</v>
      </c>
      <c r="D434" s="36">
        <v>1995</v>
      </c>
      <c r="E434" s="36" t="s">
        <v>92</v>
      </c>
      <c r="F434" s="36" t="s">
        <v>88</v>
      </c>
      <c r="G434" s="31"/>
    </row>
    <row r="435" spans="1:7" hidden="1" x14ac:dyDescent="0.2">
      <c r="A435" s="36" t="s">
        <v>409</v>
      </c>
      <c r="B435" s="36" t="s">
        <v>15</v>
      </c>
      <c r="C435" s="36" t="s">
        <v>64</v>
      </c>
      <c r="D435" s="36">
        <v>1998</v>
      </c>
      <c r="E435" s="36" t="s">
        <v>69</v>
      </c>
      <c r="F435" s="36" t="s">
        <v>88</v>
      </c>
      <c r="G435" s="31"/>
    </row>
    <row r="436" spans="1:7" hidden="1" x14ac:dyDescent="0.2">
      <c r="A436" s="36" t="s">
        <v>409</v>
      </c>
      <c r="B436" s="36" t="s">
        <v>15</v>
      </c>
      <c r="C436" s="36" t="s">
        <v>64</v>
      </c>
      <c r="D436" s="36">
        <v>2004</v>
      </c>
      <c r="E436" s="36" t="s">
        <v>68</v>
      </c>
      <c r="F436" s="36" t="s">
        <v>88</v>
      </c>
      <c r="G436" s="31"/>
    </row>
    <row r="437" spans="1:7" hidden="1" x14ac:dyDescent="0.2">
      <c r="A437" s="36" t="s">
        <v>409</v>
      </c>
      <c r="B437" s="36" t="s">
        <v>15</v>
      </c>
      <c r="C437" s="36" t="s">
        <v>64</v>
      </c>
      <c r="D437" s="36">
        <v>2007</v>
      </c>
      <c r="E437" s="36" t="s">
        <v>70</v>
      </c>
      <c r="F437" s="36" t="s">
        <v>88</v>
      </c>
      <c r="G437" s="31"/>
    </row>
    <row r="438" spans="1:7" hidden="1" x14ac:dyDescent="0.2">
      <c r="A438" s="36" t="s">
        <v>409</v>
      </c>
      <c r="B438" s="36" t="s">
        <v>15</v>
      </c>
      <c r="C438" s="36" t="s">
        <v>64</v>
      </c>
      <c r="D438" s="36">
        <v>2010</v>
      </c>
      <c r="E438" s="36" t="s">
        <v>83</v>
      </c>
      <c r="F438" s="36" t="s">
        <v>88</v>
      </c>
      <c r="G438" s="31"/>
    </row>
    <row r="439" spans="1:7" hidden="1" x14ac:dyDescent="0.2">
      <c r="A439" s="36" t="s">
        <v>409</v>
      </c>
      <c r="B439" s="36" t="s">
        <v>16</v>
      </c>
      <c r="C439" s="36" t="s">
        <v>64</v>
      </c>
      <c r="D439" s="36">
        <v>2002</v>
      </c>
      <c r="E439" s="36" t="s">
        <v>68</v>
      </c>
      <c r="F439" s="36" t="s">
        <v>88</v>
      </c>
      <c r="G439" s="31"/>
    </row>
    <row r="440" spans="1:7" hidden="1" x14ac:dyDescent="0.2">
      <c r="A440" s="36" t="s">
        <v>409</v>
      </c>
      <c r="B440" s="36" t="s">
        <v>16</v>
      </c>
      <c r="C440" s="36" t="s">
        <v>64</v>
      </c>
      <c r="D440" s="36">
        <v>2007</v>
      </c>
      <c r="E440" s="36" t="s">
        <v>70</v>
      </c>
      <c r="F440" s="36" t="s">
        <v>88</v>
      </c>
      <c r="G440" s="31"/>
    </row>
    <row r="441" spans="1:7" hidden="1" x14ac:dyDescent="0.2">
      <c r="A441" s="36" t="s">
        <v>409</v>
      </c>
      <c r="B441" s="36" t="s">
        <v>16</v>
      </c>
      <c r="C441" s="36" t="s">
        <v>64</v>
      </c>
      <c r="D441" s="36">
        <v>2010</v>
      </c>
      <c r="E441" s="36" t="s">
        <v>83</v>
      </c>
      <c r="F441" s="36" t="s">
        <v>88</v>
      </c>
      <c r="G441" s="31"/>
    </row>
    <row r="442" spans="1:7" hidden="1" x14ac:dyDescent="0.2">
      <c r="A442" s="36" t="s">
        <v>409</v>
      </c>
      <c r="B442" s="36" t="s">
        <v>16</v>
      </c>
      <c r="C442" s="36" t="s">
        <v>0</v>
      </c>
      <c r="D442" s="36">
        <v>2005</v>
      </c>
      <c r="E442" s="36" t="s">
        <v>69</v>
      </c>
      <c r="F442" s="36" t="s">
        <v>88</v>
      </c>
      <c r="G442" s="31"/>
    </row>
    <row r="443" spans="1:7" hidden="1" x14ac:dyDescent="0.2">
      <c r="A443" s="36" t="s">
        <v>409</v>
      </c>
      <c r="B443" s="36" t="s">
        <v>16</v>
      </c>
      <c r="C443" s="36" t="s">
        <v>0</v>
      </c>
      <c r="D443" s="36">
        <v>2007</v>
      </c>
      <c r="E443" s="36" t="s">
        <v>68</v>
      </c>
      <c r="F443" s="36" t="s">
        <v>88</v>
      </c>
      <c r="G443" s="31"/>
    </row>
    <row r="444" spans="1:7" hidden="1" x14ac:dyDescent="0.2">
      <c r="A444" s="36" t="s">
        <v>469</v>
      </c>
      <c r="B444" s="36" t="s">
        <v>15</v>
      </c>
      <c r="C444" s="36" t="s">
        <v>64</v>
      </c>
      <c r="D444" s="36">
        <v>2014</v>
      </c>
      <c r="E444" s="36" t="s">
        <v>70</v>
      </c>
      <c r="F444" s="36" t="s">
        <v>88</v>
      </c>
      <c r="G444" s="31"/>
    </row>
    <row r="445" spans="1:7" hidden="1" x14ac:dyDescent="0.2">
      <c r="A445" s="36" t="s">
        <v>469</v>
      </c>
      <c r="B445" s="36" t="s">
        <v>16</v>
      </c>
      <c r="C445" s="36" t="s">
        <v>64</v>
      </c>
      <c r="D445" s="36">
        <v>2014</v>
      </c>
      <c r="E445" s="36" t="s">
        <v>70</v>
      </c>
      <c r="F445" s="36" t="s">
        <v>88</v>
      </c>
      <c r="G445" s="31"/>
    </row>
    <row r="446" spans="1:7" hidden="1" x14ac:dyDescent="0.2">
      <c r="A446" s="36" t="s">
        <v>265</v>
      </c>
      <c r="B446" s="36" t="s">
        <v>15</v>
      </c>
      <c r="C446" s="36" t="s">
        <v>67</v>
      </c>
      <c r="D446" s="36">
        <v>1970</v>
      </c>
      <c r="E446" s="36" t="s">
        <v>65</v>
      </c>
      <c r="F446" s="36" t="s">
        <v>88</v>
      </c>
      <c r="G446" s="31"/>
    </row>
    <row r="447" spans="1:7" hidden="1" x14ac:dyDescent="0.2">
      <c r="A447" s="36" t="s">
        <v>265</v>
      </c>
      <c r="B447" s="36" t="s">
        <v>15</v>
      </c>
      <c r="C447" s="36" t="s">
        <v>67</v>
      </c>
      <c r="D447" s="36">
        <v>2015</v>
      </c>
      <c r="E447" s="36" t="s">
        <v>68</v>
      </c>
      <c r="F447" s="36" t="s">
        <v>88</v>
      </c>
      <c r="G447" s="31"/>
    </row>
    <row r="448" spans="1:7" hidden="1" x14ac:dyDescent="0.2">
      <c r="A448" s="36" t="s">
        <v>265</v>
      </c>
      <c r="B448" s="36" t="s">
        <v>15</v>
      </c>
      <c r="C448" s="36" t="s">
        <v>64</v>
      </c>
      <c r="D448" s="36">
        <v>2015</v>
      </c>
      <c r="E448" s="36" t="s">
        <v>68</v>
      </c>
      <c r="F448" s="36" t="s">
        <v>88</v>
      </c>
      <c r="G448" s="31"/>
    </row>
    <row r="449" spans="1:7" hidden="1" x14ac:dyDescent="0.2">
      <c r="A449" s="36" t="s">
        <v>635</v>
      </c>
      <c r="B449" s="36" t="s">
        <v>15</v>
      </c>
      <c r="C449" s="36" t="s">
        <v>67</v>
      </c>
      <c r="D449" s="36">
        <v>1970</v>
      </c>
      <c r="E449" s="36" t="s">
        <v>65</v>
      </c>
      <c r="F449" s="36" t="s">
        <v>88</v>
      </c>
      <c r="G449" s="31"/>
    </row>
    <row r="450" spans="1:7" hidden="1" x14ac:dyDescent="0.2">
      <c r="A450" s="36" t="s">
        <v>635</v>
      </c>
      <c r="B450" s="36" t="s">
        <v>15</v>
      </c>
      <c r="C450" s="36" t="s">
        <v>67</v>
      </c>
      <c r="D450" s="36">
        <v>1996</v>
      </c>
      <c r="E450" s="36" t="s">
        <v>92</v>
      </c>
      <c r="F450" s="36" t="s">
        <v>88</v>
      </c>
      <c r="G450" s="31"/>
    </row>
    <row r="451" spans="1:7" hidden="1" x14ac:dyDescent="0.2">
      <c r="A451" s="36" t="s">
        <v>635</v>
      </c>
      <c r="B451" s="36" t="s">
        <v>15</v>
      </c>
      <c r="C451" s="36" t="s">
        <v>67</v>
      </c>
      <c r="D451" s="36">
        <v>1998</v>
      </c>
      <c r="E451" s="36" t="s">
        <v>69</v>
      </c>
      <c r="F451" s="36" t="s">
        <v>88</v>
      </c>
      <c r="G451" s="31"/>
    </row>
    <row r="452" spans="1:7" hidden="1" x14ac:dyDescent="0.2">
      <c r="A452" s="36" t="s">
        <v>635</v>
      </c>
      <c r="B452" s="36" t="s">
        <v>15</v>
      </c>
      <c r="C452" s="36" t="s">
        <v>67</v>
      </c>
      <c r="D452" s="36">
        <v>2002</v>
      </c>
      <c r="E452" s="36" t="s">
        <v>68</v>
      </c>
      <c r="F452" s="36" t="s">
        <v>88</v>
      </c>
      <c r="G452" s="31"/>
    </row>
    <row r="453" spans="1:7" hidden="1" x14ac:dyDescent="0.2">
      <c r="A453" s="36" t="s">
        <v>635</v>
      </c>
      <c r="B453" s="36" t="s">
        <v>15</v>
      </c>
      <c r="C453" s="36" t="s">
        <v>67</v>
      </c>
      <c r="D453" s="36">
        <v>2006</v>
      </c>
      <c r="E453" s="36" t="s">
        <v>70</v>
      </c>
      <c r="F453" s="36" t="s">
        <v>88</v>
      </c>
      <c r="G453" s="31"/>
    </row>
    <row r="454" spans="1:7" hidden="1" x14ac:dyDescent="0.2">
      <c r="A454" s="36" t="s">
        <v>635</v>
      </c>
      <c r="B454" s="36" t="s">
        <v>15</v>
      </c>
      <c r="C454" s="36" t="s">
        <v>67</v>
      </c>
      <c r="D454" s="36">
        <v>2010</v>
      </c>
      <c r="E454" s="36" t="s">
        <v>93</v>
      </c>
      <c r="F454" s="36" t="s">
        <v>88</v>
      </c>
      <c r="G454" s="31"/>
    </row>
    <row r="455" spans="1:7" hidden="1" x14ac:dyDescent="0.2">
      <c r="A455" s="36" t="s">
        <v>635</v>
      </c>
      <c r="B455" s="36" t="s">
        <v>15</v>
      </c>
      <c r="C455" s="36" t="s">
        <v>67</v>
      </c>
      <c r="D455" s="36">
        <v>2015</v>
      </c>
      <c r="E455" s="36" t="s">
        <v>83</v>
      </c>
      <c r="F455" s="36" t="s">
        <v>88</v>
      </c>
      <c r="G455" s="31"/>
    </row>
    <row r="456" spans="1:7" hidden="1" x14ac:dyDescent="0.2">
      <c r="A456" s="36" t="s">
        <v>635</v>
      </c>
      <c r="B456" s="36" t="s">
        <v>15</v>
      </c>
      <c r="C456" s="36" t="s">
        <v>64</v>
      </c>
      <c r="D456" s="36">
        <v>1970</v>
      </c>
      <c r="E456" s="36" t="s">
        <v>65</v>
      </c>
      <c r="F456" s="36" t="s">
        <v>88</v>
      </c>
      <c r="G456" s="31"/>
    </row>
    <row r="457" spans="1:7" hidden="1" x14ac:dyDescent="0.2">
      <c r="A457" s="36" t="s">
        <v>635</v>
      </c>
      <c r="B457" s="36" t="s">
        <v>15</v>
      </c>
      <c r="C457" s="36" t="s">
        <v>64</v>
      </c>
      <c r="D457" s="36">
        <v>1993</v>
      </c>
      <c r="E457" s="36" t="s">
        <v>92</v>
      </c>
      <c r="F457" s="36" t="s">
        <v>88</v>
      </c>
      <c r="G457" s="31"/>
    </row>
    <row r="458" spans="1:7" hidden="1" x14ac:dyDescent="0.2">
      <c r="A458" s="36" t="s">
        <v>635</v>
      </c>
      <c r="B458" s="36" t="s">
        <v>15</v>
      </c>
      <c r="C458" s="36" t="s">
        <v>64</v>
      </c>
      <c r="D458" s="36">
        <v>1996</v>
      </c>
      <c r="E458" s="36" t="s">
        <v>69</v>
      </c>
      <c r="F458" s="36" t="s">
        <v>88</v>
      </c>
      <c r="G458" s="31"/>
    </row>
    <row r="459" spans="1:7" hidden="1" x14ac:dyDescent="0.2">
      <c r="A459" s="36" t="s">
        <v>635</v>
      </c>
      <c r="B459" s="36" t="s">
        <v>15</v>
      </c>
      <c r="C459" s="36" t="s">
        <v>64</v>
      </c>
      <c r="D459" s="36">
        <v>2005</v>
      </c>
      <c r="E459" s="36" t="s">
        <v>68</v>
      </c>
      <c r="F459" s="36" t="s">
        <v>88</v>
      </c>
      <c r="G459" s="31"/>
    </row>
    <row r="460" spans="1:7" hidden="1" x14ac:dyDescent="0.2">
      <c r="A460" s="36" t="s">
        <v>635</v>
      </c>
      <c r="B460" s="36" t="s">
        <v>15</v>
      </c>
      <c r="C460" s="36" t="s">
        <v>64</v>
      </c>
      <c r="D460" s="36">
        <v>2006</v>
      </c>
      <c r="E460" s="36" t="s">
        <v>70</v>
      </c>
      <c r="F460" s="36" t="s">
        <v>88</v>
      </c>
      <c r="G460" s="31"/>
    </row>
    <row r="461" spans="1:7" hidden="1" x14ac:dyDescent="0.2">
      <c r="A461" s="36" t="s">
        <v>635</v>
      </c>
      <c r="B461" s="36" t="s">
        <v>15</v>
      </c>
      <c r="C461" s="36" t="s">
        <v>64</v>
      </c>
      <c r="D461" s="36">
        <v>2012</v>
      </c>
      <c r="E461" s="36" t="s">
        <v>93</v>
      </c>
      <c r="F461" s="36" t="s">
        <v>88</v>
      </c>
      <c r="G461" s="31"/>
    </row>
    <row r="462" spans="1:7" hidden="1" x14ac:dyDescent="0.2">
      <c r="A462" s="36" t="s">
        <v>635</v>
      </c>
      <c r="B462" s="36" t="s">
        <v>15</v>
      </c>
      <c r="C462" s="36" t="s">
        <v>64</v>
      </c>
      <c r="D462" s="36">
        <v>2014</v>
      </c>
      <c r="E462" s="36" t="s">
        <v>83</v>
      </c>
      <c r="F462" s="36" t="s">
        <v>88</v>
      </c>
      <c r="G462" s="31"/>
    </row>
    <row r="463" spans="1:7" hidden="1" x14ac:dyDescent="0.2">
      <c r="A463" s="36" t="s">
        <v>635</v>
      </c>
      <c r="B463" s="36" t="s">
        <v>16</v>
      </c>
      <c r="C463" s="36" t="s">
        <v>64</v>
      </c>
      <c r="D463" s="36">
        <v>2006</v>
      </c>
      <c r="E463" s="36" t="s">
        <v>68</v>
      </c>
      <c r="F463" s="36" t="s">
        <v>88</v>
      </c>
      <c r="G463" s="31"/>
    </row>
    <row r="464" spans="1:7" hidden="1" x14ac:dyDescent="0.2">
      <c r="A464" s="36" t="s">
        <v>635</v>
      </c>
      <c r="B464" s="36" t="s">
        <v>16</v>
      </c>
      <c r="C464" s="36" t="s">
        <v>64</v>
      </c>
      <c r="D464" s="36">
        <v>2007</v>
      </c>
      <c r="E464" s="36" t="s">
        <v>70</v>
      </c>
      <c r="F464" s="36" t="s">
        <v>88</v>
      </c>
      <c r="G464" s="31"/>
    </row>
    <row r="465" spans="1:7" hidden="1" x14ac:dyDescent="0.2">
      <c r="A465" s="36" t="s">
        <v>635</v>
      </c>
      <c r="B465" s="36" t="s">
        <v>16</v>
      </c>
      <c r="C465" s="36" t="s">
        <v>64</v>
      </c>
      <c r="D465" s="36">
        <v>2009</v>
      </c>
      <c r="E465" s="36" t="s">
        <v>83</v>
      </c>
      <c r="F465" s="36" t="s">
        <v>88</v>
      </c>
      <c r="G465" s="31"/>
    </row>
    <row r="466" spans="1:7" hidden="1" x14ac:dyDescent="0.2">
      <c r="A466" s="36" t="s">
        <v>454</v>
      </c>
      <c r="B466" s="36" t="s">
        <v>15</v>
      </c>
      <c r="C466" s="36" t="s">
        <v>67</v>
      </c>
      <c r="D466" s="36">
        <v>1970</v>
      </c>
      <c r="E466" s="36" t="s">
        <v>65</v>
      </c>
      <c r="F466" s="36" t="s">
        <v>88</v>
      </c>
      <c r="G466" s="31"/>
    </row>
    <row r="467" spans="1:7" hidden="1" x14ac:dyDescent="0.2">
      <c r="A467" s="36" t="s">
        <v>77</v>
      </c>
      <c r="B467" s="36" t="s">
        <v>16</v>
      </c>
      <c r="C467" s="36" t="s">
        <v>0</v>
      </c>
      <c r="D467" s="36">
        <v>2007</v>
      </c>
      <c r="E467" s="36" t="s">
        <v>92</v>
      </c>
      <c r="F467" s="36" t="s">
        <v>88</v>
      </c>
      <c r="G467" s="31"/>
    </row>
    <row r="468" spans="1:7" hidden="1" x14ac:dyDescent="0.2">
      <c r="A468" s="36" t="s">
        <v>77</v>
      </c>
      <c r="B468" s="36" t="s">
        <v>16</v>
      </c>
      <c r="C468" s="36" t="s">
        <v>0</v>
      </c>
      <c r="D468" s="36">
        <v>2020</v>
      </c>
      <c r="E468" s="36" t="s">
        <v>92</v>
      </c>
      <c r="F468" s="36" t="s">
        <v>88</v>
      </c>
      <c r="G468" s="31"/>
    </row>
    <row r="469" spans="1:7" hidden="1" x14ac:dyDescent="0.2">
      <c r="A469" s="36" t="s">
        <v>241</v>
      </c>
      <c r="B469" s="36" t="s">
        <v>15</v>
      </c>
      <c r="C469" s="36" t="s">
        <v>67</v>
      </c>
      <c r="D469" s="36">
        <v>2005</v>
      </c>
      <c r="E469" s="36" t="s">
        <v>68</v>
      </c>
      <c r="F469" s="36" t="s">
        <v>88</v>
      </c>
      <c r="G469" s="31"/>
    </row>
    <row r="470" spans="1:7" hidden="1" x14ac:dyDescent="0.2">
      <c r="A470" s="36" t="s">
        <v>241</v>
      </c>
      <c r="B470" s="36" t="s">
        <v>15</v>
      </c>
      <c r="C470" s="36" t="s">
        <v>64</v>
      </c>
      <c r="D470" s="36">
        <v>2005</v>
      </c>
      <c r="E470" s="36" t="s">
        <v>68</v>
      </c>
      <c r="F470" s="36" t="s">
        <v>88</v>
      </c>
      <c r="G470" s="31"/>
    </row>
    <row r="471" spans="1:7" hidden="1" x14ac:dyDescent="0.2">
      <c r="A471" s="36" t="s">
        <v>517</v>
      </c>
      <c r="B471" s="36" t="s">
        <v>15</v>
      </c>
      <c r="C471" s="36" t="s">
        <v>64</v>
      </c>
      <c r="D471" s="36">
        <v>1970</v>
      </c>
      <c r="E471" s="36" t="s">
        <v>65</v>
      </c>
      <c r="F471" s="36" t="s">
        <v>88</v>
      </c>
      <c r="G471" s="31"/>
    </row>
    <row r="472" spans="1:7" hidden="1" x14ac:dyDescent="0.2">
      <c r="A472" s="36" t="s">
        <v>517</v>
      </c>
      <c r="B472" s="36" t="s">
        <v>15</v>
      </c>
      <c r="C472" s="36" t="s">
        <v>64</v>
      </c>
      <c r="D472" s="36">
        <v>2003</v>
      </c>
      <c r="E472" s="36" t="s">
        <v>92</v>
      </c>
      <c r="F472" s="36" t="s">
        <v>88</v>
      </c>
      <c r="G472" s="31"/>
    </row>
    <row r="473" spans="1:7" hidden="1" x14ac:dyDescent="0.2">
      <c r="A473" s="36" t="s">
        <v>517</v>
      </c>
      <c r="B473" s="36" t="s">
        <v>16</v>
      </c>
      <c r="C473" s="36" t="s">
        <v>64</v>
      </c>
      <c r="D473" s="36">
        <v>2003</v>
      </c>
      <c r="E473" s="36" t="s">
        <v>92</v>
      </c>
      <c r="F473" s="36" t="s">
        <v>88</v>
      </c>
      <c r="G473" s="31"/>
    </row>
    <row r="474" spans="1:7" hidden="1" x14ac:dyDescent="0.2">
      <c r="A474" s="36" t="s">
        <v>243</v>
      </c>
      <c r="B474" s="36" t="s">
        <v>15</v>
      </c>
      <c r="C474" s="36" t="s">
        <v>67</v>
      </c>
      <c r="D474" s="36">
        <v>1970</v>
      </c>
      <c r="E474" s="36" t="s">
        <v>65</v>
      </c>
      <c r="F474" s="36" t="s">
        <v>88</v>
      </c>
      <c r="G474" s="31"/>
    </row>
    <row r="475" spans="1:7" hidden="1" x14ac:dyDescent="0.2">
      <c r="A475" s="36" t="s">
        <v>243</v>
      </c>
      <c r="B475" s="36" t="s">
        <v>15</v>
      </c>
      <c r="C475" s="36" t="s">
        <v>67</v>
      </c>
      <c r="D475" s="36">
        <v>2010</v>
      </c>
      <c r="E475" s="36" t="s">
        <v>68</v>
      </c>
      <c r="F475" s="36" t="s">
        <v>88</v>
      </c>
      <c r="G475" s="31"/>
    </row>
    <row r="476" spans="1:7" hidden="1" x14ac:dyDescent="0.2">
      <c r="A476" s="36" t="s">
        <v>243</v>
      </c>
      <c r="B476" s="36" t="s">
        <v>15</v>
      </c>
      <c r="C476" s="36" t="s">
        <v>64</v>
      </c>
      <c r="D476" s="36">
        <v>2010</v>
      </c>
      <c r="E476" s="36" t="s">
        <v>68</v>
      </c>
      <c r="F476" s="36" t="s">
        <v>88</v>
      </c>
      <c r="G476" s="31"/>
    </row>
    <row r="477" spans="1:7" hidden="1" x14ac:dyDescent="0.2">
      <c r="A477" s="36" t="s">
        <v>411</v>
      </c>
      <c r="B477" s="36" t="s">
        <v>15</v>
      </c>
      <c r="C477" s="36" t="s">
        <v>67</v>
      </c>
      <c r="D477" s="36">
        <v>1970</v>
      </c>
      <c r="E477" s="36" t="s">
        <v>667</v>
      </c>
      <c r="F477" s="36" t="s">
        <v>88</v>
      </c>
      <c r="G477" s="31"/>
    </row>
    <row r="478" spans="1:7" hidden="1" x14ac:dyDescent="0.2">
      <c r="A478" s="36" t="s">
        <v>411</v>
      </c>
      <c r="B478" s="36" t="s">
        <v>15</v>
      </c>
      <c r="C478" s="36" t="s">
        <v>67</v>
      </c>
      <c r="D478" s="36">
        <v>1993</v>
      </c>
      <c r="E478" s="36" t="s">
        <v>668</v>
      </c>
      <c r="F478" s="36" t="s">
        <v>88</v>
      </c>
      <c r="G478" s="31"/>
    </row>
    <row r="479" spans="1:7" hidden="1" x14ac:dyDescent="0.2">
      <c r="A479" s="36" t="s">
        <v>411</v>
      </c>
      <c r="B479" s="36" t="s">
        <v>15</v>
      </c>
      <c r="C479" s="36" t="s">
        <v>67</v>
      </c>
      <c r="D479" s="36">
        <v>2003</v>
      </c>
      <c r="E479" s="36" t="s">
        <v>665</v>
      </c>
      <c r="F479" s="36" t="s">
        <v>88</v>
      </c>
      <c r="G479" s="31"/>
    </row>
    <row r="480" spans="1:7" hidden="1" x14ac:dyDescent="0.2">
      <c r="A480" s="36" t="s">
        <v>411</v>
      </c>
      <c r="B480" s="36" t="s">
        <v>15</v>
      </c>
      <c r="C480" s="36" t="s">
        <v>67</v>
      </c>
      <c r="D480" s="36">
        <v>2008</v>
      </c>
      <c r="E480" s="36" t="s">
        <v>669</v>
      </c>
      <c r="F480" s="36" t="s">
        <v>88</v>
      </c>
      <c r="G480" s="31"/>
    </row>
    <row r="481" spans="1:7" hidden="1" x14ac:dyDescent="0.2">
      <c r="A481" s="36" t="s">
        <v>411</v>
      </c>
      <c r="B481" s="36" t="s">
        <v>15</v>
      </c>
      <c r="C481" s="36" t="s">
        <v>67</v>
      </c>
      <c r="D481" s="36">
        <v>2019</v>
      </c>
      <c r="E481" s="36" t="s">
        <v>666</v>
      </c>
      <c r="F481" s="36" t="s">
        <v>88</v>
      </c>
      <c r="G481" s="31"/>
    </row>
    <row r="482" spans="1:7" hidden="1" x14ac:dyDescent="0.2">
      <c r="A482" s="36" t="s">
        <v>411</v>
      </c>
      <c r="B482" s="36" t="s">
        <v>15</v>
      </c>
      <c r="C482" s="36" t="s">
        <v>67</v>
      </c>
      <c r="D482" s="36">
        <v>2021</v>
      </c>
      <c r="E482" s="36" t="s">
        <v>670</v>
      </c>
      <c r="F482" s="36" t="s">
        <v>88</v>
      </c>
      <c r="G482" s="31"/>
    </row>
    <row r="483" spans="1:7" hidden="1" x14ac:dyDescent="0.2">
      <c r="A483" s="36" t="s">
        <v>411</v>
      </c>
      <c r="B483" s="36" t="s">
        <v>15</v>
      </c>
      <c r="C483" s="36" t="s">
        <v>64</v>
      </c>
      <c r="D483" s="36">
        <v>1970</v>
      </c>
      <c r="E483" s="36" t="s">
        <v>667</v>
      </c>
      <c r="F483" s="36" t="s">
        <v>88</v>
      </c>
      <c r="G483" s="31"/>
    </row>
    <row r="484" spans="1:7" hidden="1" x14ac:dyDescent="0.2">
      <c r="A484" s="36" t="s">
        <v>411</v>
      </c>
      <c r="B484" s="36" t="s">
        <v>15</v>
      </c>
      <c r="C484" s="36" t="s">
        <v>64</v>
      </c>
      <c r="D484" s="36">
        <v>1993</v>
      </c>
      <c r="E484" s="36" t="s">
        <v>667</v>
      </c>
      <c r="F484" s="36" t="s">
        <v>88</v>
      </c>
      <c r="G484" s="31"/>
    </row>
    <row r="485" spans="1:7" hidden="1" x14ac:dyDescent="0.2">
      <c r="A485" s="36" t="s">
        <v>411</v>
      </c>
      <c r="B485" s="36" t="s">
        <v>15</v>
      </c>
      <c r="C485" s="36" t="s">
        <v>64</v>
      </c>
      <c r="D485" s="36">
        <v>2001</v>
      </c>
      <c r="E485" s="36" t="s">
        <v>665</v>
      </c>
      <c r="F485" s="36" t="s">
        <v>88</v>
      </c>
      <c r="G485" s="31"/>
    </row>
    <row r="486" spans="1:7" hidden="1" x14ac:dyDescent="0.2">
      <c r="A486" s="36" t="s">
        <v>411</v>
      </c>
      <c r="B486" s="36" t="s">
        <v>15</v>
      </c>
      <c r="C486" s="36" t="s">
        <v>64</v>
      </c>
      <c r="D486" s="36">
        <v>2004</v>
      </c>
      <c r="E486" s="36" t="s">
        <v>665</v>
      </c>
      <c r="F486" s="36" t="s">
        <v>88</v>
      </c>
      <c r="G486" s="31"/>
    </row>
    <row r="487" spans="1:7" hidden="1" x14ac:dyDescent="0.2">
      <c r="A487" s="36" t="s">
        <v>411</v>
      </c>
      <c r="B487" s="36" t="s">
        <v>16</v>
      </c>
      <c r="C487" s="36" t="s">
        <v>64</v>
      </c>
      <c r="D487" s="36">
        <v>1993</v>
      </c>
      <c r="E487" s="36" t="s">
        <v>667</v>
      </c>
      <c r="F487" s="36" t="s">
        <v>88</v>
      </c>
      <c r="G487" s="31"/>
    </row>
    <row r="488" spans="1:7" hidden="1" x14ac:dyDescent="0.2">
      <c r="A488" s="36" t="s">
        <v>411</v>
      </c>
      <c r="B488" s="36" t="s">
        <v>16</v>
      </c>
      <c r="C488" s="36" t="s">
        <v>64</v>
      </c>
      <c r="D488" s="36">
        <v>2001</v>
      </c>
      <c r="E488" s="36" t="s">
        <v>665</v>
      </c>
      <c r="F488" s="36" t="s">
        <v>88</v>
      </c>
      <c r="G488" s="31"/>
    </row>
    <row r="489" spans="1:7" hidden="1" x14ac:dyDescent="0.2">
      <c r="A489" s="36" t="s">
        <v>411</v>
      </c>
      <c r="B489" s="36" t="s">
        <v>16</v>
      </c>
      <c r="C489" s="36" t="s">
        <v>64</v>
      </c>
      <c r="D489" s="36">
        <v>2004</v>
      </c>
      <c r="E489" s="36" t="s">
        <v>665</v>
      </c>
      <c r="F489" s="36" t="s">
        <v>88</v>
      </c>
      <c r="G489" s="31"/>
    </row>
    <row r="490" spans="1:7" hidden="1" x14ac:dyDescent="0.2">
      <c r="A490" s="36" t="s">
        <v>411</v>
      </c>
      <c r="B490" s="36" t="s">
        <v>16</v>
      </c>
      <c r="C490" s="36" t="s">
        <v>64</v>
      </c>
      <c r="D490" s="36">
        <v>2019</v>
      </c>
      <c r="E490" s="36" t="s">
        <v>669</v>
      </c>
      <c r="F490" s="36" t="s">
        <v>88</v>
      </c>
      <c r="G490" s="31"/>
    </row>
    <row r="491" spans="1:7" hidden="1" x14ac:dyDescent="0.2">
      <c r="A491" s="36" t="s">
        <v>78</v>
      </c>
      <c r="B491" s="36" t="s">
        <v>16</v>
      </c>
      <c r="C491" s="36" t="s">
        <v>0</v>
      </c>
      <c r="D491" s="36">
        <v>2007</v>
      </c>
      <c r="E491" s="36" t="s">
        <v>92</v>
      </c>
      <c r="F491" s="36" t="s">
        <v>88</v>
      </c>
      <c r="G491" s="31"/>
    </row>
    <row r="492" spans="1:7" hidden="1" x14ac:dyDescent="0.2">
      <c r="A492" s="36" t="s">
        <v>78</v>
      </c>
      <c r="B492" s="36" t="s">
        <v>16</v>
      </c>
      <c r="C492" s="36" t="s">
        <v>0</v>
      </c>
      <c r="D492" s="36">
        <v>2020</v>
      </c>
      <c r="E492" s="36" t="s">
        <v>92</v>
      </c>
      <c r="F492" s="36" t="s">
        <v>88</v>
      </c>
      <c r="G492" s="31"/>
    </row>
    <row r="493" spans="1:7" hidden="1" x14ac:dyDescent="0.2">
      <c r="A493" s="36" t="s">
        <v>552</v>
      </c>
      <c r="B493" s="36" t="s">
        <v>15</v>
      </c>
      <c r="C493" s="36" t="s">
        <v>64</v>
      </c>
      <c r="D493" s="36">
        <v>2011</v>
      </c>
      <c r="E493" s="36" t="s">
        <v>93</v>
      </c>
      <c r="F493" s="36" t="s">
        <v>88</v>
      </c>
      <c r="G493" s="31"/>
    </row>
    <row r="494" spans="1:7" hidden="1" x14ac:dyDescent="0.2">
      <c r="A494" s="36" t="s">
        <v>552</v>
      </c>
      <c r="B494" s="36" t="s">
        <v>16</v>
      </c>
      <c r="C494" s="36" t="s">
        <v>64</v>
      </c>
      <c r="D494" s="36">
        <v>2011</v>
      </c>
      <c r="E494" s="36" t="s">
        <v>93</v>
      </c>
      <c r="F494" s="36" t="s">
        <v>88</v>
      </c>
      <c r="G494" s="31"/>
    </row>
    <row r="495" spans="1:7" hidden="1" x14ac:dyDescent="0.2">
      <c r="A495" s="36" t="s">
        <v>503</v>
      </c>
      <c r="B495" s="36" t="s">
        <v>15</v>
      </c>
      <c r="C495" s="36" t="s">
        <v>67</v>
      </c>
      <c r="D495" s="36">
        <v>2017</v>
      </c>
      <c r="E495" s="36" t="s">
        <v>69</v>
      </c>
      <c r="F495" s="36" t="s">
        <v>88</v>
      </c>
      <c r="G495" s="31"/>
    </row>
    <row r="496" spans="1:7" hidden="1" x14ac:dyDescent="0.2">
      <c r="A496" s="36" t="s">
        <v>316</v>
      </c>
      <c r="B496" s="36" t="s">
        <v>15</v>
      </c>
      <c r="C496" s="36" t="s">
        <v>67</v>
      </c>
      <c r="D496" s="36">
        <v>2010</v>
      </c>
      <c r="E496" s="36" t="s">
        <v>68</v>
      </c>
      <c r="F496" s="36" t="s">
        <v>88</v>
      </c>
      <c r="G496" s="31"/>
    </row>
    <row r="497" spans="1:8" hidden="1" x14ac:dyDescent="0.2">
      <c r="A497" s="36" t="s">
        <v>316</v>
      </c>
      <c r="B497" s="36" t="s">
        <v>15</v>
      </c>
      <c r="C497" s="36" t="s">
        <v>64</v>
      </c>
      <c r="D497" s="36">
        <v>2010</v>
      </c>
      <c r="E497" s="36" t="s">
        <v>68</v>
      </c>
      <c r="F497" s="36" t="s">
        <v>88</v>
      </c>
      <c r="G497" s="31"/>
    </row>
    <row r="498" spans="1:8" hidden="1" x14ac:dyDescent="0.2">
      <c r="A498" s="36" t="s">
        <v>245</v>
      </c>
      <c r="B498" s="36" t="s">
        <v>15</v>
      </c>
      <c r="C498" s="36" t="s">
        <v>67</v>
      </c>
      <c r="D498" s="36">
        <v>2010</v>
      </c>
      <c r="E498" s="36" t="s">
        <v>68</v>
      </c>
      <c r="F498" s="36" t="s">
        <v>88</v>
      </c>
      <c r="G498" s="31"/>
    </row>
    <row r="499" spans="1:8" hidden="1" x14ac:dyDescent="0.2">
      <c r="A499" s="36" t="s">
        <v>245</v>
      </c>
      <c r="B499" s="36" t="s">
        <v>15</v>
      </c>
      <c r="C499" s="36" t="s">
        <v>64</v>
      </c>
      <c r="D499" s="36">
        <v>2010</v>
      </c>
      <c r="E499" s="36" t="s">
        <v>68</v>
      </c>
      <c r="F499" s="36" t="s">
        <v>88</v>
      </c>
      <c r="G499" s="31"/>
    </row>
    <row r="500" spans="1:8" hidden="1" x14ac:dyDescent="0.2">
      <c r="A500" s="36" t="s">
        <v>318</v>
      </c>
      <c r="B500" s="36" t="s">
        <v>15</v>
      </c>
      <c r="C500" s="36" t="s">
        <v>67</v>
      </c>
      <c r="D500" s="36">
        <v>2010</v>
      </c>
      <c r="E500" s="36" t="s">
        <v>68</v>
      </c>
      <c r="F500" s="36" t="s">
        <v>88</v>
      </c>
      <c r="G500" s="31"/>
    </row>
    <row r="501" spans="1:8" hidden="1" x14ac:dyDescent="0.2">
      <c r="A501" s="36" t="s">
        <v>318</v>
      </c>
      <c r="B501" s="36" t="s">
        <v>15</v>
      </c>
      <c r="C501" s="36" t="s">
        <v>64</v>
      </c>
      <c r="D501" s="36">
        <v>2010</v>
      </c>
      <c r="E501" s="36" t="s">
        <v>68</v>
      </c>
      <c r="F501" s="36" t="s">
        <v>88</v>
      </c>
      <c r="G501" s="31"/>
    </row>
    <row r="502" spans="1:8" hidden="1" x14ac:dyDescent="0.2">
      <c r="A502" s="36" t="s">
        <v>320</v>
      </c>
      <c r="B502" s="36" t="s">
        <v>15</v>
      </c>
      <c r="C502" s="36" t="s">
        <v>67</v>
      </c>
      <c r="D502" s="36">
        <v>2016</v>
      </c>
      <c r="E502" s="36" t="s">
        <v>68</v>
      </c>
      <c r="F502" s="36" t="s">
        <v>88</v>
      </c>
      <c r="G502" s="31"/>
    </row>
    <row r="503" spans="1:8" hidden="1" x14ac:dyDescent="0.2">
      <c r="A503" s="36" t="s">
        <v>320</v>
      </c>
      <c r="B503" s="36" t="s">
        <v>15</v>
      </c>
      <c r="C503" s="36" t="s">
        <v>64</v>
      </c>
      <c r="D503" s="36">
        <v>2016</v>
      </c>
      <c r="E503" s="36" t="s">
        <v>68</v>
      </c>
      <c r="F503" s="36" t="s">
        <v>88</v>
      </c>
      <c r="G503" s="31"/>
    </row>
    <row r="504" spans="1:8" hidden="1" x14ac:dyDescent="0.2">
      <c r="A504" s="36" t="s">
        <v>458</v>
      </c>
      <c r="B504" s="36" t="s">
        <v>15</v>
      </c>
      <c r="C504" s="36" t="s">
        <v>67</v>
      </c>
      <c r="D504" s="36">
        <v>1970</v>
      </c>
      <c r="E504" s="36" t="s">
        <v>65</v>
      </c>
      <c r="F504" s="36" t="s">
        <v>88</v>
      </c>
      <c r="G504" s="31"/>
    </row>
    <row r="505" spans="1:8" hidden="1" x14ac:dyDescent="0.2">
      <c r="A505" s="36" t="s">
        <v>458</v>
      </c>
      <c r="B505" s="36" t="s">
        <v>15</v>
      </c>
      <c r="C505" s="36" t="s">
        <v>67</v>
      </c>
      <c r="D505" s="36">
        <v>1997</v>
      </c>
      <c r="E505" s="36" t="s">
        <v>92</v>
      </c>
      <c r="F505" s="36" t="s">
        <v>88</v>
      </c>
      <c r="G505" s="31"/>
    </row>
    <row r="506" spans="1:8" hidden="1" x14ac:dyDescent="0.2">
      <c r="A506" s="36" t="s">
        <v>458</v>
      </c>
      <c r="B506" s="36" t="s">
        <v>15</v>
      </c>
      <c r="C506" s="36" t="s">
        <v>64</v>
      </c>
      <c r="D506" s="36">
        <v>1970</v>
      </c>
      <c r="E506" s="36" t="s">
        <v>65</v>
      </c>
      <c r="F506" s="36" t="s">
        <v>88</v>
      </c>
      <c r="G506" s="31" t="s">
        <v>696</v>
      </c>
      <c r="H506" t="s">
        <v>687</v>
      </c>
    </row>
    <row r="507" spans="1:8" hidden="1" x14ac:dyDescent="0.2">
      <c r="A507" s="36" t="s">
        <v>458</v>
      </c>
      <c r="B507" s="36" t="s">
        <v>15</v>
      </c>
      <c r="C507" s="36" t="s">
        <v>64</v>
      </c>
      <c r="D507" s="36">
        <v>1997</v>
      </c>
      <c r="E507" s="36" t="s">
        <v>92</v>
      </c>
      <c r="F507" s="36" t="s">
        <v>689</v>
      </c>
      <c r="G507" s="31" t="s">
        <v>696</v>
      </c>
      <c r="H507" t="s">
        <v>687</v>
      </c>
    </row>
    <row r="508" spans="1:8" hidden="1" x14ac:dyDescent="0.2">
      <c r="A508" s="36" t="s">
        <v>458</v>
      </c>
      <c r="B508" s="36" t="s">
        <v>16</v>
      </c>
      <c r="C508" s="36" t="s">
        <v>64</v>
      </c>
      <c r="D508" s="36">
        <v>2001</v>
      </c>
      <c r="E508" s="36" t="s">
        <v>69</v>
      </c>
      <c r="F508" s="36" t="s">
        <v>88</v>
      </c>
      <c r="G508" s="31"/>
    </row>
    <row r="509" spans="1:8" hidden="1" x14ac:dyDescent="0.2">
      <c r="A509" s="36" t="s">
        <v>322</v>
      </c>
      <c r="B509" s="36" t="s">
        <v>15</v>
      </c>
      <c r="C509" s="36" t="s">
        <v>67</v>
      </c>
      <c r="D509" s="36">
        <v>2010</v>
      </c>
      <c r="E509" s="36" t="s">
        <v>68</v>
      </c>
      <c r="F509" s="36" t="s">
        <v>689</v>
      </c>
      <c r="G509" s="31"/>
      <c r="H509" t="s">
        <v>687</v>
      </c>
    </row>
    <row r="510" spans="1:8" hidden="1" x14ac:dyDescent="0.2">
      <c r="A510" s="36" t="s">
        <v>322</v>
      </c>
      <c r="B510" s="36" t="s">
        <v>15</v>
      </c>
      <c r="C510" s="36" t="s">
        <v>64</v>
      </c>
      <c r="D510" s="36">
        <v>2010</v>
      </c>
      <c r="E510" s="36" t="s">
        <v>68</v>
      </c>
      <c r="F510" s="36" t="s">
        <v>689</v>
      </c>
      <c r="G510" s="31"/>
      <c r="H510" t="s">
        <v>687</v>
      </c>
    </row>
    <row r="511" spans="1:8" hidden="1" x14ac:dyDescent="0.2">
      <c r="A511" s="36" t="s">
        <v>79</v>
      </c>
      <c r="B511" s="36" t="s">
        <v>16</v>
      </c>
      <c r="C511" s="36" t="s">
        <v>0</v>
      </c>
      <c r="D511" s="36">
        <v>2007</v>
      </c>
      <c r="E511" s="36" t="s">
        <v>92</v>
      </c>
      <c r="F511" s="36" t="s">
        <v>689</v>
      </c>
      <c r="G511" s="31"/>
      <c r="H511" t="s">
        <v>687</v>
      </c>
    </row>
    <row r="512" spans="1:8" hidden="1" x14ac:dyDescent="0.2">
      <c r="A512" s="36" t="s">
        <v>79</v>
      </c>
      <c r="B512" s="36" t="s">
        <v>16</v>
      </c>
      <c r="C512" s="36" t="s">
        <v>0</v>
      </c>
      <c r="D512" s="36">
        <v>2020</v>
      </c>
      <c r="E512" s="36" t="s">
        <v>92</v>
      </c>
      <c r="F512" s="36" t="s">
        <v>689</v>
      </c>
      <c r="G512" s="31"/>
      <c r="H512" t="s">
        <v>687</v>
      </c>
    </row>
    <row r="513" spans="1:8" hidden="1" x14ac:dyDescent="0.2">
      <c r="A513" s="36" t="s">
        <v>63</v>
      </c>
      <c r="B513" s="36" t="s">
        <v>16</v>
      </c>
      <c r="C513" s="36" t="s">
        <v>0</v>
      </c>
      <c r="D513" s="36">
        <v>2007</v>
      </c>
      <c r="E513" s="36" t="s">
        <v>92</v>
      </c>
      <c r="F513" s="36" t="s">
        <v>689</v>
      </c>
      <c r="G513" s="31"/>
      <c r="H513" t="s">
        <v>687</v>
      </c>
    </row>
    <row r="514" spans="1:8" hidden="1" x14ac:dyDescent="0.2">
      <c r="A514" s="36" t="s">
        <v>63</v>
      </c>
      <c r="B514" s="36" t="s">
        <v>16</v>
      </c>
      <c r="C514" s="36" t="s">
        <v>0</v>
      </c>
      <c r="D514" s="36">
        <v>2007</v>
      </c>
      <c r="E514" s="36" t="s">
        <v>92</v>
      </c>
      <c r="F514" s="36" t="s">
        <v>689</v>
      </c>
      <c r="G514" s="31"/>
      <c r="H514" t="s">
        <v>687</v>
      </c>
    </row>
    <row r="515" spans="1:8" hidden="1" x14ac:dyDescent="0.2">
      <c r="A515" s="36" t="s">
        <v>63</v>
      </c>
      <c r="B515" s="36" t="s">
        <v>15</v>
      </c>
      <c r="C515" s="36" t="s">
        <v>67</v>
      </c>
      <c r="D515" s="36">
        <v>2020</v>
      </c>
      <c r="E515" s="36" t="s">
        <v>70</v>
      </c>
      <c r="F515" s="36" t="s">
        <v>692</v>
      </c>
      <c r="G515" s="31" t="s">
        <v>696</v>
      </c>
      <c r="H515" t="s">
        <v>687</v>
      </c>
    </row>
    <row r="516" spans="1:8" hidden="1" x14ac:dyDescent="0.2">
      <c r="A516" s="36" t="s">
        <v>63</v>
      </c>
      <c r="B516" s="36" t="s">
        <v>15</v>
      </c>
      <c r="C516" s="36" t="s">
        <v>64</v>
      </c>
      <c r="D516" s="36">
        <v>2020</v>
      </c>
      <c r="E516" s="36" t="s">
        <v>70</v>
      </c>
      <c r="F516" s="36" t="s">
        <v>692</v>
      </c>
      <c r="G516" s="31"/>
      <c r="H516" t="s">
        <v>687</v>
      </c>
    </row>
    <row r="517" spans="1:8" hidden="1" x14ac:dyDescent="0.2">
      <c r="A517" s="36" t="s">
        <v>63</v>
      </c>
      <c r="B517" s="36" t="s">
        <v>15</v>
      </c>
      <c r="C517" s="36" t="s">
        <v>0</v>
      </c>
      <c r="D517" s="36">
        <v>2020</v>
      </c>
      <c r="E517" s="36" t="s">
        <v>70</v>
      </c>
      <c r="F517" s="36" t="s">
        <v>692</v>
      </c>
      <c r="G517" s="31"/>
      <c r="H517" t="s">
        <v>687</v>
      </c>
    </row>
    <row r="518" spans="1:8" hidden="1" x14ac:dyDescent="0.2">
      <c r="A518" s="36" t="s">
        <v>63</v>
      </c>
      <c r="B518" s="36" t="s">
        <v>16</v>
      </c>
      <c r="C518" s="36" t="s">
        <v>67</v>
      </c>
      <c r="D518" s="36">
        <v>2020</v>
      </c>
      <c r="E518" s="36" t="s">
        <v>70</v>
      </c>
      <c r="F518" s="36" t="s">
        <v>692</v>
      </c>
      <c r="G518" s="31"/>
      <c r="H518" t="s">
        <v>687</v>
      </c>
    </row>
    <row r="519" spans="1:8" hidden="1" x14ac:dyDescent="0.2">
      <c r="A519" s="36" t="s">
        <v>63</v>
      </c>
      <c r="B519" s="36" t="s">
        <v>16</v>
      </c>
      <c r="C519" s="36" t="s">
        <v>64</v>
      </c>
      <c r="D519" s="36">
        <v>2020</v>
      </c>
      <c r="E519" s="36" t="s">
        <v>70</v>
      </c>
      <c r="F519" s="36" t="s">
        <v>692</v>
      </c>
      <c r="G519" s="31"/>
      <c r="H519" t="s">
        <v>687</v>
      </c>
    </row>
    <row r="520" spans="1:8" hidden="1" x14ac:dyDescent="0.2">
      <c r="A520" s="36" t="s">
        <v>63</v>
      </c>
      <c r="B520" s="36" t="s">
        <v>16</v>
      </c>
      <c r="C520" s="36" t="s">
        <v>0</v>
      </c>
      <c r="D520" s="36">
        <v>2020</v>
      </c>
      <c r="E520" s="36" t="s">
        <v>70</v>
      </c>
      <c r="F520" s="36" t="s">
        <v>692</v>
      </c>
      <c r="G520" s="31"/>
      <c r="H520" t="s">
        <v>687</v>
      </c>
    </row>
    <row r="521" spans="1:8" hidden="1" x14ac:dyDescent="0.2">
      <c r="A521" s="36" t="s">
        <v>63</v>
      </c>
      <c r="B521" s="36" t="s">
        <v>16</v>
      </c>
      <c r="C521" s="36" t="s">
        <v>0</v>
      </c>
      <c r="D521" s="36">
        <v>2007</v>
      </c>
      <c r="E521" s="36" t="s">
        <v>92</v>
      </c>
      <c r="F521" s="36" t="s">
        <v>692</v>
      </c>
      <c r="G521" s="31"/>
      <c r="H521" t="s">
        <v>687</v>
      </c>
    </row>
    <row r="522" spans="1:8" hidden="1" x14ac:dyDescent="0.2">
      <c r="A522" s="36" t="s">
        <v>63</v>
      </c>
      <c r="B522" s="36" t="s">
        <v>15</v>
      </c>
      <c r="C522" s="36" t="s">
        <v>67</v>
      </c>
      <c r="D522" s="36">
        <v>2020</v>
      </c>
      <c r="E522" s="36" t="s">
        <v>70</v>
      </c>
      <c r="F522" s="36" t="s">
        <v>692</v>
      </c>
      <c r="G522" s="31"/>
      <c r="H522" t="s">
        <v>687</v>
      </c>
    </row>
    <row r="523" spans="1:8" hidden="1" x14ac:dyDescent="0.2">
      <c r="A523" s="36" t="s">
        <v>63</v>
      </c>
      <c r="B523" s="36" t="s">
        <v>15</v>
      </c>
      <c r="C523" s="36" t="s">
        <v>64</v>
      </c>
      <c r="D523" s="36">
        <v>2020</v>
      </c>
      <c r="E523" s="36" t="s">
        <v>70</v>
      </c>
      <c r="F523" s="36" t="s">
        <v>692</v>
      </c>
      <c r="G523" s="31"/>
      <c r="H523" t="s">
        <v>687</v>
      </c>
    </row>
    <row r="524" spans="1:8" hidden="1" x14ac:dyDescent="0.2">
      <c r="A524" s="36" t="s">
        <v>63</v>
      </c>
      <c r="B524" s="36" t="s">
        <v>15</v>
      </c>
      <c r="C524" s="36" t="s">
        <v>0</v>
      </c>
      <c r="D524" s="36">
        <v>2020</v>
      </c>
      <c r="E524" s="36" t="s">
        <v>70</v>
      </c>
      <c r="F524" s="36" t="s">
        <v>692</v>
      </c>
      <c r="G524" s="31"/>
      <c r="H524" t="s">
        <v>687</v>
      </c>
    </row>
    <row r="525" spans="1:8" hidden="1" x14ac:dyDescent="0.2">
      <c r="A525" s="36" t="s">
        <v>63</v>
      </c>
      <c r="B525" s="36" t="s">
        <v>16</v>
      </c>
      <c r="C525" s="36" t="s">
        <v>67</v>
      </c>
      <c r="D525" s="36">
        <v>2020</v>
      </c>
      <c r="E525" s="36" t="s">
        <v>70</v>
      </c>
      <c r="F525" s="36" t="s">
        <v>692</v>
      </c>
      <c r="G525" s="31"/>
      <c r="H525" t="s">
        <v>687</v>
      </c>
    </row>
    <row r="526" spans="1:8" hidden="1" x14ac:dyDescent="0.2">
      <c r="A526" s="36" t="s">
        <v>63</v>
      </c>
      <c r="B526" s="36" t="s">
        <v>16</v>
      </c>
      <c r="C526" s="36" t="s">
        <v>64</v>
      </c>
      <c r="D526" s="36">
        <v>2020</v>
      </c>
      <c r="E526" s="36" t="s">
        <v>70</v>
      </c>
      <c r="F526" s="36" t="s">
        <v>692</v>
      </c>
      <c r="G526" s="31"/>
      <c r="H526" t="s">
        <v>687</v>
      </c>
    </row>
    <row r="527" spans="1:8" hidden="1" x14ac:dyDescent="0.2">
      <c r="A527" s="36" t="s">
        <v>63</v>
      </c>
      <c r="B527" s="36" t="s">
        <v>16</v>
      </c>
      <c r="C527" s="36" t="s">
        <v>0</v>
      </c>
      <c r="D527" s="36">
        <v>2020</v>
      </c>
      <c r="E527" s="36" t="s">
        <v>70</v>
      </c>
      <c r="F527" s="36" t="s">
        <v>692</v>
      </c>
      <c r="G527" s="31"/>
      <c r="H527" t="s">
        <v>687</v>
      </c>
    </row>
    <row r="528" spans="1:8" hidden="1" x14ac:dyDescent="0.2">
      <c r="A528" s="36" t="s">
        <v>63</v>
      </c>
      <c r="B528" s="36" t="s">
        <v>15</v>
      </c>
      <c r="C528" s="36" t="s">
        <v>67</v>
      </c>
      <c r="D528" s="36">
        <v>2025</v>
      </c>
      <c r="E528" s="36" t="s">
        <v>83</v>
      </c>
      <c r="F528" s="36" t="s">
        <v>88</v>
      </c>
      <c r="G528" s="31"/>
    </row>
    <row r="529" spans="1:7" hidden="1" x14ac:dyDescent="0.2">
      <c r="A529" s="36" t="s">
        <v>63</v>
      </c>
      <c r="B529" s="36" t="s">
        <v>15</v>
      </c>
      <c r="C529" s="36" t="s">
        <v>64</v>
      </c>
      <c r="D529" s="36">
        <v>2025</v>
      </c>
      <c r="E529" s="36" t="s">
        <v>83</v>
      </c>
      <c r="F529" s="36" t="s">
        <v>88</v>
      </c>
      <c r="G529" s="31"/>
    </row>
    <row r="530" spans="1:7" hidden="1" x14ac:dyDescent="0.2">
      <c r="A530" s="36" t="s">
        <v>63</v>
      </c>
      <c r="B530" s="36" t="s">
        <v>15</v>
      </c>
      <c r="C530" s="36" t="s">
        <v>0</v>
      </c>
      <c r="D530" s="36">
        <v>2025</v>
      </c>
      <c r="E530" s="36" t="s">
        <v>93</v>
      </c>
      <c r="F530" s="36" t="s">
        <v>88</v>
      </c>
      <c r="G530" s="31"/>
    </row>
    <row r="531" spans="1:7" hidden="1" x14ac:dyDescent="0.2">
      <c r="A531" s="36" t="s">
        <v>63</v>
      </c>
      <c r="B531" s="36" t="s">
        <v>16</v>
      </c>
      <c r="C531" s="36" t="s">
        <v>67</v>
      </c>
      <c r="D531" s="36">
        <v>2025</v>
      </c>
      <c r="E531" s="36" t="s">
        <v>83</v>
      </c>
      <c r="F531" s="36" t="s">
        <v>88</v>
      </c>
      <c r="G531" s="31"/>
    </row>
    <row r="532" spans="1:7" hidden="1" x14ac:dyDescent="0.2">
      <c r="A532" s="36" t="s">
        <v>63</v>
      </c>
      <c r="B532" s="36" t="s">
        <v>16</v>
      </c>
      <c r="C532" s="36" t="s">
        <v>64</v>
      </c>
      <c r="D532" s="36">
        <v>2025</v>
      </c>
      <c r="E532" s="36" t="s">
        <v>83</v>
      </c>
      <c r="F532" s="36" t="s">
        <v>88</v>
      </c>
      <c r="G532" s="31"/>
    </row>
    <row r="533" spans="1:7" hidden="1" x14ac:dyDescent="0.2">
      <c r="A533" s="36" t="s">
        <v>63</v>
      </c>
      <c r="B533" s="36" t="s">
        <v>16</v>
      </c>
      <c r="C533" s="36" t="s">
        <v>0</v>
      </c>
      <c r="D533" s="36">
        <v>2025</v>
      </c>
      <c r="E533" s="36" t="s">
        <v>93</v>
      </c>
      <c r="F533" s="36" t="s">
        <v>88</v>
      </c>
      <c r="G533" s="31"/>
    </row>
    <row r="534" spans="1:7" hidden="1" x14ac:dyDescent="0.2">
      <c r="A534" s="36" t="s">
        <v>521</v>
      </c>
      <c r="B534" s="36" t="s">
        <v>15</v>
      </c>
      <c r="C534" s="36" t="s">
        <v>67</v>
      </c>
      <c r="D534" s="36">
        <v>2018</v>
      </c>
      <c r="E534" s="36" t="s">
        <v>68</v>
      </c>
      <c r="F534" s="36" t="s">
        <v>88</v>
      </c>
      <c r="G534" s="31"/>
    </row>
    <row r="535" spans="1:7" hidden="1" x14ac:dyDescent="0.2">
      <c r="A535" s="36" t="s">
        <v>521</v>
      </c>
      <c r="B535" s="36" t="s">
        <v>15</v>
      </c>
      <c r="C535" s="36" t="s">
        <v>64</v>
      </c>
      <c r="D535" s="36">
        <v>1970</v>
      </c>
      <c r="E535" s="36" t="s">
        <v>65</v>
      </c>
      <c r="F535" s="36" t="s">
        <v>88</v>
      </c>
      <c r="G535" s="31"/>
    </row>
    <row r="536" spans="1:7" hidden="1" x14ac:dyDescent="0.2">
      <c r="A536" s="36" t="s">
        <v>521</v>
      </c>
      <c r="B536" s="36" t="s">
        <v>15</v>
      </c>
      <c r="C536" s="36" t="s">
        <v>64</v>
      </c>
      <c r="D536" s="36">
        <v>2000</v>
      </c>
      <c r="E536" s="36" t="s">
        <v>92</v>
      </c>
      <c r="F536" s="36" t="s">
        <v>88</v>
      </c>
      <c r="G536" s="31"/>
    </row>
    <row r="537" spans="1:7" hidden="1" x14ac:dyDescent="0.2">
      <c r="A537" s="36" t="s">
        <v>521</v>
      </c>
      <c r="B537" s="36" t="s">
        <v>15</v>
      </c>
      <c r="C537" s="36" t="s">
        <v>64</v>
      </c>
      <c r="D537" s="36">
        <v>2018</v>
      </c>
      <c r="E537" s="36" t="s">
        <v>68</v>
      </c>
      <c r="F537" s="36" t="s">
        <v>88</v>
      </c>
      <c r="G537" s="31"/>
    </row>
    <row r="538" spans="1:7" hidden="1" x14ac:dyDescent="0.2">
      <c r="A538" s="36" t="s">
        <v>521</v>
      </c>
      <c r="B538" s="36" t="s">
        <v>16</v>
      </c>
      <c r="C538" s="36" t="s">
        <v>64</v>
      </c>
      <c r="D538" s="36">
        <v>2000</v>
      </c>
      <c r="E538" s="36" t="s">
        <v>92</v>
      </c>
      <c r="F538" s="36" t="s">
        <v>88</v>
      </c>
      <c r="G538" s="31"/>
    </row>
    <row r="539" spans="1:7" hidden="1" x14ac:dyDescent="0.2">
      <c r="A539" s="36" t="s">
        <v>505</v>
      </c>
      <c r="B539" s="36" t="s">
        <v>15</v>
      </c>
      <c r="C539" s="36" t="s">
        <v>67</v>
      </c>
      <c r="D539" s="36">
        <v>2008</v>
      </c>
      <c r="E539" s="36" t="s">
        <v>68</v>
      </c>
      <c r="F539" s="36" t="s">
        <v>88</v>
      </c>
      <c r="G539" s="31"/>
    </row>
    <row r="540" spans="1:7" hidden="1" x14ac:dyDescent="0.2">
      <c r="A540" s="36" t="s">
        <v>505</v>
      </c>
      <c r="B540" s="36" t="s">
        <v>15</v>
      </c>
      <c r="C540" s="36" t="s">
        <v>67</v>
      </c>
      <c r="D540" s="36">
        <v>2009</v>
      </c>
      <c r="E540" s="36" t="s">
        <v>70</v>
      </c>
      <c r="F540" s="36" t="s">
        <v>88</v>
      </c>
      <c r="G540" s="31"/>
    </row>
    <row r="541" spans="1:7" hidden="1" x14ac:dyDescent="0.2">
      <c r="A541" s="36" t="s">
        <v>505</v>
      </c>
      <c r="B541" s="36" t="s">
        <v>15</v>
      </c>
      <c r="C541" s="36" t="s">
        <v>67</v>
      </c>
      <c r="D541" s="36">
        <v>2012</v>
      </c>
      <c r="E541" s="36" t="s">
        <v>93</v>
      </c>
      <c r="F541" s="36" t="s">
        <v>88</v>
      </c>
      <c r="G541" s="31"/>
    </row>
    <row r="542" spans="1:7" hidden="1" x14ac:dyDescent="0.2">
      <c r="A542" s="36" t="s">
        <v>505</v>
      </c>
      <c r="B542" s="36" t="s">
        <v>15</v>
      </c>
      <c r="C542" s="36" t="s">
        <v>64</v>
      </c>
      <c r="D542" s="36">
        <v>2004</v>
      </c>
      <c r="E542" s="36" t="s">
        <v>70</v>
      </c>
      <c r="F542" s="36" t="s">
        <v>88</v>
      </c>
      <c r="G542" s="31"/>
    </row>
    <row r="543" spans="1:7" hidden="1" x14ac:dyDescent="0.2">
      <c r="A543" s="36" t="s">
        <v>505</v>
      </c>
      <c r="B543" s="36" t="s">
        <v>15</v>
      </c>
      <c r="C543" s="36" t="s">
        <v>64</v>
      </c>
      <c r="D543" s="36">
        <v>2016</v>
      </c>
      <c r="E543" s="36" t="s">
        <v>93</v>
      </c>
      <c r="F543" s="36" t="s">
        <v>88</v>
      </c>
      <c r="G543" s="31"/>
    </row>
    <row r="544" spans="1:7" hidden="1" x14ac:dyDescent="0.2">
      <c r="A544" s="36" t="s">
        <v>505</v>
      </c>
      <c r="B544" s="36" t="s">
        <v>16</v>
      </c>
      <c r="C544" s="36" t="s">
        <v>67</v>
      </c>
      <c r="D544" s="36">
        <v>2009</v>
      </c>
      <c r="E544" s="36" t="s">
        <v>70</v>
      </c>
      <c r="F544" s="36" t="s">
        <v>88</v>
      </c>
      <c r="G544" s="31"/>
    </row>
    <row r="545" spans="1:7" hidden="1" x14ac:dyDescent="0.2">
      <c r="A545" s="36" t="s">
        <v>505</v>
      </c>
      <c r="B545" s="36" t="s">
        <v>16</v>
      </c>
      <c r="C545" s="36" t="s">
        <v>67</v>
      </c>
      <c r="D545" s="36">
        <v>2012</v>
      </c>
      <c r="E545" s="36" t="s">
        <v>93</v>
      </c>
      <c r="F545" s="36" t="s">
        <v>88</v>
      </c>
      <c r="G545" s="31"/>
    </row>
    <row r="546" spans="1:7" hidden="1" x14ac:dyDescent="0.2">
      <c r="A546" s="36" t="s">
        <v>505</v>
      </c>
      <c r="B546" s="36" t="s">
        <v>16</v>
      </c>
      <c r="C546" s="36" t="s">
        <v>64</v>
      </c>
      <c r="D546" s="36">
        <v>2004</v>
      </c>
      <c r="E546" s="36" t="s">
        <v>68</v>
      </c>
      <c r="F546" s="36" t="s">
        <v>88</v>
      </c>
      <c r="G546" s="31"/>
    </row>
    <row r="547" spans="1:7" hidden="1" x14ac:dyDescent="0.2">
      <c r="A547" s="36" t="s">
        <v>505</v>
      </c>
      <c r="B547" s="36" t="s">
        <v>16</v>
      </c>
      <c r="C547" s="36" t="s">
        <v>64</v>
      </c>
      <c r="D547" s="36">
        <v>2009</v>
      </c>
      <c r="E547" s="36" t="s">
        <v>70</v>
      </c>
      <c r="F547" s="36" t="s">
        <v>88</v>
      </c>
      <c r="G547" s="31"/>
    </row>
    <row r="548" spans="1:7" hidden="1" x14ac:dyDescent="0.2">
      <c r="A548" s="36" t="s">
        <v>505</v>
      </c>
      <c r="B548" s="36" t="s">
        <v>16</v>
      </c>
      <c r="C548" s="36" t="s">
        <v>64</v>
      </c>
      <c r="D548" s="36">
        <v>2016</v>
      </c>
      <c r="E548" s="36" t="s">
        <v>93</v>
      </c>
      <c r="F548" s="36" t="s">
        <v>88</v>
      </c>
      <c r="G548" s="31"/>
    </row>
    <row r="549" spans="1:7" hidden="1" x14ac:dyDescent="0.2">
      <c r="A549" s="36" t="s">
        <v>562</v>
      </c>
      <c r="B549" s="36" t="s">
        <v>15</v>
      </c>
      <c r="C549" s="36" t="s">
        <v>67</v>
      </c>
      <c r="D549" s="36">
        <v>1970</v>
      </c>
      <c r="E549" s="36" t="s">
        <v>65</v>
      </c>
      <c r="F549" s="36" t="s">
        <v>88</v>
      </c>
      <c r="G549" s="31"/>
    </row>
    <row r="550" spans="1:7" hidden="1" x14ac:dyDescent="0.2">
      <c r="A550" s="36" t="s">
        <v>562</v>
      </c>
      <c r="B550" s="36" t="s">
        <v>15</v>
      </c>
      <c r="C550" s="36" t="s">
        <v>67</v>
      </c>
      <c r="D550" s="36">
        <v>2003</v>
      </c>
      <c r="E550" s="36" t="s">
        <v>69</v>
      </c>
      <c r="F550" s="36" t="s">
        <v>88</v>
      </c>
      <c r="G550" s="31"/>
    </row>
    <row r="551" spans="1:7" hidden="1" x14ac:dyDescent="0.2">
      <c r="A551" s="36" t="s">
        <v>562</v>
      </c>
      <c r="B551" s="36" t="s">
        <v>15</v>
      </c>
      <c r="C551" s="36" t="s">
        <v>67</v>
      </c>
      <c r="D551" s="36">
        <v>2007</v>
      </c>
      <c r="E551" s="36" t="s">
        <v>68</v>
      </c>
      <c r="F551" s="36" t="s">
        <v>88</v>
      </c>
      <c r="G551" s="31"/>
    </row>
    <row r="552" spans="1:7" hidden="1" x14ac:dyDescent="0.2">
      <c r="A552" s="36" t="s">
        <v>562</v>
      </c>
      <c r="B552" s="36" t="s">
        <v>15</v>
      </c>
      <c r="C552" s="36" t="s">
        <v>67</v>
      </c>
      <c r="D552" s="36">
        <v>2018</v>
      </c>
      <c r="E552" s="36" t="s">
        <v>70</v>
      </c>
      <c r="F552" s="36" t="s">
        <v>88</v>
      </c>
      <c r="G552" s="31"/>
    </row>
    <row r="553" spans="1:7" hidden="1" x14ac:dyDescent="0.2">
      <c r="A553" s="36" t="s">
        <v>562</v>
      </c>
      <c r="B553" s="36" t="s">
        <v>15</v>
      </c>
      <c r="C553" s="36" t="s">
        <v>64</v>
      </c>
      <c r="D553" s="36">
        <v>1970</v>
      </c>
      <c r="E553" s="36" t="s">
        <v>65</v>
      </c>
      <c r="F553" s="36" t="s">
        <v>88</v>
      </c>
      <c r="G553" s="31"/>
    </row>
    <row r="554" spans="1:7" hidden="1" x14ac:dyDescent="0.2">
      <c r="A554" s="36" t="s">
        <v>562</v>
      </c>
      <c r="B554" s="36" t="s">
        <v>15</v>
      </c>
      <c r="C554" s="36" t="s">
        <v>64</v>
      </c>
      <c r="D554" s="36">
        <v>2003</v>
      </c>
      <c r="E554" s="36" t="s">
        <v>69</v>
      </c>
      <c r="F554" s="36" t="s">
        <v>88</v>
      </c>
      <c r="G554" s="31"/>
    </row>
    <row r="555" spans="1:7" hidden="1" x14ac:dyDescent="0.2">
      <c r="A555" s="36" t="s">
        <v>562</v>
      </c>
      <c r="B555" s="36" t="s">
        <v>15</v>
      </c>
      <c r="C555" s="36" t="s">
        <v>64</v>
      </c>
      <c r="D555" s="36">
        <v>2007</v>
      </c>
      <c r="E555" s="36" t="s">
        <v>68</v>
      </c>
      <c r="F555" s="36" t="s">
        <v>88</v>
      </c>
      <c r="G555" s="31"/>
    </row>
    <row r="556" spans="1:7" hidden="1" x14ac:dyDescent="0.2">
      <c r="A556" s="36" t="s">
        <v>562</v>
      </c>
      <c r="B556" s="36" t="s">
        <v>15</v>
      </c>
      <c r="C556" s="36" t="s">
        <v>64</v>
      </c>
      <c r="D556" s="36">
        <v>2018</v>
      </c>
      <c r="E556" s="36" t="s">
        <v>70</v>
      </c>
      <c r="F556" s="36" t="s">
        <v>88</v>
      </c>
      <c r="G556" s="31"/>
    </row>
    <row r="557" spans="1:7" hidden="1" x14ac:dyDescent="0.2">
      <c r="A557" s="36" t="s">
        <v>562</v>
      </c>
      <c r="B557" s="36" t="s">
        <v>16</v>
      </c>
      <c r="C557" s="36" t="s">
        <v>67</v>
      </c>
      <c r="D557" s="36">
        <v>2003</v>
      </c>
      <c r="E557" s="36" t="s">
        <v>69</v>
      </c>
      <c r="F557" s="36" t="s">
        <v>88</v>
      </c>
      <c r="G557" s="31"/>
    </row>
    <row r="558" spans="1:7" hidden="1" x14ac:dyDescent="0.2">
      <c r="A558" s="36" t="s">
        <v>562</v>
      </c>
      <c r="B558" s="36" t="s">
        <v>16</v>
      </c>
      <c r="C558" s="36" t="s">
        <v>67</v>
      </c>
      <c r="D558" s="36">
        <v>2007</v>
      </c>
      <c r="E558" s="36" t="s">
        <v>68</v>
      </c>
      <c r="F558" s="36" t="s">
        <v>88</v>
      </c>
      <c r="G558" s="31"/>
    </row>
    <row r="559" spans="1:7" hidden="1" x14ac:dyDescent="0.2">
      <c r="A559" s="36" t="s">
        <v>562</v>
      </c>
      <c r="B559" s="36" t="s">
        <v>16</v>
      </c>
      <c r="C559" s="36" t="s">
        <v>64</v>
      </c>
      <c r="D559" s="36">
        <v>2003</v>
      </c>
      <c r="E559" s="36" t="s">
        <v>69</v>
      </c>
      <c r="F559" s="36" t="s">
        <v>88</v>
      </c>
      <c r="G559" s="31"/>
    </row>
    <row r="560" spans="1:7" hidden="1" x14ac:dyDescent="0.2">
      <c r="A560" s="36" t="s">
        <v>562</v>
      </c>
      <c r="B560" s="36" t="s">
        <v>16</v>
      </c>
      <c r="C560" s="36" t="s">
        <v>64</v>
      </c>
      <c r="D560" s="36">
        <v>2007</v>
      </c>
      <c r="E560" s="36" t="s">
        <v>68</v>
      </c>
      <c r="F560" s="36" t="s">
        <v>88</v>
      </c>
      <c r="G560" s="31"/>
    </row>
    <row r="561" spans="1:7" hidden="1" x14ac:dyDescent="0.2">
      <c r="A561" s="36" t="s">
        <v>460</v>
      </c>
      <c r="B561" s="36" t="s">
        <v>15</v>
      </c>
      <c r="C561" s="36" t="s">
        <v>67</v>
      </c>
      <c r="D561" s="36">
        <v>2003</v>
      </c>
      <c r="E561" s="36" t="s">
        <v>92</v>
      </c>
      <c r="F561" s="36" t="s">
        <v>88</v>
      </c>
      <c r="G561" s="31"/>
    </row>
    <row r="562" spans="1:7" hidden="1" x14ac:dyDescent="0.2">
      <c r="A562" s="36" t="s">
        <v>460</v>
      </c>
      <c r="B562" s="36" t="s">
        <v>15</v>
      </c>
      <c r="C562" s="36" t="s">
        <v>67</v>
      </c>
      <c r="D562" s="36">
        <v>2008</v>
      </c>
      <c r="E562" s="36" t="s">
        <v>69</v>
      </c>
      <c r="F562" s="36" t="s">
        <v>88</v>
      </c>
      <c r="G562" s="31"/>
    </row>
    <row r="563" spans="1:7" hidden="1" x14ac:dyDescent="0.2">
      <c r="A563" s="36" t="s">
        <v>460</v>
      </c>
      <c r="B563" s="36" t="s">
        <v>15</v>
      </c>
      <c r="C563" s="36" t="s">
        <v>67</v>
      </c>
      <c r="D563" s="36">
        <v>2018</v>
      </c>
      <c r="E563" s="36" t="s">
        <v>70</v>
      </c>
      <c r="F563" s="36" t="s">
        <v>88</v>
      </c>
      <c r="G563" s="31"/>
    </row>
    <row r="564" spans="1:7" hidden="1" x14ac:dyDescent="0.2">
      <c r="A564" s="36" t="s">
        <v>460</v>
      </c>
      <c r="B564" s="36" t="s">
        <v>15</v>
      </c>
      <c r="C564" s="36" t="s">
        <v>64</v>
      </c>
      <c r="D564" s="36">
        <v>1970</v>
      </c>
      <c r="E564" s="36" t="s">
        <v>65</v>
      </c>
      <c r="F564" s="36" t="s">
        <v>88</v>
      </c>
      <c r="G564" s="31"/>
    </row>
    <row r="565" spans="1:7" hidden="1" x14ac:dyDescent="0.2">
      <c r="A565" s="36" t="s">
        <v>460</v>
      </c>
      <c r="B565" s="36" t="s">
        <v>15</v>
      </c>
      <c r="C565" s="36" t="s">
        <v>64</v>
      </c>
      <c r="D565" s="36">
        <v>2008</v>
      </c>
      <c r="E565" s="36" t="s">
        <v>69</v>
      </c>
      <c r="F565" s="36" t="s">
        <v>88</v>
      </c>
      <c r="G565" s="31"/>
    </row>
    <row r="566" spans="1:7" hidden="1" x14ac:dyDescent="0.2">
      <c r="A566" s="36" t="s">
        <v>460</v>
      </c>
      <c r="B566" s="36" t="s">
        <v>15</v>
      </c>
      <c r="C566" s="36" t="s">
        <v>64</v>
      </c>
      <c r="D566" s="36">
        <v>2016</v>
      </c>
      <c r="E566" s="36" t="s">
        <v>70</v>
      </c>
      <c r="F566" s="36" t="s">
        <v>88</v>
      </c>
      <c r="G566" s="31"/>
    </row>
    <row r="567" spans="1:7" hidden="1" x14ac:dyDescent="0.2">
      <c r="A567" s="36" t="s">
        <v>460</v>
      </c>
      <c r="B567" s="36" t="s">
        <v>16</v>
      </c>
      <c r="C567" s="36" t="s">
        <v>64</v>
      </c>
      <c r="D567" s="36">
        <v>2008</v>
      </c>
      <c r="E567" s="36" t="s">
        <v>69</v>
      </c>
      <c r="F567" s="36" t="s">
        <v>88</v>
      </c>
      <c r="G567" s="31"/>
    </row>
    <row r="568" spans="1:7" hidden="1" x14ac:dyDescent="0.2">
      <c r="A568" s="36" t="s">
        <v>460</v>
      </c>
      <c r="B568" s="36" t="s">
        <v>16</v>
      </c>
      <c r="C568" s="36" t="s">
        <v>64</v>
      </c>
      <c r="D568" s="36">
        <v>2016</v>
      </c>
      <c r="E568" s="36" t="s">
        <v>70</v>
      </c>
      <c r="F568" s="36" t="s">
        <v>88</v>
      </c>
      <c r="G568" s="31"/>
    </row>
    <row r="569" spans="1:7" hidden="1" x14ac:dyDescent="0.2">
      <c r="A569" s="36" t="s">
        <v>631</v>
      </c>
      <c r="B569" s="36" t="s">
        <v>15</v>
      </c>
      <c r="C569" s="36" t="s">
        <v>67</v>
      </c>
      <c r="D569" s="36">
        <v>1970</v>
      </c>
      <c r="E569" s="36" t="s">
        <v>65</v>
      </c>
      <c r="F569" s="36" t="s">
        <v>88</v>
      </c>
      <c r="G569" s="31"/>
    </row>
    <row r="570" spans="1:7" hidden="1" x14ac:dyDescent="0.2">
      <c r="A570" s="36" t="s">
        <v>631</v>
      </c>
      <c r="B570" s="36" t="s">
        <v>15</v>
      </c>
      <c r="C570" s="36" t="s">
        <v>67</v>
      </c>
      <c r="D570" s="36">
        <v>1996</v>
      </c>
      <c r="E570" s="36" t="s">
        <v>92</v>
      </c>
      <c r="F570" s="36" t="s">
        <v>88</v>
      </c>
      <c r="G570" s="31"/>
    </row>
    <row r="571" spans="1:7" hidden="1" x14ac:dyDescent="0.2">
      <c r="A571" s="36" t="s">
        <v>631</v>
      </c>
      <c r="B571" s="36" t="s">
        <v>15</v>
      </c>
      <c r="C571" s="36" t="s">
        <v>67</v>
      </c>
      <c r="D571" s="36">
        <v>2006</v>
      </c>
      <c r="E571" s="36" t="s">
        <v>69</v>
      </c>
      <c r="F571" s="36" t="s">
        <v>88</v>
      </c>
      <c r="G571" s="31"/>
    </row>
    <row r="572" spans="1:7" hidden="1" x14ac:dyDescent="0.2">
      <c r="A572" s="36" t="s">
        <v>631</v>
      </c>
      <c r="B572" s="36" t="s">
        <v>15</v>
      </c>
      <c r="C572" s="36" t="s">
        <v>67</v>
      </c>
      <c r="D572" s="36">
        <v>2008</v>
      </c>
      <c r="E572" s="36" t="s">
        <v>68</v>
      </c>
      <c r="F572" s="36" t="s">
        <v>88</v>
      </c>
      <c r="G572" s="31"/>
    </row>
    <row r="573" spans="1:7" hidden="1" x14ac:dyDescent="0.2">
      <c r="A573" s="36" t="s">
        <v>631</v>
      </c>
      <c r="B573" s="36" t="s">
        <v>15</v>
      </c>
      <c r="C573" s="36" t="s">
        <v>67</v>
      </c>
      <c r="D573" s="36">
        <v>2013</v>
      </c>
      <c r="E573" s="36" t="s">
        <v>70</v>
      </c>
      <c r="F573" s="36" t="s">
        <v>88</v>
      </c>
      <c r="G573" s="31"/>
    </row>
    <row r="574" spans="1:7" hidden="1" x14ac:dyDescent="0.2">
      <c r="A574" s="36" t="s">
        <v>631</v>
      </c>
      <c r="B574" s="36" t="s">
        <v>15</v>
      </c>
      <c r="C574" s="36" t="s">
        <v>67</v>
      </c>
      <c r="D574" s="36">
        <v>2016</v>
      </c>
      <c r="E574" s="36" t="s">
        <v>93</v>
      </c>
      <c r="F574" s="36" t="s">
        <v>88</v>
      </c>
      <c r="G574" s="31"/>
    </row>
    <row r="575" spans="1:7" hidden="1" x14ac:dyDescent="0.2">
      <c r="A575" s="36" t="s">
        <v>631</v>
      </c>
      <c r="B575" s="36" t="s">
        <v>15</v>
      </c>
      <c r="C575" s="36" t="s">
        <v>64</v>
      </c>
      <c r="D575" s="36">
        <v>1970</v>
      </c>
      <c r="E575" s="36" t="s">
        <v>65</v>
      </c>
      <c r="F575" s="36" t="s">
        <v>88</v>
      </c>
      <c r="G575" s="31"/>
    </row>
    <row r="576" spans="1:7" hidden="1" x14ac:dyDescent="0.2">
      <c r="A576" s="36" t="s">
        <v>631</v>
      </c>
      <c r="B576" s="36" t="s">
        <v>15</v>
      </c>
      <c r="C576" s="36" t="s">
        <v>64</v>
      </c>
      <c r="D576" s="36">
        <v>1999</v>
      </c>
      <c r="E576" s="36" t="s">
        <v>92</v>
      </c>
      <c r="F576" s="36" t="s">
        <v>88</v>
      </c>
      <c r="G576" s="31"/>
    </row>
    <row r="577" spans="1:7" hidden="1" x14ac:dyDescent="0.2">
      <c r="A577" s="36" t="s">
        <v>631</v>
      </c>
      <c r="B577" s="36" t="s">
        <v>15</v>
      </c>
      <c r="C577" s="36" t="s">
        <v>64</v>
      </c>
      <c r="D577" s="36">
        <v>2006</v>
      </c>
      <c r="E577" s="36" t="s">
        <v>69</v>
      </c>
      <c r="F577" s="36" t="s">
        <v>88</v>
      </c>
      <c r="G577" s="31"/>
    </row>
    <row r="578" spans="1:7" hidden="1" x14ac:dyDescent="0.2">
      <c r="A578" s="36" t="s">
        <v>631</v>
      </c>
      <c r="B578" s="36" t="s">
        <v>15</v>
      </c>
      <c r="C578" s="36" t="s">
        <v>64</v>
      </c>
      <c r="D578" s="36">
        <v>2008</v>
      </c>
      <c r="E578" s="36" t="s">
        <v>68</v>
      </c>
      <c r="F578" s="36" t="s">
        <v>88</v>
      </c>
      <c r="G578" s="31"/>
    </row>
    <row r="579" spans="1:7" hidden="1" x14ac:dyDescent="0.2">
      <c r="A579" s="36" t="s">
        <v>631</v>
      </c>
      <c r="B579" s="36" t="s">
        <v>15</v>
      </c>
      <c r="C579" s="36" t="s">
        <v>64</v>
      </c>
      <c r="D579" s="36">
        <v>2013</v>
      </c>
      <c r="E579" s="36" t="s">
        <v>70</v>
      </c>
      <c r="F579" s="36" t="s">
        <v>88</v>
      </c>
      <c r="G579" s="31"/>
    </row>
    <row r="580" spans="1:7" hidden="1" x14ac:dyDescent="0.2">
      <c r="A580" s="36" t="s">
        <v>631</v>
      </c>
      <c r="B580" s="36" t="s">
        <v>15</v>
      </c>
      <c r="C580" s="36" t="s">
        <v>64</v>
      </c>
      <c r="D580" s="36">
        <v>2016</v>
      </c>
      <c r="E580" s="36" t="s">
        <v>93</v>
      </c>
      <c r="F580" s="36" t="s">
        <v>88</v>
      </c>
      <c r="G580" s="31"/>
    </row>
    <row r="581" spans="1:7" hidden="1" x14ac:dyDescent="0.2">
      <c r="A581" s="36" t="s">
        <v>631</v>
      </c>
      <c r="B581" s="36" t="s">
        <v>16</v>
      </c>
      <c r="C581" s="36" t="s">
        <v>64</v>
      </c>
      <c r="D581" s="36">
        <v>1999</v>
      </c>
      <c r="E581" s="36" t="s">
        <v>92</v>
      </c>
      <c r="F581" s="36" t="s">
        <v>88</v>
      </c>
      <c r="G581" s="31"/>
    </row>
    <row r="582" spans="1:7" hidden="1" x14ac:dyDescent="0.2">
      <c r="A582" s="36" t="s">
        <v>631</v>
      </c>
      <c r="B582" s="36" t="s">
        <v>16</v>
      </c>
      <c r="C582" s="36" t="s">
        <v>64</v>
      </c>
      <c r="D582" s="36">
        <v>2006</v>
      </c>
      <c r="E582" s="36" t="s">
        <v>69</v>
      </c>
      <c r="F582" s="36" t="s">
        <v>88</v>
      </c>
      <c r="G582" s="31"/>
    </row>
    <row r="583" spans="1:7" hidden="1" x14ac:dyDescent="0.2">
      <c r="A583" s="36" t="s">
        <v>631</v>
      </c>
      <c r="B583" s="36" t="s">
        <v>16</v>
      </c>
      <c r="C583" s="36" t="s">
        <v>64</v>
      </c>
      <c r="D583" s="36">
        <v>2008</v>
      </c>
      <c r="E583" s="36" t="s">
        <v>68</v>
      </c>
      <c r="F583" s="36" t="s">
        <v>88</v>
      </c>
      <c r="G583" s="31"/>
    </row>
    <row r="584" spans="1:7" hidden="1" x14ac:dyDescent="0.2">
      <c r="A584" s="36" t="s">
        <v>631</v>
      </c>
      <c r="B584" s="36" t="s">
        <v>16</v>
      </c>
      <c r="C584" s="36" t="s">
        <v>64</v>
      </c>
      <c r="D584" s="36">
        <v>2013</v>
      </c>
      <c r="E584" s="36" t="s">
        <v>70</v>
      </c>
      <c r="F584" s="36" t="s">
        <v>88</v>
      </c>
      <c r="G584" s="31"/>
    </row>
    <row r="585" spans="1:7" hidden="1" x14ac:dyDescent="0.2">
      <c r="A585" s="36" t="s">
        <v>631</v>
      </c>
      <c r="B585" s="36" t="s">
        <v>16</v>
      </c>
      <c r="C585" s="36" t="s">
        <v>64</v>
      </c>
      <c r="D585" s="36">
        <v>2016</v>
      </c>
      <c r="E585" s="36" t="s">
        <v>93</v>
      </c>
      <c r="F585" s="36" t="s">
        <v>88</v>
      </c>
      <c r="G585" s="31"/>
    </row>
    <row r="586" spans="1:7" hidden="1" x14ac:dyDescent="0.2">
      <c r="A586" s="36" t="s">
        <v>267</v>
      </c>
      <c r="B586" s="36" t="s">
        <v>15</v>
      </c>
      <c r="C586" s="36" t="s">
        <v>67</v>
      </c>
      <c r="D586" s="36">
        <v>2015</v>
      </c>
      <c r="E586" s="36" t="s">
        <v>68</v>
      </c>
      <c r="F586" s="36" t="s">
        <v>88</v>
      </c>
      <c r="G586" s="31"/>
    </row>
    <row r="587" spans="1:7" hidden="1" x14ac:dyDescent="0.2">
      <c r="A587" s="36" t="s">
        <v>267</v>
      </c>
      <c r="B587" s="36" t="s">
        <v>15</v>
      </c>
      <c r="C587" s="36" t="s">
        <v>64</v>
      </c>
      <c r="D587" s="36">
        <v>2015</v>
      </c>
      <c r="E587" s="36" t="s">
        <v>68</v>
      </c>
      <c r="F587" s="36" t="s">
        <v>88</v>
      </c>
      <c r="G587" s="31"/>
    </row>
    <row r="588" spans="1:7" hidden="1" x14ac:dyDescent="0.2">
      <c r="A588" s="36" t="s">
        <v>425</v>
      </c>
      <c r="B588" s="36" t="s">
        <v>15</v>
      </c>
      <c r="C588" s="36" t="s">
        <v>67</v>
      </c>
      <c r="D588" s="36">
        <v>1970</v>
      </c>
      <c r="E588" s="36" t="s">
        <v>65</v>
      </c>
      <c r="F588" s="36" t="s">
        <v>88</v>
      </c>
      <c r="G588" s="31"/>
    </row>
    <row r="589" spans="1:7" hidden="1" x14ac:dyDescent="0.2">
      <c r="A589" s="36" t="s">
        <v>425</v>
      </c>
      <c r="B589" s="36" t="s">
        <v>15</v>
      </c>
      <c r="C589" s="36" t="s">
        <v>67</v>
      </c>
      <c r="D589" s="36">
        <v>2007</v>
      </c>
      <c r="E589" s="36" t="s">
        <v>69</v>
      </c>
      <c r="F589" s="36" t="s">
        <v>88</v>
      </c>
      <c r="G589" s="31"/>
    </row>
    <row r="590" spans="1:7" hidden="1" x14ac:dyDescent="0.2">
      <c r="A590" s="36" t="s">
        <v>425</v>
      </c>
      <c r="B590" s="36" t="s">
        <v>15</v>
      </c>
      <c r="C590" s="36" t="s">
        <v>67</v>
      </c>
      <c r="D590" s="36">
        <v>2017</v>
      </c>
      <c r="E590" s="36" t="s">
        <v>68</v>
      </c>
      <c r="F590" s="36" t="s">
        <v>88</v>
      </c>
      <c r="G590" s="31"/>
    </row>
    <row r="591" spans="1:7" hidden="1" x14ac:dyDescent="0.2">
      <c r="A591" s="36" t="s">
        <v>425</v>
      </c>
      <c r="B591" s="36" t="s">
        <v>15</v>
      </c>
      <c r="C591" s="36" t="s">
        <v>64</v>
      </c>
      <c r="D591" s="36">
        <v>1970</v>
      </c>
      <c r="E591" s="36" t="s">
        <v>65</v>
      </c>
      <c r="F591" s="36" t="s">
        <v>88</v>
      </c>
      <c r="G591" s="31"/>
    </row>
    <row r="592" spans="1:7" hidden="1" x14ac:dyDescent="0.2">
      <c r="A592" s="36" t="s">
        <v>425</v>
      </c>
      <c r="B592" s="36" t="s">
        <v>15</v>
      </c>
      <c r="C592" s="36" t="s">
        <v>64</v>
      </c>
      <c r="D592" s="36">
        <v>2007</v>
      </c>
      <c r="E592" s="36" t="s">
        <v>69</v>
      </c>
      <c r="F592" s="36" t="s">
        <v>88</v>
      </c>
      <c r="G592" s="31"/>
    </row>
    <row r="593" spans="1:7" hidden="1" x14ac:dyDescent="0.2">
      <c r="A593" s="36" t="s">
        <v>425</v>
      </c>
      <c r="B593" s="36" t="s">
        <v>15</v>
      </c>
      <c r="C593" s="36" t="s">
        <v>64</v>
      </c>
      <c r="D593" s="36">
        <v>2011</v>
      </c>
      <c r="E593" s="36" t="s">
        <v>68</v>
      </c>
      <c r="F593" s="36" t="s">
        <v>88</v>
      </c>
      <c r="G593" s="31"/>
    </row>
    <row r="594" spans="1:7" hidden="1" x14ac:dyDescent="0.2">
      <c r="A594" s="36" t="s">
        <v>425</v>
      </c>
      <c r="B594" s="36" t="s">
        <v>15</v>
      </c>
      <c r="C594" s="36" t="s">
        <v>64</v>
      </c>
      <c r="D594" s="36">
        <v>2017</v>
      </c>
      <c r="E594" s="36" t="s">
        <v>70</v>
      </c>
      <c r="F594" s="36" t="s">
        <v>88</v>
      </c>
      <c r="G594" s="31"/>
    </row>
    <row r="595" spans="1:7" hidden="1" x14ac:dyDescent="0.2">
      <c r="A595" s="36" t="s">
        <v>425</v>
      </c>
      <c r="B595" s="36" t="s">
        <v>16</v>
      </c>
      <c r="C595" s="36" t="s">
        <v>64</v>
      </c>
      <c r="D595" s="36">
        <v>2004</v>
      </c>
      <c r="E595" s="36" t="s">
        <v>69</v>
      </c>
      <c r="F595" s="36" t="s">
        <v>88</v>
      </c>
      <c r="G595" s="31"/>
    </row>
    <row r="596" spans="1:7" hidden="1" x14ac:dyDescent="0.2">
      <c r="A596" s="36" t="s">
        <v>425</v>
      </c>
      <c r="B596" s="36" t="s">
        <v>16</v>
      </c>
      <c r="C596" s="36" t="s">
        <v>64</v>
      </c>
      <c r="D596" s="36">
        <v>2010</v>
      </c>
      <c r="E596" s="36" t="s">
        <v>68</v>
      </c>
      <c r="F596" s="36" t="s">
        <v>88</v>
      </c>
      <c r="G596" s="31"/>
    </row>
    <row r="597" spans="1:7" hidden="1" x14ac:dyDescent="0.2">
      <c r="A597" s="36" t="s">
        <v>425</v>
      </c>
      <c r="B597" s="36" t="s">
        <v>16</v>
      </c>
      <c r="C597" s="36" t="s">
        <v>64</v>
      </c>
      <c r="D597" s="36">
        <v>2017</v>
      </c>
      <c r="E597" s="36" t="s">
        <v>70</v>
      </c>
      <c r="F597" s="36" t="s">
        <v>88</v>
      </c>
      <c r="G597" s="31"/>
    </row>
    <row r="598" spans="1:7" hidden="1" x14ac:dyDescent="0.2">
      <c r="A598" s="36" t="s">
        <v>80</v>
      </c>
      <c r="B598" s="36" t="s">
        <v>16</v>
      </c>
      <c r="C598" s="36" t="s">
        <v>0</v>
      </c>
      <c r="D598" s="36">
        <v>2007</v>
      </c>
      <c r="E598" s="36" t="s">
        <v>92</v>
      </c>
      <c r="F598" s="36" t="s">
        <v>88</v>
      </c>
      <c r="G598" s="31"/>
    </row>
    <row r="599" spans="1:7" hidden="1" x14ac:dyDescent="0.2">
      <c r="A599" s="36" t="s">
        <v>80</v>
      </c>
      <c r="B599" s="36" t="s">
        <v>16</v>
      </c>
      <c r="C599" s="36" t="s">
        <v>0</v>
      </c>
      <c r="D599" s="36">
        <v>2020</v>
      </c>
      <c r="E599" s="36" t="s">
        <v>92</v>
      </c>
      <c r="F599" s="36" t="s">
        <v>88</v>
      </c>
      <c r="G599" s="31"/>
    </row>
    <row r="600" spans="1:7" hidden="1" x14ac:dyDescent="0.2">
      <c r="A600" s="36" t="s">
        <v>462</v>
      </c>
      <c r="B600" s="36" t="s">
        <v>15</v>
      </c>
      <c r="C600" s="36" t="s">
        <v>67</v>
      </c>
      <c r="D600" s="36">
        <v>1970</v>
      </c>
      <c r="E600" s="36" t="s">
        <v>65</v>
      </c>
      <c r="F600" s="36" t="s">
        <v>88</v>
      </c>
      <c r="G600" s="31"/>
    </row>
    <row r="601" spans="1:7" hidden="1" x14ac:dyDescent="0.2">
      <c r="A601" s="36" t="s">
        <v>462</v>
      </c>
      <c r="B601" s="36" t="s">
        <v>15</v>
      </c>
      <c r="C601" s="36" t="s">
        <v>67</v>
      </c>
      <c r="D601" s="36">
        <v>1998</v>
      </c>
      <c r="E601" s="36" t="s">
        <v>92</v>
      </c>
      <c r="F601" s="36" t="s">
        <v>88</v>
      </c>
      <c r="G601" s="31"/>
    </row>
    <row r="602" spans="1:7" hidden="1" x14ac:dyDescent="0.2">
      <c r="A602" s="36" t="s">
        <v>462</v>
      </c>
      <c r="B602" s="36" t="s">
        <v>15</v>
      </c>
      <c r="C602" s="36" t="s">
        <v>67</v>
      </c>
      <c r="D602" s="36">
        <v>2001</v>
      </c>
      <c r="E602" s="36" t="s">
        <v>69</v>
      </c>
      <c r="F602" s="36" t="s">
        <v>88</v>
      </c>
      <c r="G602" s="31"/>
    </row>
    <row r="603" spans="1:7" hidden="1" x14ac:dyDescent="0.2">
      <c r="A603" s="36" t="s">
        <v>462</v>
      </c>
      <c r="B603" s="36" t="s">
        <v>15</v>
      </c>
      <c r="C603" s="36" t="s">
        <v>67</v>
      </c>
      <c r="D603" s="36">
        <v>2006</v>
      </c>
      <c r="E603" s="36" t="s">
        <v>70</v>
      </c>
      <c r="F603" s="36" t="s">
        <v>88</v>
      </c>
      <c r="G603" s="31"/>
    </row>
    <row r="604" spans="1:7" hidden="1" x14ac:dyDescent="0.2">
      <c r="A604" s="36" t="s">
        <v>462</v>
      </c>
      <c r="B604" s="36" t="s">
        <v>15</v>
      </c>
      <c r="C604" s="36" t="s">
        <v>67</v>
      </c>
      <c r="D604" s="36">
        <v>2014</v>
      </c>
      <c r="E604" s="36" t="s">
        <v>93</v>
      </c>
      <c r="F604" s="36" t="s">
        <v>88</v>
      </c>
      <c r="G604" s="31"/>
    </row>
    <row r="605" spans="1:7" hidden="1" x14ac:dyDescent="0.2">
      <c r="A605" s="36" t="s">
        <v>462</v>
      </c>
      <c r="B605" s="36" t="s">
        <v>15</v>
      </c>
      <c r="C605" s="36" t="s">
        <v>67</v>
      </c>
      <c r="D605" s="36">
        <v>2018</v>
      </c>
      <c r="E605" s="36" t="s">
        <v>83</v>
      </c>
      <c r="F605" s="36" t="s">
        <v>88</v>
      </c>
      <c r="G605" s="31"/>
    </row>
    <row r="606" spans="1:7" hidden="1" x14ac:dyDescent="0.2">
      <c r="A606" s="36" t="s">
        <v>462</v>
      </c>
      <c r="B606" s="36" t="s">
        <v>16</v>
      </c>
      <c r="C606" s="36" t="s">
        <v>67</v>
      </c>
      <c r="D606" s="36">
        <v>2018</v>
      </c>
      <c r="E606" s="36" t="s">
        <v>83</v>
      </c>
      <c r="F606" s="36" t="s">
        <v>88</v>
      </c>
      <c r="G606" s="31"/>
    </row>
    <row r="607" spans="1:7" hidden="1" x14ac:dyDescent="0.2">
      <c r="A607" s="36" t="s">
        <v>462</v>
      </c>
      <c r="B607" s="36" t="s">
        <v>15</v>
      </c>
      <c r="C607" s="36" t="s">
        <v>64</v>
      </c>
      <c r="D607" s="36">
        <v>1970</v>
      </c>
      <c r="E607" s="36" t="s">
        <v>65</v>
      </c>
      <c r="F607" s="36" t="s">
        <v>88</v>
      </c>
      <c r="G607" s="31"/>
    </row>
    <row r="608" spans="1:7" hidden="1" x14ac:dyDescent="0.2">
      <c r="A608" s="36" t="s">
        <v>462</v>
      </c>
      <c r="B608" s="36" t="s">
        <v>15</v>
      </c>
      <c r="C608" s="36" t="s">
        <v>64</v>
      </c>
      <c r="D608" s="36">
        <v>1998</v>
      </c>
      <c r="E608" s="36" t="s">
        <v>92</v>
      </c>
      <c r="F608" s="36" t="s">
        <v>88</v>
      </c>
      <c r="G608" s="31"/>
    </row>
    <row r="609" spans="1:7" hidden="1" x14ac:dyDescent="0.2">
      <c r="A609" s="36" t="s">
        <v>462</v>
      </c>
      <c r="B609" s="36" t="s">
        <v>15</v>
      </c>
      <c r="C609" s="36" t="s">
        <v>64</v>
      </c>
      <c r="D609" s="36">
        <v>2001</v>
      </c>
      <c r="E609" s="36" t="s">
        <v>69</v>
      </c>
      <c r="F609" s="36" t="s">
        <v>88</v>
      </c>
      <c r="G609" s="31"/>
    </row>
    <row r="610" spans="1:7" hidden="1" x14ac:dyDescent="0.2">
      <c r="A610" s="36" t="s">
        <v>462</v>
      </c>
      <c r="B610" s="36" t="s">
        <v>15</v>
      </c>
      <c r="C610" s="36" t="s">
        <v>64</v>
      </c>
      <c r="D610" s="36">
        <v>2014</v>
      </c>
      <c r="E610" s="36" t="s">
        <v>93</v>
      </c>
      <c r="F610" s="36" t="s">
        <v>88</v>
      </c>
      <c r="G610" s="31"/>
    </row>
    <row r="611" spans="1:7" hidden="1" x14ac:dyDescent="0.2">
      <c r="A611" s="36" t="s">
        <v>462</v>
      </c>
      <c r="B611" s="36" t="s">
        <v>15</v>
      </c>
      <c r="C611" s="36" t="s">
        <v>64</v>
      </c>
      <c r="D611" s="36">
        <v>2018</v>
      </c>
      <c r="E611" s="36" t="s">
        <v>83</v>
      </c>
      <c r="F611" s="36" t="s">
        <v>88</v>
      </c>
      <c r="G611" s="31"/>
    </row>
    <row r="612" spans="1:7" hidden="1" x14ac:dyDescent="0.2">
      <c r="A612" s="36" t="s">
        <v>462</v>
      </c>
      <c r="B612" s="36" t="s">
        <v>16</v>
      </c>
      <c r="C612" s="36" t="s">
        <v>64</v>
      </c>
      <c r="D612" s="36">
        <v>1994</v>
      </c>
      <c r="E612" s="36" t="s">
        <v>92</v>
      </c>
      <c r="F612" s="36" t="s">
        <v>88</v>
      </c>
      <c r="G612" s="31"/>
    </row>
    <row r="613" spans="1:7" hidden="1" x14ac:dyDescent="0.2">
      <c r="A613" s="36" t="s">
        <v>462</v>
      </c>
      <c r="B613" s="36" t="s">
        <v>16</v>
      </c>
      <c r="C613" s="36" t="s">
        <v>64</v>
      </c>
      <c r="D613" s="36">
        <v>2001</v>
      </c>
      <c r="E613" s="36" t="s">
        <v>69</v>
      </c>
      <c r="F613" s="36" t="s">
        <v>88</v>
      </c>
      <c r="G613" s="31"/>
    </row>
    <row r="614" spans="1:7" hidden="1" x14ac:dyDescent="0.2">
      <c r="A614" s="36" t="s">
        <v>462</v>
      </c>
      <c r="B614" s="36" t="s">
        <v>16</v>
      </c>
      <c r="C614" s="36" t="s">
        <v>64</v>
      </c>
      <c r="D614" s="36">
        <v>2014</v>
      </c>
      <c r="E614" s="36" t="s">
        <v>70</v>
      </c>
      <c r="F614" s="36" t="s">
        <v>88</v>
      </c>
      <c r="G614" s="31"/>
    </row>
    <row r="615" spans="1:7" hidden="1" x14ac:dyDescent="0.2">
      <c r="A615" s="36" t="s">
        <v>462</v>
      </c>
      <c r="B615" s="36" t="s">
        <v>16</v>
      </c>
      <c r="C615" s="36" t="s">
        <v>64</v>
      </c>
      <c r="D615" s="36">
        <v>2018</v>
      </c>
      <c r="E615" s="36" t="s">
        <v>83</v>
      </c>
      <c r="F615" s="36" t="s">
        <v>88</v>
      </c>
      <c r="G615" s="31"/>
    </row>
    <row r="616" spans="1:7" hidden="1" x14ac:dyDescent="0.2">
      <c r="A616" s="36" t="s">
        <v>462</v>
      </c>
      <c r="B616" s="36" t="s">
        <v>16</v>
      </c>
      <c r="C616" s="36" t="s">
        <v>0</v>
      </c>
      <c r="D616" s="36">
        <v>2014</v>
      </c>
      <c r="E616" s="36" t="s">
        <v>68</v>
      </c>
      <c r="F616" s="36" t="s">
        <v>88</v>
      </c>
      <c r="G616" s="31"/>
    </row>
    <row r="617" spans="1:7" hidden="1" x14ac:dyDescent="0.2">
      <c r="A617" s="36" t="s">
        <v>81</v>
      </c>
      <c r="B617" s="36" t="s">
        <v>16</v>
      </c>
      <c r="C617" s="36" t="s">
        <v>0</v>
      </c>
      <c r="D617" s="36">
        <v>2007</v>
      </c>
      <c r="E617" s="36" t="s">
        <v>92</v>
      </c>
      <c r="F617" s="36" t="s">
        <v>88</v>
      </c>
      <c r="G617" s="31"/>
    </row>
    <row r="618" spans="1:7" hidden="1" x14ac:dyDescent="0.2">
      <c r="A618" s="36" t="s">
        <v>81</v>
      </c>
      <c r="B618" s="36" t="s">
        <v>16</v>
      </c>
      <c r="C618" s="36" t="s">
        <v>0</v>
      </c>
      <c r="D618" s="36">
        <v>2020</v>
      </c>
      <c r="E618" s="36" t="s">
        <v>92</v>
      </c>
      <c r="F618" s="36" t="s">
        <v>88</v>
      </c>
      <c r="G618" s="31"/>
    </row>
    <row r="619" spans="1:7" hidden="1" x14ac:dyDescent="0.2">
      <c r="A619" s="36" t="s">
        <v>294</v>
      </c>
      <c r="B619" s="36" t="s">
        <v>15</v>
      </c>
      <c r="C619" s="36" t="s">
        <v>67</v>
      </c>
      <c r="D619" s="36">
        <v>2010</v>
      </c>
      <c r="E619" s="36" t="s">
        <v>68</v>
      </c>
      <c r="F619" s="36" t="s">
        <v>88</v>
      </c>
      <c r="G619" s="31"/>
    </row>
    <row r="620" spans="1:7" hidden="1" x14ac:dyDescent="0.2">
      <c r="A620" s="36" t="s">
        <v>294</v>
      </c>
      <c r="B620" s="36" t="s">
        <v>15</v>
      </c>
      <c r="C620" s="36" t="s">
        <v>64</v>
      </c>
      <c r="D620" s="36">
        <v>2010</v>
      </c>
      <c r="E620" s="36" t="s">
        <v>68</v>
      </c>
      <c r="F620" s="36" t="s">
        <v>88</v>
      </c>
      <c r="G620" s="31"/>
    </row>
    <row r="621" spans="1:7" hidden="1" x14ac:dyDescent="0.2">
      <c r="A621" s="36" t="s">
        <v>544</v>
      </c>
      <c r="B621" s="36" t="s">
        <v>15</v>
      </c>
      <c r="C621" s="36" t="s">
        <v>64</v>
      </c>
      <c r="D621" s="36">
        <v>2017</v>
      </c>
      <c r="E621" s="36" t="s">
        <v>83</v>
      </c>
      <c r="F621" s="36" t="s">
        <v>88</v>
      </c>
      <c r="G621" s="31"/>
    </row>
    <row r="622" spans="1:7" hidden="1" x14ac:dyDescent="0.2">
      <c r="A622" s="36" t="s">
        <v>260</v>
      </c>
      <c r="B622" s="36" t="s">
        <v>15</v>
      </c>
      <c r="C622" s="36" t="s">
        <v>67</v>
      </c>
      <c r="D622" s="36">
        <v>2010</v>
      </c>
      <c r="E622" s="36" t="s">
        <v>68</v>
      </c>
      <c r="F622" s="36" t="s">
        <v>88</v>
      </c>
      <c r="G622" s="31"/>
    </row>
    <row r="623" spans="1:7" hidden="1" x14ac:dyDescent="0.2">
      <c r="A623" s="36" t="s">
        <v>260</v>
      </c>
      <c r="B623" s="36" t="s">
        <v>15</v>
      </c>
      <c r="C623" s="36" t="s">
        <v>64</v>
      </c>
      <c r="D623" s="36">
        <v>2010</v>
      </c>
      <c r="E623" s="36" t="s">
        <v>68</v>
      </c>
      <c r="F623" s="36" t="s">
        <v>88</v>
      </c>
      <c r="G623" s="31"/>
    </row>
    <row r="624" spans="1:7" hidden="1" x14ac:dyDescent="0.2">
      <c r="A624" s="36" t="s">
        <v>82</v>
      </c>
      <c r="B624" s="36" t="s">
        <v>16</v>
      </c>
      <c r="C624" s="36" t="s">
        <v>0</v>
      </c>
      <c r="D624" s="36">
        <v>2007</v>
      </c>
      <c r="E624" s="36" t="s">
        <v>92</v>
      </c>
      <c r="F624" s="36" t="s">
        <v>88</v>
      </c>
      <c r="G624" s="31"/>
    </row>
    <row r="625" spans="1:7" hidden="1" x14ac:dyDescent="0.2">
      <c r="A625" s="36" t="s">
        <v>82</v>
      </c>
      <c r="B625" s="36" t="s">
        <v>16</v>
      </c>
      <c r="C625" s="36" t="s">
        <v>0</v>
      </c>
      <c r="D625" s="36">
        <v>2020</v>
      </c>
      <c r="E625" s="36" t="s">
        <v>92</v>
      </c>
      <c r="F625" s="36" t="s">
        <v>88</v>
      </c>
      <c r="G625" s="31"/>
    </row>
    <row r="626" spans="1:7" hidden="1" x14ac:dyDescent="0.2">
      <c r="A626" s="36" t="s">
        <v>464</v>
      </c>
      <c r="B626" s="36" t="s">
        <v>15</v>
      </c>
      <c r="C626" s="36" t="s">
        <v>67</v>
      </c>
      <c r="D626" s="36">
        <v>1970</v>
      </c>
      <c r="E626" s="36" t="s">
        <v>65</v>
      </c>
      <c r="F626" s="36" t="s">
        <v>88</v>
      </c>
      <c r="G626" s="31"/>
    </row>
    <row r="627" spans="1:7" hidden="1" x14ac:dyDescent="0.2">
      <c r="A627" s="36" t="s">
        <v>464</v>
      </c>
      <c r="B627" s="36" t="s">
        <v>15</v>
      </c>
      <c r="C627" s="36" t="s">
        <v>67</v>
      </c>
      <c r="D627" s="36">
        <v>1999</v>
      </c>
      <c r="E627" s="36" t="s">
        <v>92</v>
      </c>
      <c r="F627" s="36" t="s">
        <v>88</v>
      </c>
      <c r="G627" s="31"/>
    </row>
    <row r="628" spans="1:7" hidden="1" x14ac:dyDescent="0.2">
      <c r="A628" s="36" t="s">
        <v>464</v>
      </c>
      <c r="B628" s="36" t="s">
        <v>15</v>
      </c>
      <c r="C628" s="36" t="s">
        <v>67</v>
      </c>
      <c r="D628" s="36">
        <v>2000</v>
      </c>
      <c r="E628" s="36" t="s">
        <v>69</v>
      </c>
      <c r="F628" s="36" t="s">
        <v>88</v>
      </c>
      <c r="G628" s="31"/>
    </row>
    <row r="629" spans="1:7" hidden="1" x14ac:dyDescent="0.2">
      <c r="A629" s="36" t="s">
        <v>464</v>
      </c>
      <c r="B629" s="36" t="s">
        <v>15</v>
      </c>
      <c r="C629" s="36" t="s">
        <v>67</v>
      </c>
      <c r="D629" s="36">
        <v>2008</v>
      </c>
      <c r="E629" s="36" t="s">
        <v>68</v>
      </c>
      <c r="F629" s="36" t="s">
        <v>88</v>
      </c>
      <c r="G629" s="31"/>
    </row>
    <row r="630" spans="1:7" hidden="1" x14ac:dyDescent="0.2">
      <c r="A630" s="36" t="s">
        <v>464</v>
      </c>
      <c r="B630" s="36" t="s">
        <v>15</v>
      </c>
      <c r="C630" s="36" t="s">
        <v>64</v>
      </c>
      <c r="D630" s="36">
        <v>1970</v>
      </c>
      <c r="E630" s="36" t="s">
        <v>65</v>
      </c>
      <c r="F630" s="36" t="s">
        <v>88</v>
      </c>
      <c r="G630" s="31"/>
    </row>
    <row r="631" spans="1:7" hidden="1" x14ac:dyDescent="0.2">
      <c r="A631" s="36" t="s">
        <v>464</v>
      </c>
      <c r="B631" s="36" t="s">
        <v>15</v>
      </c>
      <c r="C631" s="36" t="s">
        <v>64</v>
      </c>
      <c r="D631" s="36">
        <v>1999</v>
      </c>
      <c r="E631" s="36" t="s">
        <v>92</v>
      </c>
      <c r="F631" s="36" t="s">
        <v>88</v>
      </c>
      <c r="G631" s="31"/>
    </row>
    <row r="632" spans="1:7" hidden="1" x14ac:dyDescent="0.2">
      <c r="A632" s="36" t="s">
        <v>464</v>
      </c>
      <c r="B632" s="36" t="s">
        <v>15</v>
      </c>
      <c r="C632" s="36" t="s">
        <v>64</v>
      </c>
      <c r="D632" s="36">
        <v>2001</v>
      </c>
      <c r="E632" s="36" t="s">
        <v>69</v>
      </c>
      <c r="F632" s="36" t="s">
        <v>88</v>
      </c>
      <c r="G632" s="31"/>
    </row>
    <row r="633" spans="1:7" hidden="1" x14ac:dyDescent="0.2">
      <c r="A633" s="36" t="s">
        <v>464</v>
      </c>
      <c r="B633" s="36" t="s">
        <v>15</v>
      </c>
      <c r="C633" s="36" t="s">
        <v>64</v>
      </c>
      <c r="D633" s="36">
        <v>2005</v>
      </c>
      <c r="E633" s="36" t="s">
        <v>68</v>
      </c>
      <c r="F633" s="36" t="s">
        <v>88</v>
      </c>
      <c r="G633" s="31"/>
    </row>
    <row r="634" spans="1:7" hidden="1" x14ac:dyDescent="0.2">
      <c r="A634" s="36" t="s">
        <v>464</v>
      </c>
      <c r="B634" s="36" t="s">
        <v>15</v>
      </c>
      <c r="C634" s="36" t="s">
        <v>64</v>
      </c>
      <c r="D634" s="36">
        <v>2013</v>
      </c>
      <c r="E634" s="36" t="s">
        <v>70</v>
      </c>
      <c r="F634" s="36" t="s">
        <v>88</v>
      </c>
      <c r="G634" s="31"/>
    </row>
    <row r="635" spans="1:7" hidden="1" x14ac:dyDescent="0.2">
      <c r="A635" s="36" t="s">
        <v>464</v>
      </c>
      <c r="B635" s="36" t="s">
        <v>16</v>
      </c>
      <c r="C635" s="36" t="s">
        <v>67</v>
      </c>
      <c r="D635" s="36">
        <v>2001</v>
      </c>
      <c r="E635" s="36" t="s">
        <v>69</v>
      </c>
      <c r="F635" s="36" t="s">
        <v>88</v>
      </c>
      <c r="G635" s="31"/>
    </row>
    <row r="636" spans="1:7" hidden="1" x14ac:dyDescent="0.2">
      <c r="A636" s="36" t="s">
        <v>464</v>
      </c>
      <c r="B636" s="36" t="s">
        <v>16</v>
      </c>
      <c r="C636" s="36" t="s">
        <v>67</v>
      </c>
      <c r="D636" s="36">
        <v>2009</v>
      </c>
      <c r="E636" s="36" t="s">
        <v>68</v>
      </c>
      <c r="F636" s="36" t="s">
        <v>88</v>
      </c>
      <c r="G636" s="31"/>
    </row>
    <row r="637" spans="1:7" hidden="1" x14ac:dyDescent="0.2">
      <c r="A637" s="36" t="s">
        <v>464</v>
      </c>
      <c r="B637" s="36" t="s">
        <v>16</v>
      </c>
      <c r="C637" s="36" t="s">
        <v>64</v>
      </c>
      <c r="D637" s="36">
        <v>1999</v>
      </c>
      <c r="E637" s="36" t="s">
        <v>92</v>
      </c>
      <c r="F637" s="36" t="s">
        <v>88</v>
      </c>
      <c r="G637" s="31"/>
    </row>
    <row r="638" spans="1:7" hidden="1" x14ac:dyDescent="0.2">
      <c r="A638" s="36" t="s">
        <v>464</v>
      </c>
      <c r="B638" s="36" t="s">
        <v>16</v>
      </c>
      <c r="C638" s="36" t="s">
        <v>64</v>
      </c>
      <c r="D638" s="36">
        <v>2001</v>
      </c>
      <c r="E638" s="36" t="s">
        <v>69</v>
      </c>
      <c r="F638" s="36" t="s">
        <v>88</v>
      </c>
      <c r="G638" s="31"/>
    </row>
    <row r="639" spans="1:7" hidden="1" x14ac:dyDescent="0.2">
      <c r="A639" s="36" t="s">
        <v>464</v>
      </c>
      <c r="B639" s="36" t="s">
        <v>16</v>
      </c>
      <c r="C639" s="36" t="s">
        <v>64</v>
      </c>
      <c r="D639" s="36">
        <v>2005</v>
      </c>
      <c r="E639" s="36" t="s">
        <v>68</v>
      </c>
      <c r="F639" s="36" t="s">
        <v>88</v>
      </c>
      <c r="G639" s="31"/>
    </row>
    <row r="640" spans="1:7" hidden="1" x14ac:dyDescent="0.2">
      <c r="A640" s="36" t="s">
        <v>464</v>
      </c>
      <c r="B640" s="36" t="s">
        <v>16</v>
      </c>
      <c r="C640" s="36" t="s">
        <v>64</v>
      </c>
      <c r="D640" s="36">
        <v>2013</v>
      </c>
      <c r="E640" s="36" t="s">
        <v>70</v>
      </c>
      <c r="F640" s="36" t="s">
        <v>88</v>
      </c>
      <c r="G640" s="31"/>
    </row>
    <row r="641" spans="1:7" hidden="1" x14ac:dyDescent="0.2">
      <c r="A641" s="36" t="s">
        <v>464</v>
      </c>
      <c r="B641" s="36" t="s">
        <v>16</v>
      </c>
      <c r="C641" s="36" t="s">
        <v>0</v>
      </c>
      <c r="D641" s="36">
        <v>2013</v>
      </c>
      <c r="E641" s="36" t="s">
        <v>68</v>
      </c>
      <c r="F641" s="36" t="s">
        <v>88</v>
      </c>
      <c r="G641" s="31"/>
    </row>
    <row r="642" spans="1:7" hidden="1" x14ac:dyDescent="0.2">
      <c r="A642" s="36" t="s">
        <v>464</v>
      </c>
      <c r="B642" s="36" t="s">
        <v>16</v>
      </c>
      <c r="C642" s="36" t="s">
        <v>0</v>
      </c>
      <c r="D642" s="36">
        <v>2018</v>
      </c>
      <c r="E642" s="36" t="s">
        <v>70</v>
      </c>
      <c r="F642" s="36" t="s">
        <v>88</v>
      </c>
      <c r="G642" s="31" t="s">
        <v>746</v>
      </c>
    </row>
    <row r="643" spans="1:7" hidden="1" x14ac:dyDescent="0.2">
      <c r="A643" s="36" t="s">
        <v>247</v>
      </c>
      <c r="B643" s="36" t="s">
        <v>15</v>
      </c>
      <c r="C643" s="36" t="s">
        <v>67</v>
      </c>
      <c r="D643" s="36">
        <v>2010</v>
      </c>
      <c r="E643" s="36" t="s">
        <v>68</v>
      </c>
      <c r="F643" s="36" t="s">
        <v>88</v>
      </c>
      <c r="G643" s="31"/>
    </row>
    <row r="644" spans="1:7" hidden="1" x14ac:dyDescent="0.2">
      <c r="A644" s="36" t="s">
        <v>247</v>
      </c>
      <c r="B644" s="36" t="s">
        <v>15</v>
      </c>
      <c r="C644" s="36" t="s">
        <v>64</v>
      </c>
      <c r="D644" s="36">
        <v>2010</v>
      </c>
      <c r="E644" s="36" t="s">
        <v>68</v>
      </c>
      <c r="F644" s="36" t="s">
        <v>88</v>
      </c>
      <c r="G644" s="31"/>
    </row>
    <row r="645" spans="1:7" hidden="1" x14ac:dyDescent="0.2">
      <c r="A645" s="36" t="s">
        <v>444</v>
      </c>
      <c r="B645" s="36" t="s">
        <v>15</v>
      </c>
      <c r="C645" s="36" t="s">
        <v>67</v>
      </c>
      <c r="D645" s="36">
        <v>1970</v>
      </c>
      <c r="E645" s="36" t="s">
        <v>65</v>
      </c>
      <c r="F645" s="36" t="s">
        <v>88</v>
      </c>
      <c r="G645" s="31"/>
    </row>
    <row r="646" spans="1:7" hidden="1" x14ac:dyDescent="0.2">
      <c r="A646" s="36" t="s">
        <v>444</v>
      </c>
      <c r="B646" s="36" t="s">
        <v>15</v>
      </c>
      <c r="C646" s="36" t="s">
        <v>67</v>
      </c>
      <c r="D646" s="36">
        <v>2001</v>
      </c>
      <c r="E646" s="36" t="s">
        <v>92</v>
      </c>
      <c r="F646" s="36" t="s">
        <v>88</v>
      </c>
      <c r="G646" s="31"/>
    </row>
    <row r="647" spans="1:7" hidden="1" x14ac:dyDescent="0.2">
      <c r="A647" s="36" t="s">
        <v>444</v>
      </c>
      <c r="B647" s="36" t="s">
        <v>15</v>
      </c>
      <c r="C647" s="36" t="s">
        <v>67</v>
      </c>
      <c r="D647" s="36">
        <v>2007</v>
      </c>
      <c r="E647" s="36" t="s">
        <v>70</v>
      </c>
      <c r="F647" s="36" t="s">
        <v>88</v>
      </c>
      <c r="G647" s="31"/>
    </row>
    <row r="648" spans="1:7" hidden="1" x14ac:dyDescent="0.2">
      <c r="A648" s="36" t="s">
        <v>444</v>
      </c>
      <c r="B648" s="36" t="s">
        <v>15</v>
      </c>
      <c r="C648" s="36" t="s">
        <v>67</v>
      </c>
      <c r="D648" s="36">
        <v>2011</v>
      </c>
      <c r="E648" s="36" t="s">
        <v>93</v>
      </c>
      <c r="F648" s="36" t="s">
        <v>88</v>
      </c>
      <c r="G648" s="31"/>
    </row>
    <row r="649" spans="1:7" hidden="1" x14ac:dyDescent="0.2">
      <c r="A649" s="36" t="s">
        <v>444</v>
      </c>
      <c r="B649" s="36" t="s">
        <v>15</v>
      </c>
      <c r="C649" s="36" t="s">
        <v>67</v>
      </c>
      <c r="D649" s="36">
        <v>2017</v>
      </c>
      <c r="E649" s="36" t="s">
        <v>83</v>
      </c>
      <c r="F649" s="36" t="s">
        <v>88</v>
      </c>
      <c r="G649" s="31"/>
    </row>
    <row r="650" spans="1:7" hidden="1" x14ac:dyDescent="0.2">
      <c r="A650" s="36" t="s">
        <v>444</v>
      </c>
      <c r="B650" s="36" t="s">
        <v>15</v>
      </c>
      <c r="C650" s="36" t="s">
        <v>64</v>
      </c>
      <c r="D650" s="36">
        <v>1970</v>
      </c>
      <c r="E650" s="36" t="s">
        <v>65</v>
      </c>
      <c r="F650" s="36" t="s">
        <v>88</v>
      </c>
      <c r="G650" s="31"/>
    </row>
    <row r="651" spans="1:7" hidden="1" x14ac:dyDescent="0.2">
      <c r="A651" s="36" t="s">
        <v>444</v>
      </c>
      <c r="B651" s="36" t="s">
        <v>15</v>
      </c>
      <c r="C651" s="36" t="s">
        <v>64</v>
      </c>
      <c r="D651" s="36">
        <v>2002</v>
      </c>
      <c r="E651" s="36" t="s">
        <v>92</v>
      </c>
      <c r="F651" s="36" t="s">
        <v>88</v>
      </c>
      <c r="G651" s="31"/>
    </row>
    <row r="652" spans="1:7" hidden="1" x14ac:dyDescent="0.2">
      <c r="A652" s="36" t="s">
        <v>444</v>
      </c>
      <c r="B652" s="36" t="s">
        <v>15</v>
      </c>
      <c r="C652" s="36" t="s">
        <v>64</v>
      </c>
      <c r="D652" s="36">
        <v>2009</v>
      </c>
      <c r="E652" s="36" t="s">
        <v>70</v>
      </c>
      <c r="F652" s="36" t="s">
        <v>88</v>
      </c>
      <c r="G652" s="31"/>
    </row>
    <row r="653" spans="1:7" hidden="1" x14ac:dyDescent="0.2">
      <c r="A653" s="36" t="s">
        <v>444</v>
      </c>
      <c r="B653" s="36" t="s">
        <v>15</v>
      </c>
      <c r="C653" s="36" t="s">
        <v>64</v>
      </c>
      <c r="D653" s="36">
        <v>2011</v>
      </c>
      <c r="E653" s="36" t="s">
        <v>93</v>
      </c>
      <c r="F653" s="36" t="s">
        <v>88</v>
      </c>
      <c r="G653" s="31"/>
    </row>
    <row r="654" spans="1:7" hidden="1" x14ac:dyDescent="0.2">
      <c r="A654" s="36" t="s">
        <v>444</v>
      </c>
      <c r="B654" s="36" t="s">
        <v>15</v>
      </c>
      <c r="C654" s="36" t="s">
        <v>64</v>
      </c>
      <c r="D654" s="36">
        <v>2018</v>
      </c>
      <c r="E654" s="36" t="s">
        <v>83</v>
      </c>
      <c r="F654" s="36" t="s">
        <v>88</v>
      </c>
      <c r="G654" s="31"/>
    </row>
    <row r="655" spans="1:7" hidden="1" x14ac:dyDescent="0.2">
      <c r="A655" s="36" t="s">
        <v>444</v>
      </c>
      <c r="B655" s="36" t="s">
        <v>16</v>
      </c>
      <c r="C655" s="36" t="s">
        <v>64</v>
      </c>
      <c r="D655" s="36">
        <v>2002</v>
      </c>
      <c r="E655" s="36" t="s">
        <v>68</v>
      </c>
      <c r="F655" s="36" t="s">
        <v>88</v>
      </c>
      <c r="G655" s="31"/>
    </row>
    <row r="656" spans="1:7" hidden="1" x14ac:dyDescent="0.2">
      <c r="A656" s="36" t="s">
        <v>444</v>
      </c>
      <c r="B656" s="36" t="s">
        <v>16</v>
      </c>
      <c r="C656" s="36" t="s">
        <v>64</v>
      </c>
      <c r="D656" s="36">
        <v>2009</v>
      </c>
      <c r="E656" s="36" t="s">
        <v>70</v>
      </c>
      <c r="F656" s="36" t="s">
        <v>88</v>
      </c>
      <c r="G656" s="31"/>
    </row>
    <row r="657" spans="1:7" hidden="1" x14ac:dyDescent="0.2">
      <c r="A657" s="36" t="s">
        <v>444</v>
      </c>
      <c r="B657" s="36" t="s">
        <v>16</v>
      </c>
      <c r="C657" s="36" t="s">
        <v>64</v>
      </c>
      <c r="D657" s="36">
        <v>2011</v>
      </c>
      <c r="E657" s="36" t="s">
        <v>93</v>
      </c>
      <c r="F657" s="36" t="s">
        <v>88</v>
      </c>
      <c r="G657" s="31"/>
    </row>
    <row r="658" spans="1:7" hidden="1" x14ac:dyDescent="0.2">
      <c r="A658" s="36" t="s">
        <v>444</v>
      </c>
      <c r="B658" s="36" t="s">
        <v>16</v>
      </c>
      <c r="C658" s="36" t="s">
        <v>64</v>
      </c>
      <c r="D658" s="36">
        <v>2017</v>
      </c>
      <c r="E658" s="36" t="s">
        <v>83</v>
      </c>
      <c r="F658" s="36" t="s">
        <v>88</v>
      </c>
      <c r="G658" s="31"/>
    </row>
    <row r="659" spans="1:7" hidden="1" x14ac:dyDescent="0.2">
      <c r="A659" s="36" t="s">
        <v>671</v>
      </c>
      <c r="B659" s="36" t="s">
        <v>15</v>
      </c>
      <c r="C659" s="36" t="s">
        <v>67</v>
      </c>
      <c r="D659" s="36">
        <v>2006</v>
      </c>
      <c r="E659" s="36" t="s">
        <v>70</v>
      </c>
      <c r="F659" s="36" t="s">
        <v>88</v>
      </c>
      <c r="G659" s="31"/>
    </row>
    <row r="660" spans="1:7" hidden="1" x14ac:dyDescent="0.2">
      <c r="A660" s="36" t="s">
        <v>671</v>
      </c>
      <c r="B660" s="36" t="s">
        <v>15</v>
      </c>
      <c r="C660" s="36" t="s">
        <v>64</v>
      </c>
      <c r="D660" s="36">
        <v>2008</v>
      </c>
      <c r="E660" s="36" t="s">
        <v>70</v>
      </c>
      <c r="F660" s="36" t="s">
        <v>88</v>
      </c>
      <c r="G660" s="31"/>
    </row>
    <row r="661" spans="1:7" hidden="1" x14ac:dyDescent="0.2">
      <c r="A661" s="36" t="s">
        <v>671</v>
      </c>
      <c r="B661" s="36" t="s">
        <v>16</v>
      </c>
      <c r="C661" s="36" t="s">
        <v>67</v>
      </c>
      <c r="D661" s="36">
        <v>2008</v>
      </c>
      <c r="E661" s="36" t="s">
        <v>70</v>
      </c>
      <c r="F661" s="36" t="s">
        <v>88</v>
      </c>
      <c r="G661" s="31"/>
    </row>
    <row r="662" spans="1:7" hidden="1" x14ac:dyDescent="0.2">
      <c r="A662" s="36" t="s">
        <v>671</v>
      </c>
      <c r="B662" s="36" t="s">
        <v>16</v>
      </c>
      <c r="C662" s="36" t="s">
        <v>64</v>
      </c>
      <c r="D662" s="36">
        <v>2008</v>
      </c>
      <c r="E662" s="36" t="s">
        <v>70</v>
      </c>
      <c r="F662" s="36" t="s">
        <v>88</v>
      </c>
      <c r="G662" s="31"/>
    </row>
    <row r="663" spans="1:7" hidden="1" x14ac:dyDescent="0.2">
      <c r="A663" s="36" t="s">
        <v>671</v>
      </c>
      <c r="B663" s="36" t="s">
        <v>16</v>
      </c>
      <c r="C663" s="36" t="s">
        <v>0</v>
      </c>
      <c r="D663" s="36">
        <v>2005</v>
      </c>
      <c r="E663" s="36" t="s">
        <v>69</v>
      </c>
      <c r="F663" s="36" t="s">
        <v>88</v>
      </c>
      <c r="G663" s="31"/>
    </row>
    <row r="664" spans="1:7" hidden="1" x14ac:dyDescent="0.2">
      <c r="A664" s="36" t="s">
        <v>671</v>
      </c>
      <c r="B664" s="36" t="s">
        <v>16</v>
      </c>
      <c r="C664" s="36" t="s">
        <v>0</v>
      </c>
      <c r="D664" s="36">
        <v>2008</v>
      </c>
      <c r="E664" s="36" t="s">
        <v>68</v>
      </c>
      <c r="F664" s="36" t="s">
        <v>88</v>
      </c>
      <c r="G664" s="31"/>
    </row>
    <row r="665" spans="1:7" hidden="1" x14ac:dyDescent="0.2">
      <c r="A665" s="36" t="s">
        <v>671</v>
      </c>
      <c r="B665" s="36" t="s">
        <v>15</v>
      </c>
      <c r="C665" s="36" t="s">
        <v>0</v>
      </c>
      <c r="D665" s="36">
        <v>2005</v>
      </c>
      <c r="E665" s="36" t="s">
        <v>69</v>
      </c>
      <c r="F665" s="36" t="s">
        <v>88</v>
      </c>
      <c r="G665" s="31"/>
    </row>
    <row r="666" spans="1:7" hidden="1" x14ac:dyDescent="0.2">
      <c r="A666" s="36" t="s">
        <v>671</v>
      </c>
      <c r="B666" s="36" t="s">
        <v>15</v>
      </c>
      <c r="C666" s="36" t="s">
        <v>0</v>
      </c>
      <c r="D666" s="36">
        <v>2008</v>
      </c>
      <c r="E666" s="36" t="s">
        <v>68</v>
      </c>
      <c r="F666" s="36" t="s">
        <v>88</v>
      </c>
      <c r="G666" s="31"/>
    </row>
    <row r="667" spans="1:7" hidden="1" x14ac:dyDescent="0.2">
      <c r="A667" s="36" t="s">
        <v>271</v>
      </c>
      <c r="B667" s="36" t="s">
        <v>15</v>
      </c>
      <c r="C667" s="36" t="s">
        <v>67</v>
      </c>
      <c r="D667" s="36">
        <v>2015</v>
      </c>
      <c r="E667" s="36" t="s">
        <v>68</v>
      </c>
      <c r="F667" s="36" t="s">
        <v>88</v>
      </c>
      <c r="G667" s="31"/>
    </row>
    <row r="668" spans="1:7" hidden="1" x14ac:dyDescent="0.2">
      <c r="A668" s="36" t="s">
        <v>271</v>
      </c>
      <c r="B668" s="36" t="s">
        <v>15</v>
      </c>
      <c r="C668" s="36" t="s">
        <v>64</v>
      </c>
      <c r="D668" s="36">
        <v>2015</v>
      </c>
      <c r="E668" s="36" t="s">
        <v>68</v>
      </c>
      <c r="F668" s="36" t="s">
        <v>88</v>
      </c>
      <c r="G668" s="31"/>
    </row>
    <row r="669" spans="1:7" hidden="1" x14ac:dyDescent="0.2">
      <c r="A669" s="36" t="s">
        <v>273</v>
      </c>
      <c r="B669" s="36" t="s">
        <v>15</v>
      </c>
      <c r="C669" s="36" t="s">
        <v>67</v>
      </c>
      <c r="D669" s="36">
        <v>2015</v>
      </c>
      <c r="E669" s="36" t="s">
        <v>68</v>
      </c>
      <c r="F669" s="36" t="s">
        <v>88</v>
      </c>
      <c r="G669" s="31"/>
    </row>
    <row r="670" spans="1:7" hidden="1" x14ac:dyDescent="0.2">
      <c r="A670" s="36" t="s">
        <v>273</v>
      </c>
      <c r="B670" s="36" t="s">
        <v>15</v>
      </c>
      <c r="C670" s="36" t="s">
        <v>64</v>
      </c>
      <c r="D670" s="36">
        <v>2015</v>
      </c>
      <c r="E670" s="36" t="s">
        <v>68</v>
      </c>
      <c r="F670" s="36" t="s">
        <v>88</v>
      </c>
      <c r="G670" s="31"/>
    </row>
    <row r="671" spans="1:7" hidden="1" x14ac:dyDescent="0.2">
      <c r="A671" s="36" t="s">
        <v>554</v>
      </c>
      <c r="B671" s="36" t="s">
        <v>15</v>
      </c>
      <c r="C671" s="36" t="s">
        <v>67</v>
      </c>
      <c r="D671" s="36">
        <v>2013</v>
      </c>
      <c r="E671" s="36" t="s">
        <v>68</v>
      </c>
      <c r="F671" s="36" t="s">
        <v>88</v>
      </c>
      <c r="G671" s="31"/>
    </row>
    <row r="672" spans="1:7" hidden="1" x14ac:dyDescent="0.2">
      <c r="A672" s="36" t="s">
        <v>554</v>
      </c>
      <c r="B672" s="36" t="s">
        <v>15</v>
      </c>
      <c r="C672" s="36" t="s">
        <v>67</v>
      </c>
      <c r="D672" s="36">
        <v>2014</v>
      </c>
      <c r="E672" s="36" t="s">
        <v>70</v>
      </c>
      <c r="F672" s="36" t="s">
        <v>88</v>
      </c>
      <c r="G672" s="31"/>
    </row>
    <row r="673" spans="1:7" hidden="1" x14ac:dyDescent="0.2">
      <c r="A673" s="36" t="s">
        <v>554</v>
      </c>
      <c r="B673" s="36" t="s">
        <v>15</v>
      </c>
      <c r="C673" s="36" t="s">
        <v>67</v>
      </c>
      <c r="D673" s="36">
        <v>2016</v>
      </c>
      <c r="E673" s="36" t="s">
        <v>93</v>
      </c>
      <c r="F673" s="36" t="s">
        <v>88</v>
      </c>
      <c r="G673" s="31"/>
    </row>
    <row r="674" spans="1:7" hidden="1" x14ac:dyDescent="0.2">
      <c r="A674" s="36" t="s">
        <v>554</v>
      </c>
      <c r="B674" s="36" t="s">
        <v>15</v>
      </c>
      <c r="C674" s="36" t="s">
        <v>64</v>
      </c>
      <c r="D674" s="36">
        <v>1970</v>
      </c>
      <c r="E674" s="36" t="s">
        <v>65</v>
      </c>
      <c r="F674" s="36" t="s">
        <v>88</v>
      </c>
      <c r="G674" s="31"/>
    </row>
    <row r="675" spans="1:7" hidden="1" x14ac:dyDescent="0.2">
      <c r="A675" s="36" t="s">
        <v>554</v>
      </c>
      <c r="B675" s="36" t="s">
        <v>15</v>
      </c>
      <c r="C675" s="36" t="s">
        <v>64</v>
      </c>
      <c r="D675" s="36">
        <v>2013</v>
      </c>
      <c r="E675" s="36" t="s">
        <v>68</v>
      </c>
      <c r="F675" s="36" t="s">
        <v>88</v>
      </c>
      <c r="G675" s="31"/>
    </row>
    <row r="676" spans="1:7" hidden="1" x14ac:dyDescent="0.2">
      <c r="A676" s="36" t="s">
        <v>554</v>
      </c>
      <c r="B676" s="36" t="s">
        <v>15</v>
      </c>
      <c r="C676" s="36" t="s">
        <v>64</v>
      </c>
      <c r="D676" s="36">
        <v>2014</v>
      </c>
      <c r="E676" s="36" t="s">
        <v>70</v>
      </c>
      <c r="F676" s="36" t="s">
        <v>88</v>
      </c>
      <c r="G676" s="31"/>
    </row>
    <row r="677" spans="1:7" hidden="1" x14ac:dyDescent="0.2">
      <c r="A677" s="36" t="s">
        <v>554</v>
      </c>
      <c r="B677" s="36" t="s">
        <v>15</v>
      </c>
      <c r="C677" s="36" t="s">
        <v>64</v>
      </c>
      <c r="D677" s="36">
        <v>2016</v>
      </c>
      <c r="E677" s="36" t="s">
        <v>93</v>
      </c>
      <c r="F677" s="36" t="s">
        <v>88</v>
      </c>
      <c r="G677" s="31"/>
    </row>
    <row r="678" spans="1:7" hidden="1" x14ac:dyDescent="0.2">
      <c r="A678" s="36" t="s">
        <v>554</v>
      </c>
      <c r="B678" s="36" t="s">
        <v>15</v>
      </c>
      <c r="C678" s="36" t="s">
        <v>64</v>
      </c>
      <c r="D678" s="36">
        <v>2020</v>
      </c>
      <c r="E678" s="36" t="s">
        <v>83</v>
      </c>
      <c r="F678" s="36" t="s">
        <v>88</v>
      </c>
      <c r="G678" s="31"/>
    </row>
    <row r="679" spans="1:7" hidden="1" x14ac:dyDescent="0.2">
      <c r="A679" s="36" t="s">
        <v>554</v>
      </c>
      <c r="B679" s="36" t="s">
        <v>16</v>
      </c>
      <c r="C679" s="36" t="s">
        <v>64</v>
      </c>
      <c r="D679" s="36">
        <v>2011</v>
      </c>
      <c r="E679" s="36" t="s">
        <v>70</v>
      </c>
      <c r="F679" s="36" t="s">
        <v>88</v>
      </c>
      <c r="G679" s="31"/>
    </row>
    <row r="680" spans="1:7" hidden="1" x14ac:dyDescent="0.2">
      <c r="A680" s="36" t="s">
        <v>554</v>
      </c>
      <c r="B680" s="36" t="s">
        <v>16</v>
      </c>
      <c r="C680" s="36" t="s">
        <v>64</v>
      </c>
      <c r="D680" s="36">
        <v>2016</v>
      </c>
      <c r="E680" s="36" t="s">
        <v>93</v>
      </c>
      <c r="F680" s="36" t="s">
        <v>88</v>
      </c>
      <c r="G680" s="31"/>
    </row>
    <row r="681" spans="1:7" hidden="1" x14ac:dyDescent="0.2">
      <c r="A681" s="36" t="s">
        <v>554</v>
      </c>
      <c r="B681" s="36" t="s">
        <v>16</v>
      </c>
      <c r="C681" s="36" t="s">
        <v>64</v>
      </c>
      <c r="D681" s="36">
        <v>2020</v>
      </c>
      <c r="E681" s="36" t="s">
        <v>83</v>
      </c>
      <c r="F681" s="36" t="s">
        <v>88</v>
      </c>
      <c r="G681" s="31"/>
    </row>
    <row r="682" spans="1:7" hidden="1" x14ac:dyDescent="0.2">
      <c r="A682" s="36" t="s">
        <v>597</v>
      </c>
      <c r="B682" s="36" t="s">
        <v>15</v>
      </c>
      <c r="C682" s="36" t="s">
        <v>67</v>
      </c>
      <c r="D682" s="36">
        <v>1970</v>
      </c>
      <c r="E682" s="36" t="s">
        <v>65</v>
      </c>
      <c r="F682" s="36" t="s">
        <v>88</v>
      </c>
      <c r="G682" s="31"/>
    </row>
    <row r="683" spans="1:7" hidden="1" x14ac:dyDescent="0.2">
      <c r="A683" s="36" t="s">
        <v>597</v>
      </c>
      <c r="B683" s="36" t="s">
        <v>15</v>
      </c>
      <c r="C683" s="36" t="s">
        <v>67</v>
      </c>
      <c r="D683" s="36">
        <v>2013</v>
      </c>
      <c r="E683" s="36" t="s">
        <v>68</v>
      </c>
      <c r="F683" s="36" t="s">
        <v>88</v>
      </c>
      <c r="G683" s="31"/>
    </row>
    <row r="684" spans="1:7" hidden="1" x14ac:dyDescent="0.2">
      <c r="A684" s="36" t="s">
        <v>639</v>
      </c>
      <c r="B684" s="36" t="s">
        <v>15</v>
      </c>
      <c r="C684" s="36" t="s">
        <v>67</v>
      </c>
      <c r="D684" s="36">
        <v>1970</v>
      </c>
      <c r="E684" s="36" t="s">
        <v>667</v>
      </c>
      <c r="F684" s="36" t="s">
        <v>88</v>
      </c>
      <c r="G684" s="31"/>
    </row>
    <row r="685" spans="1:7" hidden="1" x14ac:dyDescent="0.2">
      <c r="A685" s="36" t="s">
        <v>639</v>
      </c>
      <c r="B685" s="36" t="s">
        <v>15</v>
      </c>
      <c r="C685" s="36" t="s">
        <v>67</v>
      </c>
      <c r="D685" s="36">
        <v>1990</v>
      </c>
      <c r="E685" s="36" t="s">
        <v>668</v>
      </c>
      <c r="F685" s="36" t="s">
        <v>88</v>
      </c>
      <c r="G685" s="31"/>
    </row>
    <row r="686" spans="1:7" hidden="1" x14ac:dyDescent="0.2">
      <c r="A686" s="36" t="s">
        <v>639</v>
      </c>
      <c r="B686" s="36" t="s">
        <v>15</v>
      </c>
      <c r="C686" s="36" t="s">
        <v>67</v>
      </c>
      <c r="D686" s="36">
        <v>1999</v>
      </c>
      <c r="E686" s="36" t="s">
        <v>665</v>
      </c>
      <c r="F686" s="36" t="s">
        <v>88</v>
      </c>
      <c r="G686" s="31"/>
    </row>
    <row r="687" spans="1:7" hidden="1" x14ac:dyDescent="0.2">
      <c r="A687" s="36" t="s">
        <v>639</v>
      </c>
      <c r="B687" s="36" t="s">
        <v>15</v>
      </c>
      <c r="C687" s="36" t="s">
        <v>67</v>
      </c>
      <c r="D687" s="36">
        <v>2003</v>
      </c>
      <c r="E687" s="36" t="s">
        <v>669</v>
      </c>
      <c r="F687" s="36" t="s">
        <v>88</v>
      </c>
      <c r="G687" s="31"/>
    </row>
    <row r="688" spans="1:7" hidden="1" x14ac:dyDescent="0.2">
      <c r="A688" s="36" t="s">
        <v>639</v>
      </c>
      <c r="B688" s="36" t="s">
        <v>15</v>
      </c>
      <c r="C688" s="36" t="s">
        <v>67</v>
      </c>
      <c r="D688" s="36">
        <v>2007</v>
      </c>
      <c r="E688" s="36" t="s">
        <v>666</v>
      </c>
      <c r="F688" s="36" t="s">
        <v>88</v>
      </c>
      <c r="G688" s="31"/>
    </row>
    <row r="689" spans="1:7" hidden="1" x14ac:dyDescent="0.2">
      <c r="A689" s="36" t="s">
        <v>639</v>
      </c>
      <c r="B689" s="36" t="s">
        <v>15</v>
      </c>
      <c r="C689" s="36" t="s">
        <v>67</v>
      </c>
      <c r="D689" s="36">
        <v>2010</v>
      </c>
      <c r="E689" s="36" t="s">
        <v>670</v>
      </c>
      <c r="F689" s="36" t="s">
        <v>88</v>
      </c>
      <c r="G689" s="31"/>
    </row>
    <row r="690" spans="1:7" hidden="1" x14ac:dyDescent="0.2">
      <c r="A690" s="36" t="s">
        <v>639</v>
      </c>
      <c r="B690" s="36" t="s">
        <v>15</v>
      </c>
      <c r="C690" s="36" t="s">
        <v>67</v>
      </c>
      <c r="D690" s="36">
        <v>2027</v>
      </c>
      <c r="E690" s="36" t="s">
        <v>672</v>
      </c>
      <c r="F690" s="36" t="s">
        <v>88</v>
      </c>
      <c r="G690" s="31"/>
    </row>
    <row r="691" spans="1:7" hidden="1" x14ac:dyDescent="0.2">
      <c r="A691" s="36" t="s">
        <v>639</v>
      </c>
      <c r="B691" s="36" t="s">
        <v>15</v>
      </c>
      <c r="C691" s="36" t="s">
        <v>64</v>
      </c>
      <c r="D691" s="36">
        <v>1970</v>
      </c>
      <c r="E691" s="36" t="s">
        <v>667</v>
      </c>
      <c r="F691" s="36" t="s">
        <v>88</v>
      </c>
      <c r="G691" s="31"/>
    </row>
    <row r="692" spans="1:7" hidden="1" x14ac:dyDescent="0.2">
      <c r="A692" s="36" t="s">
        <v>639</v>
      </c>
      <c r="B692" s="36" t="s">
        <v>15</v>
      </c>
      <c r="C692" s="36" t="s">
        <v>64</v>
      </c>
      <c r="D692" s="36">
        <v>1990</v>
      </c>
      <c r="E692" s="36" t="s">
        <v>668</v>
      </c>
      <c r="F692" s="36" t="s">
        <v>88</v>
      </c>
      <c r="G692" s="31"/>
    </row>
    <row r="693" spans="1:7" hidden="1" x14ac:dyDescent="0.2">
      <c r="A693" s="36" t="s">
        <v>639</v>
      </c>
      <c r="B693" s="36" t="s">
        <v>15</v>
      </c>
      <c r="C693" s="36" t="s">
        <v>64</v>
      </c>
      <c r="D693" s="36">
        <v>1999</v>
      </c>
      <c r="E693" s="36" t="s">
        <v>665</v>
      </c>
      <c r="F693" s="36" t="s">
        <v>88</v>
      </c>
      <c r="G693" s="31"/>
    </row>
    <row r="694" spans="1:7" hidden="1" x14ac:dyDescent="0.2">
      <c r="A694" s="36" t="s">
        <v>639</v>
      </c>
      <c r="B694" s="36" t="s">
        <v>15</v>
      </c>
      <c r="C694" s="36" t="s">
        <v>64</v>
      </c>
      <c r="D694" s="36">
        <v>2003</v>
      </c>
      <c r="E694" s="36" t="s">
        <v>669</v>
      </c>
      <c r="F694" s="36" t="s">
        <v>88</v>
      </c>
      <c r="G694" s="31"/>
    </row>
    <row r="695" spans="1:7" hidden="1" x14ac:dyDescent="0.2">
      <c r="A695" s="36" t="s">
        <v>639</v>
      </c>
      <c r="B695" s="36" t="s">
        <v>15</v>
      </c>
      <c r="C695" s="36" t="s">
        <v>64</v>
      </c>
      <c r="D695" s="36">
        <v>2007</v>
      </c>
      <c r="E695" s="36" t="s">
        <v>666</v>
      </c>
      <c r="F695" s="36" t="s">
        <v>88</v>
      </c>
      <c r="G695" s="31"/>
    </row>
    <row r="696" spans="1:7" hidden="1" x14ac:dyDescent="0.2">
      <c r="A696" s="36" t="s">
        <v>639</v>
      </c>
      <c r="B696" s="36" t="s">
        <v>15</v>
      </c>
      <c r="C696" s="36" t="s">
        <v>64</v>
      </c>
      <c r="D696" s="36">
        <v>2010</v>
      </c>
      <c r="E696" s="36" t="s">
        <v>670</v>
      </c>
      <c r="F696" s="36" t="s">
        <v>88</v>
      </c>
      <c r="G696" s="31"/>
    </row>
    <row r="697" spans="1:7" hidden="1" x14ac:dyDescent="0.2">
      <c r="A697" s="36" t="s">
        <v>639</v>
      </c>
      <c r="B697" s="36" t="s">
        <v>15</v>
      </c>
      <c r="C697" s="36" t="s">
        <v>64</v>
      </c>
      <c r="D697" s="36">
        <v>2017</v>
      </c>
      <c r="E697" s="36" t="s">
        <v>673</v>
      </c>
      <c r="F697" s="36" t="s">
        <v>88</v>
      </c>
      <c r="G697" s="31"/>
    </row>
    <row r="698" spans="1:7" hidden="1" x14ac:dyDescent="0.2">
      <c r="A698" s="36" t="s">
        <v>639</v>
      </c>
      <c r="B698" s="36" t="s">
        <v>15</v>
      </c>
      <c r="C698" s="36" t="s">
        <v>64</v>
      </c>
      <c r="D698" s="36">
        <v>2025</v>
      </c>
      <c r="E698" s="36" t="s">
        <v>674</v>
      </c>
      <c r="F698" s="36" t="s">
        <v>88</v>
      </c>
      <c r="G698" s="31"/>
    </row>
    <row r="699" spans="1:7" hidden="1" x14ac:dyDescent="0.2">
      <c r="A699" s="36" t="s">
        <v>639</v>
      </c>
      <c r="B699" s="36" t="s">
        <v>16</v>
      </c>
      <c r="C699" s="36" t="s">
        <v>64</v>
      </c>
      <c r="D699" s="36">
        <v>2003</v>
      </c>
      <c r="E699" s="36" t="s">
        <v>669</v>
      </c>
      <c r="F699" s="36" t="s">
        <v>88</v>
      </c>
      <c r="G699" s="31"/>
    </row>
    <row r="700" spans="1:7" hidden="1" x14ac:dyDescent="0.2">
      <c r="A700" s="36" t="s">
        <v>639</v>
      </c>
      <c r="B700" s="36" t="s">
        <v>16</v>
      </c>
      <c r="C700" s="36" t="s">
        <v>64</v>
      </c>
      <c r="D700" s="36">
        <v>2007</v>
      </c>
      <c r="E700" s="36" t="s">
        <v>666</v>
      </c>
      <c r="F700" s="36" t="s">
        <v>88</v>
      </c>
      <c r="G700" s="31"/>
    </row>
    <row r="701" spans="1:7" hidden="1" x14ac:dyDescent="0.2">
      <c r="A701" s="36" t="s">
        <v>639</v>
      </c>
      <c r="B701" s="36" t="s">
        <v>16</v>
      </c>
      <c r="C701" s="36" t="s">
        <v>64</v>
      </c>
      <c r="D701" s="36">
        <v>2017</v>
      </c>
      <c r="E701" s="36" t="s">
        <v>673</v>
      </c>
      <c r="F701" s="36" t="s">
        <v>88</v>
      </c>
      <c r="G701" s="31"/>
    </row>
    <row r="702" spans="1:7" hidden="1" x14ac:dyDescent="0.2">
      <c r="A702" s="36" t="s">
        <v>639</v>
      </c>
      <c r="B702" s="36" t="s">
        <v>16</v>
      </c>
      <c r="C702" s="36" t="s">
        <v>64</v>
      </c>
      <c r="D702" s="36">
        <v>2025</v>
      </c>
      <c r="E702" s="36" t="s">
        <v>674</v>
      </c>
      <c r="F702" s="36" t="s">
        <v>88</v>
      </c>
      <c r="G702" s="31"/>
    </row>
    <row r="703" spans="1:7" hidden="1" x14ac:dyDescent="0.2">
      <c r="A703" s="36" t="s">
        <v>466</v>
      </c>
      <c r="B703" s="36" t="s">
        <v>15</v>
      </c>
      <c r="C703" s="36" t="s">
        <v>67</v>
      </c>
      <c r="D703" s="36">
        <v>2008</v>
      </c>
      <c r="E703" s="36" t="s">
        <v>69</v>
      </c>
      <c r="F703" s="36" t="s">
        <v>88</v>
      </c>
      <c r="G703" s="31"/>
    </row>
    <row r="704" spans="1:7" hidden="1" x14ac:dyDescent="0.2">
      <c r="A704" s="36" t="s">
        <v>466</v>
      </c>
      <c r="B704" s="36" t="s">
        <v>15</v>
      </c>
      <c r="C704" s="36" t="s">
        <v>67</v>
      </c>
      <c r="D704" s="36">
        <v>2018</v>
      </c>
      <c r="E704" s="36" t="s">
        <v>70</v>
      </c>
      <c r="F704" s="36" t="s">
        <v>88</v>
      </c>
      <c r="G704" s="31"/>
    </row>
    <row r="705" spans="1:8" hidden="1" x14ac:dyDescent="0.2">
      <c r="A705" s="36" t="s">
        <v>466</v>
      </c>
      <c r="B705" s="36" t="s">
        <v>15</v>
      </c>
      <c r="C705" s="36" t="s">
        <v>67</v>
      </c>
      <c r="D705" s="36">
        <v>2021</v>
      </c>
      <c r="E705" s="36" t="s">
        <v>93</v>
      </c>
      <c r="F705" s="36" t="s">
        <v>88</v>
      </c>
      <c r="G705" s="31"/>
    </row>
    <row r="706" spans="1:8" hidden="1" x14ac:dyDescent="0.2">
      <c r="A706" s="36" t="s">
        <v>466</v>
      </c>
      <c r="B706" s="36" t="s">
        <v>15</v>
      </c>
      <c r="C706" s="36" t="s">
        <v>64</v>
      </c>
      <c r="D706" s="36">
        <v>1970</v>
      </c>
      <c r="E706" s="36" t="s">
        <v>65</v>
      </c>
      <c r="F706" s="36" t="s">
        <v>88</v>
      </c>
      <c r="G706" s="31"/>
    </row>
    <row r="707" spans="1:8" hidden="1" x14ac:dyDescent="0.2">
      <c r="A707" s="36" t="s">
        <v>466</v>
      </c>
      <c r="B707" s="36" t="s">
        <v>15</v>
      </c>
      <c r="C707" s="36" t="s">
        <v>64</v>
      </c>
      <c r="D707" s="36">
        <v>2008</v>
      </c>
      <c r="E707" s="36" t="s">
        <v>69</v>
      </c>
      <c r="F707" s="36" t="s">
        <v>88</v>
      </c>
      <c r="G707" s="31"/>
    </row>
    <row r="708" spans="1:8" hidden="1" x14ac:dyDescent="0.2">
      <c r="A708" s="36" t="s">
        <v>466</v>
      </c>
      <c r="B708" s="36" t="s">
        <v>15</v>
      </c>
      <c r="C708" s="36" t="s">
        <v>64</v>
      </c>
      <c r="D708" s="36">
        <v>2018</v>
      </c>
      <c r="E708" s="36" t="s">
        <v>70</v>
      </c>
      <c r="F708" s="36" t="s">
        <v>88</v>
      </c>
      <c r="G708" s="31"/>
    </row>
    <row r="709" spans="1:8" hidden="1" x14ac:dyDescent="0.2">
      <c r="A709" s="36" t="s">
        <v>466</v>
      </c>
      <c r="B709" s="36" t="s">
        <v>15</v>
      </c>
      <c r="C709" s="36" t="s">
        <v>64</v>
      </c>
      <c r="D709" s="36">
        <v>2021</v>
      </c>
      <c r="E709" s="36" t="s">
        <v>93</v>
      </c>
      <c r="F709" s="36" t="s">
        <v>88</v>
      </c>
      <c r="G709" s="31"/>
    </row>
    <row r="710" spans="1:8" hidden="1" x14ac:dyDescent="0.2">
      <c r="A710" s="36" t="s">
        <v>466</v>
      </c>
      <c r="B710" s="36" t="s">
        <v>16</v>
      </c>
      <c r="C710" s="36" t="s">
        <v>67</v>
      </c>
      <c r="D710" s="36">
        <v>2021</v>
      </c>
      <c r="E710" s="36" t="s">
        <v>93</v>
      </c>
      <c r="F710" s="36" t="s">
        <v>88</v>
      </c>
      <c r="G710" s="31"/>
    </row>
    <row r="711" spans="1:8" hidden="1" x14ac:dyDescent="0.2">
      <c r="A711" s="36" t="s">
        <v>466</v>
      </c>
      <c r="B711" s="36" t="s">
        <v>16</v>
      </c>
      <c r="C711" s="36" t="s">
        <v>64</v>
      </c>
      <c r="D711" s="36">
        <v>2014</v>
      </c>
      <c r="E711" s="36" t="s">
        <v>69</v>
      </c>
      <c r="F711" s="36" t="s">
        <v>88</v>
      </c>
      <c r="G711" s="31"/>
    </row>
    <row r="712" spans="1:8" hidden="1" x14ac:dyDescent="0.2">
      <c r="A712" s="36" t="s">
        <v>466</v>
      </c>
      <c r="B712" s="36" t="s">
        <v>16</v>
      </c>
      <c r="C712" s="36" t="s">
        <v>64</v>
      </c>
      <c r="D712" s="36">
        <v>2017</v>
      </c>
      <c r="E712" s="36" t="s">
        <v>70</v>
      </c>
      <c r="F712" s="36" t="s">
        <v>88</v>
      </c>
      <c r="G712" s="36" t="s">
        <v>722</v>
      </c>
      <c r="H712" t="s">
        <v>720</v>
      </c>
    </row>
    <row r="713" spans="1:8" hidden="1" x14ac:dyDescent="0.2">
      <c r="A713" s="36" t="s">
        <v>466</v>
      </c>
      <c r="B713" s="36" t="s">
        <v>16</v>
      </c>
      <c r="C713" s="36" t="s">
        <v>64</v>
      </c>
      <c r="D713" s="36">
        <v>2021</v>
      </c>
      <c r="E713" s="36" t="s">
        <v>93</v>
      </c>
      <c r="F713" s="36" t="s">
        <v>88</v>
      </c>
      <c r="G713" s="36" t="s">
        <v>722</v>
      </c>
      <c r="H713" t="s">
        <v>720</v>
      </c>
    </row>
    <row r="714" spans="1:8" hidden="1" x14ac:dyDescent="0.2">
      <c r="A714" s="36" t="s">
        <v>466</v>
      </c>
      <c r="B714" s="36" t="s">
        <v>16</v>
      </c>
      <c r="C714" s="36" t="s">
        <v>0</v>
      </c>
      <c r="D714" s="36">
        <v>2007</v>
      </c>
      <c r="E714" s="36" t="s">
        <v>69</v>
      </c>
      <c r="F714" s="36" t="s">
        <v>88</v>
      </c>
      <c r="G714" s="36" t="s">
        <v>722</v>
      </c>
      <c r="H714" t="s">
        <v>720</v>
      </c>
    </row>
    <row r="715" spans="1:8" hidden="1" x14ac:dyDescent="0.2">
      <c r="A715" s="36" t="s">
        <v>466</v>
      </c>
      <c r="B715" s="36" t="s">
        <v>16</v>
      </c>
      <c r="C715" s="36" t="s">
        <v>0</v>
      </c>
      <c r="D715" s="36">
        <v>2017</v>
      </c>
      <c r="E715" s="36" t="s">
        <v>68</v>
      </c>
      <c r="F715" s="36" t="s">
        <v>88</v>
      </c>
      <c r="G715" s="36" t="s">
        <v>722</v>
      </c>
      <c r="H715" t="s">
        <v>720</v>
      </c>
    </row>
    <row r="716" spans="1:8" hidden="1" x14ac:dyDescent="0.2">
      <c r="A716" s="36" t="s">
        <v>466</v>
      </c>
      <c r="B716" s="36" t="s">
        <v>15</v>
      </c>
      <c r="C716" s="36" t="s">
        <v>0</v>
      </c>
      <c r="D716" s="36">
        <v>2007</v>
      </c>
      <c r="E716" s="36" t="s">
        <v>69</v>
      </c>
      <c r="F716" s="36" t="s">
        <v>88</v>
      </c>
      <c r="G716" s="36" t="s">
        <v>722</v>
      </c>
      <c r="H716" t="s">
        <v>720</v>
      </c>
    </row>
    <row r="717" spans="1:8" hidden="1" x14ac:dyDescent="0.2">
      <c r="A717" s="36" t="s">
        <v>466</v>
      </c>
      <c r="B717" s="36" t="s">
        <v>15</v>
      </c>
      <c r="C717" s="36" t="s">
        <v>0</v>
      </c>
      <c r="D717" s="36">
        <v>2017</v>
      </c>
      <c r="E717" s="36" t="s">
        <v>68</v>
      </c>
      <c r="F717" s="36" t="s">
        <v>88</v>
      </c>
      <c r="G717" s="36" t="s">
        <v>727</v>
      </c>
      <c r="H717" t="s">
        <v>720</v>
      </c>
    </row>
    <row r="718" spans="1:8" hidden="1" x14ac:dyDescent="0.2">
      <c r="A718" s="36" t="s">
        <v>328</v>
      </c>
      <c r="B718" s="36" t="s">
        <v>16</v>
      </c>
      <c r="C718" s="36" t="s">
        <v>67</v>
      </c>
      <c r="D718" s="36">
        <v>1970</v>
      </c>
      <c r="E718" s="36" t="s">
        <v>65</v>
      </c>
      <c r="F718" s="36" t="s">
        <v>88</v>
      </c>
      <c r="G718" s="36" t="s">
        <v>727</v>
      </c>
      <c r="H718" t="s">
        <v>720</v>
      </c>
    </row>
    <row r="719" spans="1:8" hidden="1" x14ac:dyDescent="0.2">
      <c r="A719" s="36" t="s">
        <v>328</v>
      </c>
      <c r="B719" s="36" t="s">
        <v>16</v>
      </c>
      <c r="C719" s="36" t="s">
        <v>67</v>
      </c>
      <c r="D719" s="36">
        <v>2008</v>
      </c>
      <c r="E719" s="36" t="s">
        <v>69</v>
      </c>
      <c r="F719" s="36" t="s">
        <v>88</v>
      </c>
      <c r="G719" s="36" t="s">
        <v>727</v>
      </c>
      <c r="H719" t="s">
        <v>720</v>
      </c>
    </row>
    <row r="720" spans="1:8" hidden="1" x14ac:dyDescent="0.2">
      <c r="A720" s="36" t="s">
        <v>328</v>
      </c>
      <c r="B720" s="36" t="s">
        <v>16</v>
      </c>
      <c r="C720" s="36" t="s">
        <v>64</v>
      </c>
      <c r="D720" s="36">
        <v>1970</v>
      </c>
      <c r="E720" s="36" t="s">
        <v>65</v>
      </c>
      <c r="F720" s="36" t="s">
        <v>88</v>
      </c>
      <c r="H720" t="s">
        <v>720</v>
      </c>
    </row>
    <row r="721" spans="1:8" hidden="1" x14ac:dyDescent="0.2">
      <c r="A721" s="36" t="s">
        <v>328</v>
      </c>
      <c r="B721" s="36" t="s">
        <v>16</v>
      </c>
      <c r="C721" s="36" t="s">
        <v>64</v>
      </c>
      <c r="D721" s="36">
        <v>2005</v>
      </c>
      <c r="E721" s="36" t="s">
        <v>92</v>
      </c>
      <c r="F721" s="36" t="s">
        <v>88</v>
      </c>
      <c r="H721" t="s">
        <v>720</v>
      </c>
    </row>
    <row r="722" spans="1:8" hidden="1" x14ac:dyDescent="0.2">
      <c r="A722" s="36" t="s">
        <v>328</v>
      </c>
      <c r="B722" s="36" t="s">
        <v>16</v>
      </c>
      <c r="C722" s="36" t="s">
        <v>64</v>
      </c>
      <c r="D722" s="36">
        <v>2008</v>
      </c>
      <c r="E722" s="36" t="s">
        <v>69</v>
      </c>
      <c r="F722" s="36" t="s">
        <v>88</v>
      </c>
      <c r="H722" t="s">
        <v>720</v>
      </c>
    </row>
    <row r="723" spans="1:8" hidden="1" x14ac:dyDescent="0.2">
      <c r="A723" s="36" t="s">
        <v>328</v>
      </c>
      <c r="B723" s="36" t="s">
        <v>16</v>
      </c>
      <c r="C723" s="58" t="s">
        <v>0</v>
      </c>
      <c r="D723" s="58">
        <v>1970</v>
      </c>
      <c r="E723" s="58" t="s">
        <v>65</v>
      </c>
      <c r="F723" s="36" t="s">
        <v>88</v>
      </c>
      <c r="G723" s="47" t="s">
        <v>721</v>
      </c>
      <c r="H723" t="s">
        <v>720</v>
      </c>
    </row>
    <row r="724" spans="1:8" hidden="1" x14ac:dyDescent="0.2">
      <c r="A724" s="36" t="s">
        <v>328</v>
      </c>
      <c r="B724" s="36" t="s">
        <v>16</v>
      </c>
      <c r="C724" s="58" t="s">
        <v>0</v>
      </c>
      <c r="D724" s="58">
        <v>2005</v>
      </c>
      <c r="E724" s="58" t="s">
        <v>92</v>
      </c>
      <c r="F724" s="36" t="s">
        <v>88</v>
      </c>
      <c r="H724" t="s">
        <v>720</v>
      </c>
    </row>
    <row r="725" spans="1:8" hidden="1" x14ac:dyDescent="0.2">
      <c r="A725" s="36" t="s">
        <v>328</v>
      </c>
      <c r="B725" s="36" t="s">
        <v>16</v>
      </c>
      <c r="C725" s="58" t="s">
        <v>0</v>
      </c>
      <c r="D725" s="58">
        <v>2008</v>
      </c>
      <c r="E725" s="58" t="s">
        <v>69</v>
      </c>
      <c r="F725" s="36" t="s">
        <v>88</v>
      </c>
      <c r="G725" s="36" t="s">
        <v>727</v>
      </c>
      <c r="H725" t="s">
        <v>720</v>
      </c>
    </row>
    <row r="726" spans="1:8" hidden="1" x14ac:dyDescent="0.2">
      <c r="A726" s="36" t="s">
        <v>328</v>
      </c>
      <c r="B726" s="36" t="s">
        <v>15</v>
      </c>
      <c r="C726" s="36" t="s">
        <v>67</v>
      </c>
      <c r="D726" s="36">
        <v>1970</v>
      </c>
      <c r="E726" s="36" t="s">
        <v>65</v>
      </c>
      <c r="F726" s="36" t="s">
        <v>88</v>
      </c>
      <c r="G726" s="36" t="s">
        <v>727</v>
      </c>
      <c r="H726" t="s">
        <v>720</v>
      </c>
    </row>
    <row r="727" spans="1:8" hidden="1" x14ac:dyDescent="0.2">
      <c r="A727" s="36" t="s">
        <v>328</v>
      </c>
      <c r="B727" s="36" t="s">
        <v>15</v>
      </c>
      <c r="C727" s="36" t="s">
        <v>67</v>
      </c>
      <c r="D727" s="36">
        <v>2008</v>
      </c>
      <c r="E727" s="36" t="s">
        <v>69</v>
      </c>
      <c r="F727" s="36" t="s">
        <v>88</v>
      </c>
      <c r="G727" s="36" t="s">
        <v>727</v>
      </c>
      <c r="H727" t="s">
        <v>720</v>
      </c>
    </row>
    <row r="728" spans="1:8" hidden="1" x14ac:dyDescent="0.2">
      <c r="A728" s="36" t="s">
        <v>328</v>
      </c>
      <c r="B728" s="36" t="s">
        <v>15</v>
      </c>
      <c r="C728" s="36" t="s">
        <v>64</v>
      </c>
      <c r="D728" s="36">
        <v>1970</v>
      </c>
      <c r="E728" s="36" t="s">
        <v>65</v>
      </c>
      <c r="F728" s="36" t="s">
        <v>724</v>
      </c>
      <c r="G728" s="36" t="s">
        <v>703</v>
      </c>
      <c r="H728" s="36" t="s">
        <v>720</v>
      </c>
    </row>
    <row r="729" spans="1:8" hidden="1" x14ac:dyDescent="0.2">
      <c r="A729" s="36" t="s">
        <v>328</v>
      </c>
      <c r="B729" s="36" t="s">
        <v>15</v>
      </c>
      <c r="C729" s="36" t="s">
        <v>64</v>
      </c>
      <c r="D729" s="36">
        <v>2005</v>
      </c>
      <c r="E729" s="36" t="s">
        <v>92</v>
      </c>
      <c r="F729" s="36" t="s">
        <v>724</v>
      </c>
      <c r="G729" s="36" t="s">
        <v>703</v>
      </c>
      <c r="H729" s="36" t="s">
        <v>720</v>
      </c>
    </row>
    <row r="730" spans="1:8" hidden="1" x14ac:dyDescent="0.2">
      <c r="A730" s="36" t="s">
        <v>328</v>
      </c>
      <c r="B730" s="36" t="s">
        <v>15</v>
      </c>
      <c r="C730" s="36" t="s">
        <v>64</v>
      </c>
      <c r="D730" s="36">
        <v>2008</v>
      </c>
      <c r="E730" s="36" t="s">
        <v>69</v>
      </c>
      <c r="F730" s="36" t="s">
        <v>724</v>
      </c>
      <c r="G730" s="47" t="s">
        <v>728</v>
      </c>
      <c r="H730" s="36" t="s">
        <v>720</v>
      </c>
    </row>
    <row r="731" spans="1:8" hidden="1" x14ac:dyDescent="0.2">
      <c r="A731" s="36" t="s">
        <v>328</v>
      </c>
      <c r="B731" s="36" t="s">
        <v>15</v>
      </c>
      <c r="C731" s="58" t="s">
        <v>0</v>
      </c>
      <c r="D731" s="58">
        <v>1970</v>
      </c>
      <c r="E731" s="58" t="s">
        <v>65</v>
      </c>
      <c r="F731" s="36" t="s">
        <v>724</v>
      </c>
      <c r="G731" s="47" t="s">
        <v>728</v>
      </c>
      <c r="H731" s="36" t="s">
        <v>720</v>
      </c>
    </row>
    <row r="732" spans="1:8" hidden="1" x14ac:dyDescent="0.2">
      <c r="A732" s="36" t="s">
        <v>328</v>
      </c>
      <c r="B732" s="36" t="s">
        <v>15</v>
      </c>
      <c r="C732" s="58" t="s">
        <v>0</v>
      </c>
      <c r="D732" s="58">
        <v>2005</v>
      </c>
      <c r="E732" s="58" t="s">
        <v>92</v>
      </c>
      <c r="F732" s="36" t="s">
        <v>724</v>
      </c>
      <c r="G732" s="36" t="s">
        <v>703</v>
      </c>
      <c r="H732" s="36" t="s">
        <v>720</v>
      </c>
    </row>
    <row r="733" spans="1:8" hidden="1" x14ac:dyDescent="0.2">
      <c r="A733" s="36" t="s">
        <v>328</v>
      </c>
      <c r="B733" s="36" t="s">
        <v>15</v>
      </c>
      <c r="C733" s="58" t="s">
        <v>0</v>
      </c>
      <c r="D733" s="58">
        <v>2008</v>
      </c>
      <c r="E733" s="58" t="s">
        <v>69</v>
      </c>
      <c r="F733" s="36" t="s">
        <v>724</v>
      </c>
      <c r="G733" s="36" t="s">
        <v>703</v>
      </c>
      <c r="H733" s="36" t="s">
        <v>720</v>
      </c>
    </row>
    <row r="734" spans="1:8" hidden="1" x14ac:dyDescent="0.2">
      <c r="A734" s="36" t="s">
        <v>328</v>
      </c>
      <c r="B734" s="36" t="s">
        <v>16</v>
      </c>
      <c r="C734" s="36" t="s">
        <v>67</v>
      </c>
      <c r="D734" s="36">
        <v>1970</v>
      </c>
      <c r="E734" s="36" t="s">
        <v>65</v>
      </c>
      <c r="F734" s="36" t="s">
        <v>724</v>
      </c>
      <c r="G734" s="36" t="s">
        <v>703</v>
      </c>
      <c r="H734" s="36" t="s">
        <v>720</v>
      </c>
    </row>
    <row r="735" spans="1:8" hidden="1" x14ac:dyDescent="0.2">
      <c r="A735" s="36" t="s">
        <v>328</v>
      </c>
      <c r="B735" s="36" t="s">
        <v>16</v>
      </c>
      <c r="C735" s="36" t="s">
        <v>67</v>
      </c>
      <c r="D735" s="36">
        <v>2008</v>
      </c>
      <c r="E735" s="36" t="s">
        <v>69</v>
      </c>
      <c r="F735" s="36" t="s">
        <v>724</v>
      </c>
      <c r="G735" s="47" t="s">
        <v>728</v>
      </c>
      <c r="H735" s="36" t="s">
        <v>720</v>
      </c>
    </row>
    <row r="736" spans="1:8" hidden="1" x14ac:dyDescent="0.2">
      <c r="A736" s="36" t="s">
        <v>328</v>
      </c>
      <c r="B736" s="36" t="s">
        <v>16</v>
      </c>
      <c r="C736" s="60" t="s">
        <v>67</v>
      </c>
      <c r="D736" s="60">
        <v>2021</v>
      </c>
      <c r="E736" s="60" t="s">
        <v>70</v>
      </c>
      <c r="F736" s="36" t="s">
        <v>724</v>
      </c>
      <c r="G736" s="47" t="s">
        <v>728</v>
      </c>
      <c r="H736" s="36" t="s">
        <v>720</v>
      </c>
    </row>
    <row r="737" spans="1:8" hidden="1" x14ac:dyDescent="0.2">
      <c r="A737" s="36" t="s">
        <v>328</v>
      </c>
      <c r="B737" s="36" t="s">
        <v>16</v>
      </c>
      <c r="C737" s="60" t="s">
        <v>67</v>
      </c>
      <c r="D737" s="60">
        <v>2025</v>
      </c>
      <c r="E737" s="60" t="s">
        <v>83</v>
      </c>
      <c r="F737" s="36" t="s">
        <v>724</v>
      </c>
      <c r="G737" s="36" t="s">
        <v>703</v>
      </c>
      <c r="H737" s="36" t="s">
        <v>720</v>
      </c>
    </row>
    <row r="738" spans="1:8" hidden="1" x14ac:dyDescent="0.2">
      <c r="A738" s="36" t="s">
        <v>328</v>
      </c>
      <c r="B738" s="36" t="s">
        <v>16</v>
      </c>
      <c r="C738" s="36" t="s">
        <v>64</v>
      </c>
      <c r="D738" s="36">
        <v>1970</v>
      </c>
      <c r="E738" s="36" t="s">
        <v>65</v>
      </c>
      <c r="F738" s="36" t="s">
        <v>724</v>
      </c>
      <c r="G738" s="36" t="s">
        <v>703</v>
      </c>
      <c r="H738" s="36" t="s">
        <v>720</v>
      </c>
    </row>
    <row r="739" spans="1:8" hidden="1" x14ac:dyDescent="0.2">
      <c r="A739" s="36" t="s">
        <v>328</v>
      </c>
      <c r="B739" s="36" t="s">
        <v>16</v>
      </c>
      <c r="C739" s="36" t="s">
        <v>64</v>
      </c>
      <c r="D739" s="36">
        <v>2005</v>
      </c>
      <c r="E739" s="36" t="s">
        <v>92</v>
      </c>
      <c r="F739" s="36" t="s">
        <v>724</v>
      </c>
      <c r="G739" s="36" t="s">
        <v>703</v>
      </c>
      <c r="H739" s="36" t="s">
        <v>720</v>
      </c>
    </row>
    <row r="740" spans="1:8" hidden="1" x14ac:dyDescent="0.2">
      <c r="A740" s="36" t="s">
        <v>328</v>
      </c>
      <c r="B740" s="36" t="s">
        <v>16</v>
      </c>
      <c r="C740" s="36" t="s">
        <v>64</v>
      </c>
      <c r="D740" s="36">
        <v>2008</v>
      </c>
      <c r="E740" s="36" t="s">
        <v>69</v>
      </c>
      <c r="F740" s="36" t="s">
        <v>724</v>
      </c>
      <c r="G740" s="47" t="s">
        <v>728</v>
      </c>
      <c r="H740" s="36" t="s">
        <v>720</v>
      </c>
    </row>
    <row r="741" spans="1:8" hidden="1" x14ac:dyDescent="0.2">
      <c r="A741" s="36" t="s">
        <v>328</v>
      </c>
      <c r="B741" s="36" t="s">
        <v>16</v>
      </c>
      <c r="C741" s="60" t="s">
        <v>64</v>
      </c>
      <c r="D741" s="60">
        <v>2021</v>
      </c>
      <c r="E741" s="60" t="s">
        <v>70</v>
      </c>
      <c r="F741" s="36" t="s">
        <v>724</v>
      </c>
      <c r="G741" s="47" t="s">
        <v>728</v>
      </c>
      <c r="H741" s="36" t="s">
        <v>720</v>
      </c>
    </row>
    <row r="742" spans="1:8" hidden="1" x14ac:dyDescent="0.2">
      <c r="A742" s="36" t="s">
        <v>328</v>
      </c>
      <c r="B742" s="36" t="s">
        <v>16</v>
      </c>
      <c r="C742" s="60" t="s">
        <v>64</v>
      </c>
      <c r="D742" s="60">
        <v>2025</v>
      </c>
      <c r="E742" s="60" t="s">
        <v>83</v>
      </c>
      <c r="F742" s="36" t="s">
        <v>724</v>
      </c>
      <c r="G742" s="36" t="s">
        <v>703</v>
      </c>
      <c r="H742" s="36" t="s">
        <v>720</v>
      </c>
    </row>
    <row r="743" spans="1:8" hidden="1" x14ac:dyDescent="0.2">
      <c r="A743" s="36" t="s">
        <v>328</v>
      </c>
      <c r="B743" s="36" t="s">
        <v>16</v>
      </c>
      <c r="C743" s="36" t="s">
        <v>0</v>
      </c>
      <c r="D743" s="36">
        <v>1970</v>
      </c>
      <c r="E743" s="36" t="s">
        <v>65</v>
      </c>
      <c r="F743" s="36" t="s">
        <v>724</v>
      </c>
      <c r="G743" s="36" t="s">
        <v>703</v>
      </c>
      <c r="H743" s="36" t="s">
        <v>720</v>
      </c>
    </row>
    <row r="744" spans="1:8" hidden="1" x14ac:dyDescent="0.2">
      <c r="A744" s="36" t="s">
        <v>328</v>
      </c>
      <c r="B744" s="36" t="s">
        <v>16</v>
      </c>
      <c r="C744" s="36" t="s">
        <v>0</v>
      </c>
      <c r="D744" s="36">
        <v>2005</v>
      </c>
      <c r="E744" s="36" t="s">
        <v>92</v>
      </c>
      <c r="F744" s="36" t="s">
        <v>724</v>
      </c>
      <c r="G744" s="47" t="s">
        <v>728</v>
      </c>
      <c r="H744" s="36" t="s">
        <v>720</v>
      </c>
    </row>
    <row r="745" spans="1:8" hidden="1" x14ac:dyDescent="0.2">
      <c r="A745" s="36" t="s">
        <v>328</v>
      </c>
      <c r="B745" s="36" t="s">
        <v>16</v>
      </c>
      <c r="C745" s="36" t="s">
        <v>0</v>
      </c>
      <c r="D745" s="36">
        <v>2008</v>
      </c>
      <c r="E745" s="36" t="s">
        <v>69</v>
      </c>
      <c r="F745" s="36" t="s">
        <v>724</v>
      </c>
      <c r="G745" s="47" t="s">
        <v>728</v>
      </c>
      <c r="H745" s="36" t="s">
        <v>720</v>
      </c>
    </row>
    <row r="746" spans="1:8" hidden="1" x14ac:dyDescent="0.2">
      <c r="A746" s="36" t="s">
        <v>328</v>
      </c>
      <c r="B746" s="36" t="s">
        <v>16</v>
      </c>
      <c r="C746" s="60" t="s">
        <v>0</v>
      </c>
      <c r="D746" s="60">
        <v>2021</v>
      </c>
      <c r="E746" s="60" t="s">
        <v>70</v>
      </c>
      <c r="F746" s="36" t="s">
        <v>724</v>
      </c>
      <c r="G746" s="36" t="s">
        <v>703</v>
      </c>
      <c r="H746" s="36" t="s">
        <v>720</v>
      </c>
    </row>
    <row r="747" spans="1:8" hidden="1" x14ac:dyDescent="0.2">
      <c r="A747" s="36" t="s">
        <v>328</v>
      </c>
      <c r="B747" s="36" t="s">
        <v>16</v>
      </c>
      <c r="C747" s="60" t="s">
        <v>0</v>
      </c>
      <c r="D747" s="60">
        <v>2025</v>
      </c>
      <c r="E747" s="60" t="s">
        <v>93</v>
      </c>
      <c r="F747" s="36" t="s">
        <v>724</v>
      </c>
      <c r="G747" s="36" t="s">
        <v>703</v>
      </c>
      <c r="H747" s="36" t="s">
        <v>720</v>
      </c>
    </row>
    <row r="748" spans="1:8" hidden="1" x14ac:dyDescent="0.2">
      <c r="A748" s="36" t="s">
        <v>328</v>
      </c>
      <c r="B748" s="36" t="s">
        <v>15</v>
      </c>
      <c r="C748" s="36" t="s">
        <v>67</v>
      </c>
      <c r="D748" s="36">
        <v>1970</v>
      </c>
      <c r="E748" s="36" t="s">
        <v>65</v>
      </c>
      <c r="F748" s="36" t="s">
        <v>724</v>
      </c>
      <c r="G748" s="36" t="s">
        <v>703</v>
      </c>
      <c r="H748" s="36" t="s">
        <v>720</v>
      </c>
    </row>
    <row r="749" spans="1:8" hidden="1" x14ac:dyDescent="0.2">
      <c r="A749" s="36" t="s">
        <v>328</v>
      </c>
      <c r="B749" s="36" t="s">
        <v>15</v>
      </c>
      <c r="C749" s="36" t="s">
        <v>67</v>
      </c>
      <c r="D749" s="36">
        <v>2008</v>
      </c>
      <c r="E749" s="36" t="s">
        <v>69</v>
      </c>
      <c r="F749" s="36" t="s">
        <v>724</v>
      </c>
      <c r="G749" s="47" t="s">
        <v>728</v>
      </c>
      <c r="H749" s="36" t="s">
        <v>720</v>
      </c>
    </row>
    <row r="750" spans="1:8" hidden="1" x14ac:dyDescent="0.2">
      <c r="A750" s="36" t="s">
        <v>328</v>
      </c>
      <c r="B750" s="36" t="s">
        <v>15</v>
      </c>
      <c r="C750" s="60" t="s">
        <v>67</v>
      </c>
      <c r="D750" s="60">
        <v>2021</v>
      </c>
      <c r="E750" s="60" t="s">
        <v>70</v>
      </c>
      <c r="F750" s="36" t="s">
        <v>724</v>
      </c>
      <c r="G750" s="47" t="s">
        <v>728</v>
      </c>
      <c r="H750" s="36" t="s">
        <v>720</v>
      </c>
    </row>
    <row r="751" spans="1:8" hidden="1" x14ac:dyDescent="0.2">
      <c r="A751" s="36" t="s">
        <v>328</v>
      </c>
      <c r="B751" s="36" t="s">
        <v>15</v>
      </c>
      <c r="C751" s="60" t="s">
        <v>67</v>
      </c>
      <c r="D751" s="60">
        <v>2025</v>
      </c>
      <c r="E751" s="60" t="s">
        <v>83</v>
      </c>
      <c r="F751" s="36" t="s">
        <v>724</v>
      </c>
      <c r="G751" s="36" t="s">
        <v>703</v>
      </c>
      <c r="H751" s="36" t="s">
        <v>720</v>
      </c>
    </row>
    <row r="752" spans="1:8" hidden="1" x14ac:dyDescent="0.2">
      <c r="A752" s="36" t="s">
        <v>328</v>
      </c>
      <c r="B752" s="36" t="s">
        <v>15</v>
      </c>
      <c r="C752" s="36" t="s">
        <v>64</v>
      </c>
      <c r="D752" s="36">
        <v>1970</v>
      </c>
      <c r="E752" s="36" t="s">
        <v>65</v>
      </c>
      <c r="F752" s="36" t="s">
        <v>724</v>
      </c>
      <c r="G752" s="36" t="s">
        <v>703</v>
      </c>
      <c r="H752" s="36" t="s">
        <v>720</v>
      </c>
    </row>
    <row r="753" spans="1:8" hidden="1" x14ac:dyDescent="0.2">
      <c r="A753" s="36" t="s">
        <v>328</v>
      </c>
      <c r="B753" s="36" t="s">
        <v>15</v>
      </c>
      <c r="C753" s="36" t="s">
        <v>64</v>
      </c>
      <c r="D753" s="36">
        <v>2005</v>
      </c>
      <c r="E753" s="36" t="s">
        <v>92</v>
      </c>
      <c r="F753" s="36" t="s">
        <v>724</v>
      </c>
      <c r="G753" s="36" t="s">
        <v>703</v>
      </c>
      <c r="H753" s="36" t="s">
        <v>720</v>
      </c>
    </row>
    <row r="754" spans="1:8" hidden="1" x14ac:dyDescent="0.2">
      <c r="A754" s="36" t="s">
        <v>328</v>
      </c>
      <c r="B754" s="36" t="s">
        <v>15</v>
      </c>
      <c r="C754" s="36" t="s">
        <v>64</v>
      </c>
      <c r="D754" s="36">
        <v>2008</v>
      </c>
      <c r="E754" s="36" t="s">
        <v>69</v>
      </c>
      <c r="F754" s="36" t="s">
        <v>724</v>
      </c>
      <c r="G754" s="47" t="s">
        <v>728</v>
      </c>
      <c r="H754" s="36" t="s">
        <v>720</v>
      </c>
    </row>
    <row r="755" spans="1:8" hidden="1" x14ac:dyDescent="0.2">
      <c r="A755" s="36" t="s">
        <v>328</v>
      </c>
      <c r="B755" s="36" t="s">
        <v>15</v>
      </c>
      <c r="C755" s="60" t="s">
        <v>64</v>
      </c>
      <c r="D755" s="60">
        <v>2021</v>
      </c>
      <c r="E755" s="60" t="s">
        <v>70</v>
      </c>
      <c r="F755" s="36" t="s">
        <v>724</v>
      </c>
      <c r="G755" s="47" t="s">
        <v>728</v>
      </c>
      <c r="H755" s="36" t="s">
        <v>720</v>
      </c>
    </row>
    <row r="756" spans="1:8" hidden="1" x14ac:dyDescent="0.2">
      <c r="A756" s="36" t="s">
        <v>328</v>
      </c>
      <c r="B756" s="36" t="s">
        <v>15</v>
      </c>
      <c r="C756" s="60" t="s">
        <v>64</v>
      </c>
      <c r="D756" s="60">
        <v>2025</v>
      </c>
      <c r="E756" s="60" t="s">
        <v>83</v>
      </c>
      <c r="F756" s="36" t="s">
        <v>692</v>
      </c>
      <c r="G756" s="36" t="s">
        <v>703</v>
      </c>
      <c r="H756" s="36" t="s">
        <v>720</v>
      </c>
    </row>
    <row r="757" spans="1:8" hidden="1" x14ac:dyDescent="0.2">
      <c r="A757" s="36" t="s">
        <v>328</v>
      </c>
      <c r="B757" s="36" t="s">
        <v>15</v>
      </c>
      <c r="C757" s="36" t="s">
        <v>0</v>
      </c>
      <c r="D757" s="36">
        <v>1970</v>
      </c>
      <c r="E757" s="36" t="s">
        <v>65</v>
      </c>
      <c r="F757" s="36" t="s">
        <v>692</v>
      </c>
      <c r="G757" s="36" t="s">
        <v>703</v>
      </c>
      <c r="H757" s="36" t="s">
        <v>720</v>
      </c>
    </row>
    <row r="758" spans="1:8" hidden="1" x14ac:dyDescent="0.2">
      <c r="A758" s="36" t="s">
        <v>328</v>
      </c>
      <c r="B758" s="36" t="s">
        <v>15</v>
      </c>
      <c r="C758" s="36" t="s">
        <v>0</v>
      </c>
      <c r="D758" s="36">
        <v>2005</v>
      </c>
      <c r="E758" s="36" t="s">
        <v>92</v>
      </c>
      <c r="F758" s="36" t="s">
        <v>692</v>
      </c>
      <c r="G758" s="36" t="s">
        <v>728</v>
      </c>
      <c r="H758" s="36" t="s">
        <v>720</v>
      </c>
    </row>
    <row r="759" spans="1:8" hidden="1" x14ac:dyDescent="0.2">
      <c r="A759" s="36" t="s">
        <v>328</v>
      </c>
      <c r="B759" s="36" t="s">
        <v>15</v>
      </c>
      <c r="C759" s="36" t="s">
        <v>0</v>
      </c>
      <c r="D759" s="36">
        <v>2008</v>
      </c>
      <c r="E759" s="36" t="s">
        <v>69</v>
      </c>
      <c r="F759" s="36" t="s">
        <v>692</v>
      </c>
      <c r="G759" s="36" t="s">
        <v>703</v>
      </c>
      <c r="H759" s="36" t="s">
        <v>720</v>
      </c>
    </row>
    <row r="760" spans="1:8" hidden="1" x14ac:dyDescent="0.2">
      <c r="A760" s="36" t="s">
        <v>328</v>
      </c>
      <c r="B760" s="36" t="s">
        <v>15</v>
      </c>
      <c r="C760" s="60" t="s">
        <v>0</v>
      </c>
      <c r="D760" s="60">
        <v>2021</v>
      </c>
      <c r="E760" s="60" t="s">
        <v>70</v>
      </c>
      <c r="F760" s="36" t="s">
        <v>692</v>
      </c>
      <c r="G760" s="36" t="s">
        <v>703</v>
      </c>
      <c r="H760" s="36" t="s">
        <v>720</v>
      </c>
    </row>
    <row r="761" spans="1:8" hidden="1" x14ac:dyDescent="0.2">
      <c r="A761" s="36" t="s">
        <v>328</v>
      </c>
      <c r="B761" s="36" t="s">
        <v>15</v>
      </c>
      <c r="C761" s="60" t="s">
        <v>0</v>
      </c>
      <c r="D761" s="60">
        <v>2025</v>
      </c>
      <c r="E761" s="60" t="s">
        <v>93</v>
      </c>
      <c r="F761" s="36" t="s">
        <v>692</v>
      </c>
      <c r="G761" s="36" t="s">
        <v>703</v>
      </c>
      <c r="H761" s="36" t="s">
        <v>720</v>
      </c>
    </row>
    <row r="762" spans="1:8" hidden="1" x14ac:dyDescent="0.2">
      <c r="A762" s="36" t="s">
        <v>328</v>
      </c>
      <c r="B762" s="36" t="s">
        <v>16</v>
      </c>
      <c r="C762" s="36" t="s">
        <v>67</v>
      </c>
      <c r="D762" s="36">
        <v>1970</v>
      </c>
      <c r="E762" s="36" t="s">
        <v>65</v>
      </c>
      <c r="F762" s="36" t="s">
        <v>692</v>
      </c>
      <c r="G762" s="36" t="s">
        <v>728</v>
      </c>
      <c r="H762" s="36" t="s">
        <v>720</v>
      </c>
    </row>
    <row r="763" spans="1:8" hidden="1" x14ac:dyDescent="0.2">
      <c r="A763" s="36" t="s">
        <v>328</v>
      </c>
      <c r="B763" s="36" t="s">
        <v>16</v>
      </c>
      <c r="C763" s="36" t="s">
        <v>67</v>
      </c>
      <c r="D763" s="36">
        <v>2008</v>
      </c>
      <c r="E763" s="36" t="s">
        <v>69</v>
      </c>
      <c r="F763" s="36" t="s">
        <v>692</v>
      </c>
      <c r="G763" s="36" t="s">
        <v>703</v>
      </c>
      <c r="H763" s="36" t="s">
        <v>720</v>
      </c>
    </row>
    <row r="764" spans="1:8" hidden="1" x14ac:dyDescent="0.2">
      <c r="A764" s="36" t="s">
        <v>328</v>
      </c>
      <c r="B764" s="36" t="s">
        <v>16</v>
      </c>
      <c r="C764" s="60" t="s">
        <v>67</v>
      </c>
      <c r="D764" s="60">
        <v>2021</v>
      </c>
      <c r="E764" s="60" t="s">
        <v>83</v>
      </c>
      <c r="F764" s="36" t="s">
        <v>692</v>
      </c>
      <c r="G764" s="36" t="s">
        <v>703</v>
      </c>
      <c r="H764" s="36" t="s">
        <v>720</v>
      </c>
    </row>
    <row r="765" spans="1:8" hidden="1" x14ac:dyDescent="0.2">
      <c r="A765" s="36" t="s">
        <v>328</v>
      </c>
      <c r="B765" s="36" t="s">
        <v>16</v>
      </c>
      <c r="C765" s="36" t="s">
        <v>64</v>
      </c>
      <c r="D765" s="36">
        <v>1970</v>
      </c>
      <c r="E765" s="36" t="s">
        <v>65</v>
      </c>
      <c r="F765" s="36" t="s">
        <v>692</v>
      </c>
      <c r="G765" s="36" t="s">
        <v>703</v>
      </c>
      <c r="H765" s="36" t="s">
        <v>720</v>
      </c>
    </row>
    <row r="766" spans="1:8" hidden="1" x14ac:dyDescent="0.2">
      <c r="A766" s="36" t="s">
        <v>328</v>
      </c>
      <c r="B766" s="36" t="s">
        <v>16</v>
      </c>
      <c r="C766" s="36" t="s">
        <v>64</v>
      </c>
      <c r="D766" s="36">
        <v>2005</v>
      </c>
      <c r="E766" s="36" t="s">
        <v>92</v>
      </c>
      <c r="F766" s="36" t="s">
        <v>692</v>
      </c>
      <c r="G766" s="36" t="s">
        <v>728</v>
      </c>
      <c r="H766" s="36" t="s">
        <v>720</v>
      </c>
    </row>
    <row r="767" spans="1:8" hidden="1" x14ac:dyDescent="0.2">
      <c r="A767" s="36" t="s">
        <v>328</v>
      </c>
      <c r="B767" s="36" t="s">
        <v>16</v>
      </c>
      <c r="C767" s="36" t="s">
        <v>64</v>
      </c>
      <c r="D767" s="36">
        <v>2008</v>
      </c>
      <c r="E767" s="36" t="s">
        <v>69</v>
      </c>
      <c r="F767" s="36" t="s">
        <v>692</v>
      </c>
      <c r="G767" s="36" t="s">
        <v>703</v>
      </c>
      <c r="H767" s="36" t="s">
        <v>720</v>
      </c>
    </row>
    <row r="768" spans="1:8" hidden="1" x14ac:dyDescent="0.2">
      <c r="A768" s="36" t="s">
        <v>328</v>
      </c>
      <c r="B768" s="36" t="s">
        <v>16</v>
      </c>
      <c r="C768" s="60" t="s">
        <v>64</v>
      </c>
      <c r="D768" s="60">
        <v>2021</v>
      </c>
      <c r="E768" s="60" t="s">
        <v>83</v>
      </c>
      <c r="F768" s="36" t="s">
        <v>692</v>
      </c>
      <c r="G768" s="36" t="s">
        <v>703</v>
      </c>
      <c r="H768" s="36" t="s">
        <v>720</v>
      </c>
    </row>
    <row r="769" spans="1:8" hidden="1" x14ac:dyDescent="0.2">
      <c r="A769" s="36" t="s">
        <v>328</v>
      </c>
      <c r="B769" s="36" t="s">
        <v>16</v>
      </c>
      <c r="C769" s="36" t="s">
        <v>0</v>
      </c>
      <c r="D769" s="36">
        <v>1970</v>
      </c>
      <c r="E769" s="36" t="s">
        <v>65</v>
      </c>
      <c r="F769" s="36" t="s">
        <v>692</v>
      </c>
      <c r="G769" s="36" t="s">
        <v>728</v>
      </c>
      <c r="H769" s="36" t="s">
        <v>720</v>
      </c>
    </row>
    <row r="770" spans="1:8" hidden="1" x14ac:dyDescent="0.2">
      <c r="A770" s="36" t="s">
        <v>328</v>
      </c>
      <c r="B770" s="36" t="s">
        <v>16</v>
      </c>
      <c r="C770" s="36" t="s">
        <v>0</v>
      </c>
      <c r="D770" s="36">
        <v>2005</v>
      </c>
      <c r="E770" s="36" t="s">
        <v>92</v>
      </c>
      <c r="F770" s="36" t="s">
        <v>692</v>
      </c>
      <c r="G770" s="36" t="s">
        <v>703</v>
      </c>
      <c r="H770" s="36" t="s">
        <v>720</v>
      </c>
    </row>
    <row r="771" spans="1:8" hidden="1" x14ac:dyDescent="0.2">
      <c r="A771" s="36" t="s">
        <v>328</v>
      </c>
      <c r="B771" s="36" t="s">
        <v>16</v>
      </c>
      <c r="C771" s="36" t="s">
        <v>0</v>
      </c>
      <c r="D771" s="36">
        <v>2008</v>
      </c>
      <c r="E771" s="36" t="s">
        <v>69</v>
      </c>
      <c r="F771" s="36" t="s">
        <v>692</v>
      </c>
      <c r="G771" s="36" t="s">
        <v>703</v>
      </c>
      <c r="H771" s="36" t="s">
        <v>720</v>
      </c>
    </row>
    <row r="772" spans="1:8" hidden="1" x14ac:dyDescent="0.2">
      <c r="A772" s="36" t="s">
        <v>328</v>
      </c>
      <c r="B772" s="36" t="s">
        <v>16</v>
      </c>
      <c r="C772" s="60" t="s">
        <v>0</v>
      </c>
      <c r="D772" s="60">
        <v>2021</v>
      </c>
      <c r="E772" s="60" t="s">
        <v>93</v>
      </c>
      <c r="F772" s="36" t="s">
        <v>692</v>
      </c>
      <c r="G772" s="36" t="s">
        <v>703</v>
      </c>
      <c r="H772" s="36" t="s">
        <v>720</v>
      </c>
    </row>
    <row r="773" spans="1:8" hidden="1" x14ac:dyDescent="0.2">
      <c r="A773" s="36" t="s">
        <v>328</v>
      </c>
      <c r="B773" s="36" t="s">
        <v>15</v>
      </c>
      <c r="C773" s="36" t="s">
        <v>67</v>
      </c>
      <c r="D773" s="36">
        <v>1970</v>
      </c>
      <c r="E773" s="36" t="s">
        <v>65</v>
      </c>
      <c r="F773" s="36" t="s">
        <v>692</v>
      </c>
      <c r="G773" s="36" t="s">
        <v>728</v>
      </c>
      <c r="H773" s="36" t="s">
        <v>720</v>
      </c>
    </row>
    <row r="774" spans="1:8" hidden="1" x14ac:dyDescent="0.2">
      <c r="A774" s="36" t="s">
        <v>328</v>
      </c>
      <c r="B774" s="36" t="s">
        <v>15</v>
      </c>
      <c r="C774" s="36" t="s">
        <v>67</v>
      </c>
      <c r="D774" s="36">
        <v>2008</v>
      </c>
      <c r="E774" s="36" t="s">
        <v>69</v>
      </c>
      <c r="F774" s="36" t="s">
        <v>692</v>
      </c>
      <c r="G774" s="36" t="s">
        <v>703</v>
      </c>
      <c r="H774" s="36" t="s">
        <v>720</v>
      </c>
    </row>
    <row r="775" spans="1:8" hidden="1" x14ac:dyDescent="0.2">
      <c r="A775" s="36" t="s">
        <v>328</v>
      </c>
      <c r="B775" s="36" t="s">
        <v>15</v>
      </c>
      <c r="C775" s="60" t="s">
        <v>67</v>
      </c>
      <c r="D775" s="60">
        <v>2021</v>
      </c>
      <c r="E775" s="60" t="s">
        <v>83</v>
      </c>
      <c r="F775" s="36" t="s">
        <v>692</v>
      </c>
      <c r="G775" s="36" t="s">
        <v>703</v>
      </c>
      <c r="H775" s="36" t="s">
        <v>720</v>
      </c>
    </row>
    <row r="776" spans="1:8" hidden="1" x14ac:dyDescent="0.2">
      <c r="A776" s="36" t="s">
        <v>328</v>
      </c>
      <c r="B776" s="36" t="s">
        <v>15</v>
      </c>
      <c r="C776" s="36" t="s">
        <v>64</v>
      </c>
      <c r="D776" s="36">
        <v>1970</v>
      </c>
      <c r="E776" s="36" t="s">
        <v>65</v>
      </c>
      <c r="F776" s="36" t="s">
        <v>692</v>
      </c>
      <c r="G776" s="36" t="s">
        <v>703</v>
      </c>
      <c r="H776" s="36" t="s">
        <v>720</v>
      </c>
    </row>
    <row r="777" spans="1:8" hidden="1" x14ac:dyDescent="0.2">
      <c r="A777" s="36" t="s">
        <v>328</v>
      </c>
      <c r="B777" s="36" t="s">
        <v>15</v>
      </c>
      <c r="C777" s="36" t="s">
        <v>64</v>
      </c>
      <c r="D777" s="36">
        <v>2005</v>
      </c>
      <c r="E777" s="36" t="s">
        <v>92</v>
      </c>
      <c r="F777" s="36" t="s">
        <v>692</v>
      </c>
      <c r="G777" s="36" t="s">
        <v>728</v>
      </c>
      <c r="H777" s="36" t="s">
        <v>720</v>
      </c>
    </row>
    <row r="778" spans="1:8" hidden="1" x14ac:dyDescent="0.2">
      <c r="A778" s="36" t="s">
        <v>328</v>
      </c>
      <c r="B778" s="36" t="s">
        <v>15</v>
      </c>
      <c r="C778" s="36" t="s">
        <v>64</v>
      </c>
      <c r="D778" s="36">
        <v>2008</v>
      </c>
      <c r="E778" s="36" t="s">
        <v>69</v>
      </c>
      <c r="F778" s="36" t="s">
        <v>88</v>
      </c>
      <c r="G778" s="31"/>
    </row>
    <row r="779" spans="1:8" hidden="1" x14ac:dyDescent="0.2">
      <c r="A779" s="36" t="s">
        <v>328</v>
      </c>
      <c r="B779" s="36" t="s">
        <v>15</v>
      </c>
      <c r="C779" s="60" t="s">
        <v>64</v>
      </c>
      <c r="D779" s="60">
        <v>2021</v>
      </c>
      <c r="E779" s="60" t="s">
        <v>83</v>
      </c>
      <c r="F779" s="36" t="s">
        <v>88</v>
      </c>
      <c r="G779" s="31"/>
    </row>
    <row r="780" spans="1:8" hidden="1" x14ac:dyDescent="0.2">
      <c r="A780" s="36" t="s">
        <v>328</v>
      </c>
      <c r="B780" s="36" t="s">
        <v>15</v>
      </c>
      <c r="C780" s="36" t="s">
        <v>0</v>
      </c>
      <c r="D780" s="36">
        <v>1970</v>
      </c>
      <c r="E780" s="36" t="s">
        <v>65</v>
      </c>
      <c r="F780" t="s">
        <v>88</v>
      </c>
    </row>
    <row r="781" spans="1:8" hidden="1" x14ac:dyDescent="0.2">
      <c r="A781" s="36" t="s">
        <v>328</v>
      </c>
      <c r="B781" s="36" t="s">
        <v>15</v>
      </c>
      <c r="C781" s="36" t="s">
        <v>0</v>
      </c>
      <c r="D781" s="36">
        <v>2005</v>
      </c>
      <c r="E781" s="36" t="s">
        <v>92</v>
      </c>
      <c r="F781" t="s">
        <v>88</v>
      </c>
    </row>
    <row r="782" spans="1:8" hidden="1" x14ac:dyDescent="0.2">
      <c r="A782" s="36" t="s">
        <v>328</v>
      </c>
      <c r="B782" s="36" t="s">
        <v>15</v>
      </c>
      <c r="C782" s="36" t="s">
        <v>0</v>
      </c>
      <c r="D782" s="36">
        <v>2008</v>
      </c>
      <c r="E782" s="36" t="s">
        <v>69</v>
      </c>
      <c r="F782" t="s">
        <v>88</v>
      </c>
    </row>
    <row r="783" spans="1:8" hidden="1" x14ac:dyDescent="0.2">
      <c r="A783" s="36" t="s">
        <v>328</v>
      </c>
      <c r="B783" s="36" t="s">
        <v>15</v>
      </c>
      <c r="C783" s="60" t="s">
        <v>0</v>
      </c>
      <c r="D783" s="60">
        <v>2021</v>
      </c>
      <c r="E783" s="60" t="s">
        <v>93</v>
      </c>
      <c r="F783" t="s">
        <v>88</v>
      </c>
    </row>
    <row r="784" spans="1:8" hidden="1" x14ac:dyDescent="0.2">
      <c r="A784" s="36" t="s">
        <v>332</v>
      </c>
      <c r="B784" s="36" t="s">
        <v>15</v>
      </c>
      <c r="C784" s="36" t="s">
        <v>67</v>
      </c>
      <c r="D784" s="36">
        <v>2014</v>
      </c>
      <c r="E784" s="36" t="s">
        <v>68</v>
      </c>
      <c r="F784" t="s">
        <v>88</v>
      </c>
    </row>
    <row r="785" spans="1:6" hidden="1" x14ac:dyDescent="0.2">
      <c r="A785" s="36" t="s">
        <v>332</v>
      </c>
      <c r="B785" s="36" t="s">
        <v>15</v>
      </c>
      <c r="C785" s="36" t="s">
        <v>64</v>
      </c>
      <c r="D785" s="36">
        <v>2014</v>
      </c>
      <c r="E785" s="36" t="s">
        <v>68</v>
      </c>
      <c r="F785" t="s">
        <v>88</v>
      </c>
    </row>
    <row r="786" spans="1:6" hidden="1" x14ac:dyDescent="0.2">
      <c r="A786" s="36" t="s">
        <v>626</v>
      </c>
      <c r="B786" s="36" t="s">
        <v>15</v>
      </c>
      <c r="C786" s="36" t="s">
        <v>64</v>
      </c>
      <c r="D786" s="36">
        <v>2021</v>
      </c>
      <c r="E786" s="36" t="s">
        <v>83</v>
      </c>
      <c r="F786" t="s">
        <v>88</v>
      </c>
    </row>
    <row r="787" spans="1:6" hidden="1" x14ac:dyDescent="0.2">
      <c r="A787" s="36" t="s">
        <v>626</v>
      </c>
      <c r="B787" s="36" t="s">
        <v>15</v>
      </c>
      <c r="C787" s="36" t="s">
        <v>67</v>
      </c>
      <c r="D787" s="36">
        <v>2021</v>
      </c>
      <c r="E787" s="36" t="s">
        <v>83</v>
      </c>
      <c r="F787" t="s">
        <v>88</v>
      </c>
    </row>
    <row r="788" spans="1:6" hidden="1" x14ac:dyDescent="0.2">
      <c r="A788" s="36" t="s">
        <v>626</v>
      </c>
      <c r="B788" s="36" t="s">
        <v>16</v>
      </c>
      <c r="C788" s="36" t="s">
        <v>64</v>
      </c>
      <c r="D788" s="36">
        <v>2021</v>
      </c>
      <c r="E788" s="36" t="s">
        <v>83</v>
      </c>
      <c r="F788" t="s">
        <v>88</v>
      </c>
    </row>
    <row r="789" spans="1:6" hidden="1" x14ac:dyDescent="0.2">
      <c r="A789" s="36" t="s">
        <v>626</v>
      </c>
      <c r="B789" s="36" t="s">
        <v>16</v>
      </c>
      <c r="C789" s="36" t="s">
        <v>67</v>
      </c>
      <c r="D789" s="36">
        <v>2021</v>
      </c>
      <c r="E789" s="36" t="s">
        <v>83</v>
      </c>
      <c r="F789" t="s">
        <v>88</v>
      </c>
    </row>
    <row r="790" spans="1:6" hidden="1" x14ac:dyDescent="0.2">
      <c r="A790" s="36" t="s">
        <v>548</v>
      </c>
      <c r="B790" s="36" t="s">
        <v>15</v>
      </c>
      <c r="C790" s="36" t="s">
        <v>64</v>
      </c>
      <c r="D790" s="36">
        <v>2021</v>
      </c>
      <c r="E790" s="36" t="s">
        <v>83</v>
      </c>
      <c r="F790" t="s">
        <v>88</v>
      </c>
    </row>
    <row r="791" spans="1:6" hidden="1" x14ac:dyDescent="0.2">
      <c r="A791" s="36" t="s">
        <v>548</v>
      </c>
      <c r="B791" s="36" t="s">
        <v>15</v>
      </c>
      <c r="C791" s="36" t="s">
        <v>67</v>
      </c>
      <c r="D791" s="36">
        <v>2021</v>
      </c>
      <c r="E791" s="36" t="s">
        <v>83</v>
      </c>
      <c r="F791" t="s">
        <v>88</v>
      </c>
    </row>
    <row r="792" spans="1:6" hidden="1" x14ac:dyDescent="0.2">
      <c r="A792" s="36" t="s">
        <v>548</v>
      </c>
      <c r="B792" s="36" t="s">
        <v>16</v>
      </c>
      <c r="C792" s="36" t="s">
        <v>64</v>
      </c>
      <c r="D792" s="36">
        <v>2021</v>
      </c>
      <c r="E792" s="36" t="s">
        <v>83</v>
      </c>
      <c r="F792" t="s">
        <v>88</v>
      </c>
    </row>
    <row r="793" spans="1:6" hidden="1" x14ac:dyDescent="0.2">
      <c r="A793" s="36" t="s">
        <v>548</v>
      </c>
      <c r="B793" s="36" t="s">
        <v>16</v>
      </c>
      <c r="C793" s="36" t="s">
        <v>67</v>
      </c>
      <c r="D793" s="36">
        <v>2021</v>
      </c>
      <c r="E793" s="36" t="s">
        <v>83</v>
      </c>
      <c r="F793" t="s">
        <v>88</v>
      </c>
    </row>
  </sheetData>
  <autoFilter ref="A1:H793" xr:uid="{9A12830C-9661-6F42-92DB-7E821566EB23}">
    <filterColumn colId="0">
      <filters>
        <filter val="CHN"/>
      </filters>
    </filterColumn>
    <filterColumn colId="4">
      <filters>
        <filter val="China 0"/>
        <filter val="China 1"/>
        <filter val="China 2"/>
        <filter val="China 3"/>
        <filter val="China 4"/>
        <filter val="China 5"/>
        <filter val="China 6a"/>
        <filter val="China 6b"/>
        <filter val="Euro 4"/>
      </filters>
    </filterColumn>
  </autoFilter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C193-FC25-AF4D-BD58-408594964721}">
  <dimension ref="A1:R93"/>
  <sheetViews>
    <sheetView workbookViewId="0">
      <pane ySplit="1" topLeftCell="A52" activePane="bottomLeft" state="frozen"/>
      <selection pane="bottomLeft" activeCell="K82" sqref="K82"/>
    </sheetView>
  </sheetViews>
  <sheetFormatPr baseColWidth="10" defaultRowHeight="16" x14ac:dyDescent="0.2"/>
  <cols>
    <col min="7" max="8" width="11.83203125" bestFit="1" customWidth="1"/>
    <col min="9" max="9" width="12.33203125" bestFit="1" customWidth="1"/>
    <col min="10" max="10" width="13.1640625" bestFit="1" customWidth="1"/>
    <col min="11" max="11" width="15" bestFit="1" customWidth="1"/>
    <col min="12" max="12" width="26" bestFit="1" customWidth="1"/>
  </cols>
  <sheetData>
    <row r="1" spans="1:13" x14ac:dyDescent="0.2">
      <c r="A1" s="36" t="s">
        <v>2</v>
      </c>
      <c r="B1" s="36" t="s">
        <v>94</v>
      </c>
      <c r="C1" s="36" t="s">
        <v>4</v>
      </c>
      <c r="D1" s="36" t="s">
        <v>0</v>
      </c>
      <c r="E1" s="36" t="s">
        <v>10</v>
      </c>
      <c r="F1" s="36" t="s">
        <v>11</v>
      </c>
      <c r="G1" s="36" t="s">
        <v>644</v>
      </c>
      <c r="H1" s="36" t="s">
        <v>12</v>
      </c>
      <c r="I1" s="36" t="s">
        <v>13</v>
      </c>
      <c r="J1" s="36" t="s">
        <v>87</v>
      </c>
      <c r="K1" s="47" t="s">
        <v>110</v>
      </c>
      <c r="L1" s="47" t="s">
        <v>697</v>
      </c>
      <c r="M1" s="47"/>
    </row>
    <row r="2" spans="1:13" x14ac:dyDescent="0.2">
      <c r="A2" s="36" t="s">
        <v>66</v>
      </c>
      <c r="B2" s="36" t="s">
        <v>16</v>
      </c>
      <c r="C2" s="36">
        <v>2018</v>
      </c>
      <c r="D2" s="36" t="s">
        <v>92</v>
      </c>
      <c r="E2" s="36" t="s">
        <v>65</v>
      </c>
      <c r="F2" s="36" t="s">
        <v>65</v>
      </c>
      <c r="G2" s="36" t="s">
        <v>65</v>
      </c>
      <c r="H2" s="36" t="s">
        <v>65</v>
      </c>
      <c r="I2" s="36" t="s">
        <v>65</v>
      </c>
      <c r="J2" s="36"/>
    </row>
    <row r="3" spans="1:13" x14ac:dyDescent="0.2">
      <c r="A3" s="36" t="s">
        <v>1</v>
      </c>
      <c r="B3" s="36" t="s">
        <v>16</v>
      </c>
      <c r="C3" s="36">
        <v>2018</v>
      </c>
      <c r="D3" s="36" t="s">
        <v>92</v>
      </c>
      <c r="E3" s="36" t="s">
        <v>65</v>
      </c>
      <c r="F3" s="36" t="s">
        <v>65</v>
      </c>
      <c r="G3" s="36" t="s">
        <v>65</v>
      </c>
      <c r="H3" s="36" t="s">
        <v>65</v>
      </c>
      <c r="I3" s="36" t="s">
        <v>65</v>
      </c>
      <c r="J3" s="36"/>
    </row>
    <row r="4" spans="1:13" x14ac:dyDescent="0.2">
      <c r="A4" s="36" t="s">
        <v>71</v>
      </c>
      <c r="B4" s="36" t="s">
        <v>16</v>
      </c>
      <c r="C4" s="36">
        <v>2018</v>
      </c>
      <c r="D4" s="36" t="s">
        <v>92</v>
      </c>
      <c r="E4" s="36" t="s">
        <v>65</v>
      </c>
      <c r="F4" s="36" t="s">
        <v>65</v>
      </c>
      <c r="G4" s="36" t="s">
        <v>65</v>
      </c>
      <c r="H4" s="36" t="s">
        <v>65</v>
      </c>
      <c r="I4" s="36" t="s">
        <v>65</v>
      </c>
      <c r="J4" s="36"/>
    </row>
    <row r="5" spans="1:13" x14ac:dyDescent="0.2">
      <c r="A5" s="36" t="s">
        <v>72</v>
      </c>
      <c r="B5" s="36" t="s">
        <v>16</v>
      </c>
      <c r="C5" s="36">
        <v>2018</v>
      </c>
      <c r="D5" s="36" t="s">
        <v>92</v>
      </c>
      <c r="E5" s="36" t="s">
        <v>65</v>
      </c>
      <c r="F5" s="36" t="s">
        <v>65</v>
      </c>
      <c r="G5" s="36" t="s">
        <v>65</v>
      </c>
      <c r="H5" s="36" t="s">
        <v>65</v>
      </c>
      <c r="I5" s="36" t="s">
        <v>65</v>
      </c>
      <c r="J5" s="36"/>
    </row>
    <row r="6" spans="1:13" x14ac:dyDescent="0.2">
      <c r="A6" s="36" t="s">
        <v>73</v>
      </c>
      <c r="B6" s="36" t="s">
        <v>16</v>
      </c>
      <c r="C6" s="36">
        <v>2018</v>
      </c>
      <c r="D6" s="36" t="s">
        <v>92</v>
      </c>
      <c r="E6" s="36" t="s">
        <v>65</v>
      </c>
      <c r="F6" s="36" t="s">
        <v>65</v>
      </c>
      <c r="G6" s="36" t="s">
        <v>65</v>
      </c>
      <c r="H6" s="36" t="s">
        <v>65</v>
      </c>
      <c r="I6" s="36" t="s">
        <v>65</v>
      </c>
      <c r="J6" s="36"/>
    </row>
    <row r="7" spans="1:13" x14ac:dyDescent="0.2">
      <c r="A7" s="36" t="s">
        <v>74</v>
      </c>
      <c r="B7" s="36" t="s">
        <v>16</v>
      </c>
      <c r="C7" s="36">
        <v>2018</v>
      </c>
      <c r="D7" s="36" t="s">
        <v>92</v>
      </c>
      <c r="E7" s="36" t="s">
        <v>65</v>
      </c>
      <c r="F7" s="36" t="s">
        <v>65</v>
      </c>
      <c r="G7" s="36" t="s">
        <v>65</v>
      </c>
      <c r="H7" s="36" t="s">
        <v>65</v>
      </c>
      <c r="I7" s="36" t="s">
        <v>65</v>
      </c>
      <c r="J7" s="36"/>
    </row>
    <row r="8" spans="1:13" x14ac:dyDescent="0.2">
      <c r="A8" s="36" t="s">
        <v>75</v>
      </c>
      <c r="B8" s="36" t="s">
        <v>16</v>
      </c>
      <c r="C8" s="36">
        <v>2018</v>
      </c>
      <c r="D8" s="36" t="s">
        <v>92</v>
      </c>
      <c r="E8" s="36" t="s">
        <v>65</v>
      </c>
      <c r="F8" s="36" t="s">
        <v>65</v>
      </c>
      <c r="G8" s="36" t="s">
        <v>65</v>
      </c>
      <c r="H8" s="36" t="s">
        <v>65</v>
      </c>
      <c r="I8" s="36" t="s">
        <v>65</v>
      </c>
      <c r="J8" s="36"/>
    </row>
    <row r="9" spans="1:13" x14ac:dyDescent="0.2">
      <c r="A9" s="36" t="s">
        <v>76</v>
      </c>
      <c r="B9" s="36" t="s">
        <v>16</v>
      </c>
      <c r="C9" s="36">
        <v>2018</v>
      </c>
      <c r="D9" s="36" t="s">
        <v>92</v>
      </c>
      <c r="E9" s="36" t="s">
        <v>65</v>
      </c>
      <c r="F9" s="36" t="s">
        <v>65</v>
      </c>
      <c r="G9" s="36" t="s">
        <v>65</v>
      </c>
      <c r="H9" s="36" t="s">
        <v>65</v>
      </c>
      <c r="I9" s="36" t="s">
        <v>65</v>
      </c>
      <c r="J9" s="36"/>
    </row>
    <row r="10" spans="1:13" x14ac:dyDescent="0.2">
      <c r="A10" s="36" t="s">
        <v>77</v>
      </c>
      <c r="B10" s="36" t="s">
        <v>16</v>
      </c>
      <c r="C10" s="36">
        <v>2018</v>
      </c>
      <c r="D10" s="36" t="s">
        <v>92</v>
      </c>
      <c r="E10" s="36" t="s">
        <v>65</v>
      </c>
      <c r="F10" s="36" t="s">
        <v>65</v>
      </c>
      <c r="G10" s="36" t="s">
        <v>65</v>
      </c>
      <c r="H10" s="36" t="s">
        <v>65</v>
      </c>
      <c r="I10" s="36" t="s">
        <v>65</v>
      </c>
      <c r="J10" s="36"/>
    </row>
    <row r="11" spans="1:13" x14ac:dyDescent="0.2">
      <c r="A11" s="36" t="s">
        <v>78</v>
      </c>
      <c r="B11" s="36" t="s">
        <v>16</v>
      </c>
      <c r="C11" s="36">
        <v>2018</v>
      </c>
      <c r="D11" s="36" t="s">
        <v>92</v>
      </c>
      <c r="E11" s="36" t="s">
        <v>65</v>
      </c>
      <c r="F11" s="36" t="s">
        <v>65</v>
      </c>
      <c r="G11" s="36" t="s">
        <v>65</v>
      </c>
      <c r="H11" s="36" t="s">
        <v>65</v>
      </c>
      <c r="I11" s="36" t="s">
        <v>65</v>
      </c>
      <c r="J11" s="36"/>
    </row>
    <row r="12" spans="1:13" x14ac:dyDescent="0.2">
      <c r="A12" s="36" t="s">
        <v>79</v>
      </c>
      <c r="B12" s="36" t="s">
        <v>16</v>
      </c>
      <c r="C12" s="36">
        <v>2018</v>
      </c>
      <c r="D12" s="36" t="s">
        <v>92</v>
      </c>
      <c r="E12" s="36" t="s">
        <v>65</v>
      </c>
      <c r="F12" s="36" t="s">
        <v>65</v>
      </c>
      <c r="G12" s="36" t="s">
        <v>65</v>
      </c>
      <c r="H12" s="36" t="s">
        <v>65</v>
      </c>
      <c r="I12" s="36" t="s">
        <v>65</v>
      </c>
      <c r="J12" s="36"/>
    </row>
    <row r="13" spans="1:13" x14ac:dyDescent="0.2">
      <c r="A13" s="36" t="s">
        <v>63</v>
      </c>
      <c r="B13" s="36" t="s">
        <v>16</v>
      </c>
      <c r="C13" s="36">
        <v>2018</v>
      </c>
      <c r="D13" s="36" t="s">
        <v>92</v>
      </c>
      <c r="E13" s="36" t="s">
        <v>65</v>
      </c>
      <c r="F13" s="36" t="s">
        <v>65</v>
      </c>
      <c r="G13" s="36" t="s">
        <v>65</v>
      </c>
      <c r="H13" s="36" t="s">
        <v>65</v>
      </c>
      <c r="I13" s="36" t="s">
        <v>65</v>
      </c>
      <c r="J13" s="36" t="s">
        <v>88</v>
      </c>
      <c r="K13" s="31" t="s">
        <v>696</v>
      </c>
      <c r="L13" t="s">
        <v>687</v>
      </c>
    </row>
    <row r="14" spans="1:13" x14ac:dyDescent="0.2">
      <c r="A14" s="36" t="s">
        <v>80</v>
      </c>
      <c r="B14" s="36" t="s">
        <v>16</v>
      </c>
      <c r="C14" s="36">
        <v>2018</v>
      </c>
      <c r="D14" s="36" t="s">
        <v>92</v>
      </c>
      <c r="E14" s="36" t="s">
        <v>65</v>
      </c>
      <c r="F14" s="36" t="s">
        <v>65</v>
      </c>
      <c r="G14" s="36" t="s">
        <v>65</v>
      </c>
      <c r="H14" s="36" t="s">
        <v>65</v>
      </c>
      <c r="I14" s="36" t="s">
        <v>65</v>
      </c>
      <c r="J14" s="36"/>
    </row>
    <row r="15" spans="1:13" x14ac:dyDescent="0.2">
      <c r="A15" s="36" t="s">
        <v>81</v>
      </c>
      <c r="B15" s="36" t="s">
        <v>16</v>
      </c>
      <c r="C15" s="36">
        <v>2018</v>
      </c>
      <c r="D15" s="36" t="s">
        <v>92</v>
      </c>
      <c r="E15" s="36" t="s">
        <v>65</v>
      </c>
      <c r="F15" s="36" t="s">
        <v>65</v>
      </c>
      <c r="G15" s="36" t="s">
        <v>65</v>
      </c>
      <c r="H15" s="36" t="s">
        <v>65</v>
      </c>
      <c r="I15" s="36" t="s">
        <v>65</v>
      </c>
      <c r="J15" s="36"/>
    </row>
    <row r="16" spans="1:13" x14ac:dyDescent="0.2">
      <c r="A16" s="36" t="s">
        <v>82</v>
      </c>
      <c r="B16" s="36" t="s">
        <v>16</v>
      </c>
      <c r="C16" s="36">
        <v>2018</v>
      </c>
      <c r="D16" s="36" t="s">
        <v>92</v>
      </c>
      <c r="E16" s="36" t="s">
        <v>65</v>
      </c>
      <c r="F16" s="36" t="s">
        <v>65</v>
      </c>
      <c r="G16" s="36" t="s">
        <v>65</v>
      </c>
      <c r="H16" s="36" t="s">
        <v>65</v>
      </c>
      <c r="I16" s="36" t="s">
        <v>65</v>
      </c>
      <c r="J16" s="36"/>
    </row>
    <row r="17" spans="1:12" x14ac:dyDescent="0.2">
      <c r="A17" s="36" t="s">
        <v>66</v>
      </c>
      <c r="B17" s="36" t="s">
        <v>15</v>
      </c>
      <c r="C17" s="36">
        <v>2018</v>
      </c>
      <c r="D17" s="36" t="s">
        <v>92</v>
      </c>
      <c r="E17" s="36" t="s">
        <v>65</v>
      </c>
      <c r="F17" s="36" t="s">
        <v>65</v>
      </c>
      <c r="G17" s="36" t="s">
        <v>65</v>
      </c>
      <c r="H17" s="36" t="s">
        <v>65</v>
      </c>
      <c r="I17" s="36" t="s">
        <v>65</v>
      </c>
      <c r="J17" s="36"/>
    </row>
    <row r="18" spans="1:12" x14ac:dyDescent="0.2">
      <c r="A18" s="36" t="s">
        <v>1</v>
      </c>
      <c r="B18" s="36" t="s">
        <v>15</v>
      </c>
      <c r="C18" s="36">
        <v>2018</v>
      </c>
      <c r="D18" s="36" t="s">
        <v>92</v>
      </c>
      <c r="E18" s="36" t="s">
        <v>65</v>
      </c>
      <c r="F18" s="36" t="s">
        <v>65</v>
      </c>
      <c r="G18" s="36" t="s">
        <v>65</v>
      </c>
      <c r="H18" s="36" t="s">
        <v>65</v>
      </c>
      <c r="I18" s="36" t="s">
        <v>65</v>
      </c>
      <c r="J18" s="36"/>
    </row>
    <row r="19" spans="1:12" x14ac:dyDescent="0.2">
      <c r="A19" s="36" t="s">
        <v>71</v>
      </c>
      <c r="B19" s="36" t="s">
        <v>15</v>
      </c>
      <c r="C19" s="36">
        <v>2018</v>
      </c>
      <c r="D19" s="36" t="s">
        <v>92</v>
      </c>
      <c r="E19" s="36" t="s">
        <v>65</v>
      </c>
      <c r="F19" s="36" t="s">
        <v>65</v>
      </c>
      <c r="G19" s="36" t="s">
        <v>65</v>
      </c>
      <c r="H19" s="36" t="s">
        <v>65</v>
      </c>
      <c r="I19" s="36" t="s">
        <v>65</v>
      </c>
      <c r="J19" s="36"/>
    </row>
    <row r="20" spans="1:12" x14ac:dyDescent="0.2">
      <c r="A20" s="36" t="s">
        <v>72</v>
      </c>
      <c r="B20" s="36" t="s">
        <v>15</v>
      </c>
      <c r="C20" s="36">
        <v>2018</v>
      </c>
      <c r="D20" s="36" t="s">
        <v>92</v>
      </c>
      <c r="E20" s="36" t="s">
        <v>65</v>
      </c>
      <c r="F20" s="36" t="s">
        <v>65</v>
      </c>
      <c r="G20" s="36" t="s">
        <v>65</v>
      </c>
      <c r="H20" s="36" t="s">
        <v>65</v>
      </c>
      <c r="I20" s="36" t="s">
        <v>65</v>
      </c>
      <c r="J20" s="36"/>
    </row>
    <row r="21" spans="1:12" x14ac:dyDescent="0.2">
      <c r="A21" s="36" t="s">
        <v>73</v>
      </c>
      <c r="B21" s="36" t="s">
        <v>15</v>
      </c>
      <c r="C21" s="36">
        <v>2018</v>
      </c>
      <c r="D21" s="36" t="s">
        <v>92</v>
      </c>
      <c r="E21" s="36" t="s">
        <v>65</v>
      </c>
      <c r="F21" s="36" t="s">
        <v>65</v>
      </c>
      <c r="G21" s="36" t="s">
        <v>65</v>
      </c>
      <c r="H21" s="36" t="s">
        <v>65</v>
      </c>
      <c r="I21" s="36" t="s">
        <v>65</v>
      </c>
      <c r="J21" s="36"/>
    </row>
    <row r="22" spans="1:12" x14ac:dyDescent="0.2">
      <c r="A22" s="36" t="s">
        <v>74</v>
      </c>
      <c r="B22" s="36" t="s">
        <v>15</v>
      </c>
      <c r="C22" s="36">
        <v>2018</v>
      </c>
      <c r="D22" s="36" t="s">
        <v>92</v>
      </c>
      <c r="E22" s="36" t="s">
        <v>65</v>
      </c>
      <c r="F22" s="36" t="s">
        <v>65</v>
      </c>
      <c r="G22" s="36" t="s">
        <v>65</v>
      </c>
      <c r="H22" s="36" t="s">
        <v>65</v>
      </c>
      <c r="I22" s="36" t="s">
        <v>65</v>
      </c>
      <c r="J22" s="36"/>
    </row>
    <row r="23" spans="1:12" x14ac:dyDescent="0.2">
      <c r="A23" s="36" t="s">
        <v>75</v>
      </c>
      <c r="B23" s="36" t="s">
        <v>15</v>
      </c>
      <c r="C23" s="36">
        <v>2018</v>
      </c>
      <c r="D23" s="36" t="s">
        <v>92</v>
      </c>
      <c r="E23" s="36" t="s">
        <v>65</v>
      </c>
      <c r="F23" s="36" t="s">
        <v>65</v>
      </c>
      <c r="G23" s="36" t="s">
        <v>65</v>
      </c>
      <c r="H23" s="36" t="s">
        <v>65</v>
      </c>
      <c r="I23" s="36" t="s">
        <v>65</v>
      </c>
      <c r="J23" s="36"/>
    </row>
    <row r="24" spans="1:12" x14ac:dyDescent="0.2">
      <c r="A24" s="36" t="s">
        <v>76</v>
      </c>
      <c r="B24" s="36" t="s">
        <v>15</v>
      </c>
      <c r="C24" s="36">
        <v>2018</v>
      </c>
      <c r="D24" s="36" t="s">
        <v>92</v>
      </c>
      <c r="E24" s="36" t="s">
        <v>65</v>
      </c>
      <c r="F24" s="36" t="s">
        <v>65</v>
      </c>
      <c r="G24" s="36" t="s">
        <v>65</v>
      </c>
      <c r="H24" s="36" t="s">
        <v>65</v>
      </c>
      <c r="I24" s="36" t="s">
        <v>65</v>
      </c>
      <c r="J24" s="36"/>
    </row>
    <row r="25" spans="1:12" x14ac:dyDescent="0.2">
      <c r="A25" s="36" t="s">
        <v>77</v>
      </c>
      <c r="B25" s="36" t="s">
        <v>15</v>
      </c>
      <c r="C25" s="36">
        <v>2018</v>
      </c>
      <c r="D25" s="36" t="s">
        <v>92</v>
      </c>
      <c r="E25" s="36" t="s">
        <v>65</v>
      </c>
      <c r="F25" s="36" t="s">
        <v>65</v>
      </c>
      <c r="G25" s="36" t="s">
        <v>65</v>
      </c>
      <c r="H25" s="36" t="s">
        <v>65</v>
      </c>
      <c r="I25" s="36" t="s">
        <v>65</v>
      </c>
      <c r="J25" s="36"/>
    </row>
    <row r="26" spans="1:12" x14ac:dyDescent="0.2">
      <c r="A26" s="36" t="s">
        <v>78</v>
      </c>
      <c r="B26" s="36" t="s">
        <v>15</v>
      </c>
      <c r="C26" s="36">
        <v>2018</v>
      </c>
      <c r="D26" s="36" t="s">
        <v>92</v>
      </c>
      <c r="E26" s="36" t="s">
        <v>65</v>
      </c>
      <c r="F26" s="36" t="s">
        <v>65</v>
      </c>
      <c r="G26" s="36" t="s">
        <v>65</v>
      </c>
      <c r="H26" s="36" t="s">
        <v>65</v>
      </c>
      <c r="I26" s="36" t="s">
        <v>65</v>
      </c>
      <c r="J26" s="36"/>
    </row>
    <row r="27" spans="1:12" x14ac:dyDescent="0.2">
      <c r="A27" s="36" t="s">
        <v>79</v>
      </c>
      <c r="B27" s="36" t="s">
        <v>15</v>
      </c>
      <c r="C27" s="36">
        <v>2018</v>
      </c>
      <c r="D27" s="36" t="s">
        <v>92</v>
      </c>
      <c r="E27" s="36" t="s">
        <v>65</v>
      </c>
      <c r="F27" s="36" t="s">
        <v>65</v>
      </c>
      <c r="G27" s="36" t="s">
        <v>65</v>
      </c>
      <c r="H27" s="36" t="s">
        <v>65</v>
      </c>
      <c r="I27" s="36" t="s">
        <v>65</v>
      </c>
      <c r="J27" s="36"/>
    </row>
    <row r="28" spans="1:12" x14ac:dyDescent="0.2">
      <c r="A28" s="36" t="s">
        <v>63</v>
      </c>
      <c r="B28" s="36" t="s">
        <v>15</v>
      </c>
      <c r="C28" s="36">
        <v>2018</v>
      </c>
      <c r="D28" s="36" t="s">
        <v>92</v>
      </c>
      <c r="E28" s="36" t="s">
        <v>65</v>
      </c>
      <c r="F28" s="36" t="s">
        <v>65</v>
      </c>
      <c r="G28" s="36" t="s">
        <v>65</v>
      </c>
      <c r="H28" s="36" t="s">
        <v>65</v>
      </c>
      <c r="I28" s="36" t="s">
        <v>65</v>
      </c>
      <c r="J28" s="36" t="s">
        <v>88</v>
      </c>
      <c r="L28" t="s">
        <v>687</v>
      </c>
    </row>
    <row r="29" spans="1:12" x14ac:dyDescent="0.2">
      <c r="A29" s="36" t="s">
        <v>80</v>
      </c>
      <c r="B29" s="36" t="s">
        <v>15</v>
      </c>
      <c r="C29" s="36">
        <v>2018</v>
      </c>
      <c r="D29" s="36" t="s">
        <v>92</v>
      </c>
      <c r="E29" s="36" t="s">
        <v>65</v>
      </c>
      <c r="F29" s="36" t="s">
        <v>65</v>
      </c>
      <c r="G29" s="36" t="s">
        <v>65</v>
      </c>
      <c r="H29" s="36" t="s">
        <v>65</v>
      </c>
      <c r="I29" s="36" t="s">
        <v>65</v>
      </c>
      <c r="J29" s="36"/>
    </row>
    <row r="30" spans="1:12" x14ac:dyDescent="0.2">
      <c r="A30" s="36" t="s">
        <v>81</v>
      </c>
      <c r="B30" s="36" t="s">
        <v>15</v>
      </c>
      <c r="C30" s="36">
        <v>2018</v>
      </c>
      <c r="D30" s="36" t="s">
        <v>92</v>
      </c>
      <c r="E30" s="36" t="s">
        <v>65</v>
      </c>
      <c r="F30" s="36" t="s">
        <v>65</v>
      </c>
      <c r="G30" s="36" t="s">
        <v>65</v>
      </c>
      <c r="H30" s="36" t="s">
        <v>65</v>
      </c>
      <c r="I30" s="36" t="s">
        <v>65</v>
      </c>
      <c r="J30" s="36"/>
    </row>
    <row r="31" spans="1:12" x14ac:dyDescent="0.2">
      <c r="A31" s="36" t="s">
        <v>82</v>
      </c>
      <c r="B31" s="36" t="s">
        <v>15</v>
      </c>
      <c r="C31" s="36">
        <v>2018</v>
      </c>
      <c r="D31" s="36" t="s">
        <v>92</v>
      </c>
      <c r="E31" s="36" t="s">
        <v>65</v>
      </c>
      <c r="F31" s="36" t="s">
        <v>65</v>
      </c>
      <c r="G31" s="36" t="s">
        <v>65</v>
      </c>
      <c r="H31" s="36" t="s">
        <v>65</v>
      </c>
      <c r="I31" s="36" t="s">
        <v>65</v>
      </c>
      <c r="J31" s="36"/>
    </row>
    <row r="32" spans="1:12" x14ac:dyDescent="0.2">
      <c r="A32" s="36" t="s">
        <v>66</v>
      </c>
      <c r="B32" s="36" t="s">
        <v>16</v>
      </c>
      <c r="C32" s="36">
        <v>2020</v>
      </c>
      <c r="D32" s="36" t="str">
        <f>D31</f>
        <v>Euro 1</v>
      </c>
      <c r="E32" s="36" t="s">
        <v>70</v>
      </c>
      <c r="F32" s="36" t="s">
        <v>70</v>
      </c>
      <c r="G32" s="36" t="s">
        <v>70</v>
      </c>
      <c r="H32" s="36" t="s">
        <v>70</v>
      </c>
      <c r="I32" s="36" t="s">
        <v>70</v>
      </c>
      <c r="J32" s="36"/>
    </row>
    <row r="33" spans="1:12" x14ac:dyDescent="0.2">
      <c r="A33" s="36" t="s">
        <v>1</v>
      </c>
      <c r="B33" s="36" t="s">
        <v>16</v>
      </c>
      <c r="C33" s="36">
        <v>2020</v>
      </c>
      <c r="D33" s="36" t="str">
        <f t="shared" ref="D33:D61" si="0">D32</f>
        <v>Euro 1</v>
      </c>
      <c r="E33" s="36" t="s">
        <v>70</v>
      </c>
      <c r="F33" s="36" t="s">
        <v>70</v>
      </c>
      <c r="G33" s="36" t="s">
        <v>70</v>
      </c>
      <c r="H33" s="36" t="s">
        <v>70</v>
      </c>
      <c r="I33" s="36" t="s">
        <v>70</v>
      </c>
      <c r="J33" s="36"/>
    </row>
    <row r="34" spans="1:12" x14ac:dyDescent="0.2">
      <c r="A34" s="36" t="s">
        <v>71</v>
      </c>
      <c r="B34" s="36" t="s">
        <v>16</v>
      </c>
      <c r="C34" s="36">
        <v>2020</v>
      </c>
      <c r="D34" s="36" t="str">
        <f t="shared" si="0"/>
        <v>Euro 1</v>
      </c>
      <c r="E34" s="36" t="s">
        <v>70</v>
      </c>
      <c r="F34" s="36" t="s">
        <v>70</v>
      </c>
      <c r="G34" s="36" t="s">
        <v>70</v>
      </c>
      <c r="H34" s="36" t="s">
        <v>70</v>
      </c>
      <c r="I34" s="36" t="s">
        <v>70</v>
      </c>
      <c r="J34" s="36"/>
    </row>
    <row r="35" spans="1:12" x14ac:dyDescent="0.2">
      <c r="A35" s="36" t="s">
        <v>72</v>
      </c>
      <c r="B35" s="36" t="s">
        <v>16</v>
      </c>
      <c r="C35" s="36">
        <v>2020</v>
      </c>
      <c r="D35" s="36" t="str">
        <f t="shared" si="0"/>
        <v>Euro 1</v>
      </c>
      <c r="E35" s="36" t="s">
        <v>70</v>
      </c>
      <c r="F35" s="36" t="s">
        <v>70</v>
      </c>
      <c r="G35" s="36" t="s">
        <v>70</v>
      </c>
      <c r="H35" s="36" t="s">
        <v>70</v>
      </c>
      <c r="I35" s="36" t="s">
        <v>70</v>
      </c>
      <c r="J35" s="36"/>
    </row>
    <row r="36" spans="1:12" x14ac:dyDescent="0.2">
      <c r="A36" s="36" t="s">
        <v>73</v>
      </c>
      <c r="B36" s="36" t="s">
        <v>16</v>
      </c>
      <c r="C36" s="36">
        <v>2020</v>
      </c>
      <c r="D36" s="36" t="str">
        <f t="shared" si="0"/>
        <v>Euro 1</v>
      </c>
      <c r="E36" s="36" t="s">
        <v>70</v>
      </c>
      <c r="F36" s="36" t="s">
        <v>70</v>
      </c>
      <c r="G36" s="36" t="s">
        <v>70</v>
      </c>
      <c r="H36" s="36" t="s">
        <v>70</v>
      </c>
      <c r="I36" s="36" t="s">
        <v>70</v>
      </c>
      <c r="J36" s="36"/>
    </row>
    <row r="37" spans="1:12" x14ac:dyDescent="0.2">
      <c r="A37" s="36" t="s">
        <v>74</v>
      </c>
      <c r="B37" s="36" t="s">
        <v>16</v>
      </c>
      <c r="C37" s="36">
        <v>2020</v>
      </c>
      <c r="D37" s="36" t="str">
        <f t="shared" si="0"/>
        <v>Euro 1</v>
      </c>
      <c r="E37" s="36" t="s">
        <v>70</v>
      </c>
      <c r="F37" s="36" t="s">
        <v>70</v>
      </c>
      <c r="G37" s="36" t="s">
        <v>70</v>
      </c>
      <c r="H37" s="36" t="s">
        <v>70</v>
      </c>
      <c r="I37" s="36" t="s">
        <v>70</v>
      </c>
      <c r="J37" s="36"/>
    </row>
    <row r="38" spans="1:12" x14ac:dyDescent="0.2">
      <c r="A38" s="36" t="s">
        <v>75</v>
      </c>
      <c r="B38" s="36" t="s">
        <v>16</v>
      </c>
      <c r="C38" s="36">
        <v>2020</v>
      </c>
      <c r="D38" s="36" t="str">
        <f t="shared" si="0"/>
        <v>Euro 1</v>
      </c>
      <c r="E38" s="36" t="s">
        <v>70</v>
      </c>
      <c r="F38" s="36" t="s">
        <v>70</v>
      </c>
      <c r="G38" s="36" t="s">
        <v>70</v>
      </c>
      <c r="H38" s="36" t="s">
        <v>70</v>
      </c>
      <c r="I38" s="36" t="s">
        <v>70</v>
      </c>
      <c r="J38" s="36"/>
    </row>
    <row r="39" spans="1:12" x14ac:dyDescent="0.2">
      <c r="A39" s="36" t="s">
        <v>76</v>
      </c>
      <c r="B39" s="36" t="s">
        <v>16</v>
      </c>
      <c r="C39" s="36">
        <v>2020</v>
      </c>
      <c r="D39" s="36" t="str">
        <f t="shared" si="0"/>
        <v>Euro 1</v>
      </c>
      <c r="E39" s="36" t="s">
        <v>70</v>
      </c>
      <c r="F39" s="36" t="s">
        <v>70</v>
      </c>
      <c r="G39" s="36" t="s">
        <v>70</v>
      </c>
      <c r="H39" s="36" t="s">
        <v>70</v>
      </c>
      <c r="I39" s="36" t="s">
        <v>70</v>
      </c>
      <c r="J39" s="36"/>
    </row>
    <row r="40" spans="1:12" x14ac:dyDescent="0.2">
      <c r="A40" s="36" t="s">
        <v>77</v>
      </c>
      <c r="B40" s="36" t="s">
        <v>16</v>
      </c>
      <c r="C40" s="36">
        <v>2020</v>
      </c>
      <c r="D40" s="36" t="str">
        <f t="shared" si="0"/>
        <v>Euro 1</v>
      </c>
      <c r="E40" s="36" t="s">
        <v>70</v>
      </c>
      <c r="F40" s="36" t="s">
        <v>70</v>
      </c>
      <c r="G40" s="36" t="s">
        <v>70</v>
      </c>
      <c r="H40" s="36" t="s">
        <v>70</v>
      </c>
      <c r="I40" s="36" t="s">
        <v>70</v>
      </c>
      <c r="J40" s="36"/>
    </row>
    <row r="41" spans="1:12" x14ac:dyDescent="0.2">
      <c r="A41" s="36" t="s">
        <v>78</v>
      </c>
      <c r="B41" s="36" t="s">
        <v>16</v>
      </c>
      <c r="C41" s="36">
        <v>2020</v>
      </c>
      <c r="D41" s="36" t="str">
        <f t="shared" si="0"/>
        <v>Euro 1</v>
      </c>
      <c r="E41" s="36" t="s">
        <v>70</v>
      </c>
      <c r="F41" s="36" t="s">
        <v>70</v>
      </c>
      <c r="G41" s="36" t="s">
        <v>70</v>
      </c>
      <c r="H41" s="36" t="s">
        <v>70</v>
      </c>
      <c r="I41" s="36" t="s">
        <v>70</v>
      </c>
      <c r="J41" s="36"/>
    </row>
    <row r="42" spans="1:12" x14ac:dyDescent="0.2">
      <c r="A42" s="36" t="s">
        <v>79</v>
      </c>
      <c r="B42" s="36" t="s">
        <v>16</v>
      </c>
      <c r="C42" s="36">
        <v>2020</v>
      </c>
      <c r="D42" s="36" t="str">
        <f t="shared" si="0"/>
        <v>Euro 1</v>
      </c>
      <c r="E42" s="36" t="s">
        <v>70</v>
      </c>
      <c r="F42" s="36" t="s">
        <v>70</v>
      </c>
      <c r="G42" s="36" t="s">
        <v>70</v>
      </c>
      <c r="H42" s="36" t="s">
        <v>70</v>
      </c>
      <c r="I42" s="36" t="s">
        <v>70</v>
      </c>
      <c r="J42" s="36"/>
    </row>
    <row r="43" spans="1:12" x14ac:dyDescent="0.2">
      <c r="A43" s="36" t="s">
        <v>63</v>
      </c>
      <c r="B43" s="36" t="s">
        <v>16</v>
      </c>
      <c r="C43" s="36">
        <v>2020</v>
      </c>
      <c r="D43" s="36" t="s">
        <v>70</v>
      </c>
      <c r="E43" s="36" t="s">
        <v>70</v>
      </c>
      <c r="F43" s="36" t="s">
        <v>70</v>
      </c>
      <c r="G43" s="36" t="s">
        <v>70</v>
      </c>
      <c r="H43" s="36" t="s">
        <v>70</v>
      </c>
      <c r="I43" s="36" t="s">
        <v>70</v>
      </c>
      <c r="J43" s="36" t="s">
        <v>689</v>
      </c>
      <c r="L43" t="s">
        <v>687</v>
      </c>
    </row>
    <row r="44" spans="1:12" x14ac:dyDescent="0.2">
      <c r="A44" s="36" t="s">
        <v>80</v>
      </c>
      <c r="B44" s="36" t="s">
        <v>16</v>
      </c>
      <c r="C44" s="36">
        <v>2020</v>
      </c>
      <c r="D44" s="36" t="str">
        <f t="shared" si="0"/>
        <v>Euro 4</v>
      </c>
      <c r="E44" s="36" t="s">
        <v>70</v>
      </c>
      <c r="F44" s="36" t="s">
        <v>70</v>
      </c>
      <c r="G44" s="36" t="s">
        <v>70</v>
      </c>
      <c r="H44" s="36" t="s">
        <v>70</v>
      </c>
      <c r="I44" s="36" t="s">
        <v>70</v>
      </c>
      <c r="J44" s="36"/>
    </row>
    <row r="45" spans="1:12" x14ac:dyDescent="0.2">
      <c r="A45" s="36" t="s">
        <v>81</v>
      </c>
      <c r="B45" s="36" t="s">
        <v>16</v>
      </c>
      <c r="C45" s="36">
        <v>2020</v>
      </c>
      <c r="D45" s="36" t="str">
        <f t="shared" si="0"/>
        <v>Euro 4</v>
      </c>
      <c r="E45" s="36" t="s">
        <v>70</v>
      </c>
      <c r="F45" s="36" t="s">
        <v>70</v>
      </c>
      <c r="G45" s="36" t="s">
        <v>70</v>
      </c>
      <c r="H45" s="36" t="s">
        <v>70</v>
      </c>
      <c r="I45" s="36" t="s">
        <v>70</v>
      </c>
      <c r="J45" s="36"/>
    </row>
    <row r="46" spans="1:12" x14ac:dyDescent="0.2">
      <c r="A46" s="36" t="s">
        <v>82</v>
      </c>
      <c r="B46" s="36" t="s">
        <v>16</v>
      </c>
      <c r="C46" s="36">
        <v>2020</v>
      </c>
      <c r="D46" s="36" t="str">
        <f t="shared" si="0"/>
        <v>Euro 4</v>
      </c>
      <c r="E46" s="36" t="s">
        <v>70</v>
      </c>
      <c r="F46" s="36" t="s">
        <v>70</v>
      </c>
      <c r="G46" s="36" t="s">
        <v>70</v>
      </c>
      <c r="H46" s="36" t="s">
        <v>70</v>
      </c>
      <c r="I46" s="36" t="s">
        <v>70</v>
      </c>
      <c r="J46" s="36"/>
    </row>
    <row r="47" spans="1:12" x14ac:dyDescent="0.2">
      <c r="A47" s="36" t="s">
        <v>66</v>
      </c>
      <c r="B47" s="36" t="s">
        <v>15</v>
      </c>
      <c r="C47" s="36">
        <v>2020</v>
      </c>
      <c r="D47" s="36" t="str">
        <f t="shared" si="0"/>
        <v>Euro 4</v>
      </c>
      <c r="E47" s="36" t="s">
        <v>70</v>
      </c>
      <c r="F47" s="36" t="s">
        <v>70</v>
      </c>
      <c r="G47" s="36" t="s">
        <v>70</v>
      </c>
      <c r="H47" s="36" t="s">
        <v>70</v>
      </c>
      <c r="I47" s="36" t="s">
        <v>70</v>
      </c>
      <c r="J47" s="36"/>
    </row>
    <row r="48" spans="1:12" x14ac:dyDescent="0.2">
      <c r="A48" s="36" t="s">
        <v>1</v>
      </c>
      <c r="B48" s="36" t="s">
        <v>15</v>
      </c>
      <c r="C48" s="36">
        <v>2020</v>
      </c>
      <c r="D48" s="36" t="str">
        <f t="shared" si="0"/>
        <v>Euro 4</v>
      </c>
      <c r="E48" s="36" t="s">
        <v>70</v>
      </c>
      <c r="F48" s="36" t="s">
        <v>70</v>
      </c>
      <c r="G48" s="36" t="s">
        <v>70</v>
      </c>
      <c r="H48" s="36" t="s">
        <v>70</v>
      </c>
      <c r="I48" s="36" t="s">
        <v>70</v>
      </c>
      <c r="J48" s="36"/>
    </row>
    <row r="49" spans="1:18" x14ac:dyDescent="0.2">
      <c r="A49" s="36" t="s">
        <v>71</v>
      </c>
      <c r="B49" s="36" t="s">
        <v>15</v>
      </c>
      <c r="C49" s="36">
        <v>2020</v>
      </c>
      <c r="D49" s="36" t="str">
        <f t="shared" si="0"/>
        <v>Euro 4</v>
      </c>
      <c r="E49" s="36" t="s">
        <v>70</v>
      </c>
      <c r="F49" s="36" t="s">
        <v>70</v>
      </c>
      <c r="G49" s="36" t="s">
        <v>70</v>
      </c>
      <c r="H49" s="36" t="s">
        <v>70</v>
      </c>
      <c r="I49" s="36" t="s">
        <v>70</v>
      </c>
      <c r="J49" s="36"/>
    </row>
    <row r="50" spans="1:18" x14ac:dyDescent="0.2">
      <c r="A50" s="36" t="s">
        <v>72</v>
      </c>
      <c r="B50" s="36" t="s">
        <v>15</v>
      </c>
      <c r="C50" s="36">
        <v>2020</v>
      </c>
      <c r="D50" s="36" t="str">
        <f t="shared" si="0"/>
        <v>Euro 4</v>
      </c>
      <c r="E50" s="36" t="s">
        <v>70</v>
      </c>
      <c r="F50" s="36" t="s">
        <v>70</v>
      </c>
      <c r="G50" s="36" t="s">
        <v>70</v>
      </c>
      <c r="H50" s="36" t="s">
        <v>70</v>
      </c>
      <c r="I50" s="36" t="s">
        <v>70</v>
      </c>
      <c r="J50" s="36"/>
    </row>
    <row r="51" spans="1:18" x14ac:dyDescent="0.2">
      <c r="A51" s="36" t="s">
        <v>73</v>
      </c>
      <c r="B51" s="36" t="s">
        <v>15</v>
      </c>
      <c r="C51" s="36">
        <v>2020</v>
      </c>
      <c r="D51" s="36" t="str">
        <f t="shared" si="0"/>
        <v>Euro 4</v>
      </c>
      <c r="E51" s="36" t="s">
        <v>70</v>
      </c>
      <c r="F51" s="36" t="s">
        <v>70</v>
      </c>
      <c r="G51" s="36" t="s">
        <v>70</v>
      </c>
      <c r="H51" s="36" t="s">
        <v>70</v>
      </c>
      <c r="I51" s="36" t="s">
        <v>70</v>
      </c>
      <c r="J51" s="36"/>
    </row>
    <row r="52" spans="1:18" x14ac:dyDescent="0.2">
      <c r="A52" s="36" t="s">
        <v>74</v>
      </c>
      <c r="B52" s="36" t="s">
        <v>15</v>
      </c>
      <c r="C52" s="36">
        <v>2020</v>
      </c>
      <c r="D52" s="36" t="str">
        <f t="shared" si="0"/>
        <v>Euro 4</v>
      </c>
      <c r="E52" s="36" t="s">
        <v>70</v>
      </c>
      <c r="F52" s="36" t="s">
        <v>70</v>
      </c>
      <c r="G52" s="36" t="s">
        <v>70</v>
      </c>
      <c r="H52" s="36" t="s">
        <v>70</v>
      </c>
      <c r="I52" s="36" t="s">
        <v>70</v>
      </c>
      <c r="J52" s="36"/>
    </row>
    <row r="53" spans="1:18" x14ac:dyDescent="0.2">
      <c r="A53" s="36" t="s">
        <v>75</v>
      </c>
      <c r="B53" s="36" t="s">
        <v>15</v>
      </c>
      <c r="C53" s="36">
        <v>2020</v>
      </c>
      <c r="D53" s="36" t="str">
        <f t="shared" si="0"/>
        <v>Euro 4</v>
      </c>
      <c r="E53" s="36" t="s">
        <v>70</v>
      </c>
      <c r="F53" s="36" t="s">
        <v>70</v>
      </c>
      <c r="G53" s="36" t="s">
        <v>70</v>
      </c>
      <c r="H53" s="36" t="s">
        <v>70</v>
      </c>
      <c r="I53" s="36" t="s">
        <v>70</v>
      </c>
      <c r="J53" s="36"/>
    </row>
    <row r="54" spans="1:18" x14ac:dyDescent="0.2">
      <c r="A54" s="36" t="s">
        <v>76</v>
      </c>
      <c r="B54" s="36" t="s">
        <v>15</v>
      </c>
      <c r="C54" s="36">
        <v>2020</v>
      </c>
      <c r="D54" s="36" t="str">
        <f t="shared" si="0"/>
        <v>Euro 4</v>
      </c>
      <c r="E54" s="36" t="s">
        <v>70</v>
      </c>
      <c r="F54" s="36" t="s">
        <v>70</v>
      </c>
      <c r="G54" s="36" t="s">
        <v>70</v>
      </c>
      <c r="H54" s="36" t="s">
        <v>70</v>
      </c>
      <c r="I54" s="36" t="s">
        <v>70</v>
      </c>
      <c r="J54" s="36"/>
    </row>
    <row r="55" spans="1:18" x14ac:dyDescent="0.2">
      <c r="A55" s="36" t="s">
        <v>77</v>
      </c>
      <c r="B55" s="36" t="s">
        <v>15</v>
      </c>
      <c r="C55" s="36">
        <v>2020</v>
      </c>
      <c r="D55" s="36" t="str">
        <f t="shared" si="0"/>
        <v>Euro 4</v>
      </c>
      <c r="E55" s="36" t="s">
        <v>70</v>
      </c>
      <c r="F55" s="36" t="s">
        <v>70</v>
      </c>
      <c r="G55" s="36" t="s">
        <v>70</v>
      </c>
      <c r="H55" s="36" t="s">
        <v>70</v>
      </c>
      <c r="I55" s="36" t="s">
        <v>70</v>
      </c>
      <c r="J55" s="36"/>
    </row>
    <row r="56" spans="1:18" x14ac:dyDescent="0.2">
      <c r="A56" s="36" t="s">
        <v>78</v>
      </c>
      <c r="B56" s="36" t="s">
        <v>15</v>
      </c>
      <c r="C56" s="36">
        <v>2020</v>
      </c>
      <c r="D56" s="36" t="str">
        <f t="shared" si="0"/>
        <v>Euro 4</v>
      </c>
      <c r="E56" s="36" t="s">
        <v>70</v>
      </c>
      <c r="F56" s="36" t="s">
        <v>70</v>
      </c>
      <c r="G56" s="36" t="s">
        <v>70</v>
      </c>
      <c r="H56" s="36" t="s">
        <v>70</v>
      </c>
      <c r="I56" s="36" t="s">
        <v>70</v>
      </c>
      <c r="J56" s="36"/>
    </row>
    <row r="57" spans="1:18" x14ac:dyDescent="0.2">
      <c r="A57" s="36" t="s">
        <v>79</v>
      </c>
      <c r="B57" s="36" t="s">
        <v>15</v>
      </c>
      <c r="C57" s="36">
        <v>2020</v>
      </c>
      <c r="D57" s="36" t="str">
        <f t="shared" si="0"/>
        <v>Euro 4</v>
      </c>
      <c r="E57" s="36" t="s">
        <v>70</v>
      </c>
      <c r="F57" s="36" t="s">
        <v>70</v>
      </c>
      <c r="G57" s="36" t="s">
        <v>70</v>
      </c>
      <c r="H57" s="36" t="s">
        <v>70</v>
      </c>
      <c r="I57" s="36" t="s">
        <v>70</v>
      </c>
      <c r="J57" s="36"/>
    </row>
    <row r="58" spans="1:18" x14ac:dyDescent="0.2">
      <c r="A58" s="36" t="s">
        <v>63</v>
      </c>
      <c r="B58" s="36" t="s">
        <v>15</v>
      </c>
      <c r="C58" s="36">
        <v>2020</v>
      </c>
      <c r="D58" s="36" t="s">
        <v>70</v>
      </c>
      <c r="E58" s="36" t="s">
        <v>70</v>
      </c>
      <c r="F58" s="36" t="s">
        <v>70</v>
      </c>
      <c r="G58" s="36" t="s">
        <v>70</v>
      </c>
      <c r="H58" s="36" t="s">
        <v>70</v>
      </c>
      <c r="I58" s="36" t="s">
        <v>70</v>
      </c>
      <c r="J58" s="36" t="s">
        <v>689</v>
      </c>
      <c r="L58" t="s">
        <v>687</v>
      </c>
    </row>
    <row r="59" spans="1:18" x14ac:dyDescent="0.2">
      <c r="A59" s="36" t="s">
        <v>80</v>
      </c>
      <c r="B59" s="36" t="s">
        <v>15</v>
      </c>
      <c r="C59" s="36">
        <v>2020</v>
      </c>
      <c r="D59" s="36" t="str">
        <f t="shared" si="0"/>
        <v>Euro 4</v>
      </c>
      <c r="E59" s="36" t="s">
        <v>70</v>
      </c>
      <c r="F59" s="36" t="s">
        <v>70</v>
      </c>
      <c r="G59" s="36" t="s">
        <v>70</v>
      </c>
      <c r="H59" s="36" t="s">
        <v>70</v>
      </c>
      <c r="I59" s="36" t="s">
        <v>70</v>
      </c>
      <c r="J59" s="36"/>
    </row>
    <row r="60" spans="1:18" x14ac:dyDescent="0.2">
      <c r="A60" s="36" t="s">
        <v>81</v>
      </c>
      <c r="B60" s="36" t="s">
        <v>15</v>
      </c>
      <c r="C60" s="36">
        <v>2020</v>
      </c>
      <c r="D60" s="36" t="str">
        <f t="shared" si="0"/>
        <v>Euro 4</v>
      </c>
      <c r="E60" s="36" t="s">
        <v>70</v>
      </c>
      <c r="F60" s="36" t="s">
        <v>70</v>
      </c>
      <c r="G60" s="36" t="s">
        <v>70</v>
      </c>
      <c r="H60" s="36" t="s">
        <v>70</v>
      </c>
      <c r="I60" s="36" t="s">
        <v>70</v>
      </c>
      <c r="J60" s="36"/>
      <c r="M60" s="36" t="s">
        <v>58</v>
      </c>
    </row>
    <row r="61" spans="1:18" x14ac:dyDescent="0.2">
      <c r="A61" s="36" t="s">
        <v>82</v>
      </c>
      <c r="B61" s="36" t="s">
        <v>15</v>
      </c>
      <c r="C61" s="36">
        <v>2020</v>
      </c>
      <c r="D61" s="36" t="str">
        <f t="shared" si="0"/>
        <v>Euro 4</v>
      </c>
      <c r="E61" s="36" t="s">
        <v>70</v>
      </c>
      <c r="F61" s="36" t="s">
        <v>70</v>
      </c>
      <c r="G61" s="36" t="s">
        <v>70</v>
      </c>
      <c r="H61" s="36" t="s">
        <v>70</v>
      </c>
      <c r="I61" s="36" t="s">
        <v>70</v>
      </c>
      <c r="J61" s="36"/>
      <c r="M61" s="36" t="s">
        <v>0</v>
      </c>
      <c r="N61" s="36" t="s">
        <v>10</v>
      </c>
      <c r="O61" s="36" t="s">
        <v>11</v>
      </c>
      <c r="P61" s="36" t="s">
        <v>644</v>
      </c>
      <c r="Q61" s="36" t="s">
        <v>12</v>
      </c>
      <c r="R61" s="36" t="s">
        <v>13</v>
      </c>
    </row>
    <row r="62" spans="1:18" x14ac:dyDescent="0.2">
      <c r="A62" s="36" t="s">
        <v>616</v>
      </c>
      <c r="B62" s="36" t="s">
        <v>15</v>
      </c>
      <c r="C62" s="36">
        <v>2010</v>
      </c>
      <c r="D62" s="36" t="s">
        <v>92</v>
      </c>
      <c r="E62" s="36" t="s">
        <v>65</v>
      </c>
      <c r="F62" s="36" t="s">
        <v>65</v>
      </c>
      <c r="G62" s="36" t="s">
        <v>65</v>
      </c>
      <c r="H62" s="36" t="s">
        <v>65</v>
      </c>
      <c r="I62" s="36" t="s">
        <v>65</v>
      </c>
      <c r="J62" s="36" t="s">
        <v>88</v>
      </c>
      <c r="K62" t="s">
        <v>675</v>
      </c>
      <c r="L62" t="s">
        <v>699</v>
      </c>
      <c r="M62" s="36">
        <f>EntryAge!E189</f>
        <v>4</v>
      </c>
      <c r="N62" s="36">
        <f>EntryAge!F189</f>
        <v>9</v>
      </c>
      <c r="O62" s="36">
        <f>EntryAge!G189</f>
        <v>11</v>
      </c>
      <c r="P62" s="36">
        <f>EntryAge!H189</f>
        <v>12</v>
      </c>
      <c r="Q62" s="36">
        <f>EntryAge!I189</f>
        <v>13</v>
      </c>
      <c r="R62" s="36">
        <f>EntryAge!J189</f>
        <v>12</v>
      </c>
    </row>
    <row r="63" spans="1:18" x14ac:dyDescent="0.2">
      <c r="A63" s="36" t="s">
        <v>616</v>
      </c>
      <c r="B63" s="36" t="s">
        <v>15</v>
      </c>
      <c r="C63" s="36">
        <v>2011</v>
      </c>
      <c r="D63" s="36" t="s">
        <v>92</v>
      </c>
      <c r="E63" s="36" t="s">
        <v>92</v>
      </c>
      <c r="F63" s="36" t="s">
        <v>92</v>
      </c>
      <c r="G63" s="60" t="s">
        <v>92</v>
      </c>
      <c r="H63" s="60" t="str">
        <f>G63</f>
        <v>Euro 1</v>
      </c>
      <c r="I63" s="60" t="str">
        <f>H63</f>
        <v>Euro 1</v>
      </c>
      <c r="J63" s="36" t="s">
        <v>88</v>
      </c>
      <c r="K63" t="s">
        <v>677</v>
      </c>
      <c r="L63" t="s">
        <v>699</v>
      </c>
    </row>
    <row r="64" spans="1:18" x14ac:dyDescent="0.2">
      <c r="A64" s="36" t="s">
        <v>616</v>
      </c>
      <c r="B64" s="36" t="s">
        <v>15</v>
      </c>
      <c r="C64" s="36">
        <v>2017</v>
      </c>
      <c r="D64" s="36" t="str">
        <f>D63</f>
        <v>Euro 1</v>
      </c>
      <c r="E64" s="57" t="s">
        <v>68</v>
      </c>
      <c r="F64" s="57" t="s">
        <v>68</v>
      </c>
      <c r="G64" s="36" t="str">
        <f>G63</f>
        <v>Euro 1</v>
      </c>
      <c r="H64" s="36" t="str">
        <f t="shared" ref="H64:H65" si="1">H63</f>
        <v>Euro 1</v>
      </c>
      <c r="I64" s="36" t="str">
        <f t="shared" ref="I64:I65" si="2">I63</f>
        <v>Euro 1</v>
      </c>
      <c r="J64" s="36" t="s">
        <v>88</v>
      </c>
      <c r="K64" t="s">
        <v>679</v>
      </c>
      <c r="L64" t="s">
        <v>699</v>
      </c>
      <c r="M64" s="36"/>
      <c r="N64" s="36"/>
      <c r="O64" s="36"/>
      <c r="P64" s="36"/>
      <c r="Q64" s="36"/>
    </row>
    <row r="65" spans="1:17" x14ac:dyDescent="0.2">
      <c r="A65" s="36" t="s">
        <v>616</v>
      </c>
      <c r="B65" s="36" t="s">
        <v>15</v>
      </c>
      <c r="C65" s="36">
        <v>2018</v>
      </c>
      <c r="D65" s="36" t="str">
        <f t="shared" ref="D65:D69" si="3">D64</f>
        <v>Euro 1</v>
      </c>
      <c r="E65" s="57" t="s">
        <v>70</v>
      </c>
      <c r="F65" s="57" t="s">
        <v>70</v>
      </c>
      <c r="G65" s="36" t="str">
        <f t="shared" ref="G65" si="4">G64</f>
        <v>Euro 1</v>
      </c>
      <c r="H65" s="36" t="str">
        <f t="shared" si="1"/>
        <v>Euro 1</v>
      </c>
      <c r="I65" s="36" t="str">
        <f t="shared" si="2"/>
        <v>Euro 1</v>
      </c>
      <c r="J65" s="36" t="s">
        <v>88</v>
      </c>
      <c r="L65" t="s">
        <v>699</v>
      </c>
      <c r="M65" s="36"/>
      <c r="N65" s="36"/>
      <c r="O65" s="36"/>
      <c r="P65" s="36"/>
      <c r="Q65" s="36"/>
    </row>
    <row r="66" spans="1:17" x14ac:dyDescent="0.2">
      <c r="A66" s="36" t="s">
        <v>616</v>
      </c>
      <c r="B66" s="36" t="s">
        <v>15</v>
      </c>
      <c r="C66" s="36">
        <v>2019</v>
      </c>
      <c r="D66" s="36" t="str">
        <f t="shared" si="3"/>
        <v>Euro 1</v>
      </c>
      <c r="E66" s="36" t="str">
        <f>E65</f>
        <v>Euro 4</v>
      </c>
      <c r="F66" s="36" t="str">
        <f t="shared" ref="F66" si="5">F65</f>
        <v>Euro 4</v>
      </c>
      <c r="G66" s="60" t="s">
        <v>68</v>
      </c>
      <c r="H66" s="60" t="str">
        <f t="shared" ref="H66:I69" si="6">G66</f>
        <v>Euro 3</v>
      </c>
      <c r="I66" s="60" t="str">
        <f t="shared" si="6"/>
        <v>Euro 3</v>
      </c>
      <c r="J66" s="36" t="s">
        <v>88</v>
      </c>
      <c r="L66" t="s">
        <v>699</v>
      </c>
    </row>
    <row r="67" spans="1:17" x14ac:dyDescent="0.2">
      <c r="A67" s="36" t="s">
        <v>616</v>
      </c>
      <c r="B67" s="36" t="s">
        <v>15</v>
      </c>
      <c r="C67" s="36">
        <v>2021</v>
      </c>
      <c r="D67" s="36" t="str">
        <f t="shared" si="3"/>
        <v>Euro 1</v>
      </c>
      <c r="E67" s="57" t="s">
        <v>83</v>
      </c>
      <c r="F67" s="57" t="s">
        <v>83</v>
      </c>
      <c r="G67" s="36" t="str">
        <f t="shared" ref="G67:I67" si="7">G66</f>
        <v>Euro 3</v>
      </c>
      <c r="H67" s="36" t="str">
        <f t="shared" si="7"/>
        <v>Euro 3</v>
      </c>
      <c r="I67" s="36" t="str">
        <f t="shared" si="7"/>
        <v>Euro 3</v>
      </c>
      <c r="J67" s="36" t="s">
        <v>88</v>
      </c>
      <c r="L67" t="s">
        <v>699</v>
      </c>
    </row>
    <row r="68" spans="1:17" x14ac:dyDescent="0.2">
      <c r="A68" s="36" t="s">
        <v>616</v>
      </c>
      <c r="B68" s="36" t="s">
        <v>15</v>
      </c>
      <c r="C68" s="36">
        <v>2028</v>
      </c>
      <c r="D68" s="36" t="str">
        <f t="shared" si="3"/>
        <v>Euro 1</v>
      </c>
      <c r="E68" s="36" t="str">
        <f>E67</f>
        <v>Euro 6</v>
      </c>
      <c r="F68" s="36" t="str">
        <f t="shared" ref="F68:F69" si="8">F67</f>
        <v>Euro 6</v>
      </c>
      <c r="G68" s="60" t="s">
        <v>70</v>
      </c>
      <c r="H68" s="60" t="str">
        <f t="shared" si="6"/>
        <v>Euro 4</v>
      </c>
      <c r="I68" s="60" t="str">
        <f t="shared" si="6"/>
        <v>Euro 4</v>
      </c>
      <c r="J68" s="36" t="s">
        <v>88</v>
      </c>
      <c r="L68" t="s">
        <v>699</v>
      </c>
    </row>
    <row r="69" spans="1:17" x14ac:dyDescent="0.2">
      <c r="A69" s="36" t="s">
        <v>616</v>
      </c>
      <c r="B69" s="36" t="s">
        <v>15</v>
      </c>
      <c r="C69" s="36">
        <v>2031</v>
      </c>
      <c r="D69" s="36" t="str">
        <f t="shared" si="3"/>
        <v>Euro 1</v>
      </c>
      <c r="E69" s="36" t="str">
        <f t="shared" ref="E69" si="9">E68</f>
        <v>Euro 6</v>
      </c>
      <c r="F69" s="36" t="str">
        <f t="shared" si="8"/>
        <v>Euro 6</v>
      </c>
      <c r="G69" s="60" t="s">
        <v>83</v>
      </c>
      <c r="H69" s="60" t="str">
        <f t="shared" si="6"/>
        <v>Euro 6</v>
      </c>
      <c r="I69" s="60" t="str">
        <f t="shared" si="6"/>
        <v>Euro 6</v>
      </c>
      <c r="J69" s="36" t="s">
        <v>88</v>
      </c>
      <c r="L69" t="s">
        <v>699</v>
      </c>
    </row>
    <row r="70" spans="1:17" x14ac:dyDescent="0.2">
      <c r="A70" s="36" t="s">
        <v>616</v>
      </c>
      <c r="B70" s="36" t="s">
        <v>16</v>
      </c>
      <c r="C70" s="36">
        <f>C62</f>
        <v>2010</v>
      </c>
      <c r="D70" s="36" t="str">
        <f t="shared" ref="D70:I70" si="10">D62</f>
        <v>Euro 1</v>
      </c>
      <c r="E70" s="36" t="str">
        <f t="shared" si="10"/>
        <v>Euro 0</v>
      </c>
      <c r="F70" s="36" t="str">
        <f t="shared" si="10"/>
        <v>Euro 0</v>
      </c>
      <c r="G70" s="36" t="str">
        <f t="shared" si="10"/>
        <v>Euro 0</v>
      </c>
      <c r="H70" s="36" t="str">
        <f t="shared" si="10"/>
        <v>Euro 0</v>
      </c>
      <c r="I70" s="36" t="str">
        <f t="shared" si="10"/>
        <v>Euro 0</v>
      </c>
      <c r="J70" s="36" t="s">
        <v>88</v>
      </c>
      <c r="K70" t="s">
        <v>678</v>
      </c>
      <c r="L70" t="s">
        <v>699</v>
      </c>
    </row>
    <row r="71" spans="1:17" x14ac:dyDescent="0.2">
      <c r="A71" s="36" t="s">
        <v>616</v>
      </c>
      <c r="B71" s="36" t="s">
        <v>16</v>
      </c>
      <c r="C71" s="36">
        <f t="shared" ref="C71:I71" si="11">C63</f>
        <v>2011</v>
      </c>
      <c r="D71" s="36" t="str">
        <f t="shared" si="11"/>
        <v>Euro 1</v>
      </c>
      <c r="E71" s="36" t="str">
        <f t="shared" si="11"/>
        <v>Euro 1</v>
      </c>
      <c r="F71" s="36" t="str">
        <f t="shared" si="11"/>
        <v>Euro 1</v>
      </c>
      <c r="G71" s="36" t="str">
        <f t="shared" si="11"/>
        <v>Euro 1</v>
      </c>
      <c r="H71" s="36" t="str">
        <f t="shared" si="11"/>
        <v>Euro 1</v>
      </c>
      <c r="I71" s="36" t="str">
        <f t="shared" si="11"/>
        <v>Euro 1</v>
      </c>
      <c r="J71" s="36" t="s">
        <v>88</v>
      </c>
      <c r="L71" t="s">
        <v>699</v>
      </c>
    </row>
    <row r="72" spans="1:17" x14ac:dyDescent="0.2">
      <c r="A72" s="36" t="s">
        <v>616</v>
      </c>
      <c r="B72" s="36" t="s">
        <v>16</v>
      </c>
      <c r="C72" s="36">
        <f t="shared" ref="C72:I72" si="12">C64</f>
        <v>2017</v>
      </c>
      <c r="D72" s="36" t="str">
        <f t="shared" si="12"/>
        <v>Euro 1</v>
      </c>
      <c r="E72" s="36" t="str">
        <f t="shared" si="12"/>
        <v>Euro 3</v>
      </c>
      <c r="F72" s="36" t="str">
        <f t="shared" si="12"/>
        <v>Euro 3</v>
      </c>
      <c r="G72" s="36" t="str">
        <f t="shared" si="12"/>
        <v>Euro 1</v>
      </c>
      <c r="H72" s="36" t="str">
        <f t="shared" si="12"/>
        <v>Euro 1</v>
      </c>
      <c r="I72" s="36" t="str">
        <f t="shared" si="12"/>
        <v>Euro 1</v>
      </c>
      <c r="J72" s="36" t="s">
        <v>88</v>
      </c>
      <c r="L72" t="s">
        <v>699</v>
      </c>
    </row>
    <row r="73" spans="1:17" x14ac:dyDescent="0.2">
      <c r="A73" s="36" t="s">
        <v>616</v>
      </c>
      <c r="B73" s="36" t="s">
        <v>16</v>
      </c>
      <c r="C73" s="36">
        <f t="shared" ref="C73:I73" si="13">C65</f>
        <v>2018</v>
      </c>
      <c r="D73" s="36" t="str">
        <f t="shared" si="13"/>
        <v>Euro 1</v>
      </c>
      <c r="E73" s="36" t="str">
        <f t="shared" si="13"/>
        <v>Euro 4</v>
      </c>
      <c r="F73" s="36" t="str">
        <f t="shared" si="13"/>
        <v>Euro 4</v>
      </c>
      <c r="G73" s="36" t="str">
        <f t="shared" si="13"/>
        <v>Euro 1</v>
      </c>
      <c r="H73" s="36" t="str">
        <f t="shared" si="13"/>
        <v>Euro 1</v>
      </c>
      <c r="I73" s="36" t="str">
        <f t="shared" si="13"/>
        <v>Euro 1</v>
      </c>
      <c r="J73" s="36" t="s">
        <v>88</v>
      </c>
      <c r="L73" t="s">
        <v>699</v>
      </c>
    </row>
    <row r="74" spans="1:17" x14ac:dyDescent="0.2">
      <c r="A74" s="36" t="s">
        <v>616</v>
      </c>
      <c r="B74" s="36" t="s">
        <v>16</v>
      </c>
      <c r="C74" s="36">
        <f t="shared" ref="C74:I74" si="14">C66</f>
        <v>2019</v>
      </c>
      <c r="D74" s="36" t="str">
        <f t="shared" si="14"/>
        <v>Euro 1</v>
      </c>
      <c r="E74" s="36" t="str">
        <f t="shared" si="14"/>
        <v>Euro 4</v>
      </c>
      <c r="F74" s="36" t="str">
        <f t="shared" si="14"/>
        <v>Euro 4</v>
      </c>
      <c r="G74" s="36" t="str">
        <f t="shared" si="14"/>
        <v>Euro 3</v>
      </c>
      <c r="H74" s="36" t="str">
        <f t="shared" si="14"/>
        <v>Euro 3</v>
      </c>
      <c r="I74" s="36" t="str">
        <f t="shared" si="14"/>
        <v>Euro 3</v>
      </c>
      <c r="J74" s="36" t="s">
        <v>88</v>
      </c>
      <c r="L74" t="s">
        <v>699</v>
      </c>
    </row>
    <row r="75" spans="1:17" x14ac:dyDescent="0.2">
      <c r="A75" s="36" t="s">
        <v>616</v>
      </c>
      <c r="B75" s="36" t="s">
        <v>16</v>
      </c>
      <c r="C75" s="36">
        <f t="shared" ref="C75:I75" si="15">C67</f>
        <v>2021</v>
      </c>
      <c r="D75" s="36" t="str">
        <f t="shared" si="15"/>
        <v>Euro 1</v>
      </c>
      <c r="E75" s="36" t="str">
        <f t="shared" si="15"/>
        <v>Euro 6</v>
      </c>
      <c r="F75" s="36" t="str">
        <f t="shared" si="15"/>
        <v>Euro 6</v>
      </c>
      <c r="G75" s="36" t="str">
        <f t="shared" si="15"/>
        <v>Euro 3</v>
      </c>
      <c r="H75" s="36" t="str">
        <f t="shared" si="15"/>
        <v>Euro 3</v>
      </c>
      <c r="I75" s="36" t="str">
        <f t="shared" si="15"/>
        <v>Euro 3</v>
      </c>
      <c r="J75" s="36" t="s">
        <v>88</v>
      </c>
      <c r="L75" t="s">
        <v>699</v>
      </c>
    </row>
    <row r="76" spans="1:17" x14ac:dyDescent="0.2">
      <c r="A76" s="36" t="s">
        <v>616</v>
      </c>
      <c r="B76" s="36" t="s">
        <v>16</v>
      </c>
      <c r="C76" s="36">
        <f t="shared" ref="C76:I76" si="16">C68</f>
        <v>2028</v>
      </c>
      <c r="D76" s="36" t="str">
        <f t="shared" si="16"/>
        <v>Euro 1</v>
      </c>
      <c r="E76" s="36" t="str">
        <f t="shared" si="16"/>
        <v>Euro 6</v>
      </c>
      <c r="F76" s="36" t="str">
        <f t="shared" si="16"/>
        <v>Euro 6</v>
      </c>
      <c r="G76" s="36" t="str">
        <f t="shared" si="16"/>
        <v>Euro 4</v>
      </c>
      <c r="H76" s="36" t="str">
        <f t="shared" si="16"/>
        <v>Euro 4</v>
      </c>
      <c r="I76" s="36" t="str">
        <f t="shared" si="16"/>
        <v>Euro 4</v>
      </c>
      <c r="J76" s="36" t="s">
        <v>88</v>
      </c>
      <c r="L76" t="s">
        <v>699</v>
      </c>
    </row>
    <row r="77" spans="1:17" x14ac:dyDescent="0.2">
      <c r="A77" s="36" t="s">
        <v>616</v>
      </c>
      <c r="B77" s="36" t="s">
        <v>16</v>
      </c>
      <c r="C77" s="36">
        <f t="shared" ref="C77:I77" si="17">C69</f>
        <v>2031</v>
      </c>
      <c r="D77" s="36" t="str">
        <f t="shared" si="17"/>
        <v>Euro 1</v>
      </c>
      <c r="E77" s="36" t="str">
        <f t="shared" si="17"/>
        <v>Euro 6</v>
      </c>
      <c r="F77" s="36" t="str">
        <f t="shared" si="17"/>
        <v>Euro 6</v>
      </c>
      <c r="G77" s="36" t="str">
        <f t="shared" si="17"/>
        <v>Euro 6</v>
      </c>
      <c r="H77" s="36" t="str">
        <f t="shared" si="17"/>
        <v>Euro 6</v>
      </c>
      <c r="I77" s="36" t="str">
        <f t="shared" si="17"/>
        <v>Euro 6</v>
      </c>
      <c r="J77" s="36" t="s">
        <v>88</v>
      </c>
      <c r="L77" t="s">
        <v>699</v>
      </c>
    </row>
    <row r="78" spans="1:17" x14ac:dyDescent="0.2">
      <c r="A78" s="36" t="s">
        <v>616</v>
      </c>
      <c r="B78" s="36" t="s">
        <v>15</v>
      </c>
      <c r="C78" s="36">
        <v>2010</v>
      </c>
      <c r="D78" s="36" t="s">
        <v>92</v>
      </c>
      <c r="E78" s="36" t="s">
        <v>65</v>
      </c>
      <c r="F78" s="36" t="s">
        <v>65</v>
      </c>
      <c r="G78" s="36" t="s">
        <v>65</v>
      </c>
      <c r="H78" s="36" t="s">
        <v>65</v>
      </c>
      <c r="I78" s="36" t="s">
        <v>65</v>
      </c>
      <c r="J78" s="36" t="s">
        <v>692</v>
      </c>
      <c r="K78" t="s">
        <v>703</v>
      </c>
      <c r="L78" t="s">
        <v>699</v>
      </c>
    </row>
    <row r="79" spans="1:17" x14ac:dyDescent="0.2">
      <c r="A79" s="36" t="s">
        <v>616</v>
      </c>
      <c r="B79" s="36" t="s">
        <v>15</v>
      </c>
      <c r="C79" s="36">
        <v>2011</v>
      </c>
      <c r="D79" s="36" t="s">
        <v>92</v>
      </c>
      <c r="E79" s="36" t="s">
        <v>92</v>
      </c>
      <c r="F79" s="36" t="s">
        <v>92</v>
      </c>
      <c r="G79" s="36" t="s">
        <v>92</v>
      </c>
      <c r="H79" s="36" t="s">
        <v>92</v>
      </c>
      <c r="I79" s="36" t="s">
        <v>92</v>
      </c>
      <c r="J79" s="36" t="s">
        <v>692</v>
      </c>
      <c r="K79" t="s">
        <v>703</v>
      </c>
      <c r="L79" t="s">
        <v>699</v>
      </c>
    </row>
    <row r="80" spans="1:17" x14ac:dyDescent="0.2">
      <c r="A80" s="36" t="s">
        <v>616</v>
      </c>
      <c r="B80" s="36" t="s">
        <v>15</v>
      </c>
      <c r="C80" s="36">
        <v>2017</v>
      </c>
      <c r="D80" s="36" t="s">
        <v>92</v>
      </c>
      <c r="E80" s="36" t="s">
        <v>68</v>
      </c>
      <c r="F80" s="36" t="s">
        <v>68</v>
      </c>
      <c r="G80" s="36" t="s">
        <v>92</v>
      </c>
      <c r="H80" s="36" t="s">
        <v>92</v>
      </c>
      <c r="I80" s="36" t="s">
        <v>92</v>
      </c>
      <c r="J80" s="36" t="s">
        <v>692</v>
      </c>
      <c r="K80" t="s">
        <v>703</v>
      </c>
      <c r="L80" t="s">
        <v>699</v>
      </c>
    </row>
    <row r="81" spans="1:12" x14ac:dyDescent="0.2">
      <c r="A81" s="36" t="s">
        <v>616</v>
      </c>
      <c r="B81" s="36" t="s">
        <v>15</v>
      </c>
      <c r="C81" s="36">
        <v>2018</v>
      </c>
      <c r="D81" s="36" t="s">
        <v>92</v>
      </c>
      <c r="E81" s="36" t="s">
        <v>70</v>
      </c>
      <c r="F81" s="36" t="s">
        <v>70</v>
      </c>
      <c r="G81" s="36" t="s">
        <v>92</v>
      </c>
      <c r="H81" s="36" t="s">
        <v>92</v>
      </c>
      <c r="I81" s="36" t="s">
        <v>92</v>
      </c>
      <c r="J81" s="36" t="s">
        <v>692</v>
      </c>
      <c r="K81" t="s">
        <v>703</v>
      </c>
      <c r="L81" t="s">
        <v>699</v>
      </c>
    </row>
    <row r="82" spans="1:12" x14ac:dyDescent="0.2">
      <c r="A82" s="36" t="s">
        <v>616</v>
      </c>
      <c r="B82" s="36" t="s">
        <v>15</v>
      </c>
      <c r="C82" s="36">
        <v>2019</v>
      </c>
      <c r="D82" s="36" t="s">
        <v>92</v>
      </c>
      <c r="E82" s="36" t="s">
        <v>70</v>
      </c>
      <c r="F82" s="36" t="s">
        <v>70</v>
      </c>
      <c r="G82" s="36" t="s">
        <v>68</v>
      </c>
      <c r="H82" s="36" t="s">
        <v>68</v>
      </c>
      <c r="I82" s="36" t="s">
        <v>68</v>
      </c>
      <c r="J82" s="36" t="s">
        <v>692</v>
      </c>
      <c r="K82" t="s">
        <v>703</v>
      </c>
      <c r="L82" t="s">
        <v>699</v>
      </c>
    </row>
    <row r="83" spans="1:12" x14ac:dyDescent="0.2">
      <c r="A83" s="57" t="s">
        <v>616</v>
      </c>
      <c r="B83" s="57" t="s">
        <v>15</v>
      </c>
      <c r="C83" s="57">
        <v>2021</v>
      </c>
      <c r="D83" s="57" t="s">
        <v>93</v>
      </c>
      <c r="E83" s="57" t="s">
        <v>83</v>
      </c>
      <c r="F83" s="57" t="s">
        <v>83</v>
      </c>
      <c r="G83" s="57" t="s">
        <v>83</v>
      </c>
      <c r="H83" s="57" t="s">
        <v>83</v>
      </c>
      <c r="I83" s="57" t="s">
        <v>83</v>
      </c>
      <c r="J83" s="57" t="s">
        <v>692</v>
      </c>
      <c r="K83" s="3" t="s">
        <v>706</v>
      </c>
      <c r="L83" t="s">
        <v>699</v>
      </c>
    </row>
    <row r="84" spans="1:12" x14ac:dyDescent="0.2">
      <c r="A84" s="36" t="s">
        <v>616</v>
      </c>
      <c r="B84" s="36" t="s">
        <v>16</v>
      </c>
      <c r="C84" s="36">
        <v>2010</v>
      </c>
      <c r="D84" s="36" t="s">
        <v>92</v>
      </c>
      <c r="E84" s="36" t="s">
        <v>65</v>
      </c>
      <c r="F84" s="36" t="s">
        <v>65</v>
      </c>
      <c r="G84" s="36" t="s">
        <v>65</v>
      </c>
      <c r="H84" s="36" t="s">
        <v>65</v>
      </c>
      <c r="I84" s="36" t="s">
        <v>65</v>
      </c>
      <c r="J84" s="36" t="s">
        <v>692</v>
      </c>
      <c r="K84" t="s">
        <v>703</v>
      </c>
      <c r="L84" t="s">
        <v>699</v>
      </c>
    </row>
    <row r="85" spans="1:12" x14ac:dyDescent="0.2">
      <c r="A85" s="36" t="s">
        <v>616</v>
      </c>
      <c r="B85" s="36" t="s">
        <v>16</v>
      </c>
      <c r="C85" s="36">
        <v>2011</v>
      </c>
      <c r="D85" s="36" t="s">
        <v>92</v>
      </c>
      <c r="E85" s="36" t="s">
        <v>92</v>
      </c>
      <c r="F85" s="36" t="s">
        <v>92</v>
      </c>
      <c r="G85" s="36" t="s">
        <v>92</v>
      </c>
      <c r="H85" s="36" t="s">
        <v>92</v>
      </c>
      <c r="I85" s="36" t="s">
        <v>92</v>
      </c>
      <c r="J85" s="36" t="s">
        <v>692</v>
      </c>
      <c r="K85" t="s">
        <v>703</v>
      </c>
      <c r="L85" t="s">
        <v>699</v>
      </c>
    </row>
    <row r="86" spans="1:12" x14ac:dyDescent="0.2">
      <c r="A86" s="36" t="s">
        <v>616</v>
      </c>
      <c r="B86" s="36" t="s">
        <v>16</v>
      </c>
      <c r="C86" s="36">
        <v>2017</v>
      </c>
      <c r="D86" s="36" t="s">
        <v>92</v>
      </c>
      <c r="E86" s="36" t="s">
        <v>68</v>
      </c>
      <c r="F86" s="36" t="s">
        <v>68</v>
      </c>
      <c r="G86" s="36" t="s">
        <v>92</v>
      </c>
      <c r="H86" s="36" t="s">
        <v>92</v>
      </c>
      <c r="I86" s="36" t="s">
        <v>92</v>
      </c>
      <c r="J86" s="36" t="s">
        <v>692</v>
      </c>
      <c r="K86" t="s">
        <v>703</v>
      </c>
      <c r="L86" t="s">
        <v>699</v>
      </c>
    </row>
    <row r="87" spans="1:12" x14ac:dyDescent="0.2">
      <c r="A87" s="36" t="s">
        <v>616</v>
      </c>
      <c r="B87" s="36" t="s">
        <v>16</v>
      </c>
      <c r="C87" s="36">
        <v>2018</v>
      </c>
      <c r="D87" s="36" t="s">
        <v>92</v>
      </c>
      <c r="E87" s="36" t="s">
        <v>70</v>
      </c>
      <c r="F87" s="36" t="s">
        <v>70</v>
      </c>
      <c r="G87" s="36" t="s">
        <v>92</v>
      </c>
      <c r="H87" s="36" t="s">
        <v>92</v>
      </c>
      <c r="I87" s="36" t="s">
        <v>92</v>
      </c>
      <c r="J87" s="36" t="s">
        <v>692</v>
      </c>
      <c r="K87" t="s">
        <v>703</v>
      </c>
      <c r="L87" t="s">
        <v>699</v>
      </c>
    </row>
    <row r="88" spans="1:12" x14ac:dyDescent="0.2">
      <c r="A88" s="36" t="s">
        <v>616</v>
      </c>
      <c r="B88" s="36" t="s">
        <v>16</v>
      </c>
      <c r="C88" s="36">
        <v>2019</v>
      </c>
      <c r="D88" s="36" t="s">
        <v>92</v>
      </c>
      <c r="E88" s="36" t="s">
        <v>70</v>
      </c>
      <c r="F88" s="36" t="s">
        <v>70</v>
      </c>
      <c r="G88" s="36" t="s">
        <v>68</v>
      </c>
      <c r="H88" s="36" t="s">
        <v>68</v>
      </c>
      <c r="I88" s="36" t="s">
        <v>68</v>
      </c>
      <c r="J88" s="36" t="s">
        <v>692</v>
      </c>
      <c r="K88" t="s">
        <v>703</v>
      </c>
      <c r="L88" t="s">
        <v>699</v>
      </c>
    </row>
    <row r="89" spans="1:12" x14ac:dyDescent="0.2">
      <c r="A89" s="57" t="s">
        <v>616</v>
      </c>
      <c r="B89" s="57" t="s">
        <v>16</v>
      </c>
      <c r="C89" s="57">
        <v>2021</v>
      </c>
      <c r="D89" s="57" t="s">
        <v>93</v>
      </c>
      <c r="E89" s="57" t="s">
        <v>83</v>
      </c>
      <c r="F89" s="57" t="s">
        <v>83</v>
      </c>
      <c r="G89" s="57" t="s">
        <v>83</v>
      </c>
      <c r="H89" s="57" t="s">
        <v>83</v>
      </c>
      <c r="I89" s="57" t="s">
        <v>83</v>
      </c>
      <c r="J89" s="57" t="s">
        <v>692</v>
      </c>
      <c r="K89" s="3" t="s">
        <v>706</v>
      </c>
      <c r="L89" t="s">
        <v>699</v>
      </c>
    </row>
    <row r="90" spans="1:12" x14ac:dyDescent="0.2">
      <c r="A90" s="36" t="s">
        <v>63</v>
      </c>
      <c r="B90" s="36" t="s">
        <v>16</v>
      </c>
      <c r="C90" s="36">
        <v>2020</v>
      </c>
      <c r="D90" s="36" t="s">
        <v>70</v>
      </c>
      <c r="E90" s="36" t="s">
        <v>70</v>
      </c>
      <c r="F90" s="36" t="s">
        <v>70</v>
      </c>
      <c r="G90" s="36" t="s">
        <v>70</v>
      </c>
      <c r="H90" s="36" t="s">
        <v>70</v>
      </c>
      <c r="I90" s="36" t="s">
        <v>70</v>
      </c>
      <c r="J90" s="36" t="s">
        <v>692</v>
      </c>
      <c r="L90" t="s">
        <v>687</v>
      </c>
    </row>
    <row r="91" spans="1:12" x14ac:dyDescent="0.2">
      <c r="A91" s="36" t="s">
        <v>63</v>
      </c>
      <c r="B91" s="36" t="s">
        <v>15</v>
      </c>
      <c r="C91" s="36">
        <v>2020</v>
      </c>
      <c r="D91" s="36" t="s">
        <v>70</v>
      </c>
      <c r="E91" s="36" t="s">
        <v>70</v>
      </c>
      <c r="F91" s="36" t="s">
        <v>70</v>
      </c>
      <c r="G91" s="36" t="s">
        <v>70</v>
      </c>
      <c r="H91" s="36" t="s">
        <v>70</v>
      </c>
      <c r="I91" s="36" t="s">
        <v>70</v>
      </c>
      <c r="J91" s="36" t="s">
        <v>692</v>
      </c>
      <c r="L91" t="s">
        <v>687</v>
      </c>
    </row>
    <row r="92" spans="1:12" x14ac:dyDescent="0.2">
      <c r="A92" s="36" t="s">
        <v>63</v>
      </c>
      <c r="B92" s="36" t="s">
        <v>16</v>
      </c>
      <c r="C92" s="36">
        <v>2025</v>
      </c>
      <c r="D92" s="36" t="s">
        <v>93</v>
      </c>
      <c r="E92" s="36" t="s">
        <v>83</v>
      </c>
      <c r="F92" s="36" t="s">
        <v>83</v>
      </c>
      <c r="G92" s="36" t="s">
        <v>83</v>
      </c>
      <c r="H92" s="36" t="s">
        <v>83</v>
      </c>
      <c r="I92" s="36" t="s">
        <v>83</v>
      </c>
      <c r="J92" s="36" t="s">
        <v>692</v>
      </c>
      <c r="L92" t="s">
        <v>687</v>
      </c>
    </row>
    <row r="93" spans="1:12" x14ac:dyDescent="0.2">
      <c r="A93" s="36" t="s">
        <v>63</v>
      </c>
      <c r="B93" s="36" t="s">
        <v>15</v>
      </c>
      <c r="C93" s="36">
        <v>2025</v>
      </c>
      <c r="D93" s="36" t="s">
        <v>93</v>
      </c>
      <c r="E93" s="36" t="s">
        <v>83</v>
      </c>
      <c r="F93" s="36" t="s">
        <v>83</v>
      </c>
      <c r="G93" s="36" t="s">
        <v>83</v>
      </c>
      <c r="H93" s="36" t="s">
        <v>83</v>
      </c>
      <c r="I93" s="36" t="s">
        <v>83</v>
      </c>
      <c r="J93" s="36" t="s">
        <v>692</v>
      </c>
      <c r="L93" t="s">
        <v>687</v>
      </c>
    </row>
  </sheetData>
  <autoFilter ref="A1:K93" xr:uid="{E437C7F2-C2AA-4C49-A754-E5D69B4E1BD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FDA6-65BD-904E-8068-754EF6318A4B}">
  <dimension ref="A1:G251"/>
  <sheetViews>
    <sheetView workbookViewId="0">
      <pane ySplit="1" topLeftCell="A222" activePane="bottomLeft" state="frozen"/>
      <selection pane="bottomLeft" activeCell="F246" sqref="F246"/>
    </sheetView>
  </sheetViews>
  <sheetFormatPr baseColWidth="10" defaultRowHeight="16" x14ac:dyDescent="0.2"/>
  <cols>
    <col min="4" max="4" width="11.83203125" bestFit="1" customWidth="1"/>
    <col min="5" max="5" width="17" bestFit="1" customWidth="1"/>
    <col min="6" max="6" width="58.5" bestFit="1" customWidth="1"/>
    <col min="7" max="7" width="27.6640625" bestFit="1" customWidth="1"/>
  </cols>
  <sheetData>
    <row r="1" spans="1:7" x14ac:dyDescent="0.2">
      <c r="A1" s="8" t="s">
        <v>2</v>
      </c>
      <c r="B1" s="8" t="s">
        <v>4</v>
      </c>
      <c r="C1" s="8" t="s">
        <v>15</v>
      </c>
      <c r="D1" s="8" t="s">
        <v>16</v>
      </c>
      <c r="E1" s="8" t="s">
        <v>87</v>
      </c>
      <c r="F1" s="47" t="s">
        <v>110</v>
      </c>
      <c r="G1" s="47" t="s">
        <v>697</v>
      </c>
    </row>
    <row r="2" spans="1:7" x14ac:dyDescent="0.2">
      <c r="A2" s="8" t="s">
        <v>66</v>
      </c>
      <c r="B2" s="8">
        <v>2013</v>
      </c>
      <c r="C2" s="13">
        <v>3500</v>
      </c>
      <c r="D2" s="13">
        <v>3500</v>
      </c>
      <c r="E2" s="8" t="s">
        <v>88</v>
      </c>
      <c r="F2" s="8" t="s">
        <v>111</v>
      </c>
    </row>
    <row r="3" spans="1:7" x14ac:dyDescent="0.2">
      <c r="A3" s="8" t="s">
        <v>66</v>
      </c>
      <c r="B3" s="8">
        <v>2017</v>
      </c>
      <c r="C3" s="13">
        <v>3500</v>
      </c>
      <c r="D3" s="13">
        <v>3500</v>
      </c>
      <c r="E3" s="8" t="s">
        <v>88</v>
      </c>
      <c r="F3" s="8" t="s">
        <v>112</v>
      </c>
    </row>
    <row r="4" spans="1:7" x14ac:dyDescent="0.2">
      <c r="A4" s="8" t="s">
        <v>66</v>
      </c>
      <c r="B4" s="8">
        <v>2021</v>
      </c>
      <c r="C4" s="9">
        <v>50</v>
      </c>
      <c r="D4" s="9">
        <v>50</v>
      </c>
      <c r="E4" s="8" t="s">
        <v>96</v>
      </c>
      <c r="F4" s="8"/>
    </row>
    <row r="5" spans="1:7" x14ac:dyDescent="0.2">
      <c r="A5" s="8" t="s">
        <v>66</v>
      </c>
      <c r="B5" s="8">
        <v>2025</v>
      </c>
      <c r="C5" s="9">
        <v>50</v>
      </c>
      <c r="D5" s="9">
        <v>50</v>
      </c>
      <c r="E5" s="8" t="s">
        <v>95</v>
      </c>
      <c r="F5" s="8"/>
    </row>
    <row r="6" spans="1:7" x14ac:dyDescent="0.2">
      <c r="A6" s="8" t="s">
        <v>66</v>
      </c>
      <c r="B6" s="8">
        <v>2025</v>
      </c>
      <c r="C6" s="9">
        <v>10</v>
      </c>
      <c r="D6" s="9">
        <v>10</v>
      </c>
      <c r="E6" s="8" t="s">
        <v>96</v>
      </c>
      <c r="F6" s="8"/>
    </row>
    <row r="7" spans="1:7" x14ac:dyDescent="0.2">
      <c r="A7" s="8" t="s">
        <v>66</v>
      </c>
      <c r="B7" s="8">
        <v>2030</v>
      </c>
      <c r="C7" s="9">
        <v>10</v>
      </c>
      <c r="D7" s="9">
        <v>10</v>
      </c>
      <c r="E7" s="8" t="s">
        <v>95</v>
      </c>
      <c r="F7" s="8"/>
    </row>
    <row r="8" spans="1:7" x14ac:dyDescent="0.2">
      <c r="A8" s="8" t="s">
        <v>1</v>
      </c>
      <c r="B8" s="8">
        <v>2004</v>
      </c>
      <c r="C8" s="13">
        <v>10000</v>
      </c>
      <c r="D8" s="13">
        <v>2500</v>
      </c>
      <c r="E8" s="8" t="s">
        <v>88</v>
      </c>
      <c r="F8" s="8"/>
    </row>
    <row r="9" spans="1:7" x14ac:dyDescent="0.2">
      <c r="A9" s="8" t="s">
        <v>1</v>
      </c>
      <c r="B9" s="8">
        <v>2017</v>
      </c>
      <c r="C9" s="13">
        <v>10000</v>
      </c>
      <c r="D9" s="13">
        <v>500</v>
      </c>
      <c r="E9" s="8" t="s">
        <v>88</v>
      </c>
      <c r="F9" s="8" t="s">
        <v>113</v>
      </c>
    </row>
    <row r="10" spans="1:7" x14ac:dyDescent="0.2">
      <c r="A10" s="8" t="s">
        <v>1</v>
      </c>
      <c r="B10" s="8">
        <v>2021</v>
      </c>
      <c r="C10" s="9">
        <v>50</v>
      </c>
      <c r="D10" s="9">
        <v>50</v>
      </c>
      <c r="E10" s="8" t="s">
        <v>96</v>
      </c>
      <c r="F10" s="8"/>
    </row>
    <row r="11" spans="1:7" x14ac:dyDescent="0.2">
      <c r="A11" s="8" t="s">
        <v>1</v>
      </c>
      <c r="B11" s="8">
        <v>2025</v>
      </c>
      <c r="C11" s="9">
        <v>50</v>
      </c>
      <c r="D11" s="9">
        <v>50</v>
      </c>
      <c r="E11" s="8" t="s">
        <v>95</v>
      </c>
      <c r="F11" s="8"/>
    </row>
    <row r="12" spans="1:7" x14ac:dyDescent="0.2">
      <c r="A12" s="8" t="s">
        <v>1</v>
      </c>
      <c r="B12" s="8">
        <v>2025</v>
      </c>
      <c r="C12" s="9">
        <v>10</v>
      </c>
      <c r="D12" s="9">
        <v>10</v>
      </c>
      <c r="E12" s="8" t="s">
        <v>96</v>
      </c>
      <c r="F12" s="8"/>
    </row>
    <row r="13" spans="1:7" x14ac:dyDescent="0.2">
      <c r="A13" s="8" t="s">
        <v>1</v>
      </c>
      <c r="B13" s="8">
        <v>2030</v>
      </c>
      <c r="C13" s="9">
        <v>10</v>
      </c>
      <c r="D13" s="9">
        <v>10</v>
      </c>
      <c r="E13" s="8" t="s">
        <v>95</v>
      </c>
      <c r="F13" s="8"/>
    </row>
    <row r="14" spans="1:7" x14ac:dyDescent="0.2">
      <c r="A14" s="8" t="s">
        <v>71</v>
      </c>
      <c r="B14" s="8">
        <v>2014</v>
      </c>
      <c r="C14" s="13">
        <v>3500</v>
      </c>
      <c r="D14" s="8"/>
      <c r="E14" s="8" t="s">
        <v>88</v>
      </c>
      <c r="F14" s="8" t="s">
        <v>111</v>
      </c>
    </row>
    <row r="15" spans="1:7" x14ac:dyDescent="0.2">
      <c r="A15" s="8" t="s">
        <v>71</v>
      </c>
      <c r="B15" s="8">
        <v>2017</v>
      </c>
      <c r="C15" s="13">
        <v>3500</v>
      </c>
      <c r="D15" s="13">
        <v>150</v>
      </c>
      <c r="E15" s="8" t="s">
        <v>88</v>
      </c>
      <c r="F15" s="8" t="s">
        <v>114</v>
      </c>
    </row>
    <row r="16" spans="1:7" x14ac:dyDescent="0.2">
      <c r="A16" s="8" t="s">
        <v>71</v>
      </c>
      <c r="B16" s="8">
        <v>2021</v>
      </c>
      <c r="C16" s="9">
        <v>50</v>
      </c>
      <c r="D16" s="9">
        <v>50</v>
      </c>
      <c r="E16" s="8" t="s">
        <v>96</v>
      </c>
      <c r="F16" s="8"/>
    </row>
    <row r="17" spans="1:6" x14ac:dyDescent="0.2">
      <c r="A17" s="8" t="s">
        <v>71</v>
      </c>
      <c r="B17" s="8">
        <v>2025</v>
      </c>
      <c r="C17" s="9">
        <v>50</v>
      </c>
      <c r="D17" s="9">
        <v>50</v>
      </c>
      <c r="E17" s="8" t="s">
        <v>95</v>
      </c>
      <c r="F17" s="8"/>
    </row>
    <row r="18" spans="1:6" x14ac:dyDescent="0.2">
      <c r="A18" s="8" t="s">
        <v>71</v>
      </c>
      <c r="B18" s="8">
        <v>2025</v>
      </c>
      <c r="C18" s="9">
        <v>10</v>
      </c>
      <c r="D18" s="9">
        <v>10</v>
      </c>
      <c r="E18" s="8" t="s">
        <v>96</v>
      </c>
      <c r="F18" s="8"/>
    </row>
    <row r="19" spans="1:6" x14ac:dyDescent="0.2">
      <c r="A19" s="8" t="s">
        <v>71</v>
      </c>
      <c r="B19" s="8">
        <v>2030</v>
      </c>
      <c r="C19" s="9">
        <v>10</v>
      </c>
      <c r="D19" s="9">
        <v>10</v>
      </c>
      <c r="E19" s="8" t="s">
        <v>95</v>
      </c>
      <c r="F19" s="8"/>
    </row>
    <row r="20" spans="1:6" x14ac:dyDescent="0.2">
      <c r="A20" s="8" t="s">
        <v>72</v>
      </c>
      <c r="B20" s="8">
        <v>2017</v>
      </c>
      <c r="C20" s="13">
        <v>1000</v>
      </c>
      <c r="D20" s="13">
        <v>500</v>
      </c>
      <c r="E20" s="8" t="s">
        <v>88</v>
      </c>
      <c r="F20" s="8" t="s">
        <v>115</v>
      </c>
    </row>
    <row r="21" spans="1:6" x14ac:dyDescent="0.2">
      <c r="A21" s="8" t="s">
        <v>72</v>
      </c>
      <c r="B21" s="8">
        <v>2021</v>
      </c>
      <c r="C21" s="9">
        <v>50</v>
      </c>
      <c r="D21" s="9">
        <v>50</v>
      </c>
      <c r="E21" s="8" t="s">
        <v>96</v>
      </c>
      <c r="F21" s="8"/>
    </row>
    <row r="22" spans="1:6" x14ac:dyDescent="0.2">
      <c r="A22" s="8" t="s">
        <v>72</v>
      </c>
      <c r="B22" s="8">
        <v>2025</v>
      </c>
      <c r="C22" s="9">
        <v>50</v>
      </c>
      <c r="D22" s="9">
        <v>50</v>
      </c>
      <c r="E22" s="8" t="s">
        <v>95</v>
      </c>
      <c r="F22" s="8"/>
    </row>
    <row r="23" spans="1:6" x14ac:dyDescent="0.2">
      <c r="A23" s="8" t="s">
        <v>72</v>
      </c>
      <c r="B23" s="8">
        <v>2025</v>
      </c>
      <c r="C23" s="9">
        <v>10</v>
      </c>
      <c r="D23" s="9">
        <v>10</v>
      </c>
      <c r="E23" s="8" t="s">
        <v>96</v>
      </c>
      <c r="F23" s="8"/>
    </row>
    <row r="24" spans="1:6" x14ac:dyDescent="0.2">
      <c r="A24" s="8" t="s">
        <v>72</v>
      </c>
      <c r="B24" s="8">
        <v>2030</v>
      </c>
      <c r="C24" s="9">
        <v>10</v>
      </c>
      <c r="D24" s="9">
        <v>10</v>
      </c>
      <c r="E24" s="8" t="s">
        <v>95</v>
      </c>
      <c r="F24" s="8"/>
    </row>
    <row r="25" spans="1:6" x14ac:dyDescent="0.2">
      <c r="A25" s="8" t="s">
        <v>73</v>
      </c>
      <c r="B25" s="8">
        <v>2014</v>
      </c>
      <c r="C25" s="13">
        <v>3000</v>
      </c>
      <c r="D25" s="13">
        <v>1000</v>
      </c>
      <c r="E25" s="8" t="s">
        <v>88</v>
      </c>
      <c r="F25" s="8" t="s">
        <v>111</v>
      </c>
    </row>
    <row r="26" spans="1:6" x14ac:dyDescent="0.2">
      <c r="A26" s="8" t="s">
        <v>73</v>
      </c>
      <c r="B26" s="8">
        <v>2017</v>
      </c>
      <c r="C26" s="13">
        <v>50</v>
      </c>
      <c r="D26" s="13">
        <v>50</v>
      </c>
      <c r="E26" s="8" t="s">
        <v>88</v>
      </c>
      <c r="F26" s="8" t="s">
        <v>117</v>
      </c>
    </row>
    <row r="27" spans="1:6" x14ac:dyDescent="0.2">
      <c r="A27" s="8" t="s">
        <v>73</v>
      </c>
      <c r="B27" s="8">
        <v>2021</v>
      </c>
      <c r="C27" s="9">
        <v>50</v>
      </c>
      <c r="D27" s="9">
        <v>50</v>
      </c>
      <c r="E27" s="8" t="s">
        <v>96</v>
      </c>
      <c r="F27" s="8"/>
    </row>
    <row r="28" spans="1:6" x14ac:dyDescent="0.2">
      <c r="A28" s="8" t="s">
        <v>73</v>
      </c>
      <c r="B28" s="8">
        <v>2025</v>
      </c>
      <c r="C28" s="9">
        <v>50</v>
      </c>
      <c r="D28" s="9">
        <v>50</v>
      </c>
      <c r="E28" s="8" t="s">
        <v>95</v>
      </c>
      <c r="F28" s="8"/>
    </row>
    <row r="29" spans="1:6" x14ac:dyDescent="0.2">
      <c r="A29" s="8" t="s">
        <v>73</v>
      </c>
      <c r="B29" s="8">
        <v>2025</v>
      </c>
      <c r="C29" s="9">
        <v>10</v>
      </c>
      <c r="D29" s="9">
        <v>10</v>
      </c>
      <c r="E29" s="8" t="s">
        <v>96</v>
      </c>
      <c r="F29" s="8"/>
    </row>
    <row r="30" spans="1:6" x14ac:dyDescent="0.2">
      <c r="A30" s="8" t="s">
        <v>73</v>
      </c>
      <c r="B30" s="8">
        <v>2030</v>
      </c>
      <c r="C30" s="9">
        <v>10</v>
      </c>
      <c r="D30" s="9">
        <v>10</v>
      </c>
      <c r="E30" s="8" t="s">
        <v>95</v>
      </c>
      <c r="F30" s="8"/>
    </row>
    <row r="31" spans="1:6" x14ac:dyDescent="0.2">
      <c r="A31" s="8" t="s">
        <v>74</v>
      </c>
      <c r="B31" s="8">
        <v>2017</v>
      </c>
      <c r="C31" s="13">
        <v>2000</v>
      </c>
      <c r="D31" s="13">
        <v>1500</v>
      </c>
      <c r="E31" s="8" t="s">
        <v>88</v>
      </c>
      <c r="F31" s="8" t="s">
        <v>116</v>
      </c>
    </row>
    <row r="32" spans="1:6" x14ac:dyDescent="0.2">
      <c r="A32" s="8" t="s">
        <v>74</v>
      </c>
      <c r="B32" s="8">
        <v>2021</v>
      </c>
      <c r="C32" s="9">
        <v>50</v>
      </c>
      <c r="D32" s="9">
        <v>50</v>
      </c>
      <c r="E32" s="8" t="s">
        <v>96</v>
      </c>
      <c r="F32" s="8"/>
    </row>
    <row r="33" spans="1:6" x14ac:dyDescent="0.2">
      <c r="A33" s="8" t="s">
        <v>74</v>
      </c>
      <c r="B33" s="8">
        <v>2025</v>
      </c>
      <c r="C33" s="9">
        <v>50</v>
      </c>
      <c r="D33" s="9">
        <v>50</v>
      </c>
      <c r="E33" s="8" t="s">
        <v>95</v>
      </c>
      <c r="F33" s="8"/>
    </row>
    <row r="34" spans="1:6" x14ac:dyDescent="0.2">
      <c r="A34" s="8" t="s">
        <v>74</v>
      </c>
      <c r="B34" s="8">
        <v>2025</v>
      </c>
      <c r="C34" s="9">
        <v>10</v>
      </c>
      <c r="D34" s="9">
        <v>10</v>
      </c>
      <c r="E34" s="8" t="s">
        <v>96</v>
      </c>
      <c r="F34" s="8"/>
    </row>
    <row r="35" spans="1:6" x14ac:dyDescent="0.2">
      <c r="A35" s="8" t="s">
        <v>74</v>
      </c>
      <c r="B35" s="8">
        <v>2030</v>
      </c>
      <c r="C35" s="9">
        <v>10</v>
      </c>
      <c r="D35" s="9">
        <v>10</v>
      </c>
      <c r="E35" s="8" t="s">
        <v>95</v>
      </c>
      <c r="F35" s="8"/>
    </row>
    <row r="36" spans="1:6" x14ac:dyDescent="0.2">
      <c r="A36" s="8" t="s">
        <v>75</v>
      </c>
      <c r="B36" s="8">
        <v>2008</v>
      </c>
      <c r="C36" s="13">
        <v>5000</v>
      </c>
      <c r="D36" s="13">
        <v>1500</v>
      </c>
      <c r="E36" s="8" t="s">
        <v>88</v>
      </c>
      <c r="F36" s="8" t="s">
        <v>111</v>
      </c>
    </row>
    <row r="37" spans="1:6" x14ac:dyDescent="0.2">
      <c r="A37" s="8" t="s">
        <v>75</v>
      </c>
      <c r="B37" s="8">
        <v>2017</v>
      </c>
      <c r="C37" s="13">
        <v>5000</v>
      </c>
      <c r="D37" s="13">
        <v>500</v>
      </c>
      <c r="E37" s="8" t="s">
        <v>88</v>
      </c>
      <c r="F37" s="8" t="s">
        <v>119</v>
      </c>
    </row>
    <row r="38" spans="1:6" x14ac:dyDescent="0.2">
      <c r="A38" s="8" t="s">
        <v>75</v>
      </c>
      <c r="B38" s="8">
        <v>2021</v>
      </c>
      <c r="C38" s="9">
        <v>50</v>
      </c>
      <c r="D38" s="9">
        <v>50</v>
      </c>
      <c r="E38" s="8" t="s">
        <v>96</v>
      </c>
      <c r="F38" s="8"/>
    </row>
    <row r="39" spans="1:6" x14ac:dyDescent="0.2">
      <c r="A39" s="8" t="s">
        <v>75</v>
      </c>
      <c r="B39" s="8">
        <v>2025</v>
      </c>
      <c r="C39" s="9">
        <v>50</v>
      </c>
      <c r="D39" s="9">
        <v>50</v>
      </c>
      <c r="E39" s="8" t="s">
        <v>95</v>
      </c>
      <c r="F39" s="8"/>
    </row>
    <row r="40" spans="1:6" x14ac:dyDescent="0.2">
      <c r="A40" s="8" t="s">
        <v>75</v>
      </c>
      <c r="B40" s="8">
        <v>2025</v>
      </c>
      <c r="C40" s="9">
        <v>10</v>
      </c>
      <c r="D40" s="9">
        <v>10</v>
      </c>
      <c r="E40" s="8" t="s">
        <v>96</v>
      </c>
      <c r="F40" s="8"/>
    </row>
    <row r="41" spans="1:6" x14ac:dyDescent="0.2">
      <c r="A41" s="8" t="s">
        <v>75</v>
      </c>
      <c r="B41" s="8">
        <v>2030</v>
      </c>
      <c r="C41" s="9">
        <v>10</v>
      </c>
      <c r="D41" s="9">
        <v>10</v>
      </c>
      <c r="E41" s="8" t="s">
        <v>95</v>
      </c>
      <c r="F41" s="8"/>
    </row>
    <row r="42" spans="1:6" x14ac:dyDescent="0.2">
      <c r="A42" s="8" t="s">
        <v>76</v>
      </c>
      <c r="B42" s="8">
        <v>2017</v>
      </c>
      <c r="C42" s="13">
        <v>5000</v>
      </c>
      <c r="D42" s="12">
        <v>3500</v>
      </c>
      <c r="E42" s="8" t="s">
        <v>88</v>
      </c>
      <c r="F42" s="8" t="s">
        <v>118</v>
      </c>
    </row>
    <row r="43" spans="1:6" x14ac:dyDescent="0.2">
      <c r="A43" s="8" t="s">
        <v>76</v>
      </c>
      <c r="B43" s="8">
        <v>2021</v>
      </c>
      <c r="C43" s="9">
        <v>50</v>
      </c>
      <c r="D43" s="9">
        <v>50</v>
      </c>
      <c r="E43" s="8" t="s">
        <v>96</v>
      </c>
      <c r="F43" s="8"/>
    </row>
    <row r="44" spans="1:6" x14ac:dyDescent="0.2">
      <c r="A44" s="8" t="s">
        <v>76</v>
      </c>
      <c r="B44" s="8">
        <v>2025</v>
      </c>
      <c r="C44" s="9">
        <v>50</v>
      </c>
      <c r="D44" s="9">
        <v>50</v>
      </c>
      <c r="E44" s="8" t="s">
        <v>95</v>
      </c>
      <c r="F44" s="8"/>
    </row>
    <row r="45" spans="1:6" x14ac:dyDescent="0.2">
      <c r="A45" s="8" t="s">
        <v>76</v>
      </c>
      <c r="B45" s="8">
        <v>2025</v>
      </c>
      <c r="C45" s="9">
        <v>10</v>
      </c>
      <c r="D45" s="9">
        <v>10</v>
      </c>
      <c r="E45" s="8" t="s">
        <v>96</v>
      </c>
      <c r="F45" s="8"/>
    </row>
    <row r="46" spans="1:6" x14ac:dyDescent="0.2">
      <c r="A46" s="8" t="s">
        <v>76</v>
      </c>
      <c r="B46" s="8">
        <v>2030</v>
      </c>
      <c r="C46" s="9">
        <v>10</v>
      </c>
      <c r="D46" s="9">
        <v>10</v>
      </c>
      <c r="E46" s="8" t="s">
        <v>95</v>
      </c>
      <c r="F46" s="8"/>
    </row>
    <row r="47" spans="1:6" x14ac:dyDescent="0.2">
      <c r="A47" s="8" t="s">
        <v>77</v>
      </c>
      <c r="B47" s="8">
        <v>2017</v>
      </c>
      <c r="C47" s="13">
        <v>3000</v>
      </c>
      <c r="D47" s="13">
        <v>2500</v>
      </c>
      <c r="E47" s="8" t="s">
        <v>88</v>
      </c>
      <c r="F47" s="8" t="s">
        <v>116</v>
      </c>
    </row>
    <row r="48" spans="1:6" x14ac:dyDescent="0.2">
      <c r="A48" s="8" t="s">
        <v>77</v>
      </c>
      <c r="B48" s="8">
        <v>2021</v>
      </c>
      <c r="C48" s="9">
        <v>50</v>
      </c>
      <c r="D48" s="9">
        <v>50</v>
      </c>
      <c r="E48" s="8" t="s">
        <v>96</v>
      </c>
      <c r="F48" s="8"/>
    </row>
    <row r="49" spans="1:7" x14ac:dyDescent="0.2">
      <c r="A49" s="8" t="s">
        <v>77</v>
      </c>
      <c r="B49" s="8">
        <v>2025</v>
      </c>
      <c r="C49" s="9">
        <v>50</v>
      </c>
      <c r="D49" s="9">
        <v>50</v>
      </c>
      <c r="E49" s="8" t="s">
        <v>95</v>
      </c>
      <c r="F49" s="8"/>
    </row>
    <row r="50" spans="1:7" x14ac:dyDescent="0.2">
      <c r="A50" s="8" t="s">
        <v>77</v>
      </c>
      <c r="B50" s="8">
        <v>2025</v>
      </c>
      <c r="C50" s="9">
        <v>10</v>
      </c>
      <c r="D50" s="9">
        <v>10</v>
      </c>
      <c r="E50" s="8" t="s">
        <v>96</v>
      </c>
      <c r="F50" s="8"/>
    </row>
    <row r="51" spans="1:7" x14ac:dyDescent="0.2">
      <c r="A51" s="8" t="s">
        <v>77</v>
      </c>
      <c r="B51" s="8">
        <v>2030</v>
      </c>
      <c r="C51" s="9">
        <v>10</v>
      </c>
      <c r="D51" s="9">
        <v>10</v>
      </c>
      <c r="E51" s="8" t="s">
        <v>95</v>
      </c>
      <c r="F51" s="8"/>
    </row>
    <row r="52" spans="1:7" x14ac:dyDescent="0.2">
      <c r="A52" s="8" t="s">
        <v>78</v>
      </c>
      <c r="B52" s="8">
        <v>2017</v>
      </c>
      <c r="C52" s="13">
        <v>10000</v>
      </c>
      <c r="D52" s="13">
        <v>500</v>
      </c>
      <c r="E52" s="8" t="s">
        <v>88</v>
      </c>
      <c r="F52" s="8" t="s">
        <v>115</v>
      </c>
    </row>
    <row r="53" spans="1:7" x14ac:dyDescent="0.2">
      <c r="A53" s="8" t="s">
        <v>78</v>
      </c>
      <c r="B53" s="8">
        <v>2021</v>
      </c>
      <c r="C53" s="9">
        <v>50</v>
      </c>
      <c r="D53" s="9">
        <v>50</v>
      </c>
      <c r="E53" s="8" t="s">
        <v>96</v>
      </c>
      <c r="F53" s="8"/>
    </row>
    <row r="54" spans="1:7" x14ac:dyDescent="0.2">
      <c r="A54" s="8" t="s">
        <v>78</v>
      </c>
      <c r="B54" s="8">
        <v>2025</v>
      </c>
      <c r="C54" s="9">
        <v>50</v>
      </c>
      <c r="D54" s="9">
        <v>50</v>
      </c>
      <c r="E54" s="8" t="s">
        <v>95</v>
      </c>
      <c r="F54" s="8"/>
    </row>
    <row r="55" spans="1:7" x14ac:dyDescent="0.2">
      <c r="A55" s="8" t="s">
        <v>78</v>
      </c>
      <c r="B55" s="8">
        <v>2025</v>
      </c>
      <c r="C55" s="9">
        <v>10</v>
      </c>
      <c r="D55" s="9">
        <v>10</v>
      </c>
      <c r="E55" s="8" t="s">
        <v>96</v>
      </c>
      <c r="F55" s="8"/>
    </row>
    <row r="56" spans="1:7" x14ac:dyDescent="0.2">
      <c r="A56" s="8" t="s">
        <v>78</v>
      </c>
      <c r="B56" s="8">
        <v>2030</v>
      </c>
      <c r="C56" s="9">
        <v>10</v>
      </c>
      <c r="D56" s="9">
        <v>10</v>
      </c>
      <c r="E56" s="8" t="s">
        <v>95</v>
      </c>
      <c r="F56" s="8"/>
    </row>
    <row r="57" spans="1:7" x14ac:dyDescent="0.2">
      <c r="A57" s="8" t="s">
        <v>79</v>
      </c>
      <c r="B57" s="8">
        <v>2001</v>
      </c>
      <c r="C57" s="13">
        <v>10000</v>
      </c>
      <c r="D57" s="8"/>
      <c r="E57" s="8" t="s">
        <v>88</v>
      </c>
      <c r="F57" s="8" t="s">
        <v>120</v>
      </c>
    </row>
    <row r="58" spans="1:7" x14ac:dyDescent="0.2">
      <c r="A58" s="8" t="s">
        <v>79</v>
      </c>
      <c r="B58" s="8">
        <v>2017</v>
      </c>
      <c r="C58" s="13">
        <v>2000</v>
      </c>
      <c r="D58" s="13">
        <v>1000</v>
      </c>
      <c r="E58" s="8" t="s">
        <v>88</v>
      </c>
      <c r="F58" s="8"/>
    </row>
    <row r="59" spans="1:7" x14ac:dyDescent="0.2">
      <c r="A59" s="8" t="s">
        <v>79</v>
      </c>
      <c r="B59" s="8">
        <v>2021</v>
      </c>
      <c r="C59" s="9">
        <v>50</v>
      </c>
      <c r="D59" s="9">
        <v>50</v>
      </c>
      <c r="E59" s="8" t="s">
        <v>96</v>
      </c>
      <c r="F59" s="8"/>
    </row>
    <row r="60" spans="1:7" x14ac:dyDescent="0.2">
      <c r="A60" s="8" t="s">
        <v>79</v>
      </c>
      <c r="B60" s="8">
        <v>2025</v>
      </c>
      <c r="C60" s="9">
        <v>50</v>
      </c>
      <c r="D60" s="9">
        <v>50</v>
      </c>
      <c r="E60" s="8" t="s">
        <v>95</v>
      </c>
      <c r="F60" s="8"/>
    </row>
    <row r="61" spans="1:7" x14ac:dyDescent="0.2">
      <c r="A61" s="8" t="s">
        <v>79</v>
      </c>
      <c r="B61" s="8">
        <v>2025</v>
      </c>
      <c r="C61" s="9">
        <v>10</v>
      </c>
      <c r="D61" s="9">
        <v>10</v>
      </c>
      <c r="E61" s="8" t="s">
        <v>96</v>
      </c>
      <c r="F61" s="8"/>
    </row>
    <row r="62" spans="1:7" x14ac:dyDescent="0.2">
      <c r="A62" s="8" t="s">
        <v>79</v>
      </c>
      <c r="B62" s="8">
        <v>2030</v>
      </c>
      <c r="C62" s="9">
        <v>10</v>
      </c>
      <c r="D62" s="9">
        <v>10</v>
      </c>
      <c r="E62" s="8" t="s">
        <v>95</v>
      </c>
      <c r="F62" s="8"/>
    </row>
    <row r="63" spans="1:7" x14ac:dyDescent="0.2">
      <c r="A63" s="8" t="s">
        <v>63</v>
      </c>
      <c r="B63" s="8">
        <v>2019</v>
      </c>
      <c r="C63" s="13">
        <v>3000</v>
      </c>
      <c r="D63" s="13">
        <v>1000</v>
      </c>
      <c r="E63" s="8" t="s">
        <v>88</v>
      </c>
      <c r="F63" s="8" t="s">
        <v>690</v>
      </c>
      <c r="G63" t="s">
        <v>687</v>
      </c>
    </row>
    <row r="64" spans="1:7" x14ac:dyDescent="0.2">
      <c r="A64" s="8" t="s">
        <v>63</v>
      </c>
      <c r="B64" s="8">
        <v>2019</v>
      </c>
      <c r="C64">
        <f>C63</f>
        <v>3000</v>
      </c>
      <c r="D64">
        <f>D63</f>
        <v>1000</v>
      </c>
      <c r="E64" s="8" t="s">
        <v>689</v>
      </c>
      <c r="F64" s="8" t="s">
        <v>694</v>
      </c>
      <c r="G64" t="s">
        <v>687</v>
      </c>
    </row>
    <row r="65" spans="1:7" x14ac:dyDescent="0.2">
      <c r="A65" s="8" t="s">
        <v>63</v>
      </c>
      <c r="B65" s="8">
        <v>2020</v>
      </c>
      <c r="C65" s="9">
        <f>50*0.9+3000*0.1</f>
        <v>345</v>
      </c>
      <c r="D65" s="9">
        <f>50*0.9+1000*0.1</f>
        <v>145</v>
      </c>
      <c r="E65" s="8" t="s">
        <v>689</v>
      </c>
      <c r="F65" s="8" t="s">
        <v>688</v>
      </c>
      <c r="G65" t="s">
        <v>687</v>
      </c>
    </row>
    <row r="66" spans="1:7" x14ac:dyDescent="0.2">
      <c r="A66" s="8" t="s">
        <v>63</v>
      </c>
      <c r="B66" s="8">
        <v>2024</v>
      </c>
      <c r="C66" s="13">
        <v>50</v>
      </c>
      <c r="D66" s="13">
        <v>50</v>
      </c>
      <c r="E66" s="8" t="s">
        <v>689</v>
      </c>
      <c r="F66" s="54" t="s">
        <v>693</v>
      </c>
      <c r="G66" t="s">
        <v>687</v>
      </c>
    </row>
    <row r="67" spans="1:7" x14ac:dyDescent="0.2">
      <c r="A67" s="8" t="s">
        <v>63</v>
      </c>
      <c r="B67" s="8">
        <v>2019</v>
      </c>
      <c r="C67">
        <f>C63</f>
        <v>3000</v>
      </c>
      <c r="D67">
        <f>D63</f>
        <v>1000</v>
      </c>
      <c r="E67" s="54" t="s">
        <v>692</v>
      </c>
      <c r="F67" s="54"/>
      <c r="G67" t="s">
        <v>687</v>
      </c>
    </row>
    <row r="68" spans="1:7" x14ac:dyDescent="0.2">
      <c r="A68" s="8" t="s">
        <v>63</v>
      </c>
      <c r="B68" s="8">
        <v>2020</v>
      </c>
      <c r="C68">
        <f>C65</f>
        <v>345</v>
      </c>
      <c r="D68">
        <f t="shared" ref="D68:D69" si="0">D65</f>
        <v>145</v>
      </c>
      <c r="E68" s="54" t="s">
        <v>692</v>
      </c>
      <c r="F68" s="54"/>
      <c r="G68" t="s">
        <v>687</v>
      </c>
    </row>
    <row r="69" spans="1:7" x14ac:dyDescent="0.2">
      <c r="A69" s="8" t="s">
        <v>63</v>
      </c>
      <c r="B69" s="8">
        <v>2024</v>
      </c>
      <c r="C69">
        <f t="shared" ref="C69" si="1">C66</f>
        <v>50</v>
      </c>
      <c r="D69">
        <f t="shared" si="0"/>
        <v>50</v>
      </c>
      <c r="E69" s="54" t="s">
        <v>692</v>
      </c>
      <c r="F69" s="8" t="s">
        <v>695</v>
      </c>
      <c r="G69" t="s">
        <v>687</v>
      </c>
    </row>
    <row r="70" spans="1:7" x14ac:dyDescent="0.2">
      <c r="A70" s="8" t="s">
        <v>63</v>
      </c>
      <c r="B70" s="8">
        <v>2025</v>
      </c>
      <c r="C70" s="13">
        <v>10</v>
      </c>
      <c r="D70" s="13">
        <v>10</v>
      </c>
      <c r="E70" s="54" t="s">
        <v>692</v>
      </c>
      <c r="F70" s="54" t="s">
        <v>691</v>
      </c>
      <c r="G70" t="s">
        <v>687</v>
      </c>
    </row>
    <row r="71" spans="1:7" x14ac:dyDescent="0.2">
      <c r="A71" s="8" t="s">
        <v>63</v>
      </c>
      <c r="B71" s="8">
        <v>2021</v>
      </c>
      <c r="C71" s="9">
        <v>50</v>
      </c>
      <c r="D71" s="9">
        <v>50</v>
      </c>
      <c r="E71" s="8" t="s">
        <v>96</v>
      </c>
      <c r="F71" s="8"/>
    </row>
    <row r="72" spans="1:7" x14ac:dyDescent="0.2">
      <c r="A72" s="8" t="s">
        <v>63</v>
      </c>
      <c r="B72" s="8">
        <v>2025</v>
      </c>
      <c r="C72" s="9">
        <v>50</v>
      </c>
      <c r="D72" s="9">
        <v>50</v>
      </c>
      <c r="E72" s="8" t="s">
        <v>95</v>
      </c>
      <c r="F72" s="8"/>
    </row>
    <row r="73" spans="1:7" x14ac:dyDescent="0.2">
      <c r="A73" s="8" t="s">
        <v>63</v>
      </c>
      <c r="B73" s="8">
        <v>2025</v>
      </c>
      <c r="C73" s="9">
        <v>10</v>
      </c>
      <c r="D73" s="9">
        <v>10</v>
      </c>
      <c r="E73" s="8" t="s">
        <v>96</v>
      </c>
      <c r="F73" s="8"/>
    </row>
    <row r="74" spans="1:7" x14ac:dyDescent="0.2">
      <c r="A74" s="8" t="s">
        <v>63</v>
      </c>
      <c r="B74" s="8">
        <v>2030</v>
      </c>
      <c r="C74" s="9">
        <v>10</v>
      </c>
      <c r="D74" s="9">
        <v>10</v>
      </c>
      <c r="E74" s="8" t="s">
        <v>95</v>
      </c>
      <c r="F74" s="8"/>
    </row>
    <row r="75" spans="1:7" x14ac:dyDescent="0.2">
      <c r="A75" s="8" t="s">
        <v>80</v>
      </c>
      <c r="B75" s="8">
        <v>2017</v>
      </c>
      <c r="C75" s="13">
        <v>5000</v>
      </c>
      <c r="D75" s="13">
        <v>1000</v>
      </c>
      <c r="E75" s="8" t="s">
        <v>88</v>
      </c>
      <c r="F75" s="8" t="s">
        <v>121</v>
      </c>
    </row>
    <row r="76" spans="1:7" x14ac:dyDescent="0.2">
      <c r="A76" s="8" t="s">
        <v>80</v>
      </c>
      <c r="B76" s="8">
        <v>2021</v>
      </c>
      <c r="C76" s="9">
        <v>50</v>
      </c>
      <c r="D76" s="9">
        <v>50</v>
      </c>
      <c r="E76" s="8" t="s">
        <v>96</v>
      </c>
      <c r="F76" s="8"/>
    </row>
    <row r="77" spans="1:7" x14ac:dyDescent="0.2">
      <c r="A77" s="8" t="s">
        <v>80</v>
      </c>
      <c r="B77" s="8">
        <v>2025</v>
      </c>
      <c r="C77" s="9">
        <v>50</v>
      </c>
      <c r="D77" s="9">
        <v>50</v>
      </c>
      <c r="E77" s="8" t="s">
        <v>95</v>
      </c>
      <c r="F77" s="8"/>
    </row>
    <row r="78" spans="1:7" x14ac:dyDescent="0.2">
      <c r="A78" s="8" t="s">
        <v>80</v>
      </c>
      <c r="B78" s="8">
        <v>2025</v>
      </c>
      <c r="C78" s="9">
        <v>10</v>
      </c>
      <c r="D78" s="9">
        <v>10</v>
      </c>
      <c r="E78" s="8" t="s">
        <v>96</v>
      </c>
      <c r="F78" s="8"/>
    </row>
    <row r="79" spans="1:7" x14ac:dyDescent="0.2">
      <c r="A79" s="8" t="s">
        <v>80</v>
      </c>
      <c r="B79" s="8">
        <v>2030</v>
      </c>
      <c r="C79" s="9">
        <v>10</v>
      </c>
      <c r="D79" s="9">
        <v>10</v>
      </c>
      <c r="E79" s="8" t="s">
        <v>95</v>
      </c>
      <c r="F79" s="8"/>
    </row>
    <row r="80" spans="1:7" x14ac:dyDescent="0.2">
      <c r="A80" s="8" t="s">
        <v>81</v>
      </c>
      <c r="B80" s="8">
        <v>2005</v>
      </c>
      <c r="C80" s="13">
        <v>5000</v>
      </c>
      <c r="D80" s="8"/>
      <c r="E80" s="8" t="s">
        <v>88</v>
      </c>
      <c r="F80" s="8" t="s">
        <v>122</v>
      </c>
    </row>
    <row r="81" spans="1:6" x14ac:dyDescent="0.2">
      <c r="A81" s="8" t="s">
        <v>81</v>
      </c>
      <c r="B81" s="8">
        <v>2017</v>
      </c>
      <c r="C81" s="13">
        <v>3000</v>
      </c>
      <c r="D81" s="13">
        <v>1000</v>
      </c>
      <c r="E81" s="8" t="s">
        <v>88</v>
      </c>
      <c r="F81" s="8"/>
    </row>
    <row r="82" spans="1:6" x14ac:dyDescent="0.2">
      <c r="A82" s="8" t="s">
        <v>81</v>
      </c>
      <c r="B82" s="8">
        <v>2021</v>
      </c>
      <c r="C82" s="9">
        <v>50</v>
      </c>
      <c r="D82" s="9">
        <v>50</v>
      </c>
      <c r="E82" s="8" t="s">
        <v>96</v>
      </c>
      <c r="F82" s="8"/>
    </row>
    <row r="83" spans="1:6" x14ac:dyDescent="0.2">
      <c r="A83" s="8" t="s">
        <v>81</v>
      </c>
      <c r="B83" s="8">
        <v>2025</v>
      </c>
      <c r="C83" s="9">
        <v>50</v>
      </c>
      <c r="D83" s="9">
        <v>50</v>
      </c>
      <c r="E83" s="8" t="s">
        <v>95</v>
      </c>
      <c r="F83" s="8"/>
    </row>
    <row r="84" spans="1:6" x14ac:dyDescent="0.2">
      <c r="A84" s="8" t="s">
        <v>81</v>
      </c>
      <c r="B84" s="8">
        <v>2025</v>
      </c>
      <c r="C84" s="9">
        <v>10</v>
      </c>
      <c r="D84" s="9">
        <v>10</v>
      </c>
      <c r="E84" s="8" t="s">
        <v>96</v>
      </c>
      <c r="F84" s="8"/>
    </row>
    <row r="85" spans="1:6" x14ac:dyDescent="0.2">
      <c r="A85" s="8" t="s">
        <v>81</v>
      </c>
      <c r="B85" s="8">
        <v>2030</v>
      </c>
      <c r="C85" s="9">
        <v>10</v>
      </c>
      <c r="D85" s="9">
        <v>10</v>
      </c>
      <c r="E85" s="8" t="s">
        <v>95</v>
      </c>
      <c r="F85" s="8"/>
    </row>
    <row r="86" spans="1:6" x14ac:dyDescent="0.2">
      <c r="A86" s="8" t="s">
        <v>82</v>
      </c>
      <c r="B86" s="8">
        <v>2017</v>
      </c>
      <c r="C86" s="13">
        <v>10000</v>
      </c>
      <c r="D86" s="13">
        <v>2500</v>
      </c>
      <c r="E86" s="8" t="s">
        <v>88</v>
      </c>
      <c r="F86" s="8" t="s">
        <v>123</v>
      </c>
    </row>
    <row r="87" spans="1:6" x14ac:dyDescent="0.2">
      <c r="A87" s="8" t="s">
        <v>82</v>
      </c>
      <c r="B87" s="8">
        <v>2021</v>
      </c>
      <c r="C87" s="9">
        <v>50</v>
      </c>
      <c r="D87" s="9">
        <v>50</v>
      </c>
      <c r="E87" s="8" t="s">
        <v>96</v>
      </c>
      <c r="F87" s="8"/>
    </row>
    <row r="88" spans="1:6" x14ac:dyDescent="0.2">
      <c r="A88" s="8" t="s">
        <v>82</v>
      </c>
      <c r="B88" s="8">
        <v>2025</v>
      </c>
      <c r="C88" s="9">
        <v>50</v>
      </c>
      <c r="D88" s="9">
        <v>50</v>
      </c>
      <c r="E88" s="8" t="s">
        <v>95</v>
      </c>
      <c r="F88" s="8"/>
    </row>
    <row r="89" spans="1:6" x14ac:dyDescent="0.2">
      <c r="A89" s="8" t="s">
        <v>82</v>
      </c>
      <c r="B89" s="8">
        <v>2025</v>
      </c>
      <c r="C89" s="9">
        <v>10</v>
      </c>
      <c r="D89" s="9">
        <v>10</v>
      </c>
      <c r="E89" s="8" t="s">
        <v>96</v>
      </c>
      <c r="F89" s="8"/>
    </row>
    <row r="90" spans="1:6" x14ac:dyDescent="0.2">
      <c r="A90" s="10" t="s">
        <v>82</v>
      </c>
      <c r="B90" s="10">
        <v>2030</v>
      </c>
      <c r="C90" s="25">
        <v>10</v>
      </c>
      <c r="D90" s="25">
        <v>10</v>
      </c>
      <c r="E90" s="10" t="s">
        <v>95</v>
      </c>
      <c r="F90" s="8"/>
    </row>
    <row r="91" spans="1:6" x14ac:dyDescent="0.2">
      <c r="A91" t="s">
        <v>66</v>
      </c>
      <c r="B91">
        <v>2020</v>
      </c>
      <c r="C91">
        <v>50</v>
      </c>
      <c r="D91">
        <v>150</v>
      </c>
      <c r="E91" t="s">
        <v>116</v>
      </c>
    </row>
    <row r="92" spans="1:6" x14ac:dyDescent="0.2">
      <c r="A92" t="s">
        <v>1</v>
      </c>
      <c r="B92">
        <v>2020</v>
      </c>
      <c r="C92">
        <v>50</v>
      </c>
      <c r="D92">
        <v>150</v>
      </c>
      <c r="E92" t="s">
        <v>116</v>
      </c>
    </row>
    <row r="93" spans="1:6" x14ac:dyDescent="0.2">
      <c r="A93" t="s">
        <v>71</v>
      </c>
      <c r="B93">
        <v>2020</v>
      </c>
      <c r="C93">
        <v>50</v>
      </c>
      <c r="D93">
        <v>150</v>
      </c>
      <c r="E93" t="s">
        <v>116</v>
      </c>
    </row>
    <row r="94" spans="1:6" x14ac:dyDescent="0.2">
      <c r="A94" t="s">
        <v>72</v>
      </c>
      <c r="B94">
        <v>2020</v>
      </c>
      <c r="C94">
        <v>50</v>
      </c>
      <c r="D94">
        <v>150</v>
      </c>
      <c r="E94" t="s">
        <v>116</v>
      </c>
    </row>
    <row r="95" spans="1:6" x14ac:dyDescent="0.2">
      <c r="A95" t="s">
        <v>73</v>
      </c>
      <c r="B95">
        <v>2020</v>
      </c>
      <c r="C95">
        <v>50</v>
      </c>
      <c r="D95">
        <v>150</v>
      </c>
      <c r="E95" t="s">
        <v>116</v>
      </c>
    </row>
    <row r="96" spans="1:6" x14ac:dyDescent="0.2">
      <c r="A96" t="s">
        <v>74</v>
      </c>
      <c r="B96">
        <v>2020</v>
      </c>
      <c r="C96">
        <v>50</v>
      </c>
      <c r="D96">
        <v>150</v>
      </c>
      <c r="E96" t="s">
        <v>116</v>
      </c>
    </row>
    <row r="97" spans="1:5" x14ac:dyDescent="0.2">
      <c r="A97" t="s">
        <v>75</v>
      </c>
      <c r="B97">
        <v>2020</v>
      </c>
      <c r="C97">
        <v>50</v>
      </c>
      <c r="D97">
        <v>150</v>
      </c>
      <c r="E97" t="s">
        <v>116</v>
      </c>
    </row>
    <row r="98" spans="1:5" x14ac:dyDescent="0.2">
      <c r="A98" t="s">
        <v>76</v>
      </c>
      <c r="B98">
        <v>2020</v>
      </c>
      <c r="C98">
        <v>50</v>
      </c>
      <c r="D98">
        <v>150</v>
      </c>
      <c r="E98" t="s">
        <v>116</v>
      </c>
    </row>
    <row r="99" spans="1:5" x14ac:dyDescent="0.2">
      <c r="A99" t="s">
        <v>77</v>
      </c>
      <c r="B99">
        <v>2020</v>
      </c>
      <c r="C99">
        <v>50</v>
      </c>
      <c r="D99">
        <v>150</v>
      </c>
      <c r="E99" t="s">
        <v>116</v>
      </c>
    </row>
    <row r="100" spans="1:5" x14ac:dyDescent="0.2">
      <c r="A100" t="s">
        <v>78</v>
      </c>
      <c r="B100">
        <v>2020</v>
      </c>
      <c r="C100">
        <v>50</v>
      </c>
      <c r="D100">
        <v>150</v>
      </c>
      <c r="E100" t="s">
        <v>116</v>
      </c>
    </row>
    <row r="101" spans="1:5" x14ac:dyDescent="0.2">
      <c r="A101" t="s">
        <v>79</v>
      </c>
      <c r="B101">
        <v>2020</v>
      </c>
      <c r="C101">
        <v>50</v>
      </c>
      <c r="D101">
        <v>150</v>
      </c>
      <c r="E101" t="s">
        <v>116</v>
      </c>
    </row>
    <row r="102" spans="1:5" x14ac:dyDescent="0.2">
      <c r="A102" t="s">
        <v>63</v>
      </c>
      <c r="B102">
        <v>2020</v>
      </c>
      <c r="C102">
        <v>50</v>
      </c>
      <c r="D102">
        <v>150</v>
      </c>
      <c r="E102" t="s">
        <v>116</v>
      </c>
    </row>
    <row r="103" spans="1:5" x14ac:dyDescent="0.2">
      <c r="A103" t="s">
        <v>80</v>
      </c>
      <c r="B103">
        <v>2020</v>
      </c>
      <c r="C103">
        <v>50</v>
      </c>
      <c r="D103">
        <v>150</v>
      </c>
      <c r="E103" t="s">
        <v>116</v>
      </c>
    </row>
    <row r="104" spans="1:5" x14ac:dyDescent="0.2">
      <c r="A104" t="s">
        <v>81</v>
      </c>
      <c r="B104">
        <v>2020</v>
      </c>
      <c r="C104">
        <v>50</v>
      </c>
      <c r="D104">
        <v>150</v>
      </c>
      <c r="E104" t="s">
        <v>116</v>
      </c>
    </row>
    <row r="105" spans="1:5" x14ac:dyDescent="0.2">
      <c r="A105" s="10" t="s">
        <v>82</v>
      </c>
      <c r="B105" s="10">
        <v>2020</v>
      </c>
      <c r="C105" s="10">
        <v>50</v>
      </c>
      <c r="D105" s="10">
        <v>150</v>
      </c>
      <c r="E105" s="10" t="s">
        <v>116</v>
      </c>
    </row>
    <row r="106" spans="1:5" x14ac:dyDescent="0.2">
      <c r="A106" t="s">
        <v>66</v>
      </c>
      <c r="B106">
        <v>2020</v>
      </c>
      <c r="C106">
        <v>50</v>
      </c>
      <c r="D106">
        <v>150</v>
      </c>
      <c r="E106" t="s">
        <v>150</v>
      </c>
    </row>
    <row r="107" spans="1:5" x14ac:dyDescent="0.2">
      <c r="A107" t="s">
        <v>1</v>
      </c>
      <c r="B107">
        <v>2020</v>
      </c>
      <c r="C107">
        <v>50</v>
      </c>
      <c r="D107">
        <v>150</v>
      </c>
      <c r="E107" t="s">
        <v>150</v>
      </c>
    </row>
    <row r="108" spans="1:5" x14ac:dyDescent="0.2">
      <c r="A108" t="s">
        <v>71</v>
      </c>
      <c r="B108">
        <v>2020</v>
      </c>
      <c r="C108">
        <v>50</v>
      </c>
      <c r="D108">
        <v>150</v>
      </c>
      <c r="E108" t="s">
        <v>150</v>
      </c>
    </row>
    <row r="109" spans="1:5" x14ac:dyDescent="0.2">
      <c r="A109" t="s">
        <v>72</v>
      </c>
      <c r="B109">
        <v>2020</v>
      </c>
      <c r="C109">
        <v>50</v>
      </c>
      <c r="D109">
        <v>150</v>
      </c>
      <c r="E109" t="s">
        <v>150</v>
      </c>
    </row>
    <row r="110" spans="1:5" x14ac:dyDescent="0.2">
      <c r="A110" t="s">
        <v>73</v>
      </c>
      <c r="B110">
        <v>2020</v>
      </c>
      <c r="C110">
        <v>50</v>
      </c>
      <c r="D110">
        <v>150</v>
      </c>
      <c r="E110" t="s">
        <v>150</v>
      </c>
    </row>
    <row r="111" spans="1:5" x14ac:dyDescent="0.2">
      <c r="A111" t="s">
        <v>74</v>
      </c>
      <c r="B111">
        <v>2020</v>
      </c>
      <c r="C111">
        <v>50</v>
      </c>
      <c r="D111">
        <v>150</v>
      </c>
      <c r="E111" t="s">
        <v>150</v>
      </c>
    </row>
    <row r="112" spans="1:5" x14ac:dyDescent="0.2">
      <c r="A112" t="s">
        <v>75</v>
      </c>
      <c r="B112">
        <v>2020</v>
      </c>
      <c r="C112">
        <v>50</v>
      </c>
      <c r="D112">
        <v>150</v>
      </c>
      <c r="E112" t="s">
        <v>150</v>
      </c>
    </row>
    <row r="113" spans="1:5" x14ac:dyDescent="0.2">
      <c r="A113" t="s">
        <v>76</v>
      </c>
      <c r="B113">
        <v>2020</v>
      </c>
      <c r="C113">
        <v>50</v>
      </c>
      <c r="D113">
        <v>150</v>
      </c>
      <c r="E113" t="s">
        <v>150</v>
      </c>
    </row>
    <row r="114" spans="1:5" x14ac:dyDescent="0.2">
      <c r="A114" t="s">
        <v>77</v>
      </c>
      <c r="B114">
        <v>2020</v>
      </c>
      <c r="C114">
        <v>50</v>
      </c>
      <c r="D114">
        <v>150</v>
      </c>
      <c r="E114" t="s">
        <v>150</v>
      </c>
    </row>
    <row r="115" spans="1:5" x14ac:dyDescent="0.2">
      <c r="A115" t="s">
        <v>78</v>
      </c>
      <c r="B115">
        <v>2020</v>
      </c>
      <c r="C115">
        <v>50</v>
      </c>
      <c r="D115">
        <v>150</v>
      </c>
      <c r="E115" t="s">
        <v>150</v>
      </c>
    </row>
    <row r="116" spans="1:5" x14ac:dyDescent="0.2">
      <c r="A116" t="s">
        <v>79</v>
      </c>
      <c r="B116">
        <v>2020</v>
      </c>
      <c r="C116">
        <v>50</v>
      </c>
      <c r="D116">
        <v>150</v>
      </c>
      <c r="E116" t="s">
        <v>150</v>
      </c>
    </row>
    <row r="117" spans="1:5" x14ac:dyDescent="0.2">
      <c r="A117" t="s">
        <v>63</v>
      </c>
      <c r="B117">
        <v>2020</v>
      </c>
      <c r="C117">
        <v>50</v>
      </c>
      <c r="D117">
        <v>150</v>
      </c>
      <c r="E117" t="s">
        <v>150</v>
      </c>
    </row>
    <row r="118" spans="1:5" x14ac:dyDescent="0.2">
      <c r="A118" t="s">
        <v>80</v>
      </c>
      <c r="B118">
        <v>2020</v>
      </c>
      <c r="C118">
        <v>50</v>
      </c>
      <c r="D118">
        <v>150</v>
      </c>
      <c r="E118" t="s">
        <v>150</v>
      </c>
    </row>
    <row r="119" spans="1:5" x14ac:dyDescent="0.2">
      <c r="A119" t="s">
        <v>81</v>
      </c>
      <c r="B119">
        <v>2020</v>
      </c>
      <c r="C119">
        <v>50</v>
      </c>
      <c r="D119">
        <v>150</v>
      </c>
      <c r="E119" t="s">
        <v>150</v>
      </c>
    </row>
    <row r="120" spans="1:5" x14ac:dyDescent="0.2">
      <c r="A120" t="s">
        <v>82</v>
      </c>
      <c r="B120">
        <v>2020</v>
      </c>
      <c r="C120">
        <v>50</v>
      </c>
      <c r="D120">
        <v>150</v>
      </c>
      <c r="E120" t="s">
        <v>150</v>
      </c>
    </row>
    <row r="121" spans="1:5" x14ac:dyDescent="0.2">
      <c r="A121" t="s">
        <v>66</v>
      </c>
      <c r="B121">
        <v>2020</v>
      </c>
      <c r="C121">
        <v>50</v>
      </c>
      <c r="D121">
        <v>50</v>
      </c>
      <c r="E121" t="s">
        <v>218</v>
      </c>
    </row>
    <row r="122" spans="1:5" x14ac:dyDescent="0.2">
      <c r="A122" t="s">
        <v>1</v>
      </c>
      <c r="B122">
        <v>2020</v>
      </c>
      <c r="C122">
        <v>50</v>
      </c>
      <c r="D122">
        <v>50</v>
      </c>
      <c r="E122" t="s">
        <v>218</v>
      </c>
    </row>
    <row r="123" spans="1:5" x14ac:dyDescent="0.2">
      <c r="A123" t="s">
        <v>71</v>
      </c>
      <c r="B123">
        <v>2020</v>
      </c>
      <c r="C123">
        <v>50</v>
      </c>
      <c r="D123">
        <v>50</v>
      </c>
      <c r="E123" t="s">
        <v>218</v>
      </c>
    </row>
    <row r="124" spans="1:5" x14ac:dyDescent="0.2">
      <c r="A124" t="s">
        <v>72</v>
      </c>
      <c r="B124">
        <v>2020</v>
      </c>
      <c r="C124">
        <v>50</v>
      </c>
      <c r="D124">
        <v>50</v>
      </c>
      <c r="E124" t="s">
        <v>218</v>
      </c>
    </row>
    <row r="125" spans="1:5" x14ac:dyDescent="0.2">
      <c r="A125" t="s">
        <v>73</v>
      </c>
      <c r="B125">
        <v>2020</v>
      </c>
      <c r="C125">
        <v>50</v>
      </c>
      <c r="D125">
        <v>50</v>
      </c>
      <c r="E125" t="s">
        <v>218</v>
      </c>
    </row>
    <row r="126" spans="1:5" x14ac:dyDescent="0.2">
      <c r="A126" t="s">
        <v>74</v>
      </c>
      <c r="B126">
        <v>2020</v>
      </c>
      <c r="C126">
        <v>50</v>
      </c>
      <c r="D126">
        <v>50</v>
      </c>
      <c r="E126" t="s">
        <v>218</v>
      </c>
    </row>
    <row r="127" spans="1:5" x14ac:dyDescent="0.2">
      <c r="A127" t="s">
        <v>75</v>
      </c>
      <c r="B127">
        <v>2020</v>
      </c>
      <c r="C127">
        <v>50</v>
      </c>
      <c r="D127">
        <v>50</v>
      </c>
      <c r="E127" t="s">
        <v>218</v>
      </c>
    </row>
    <row r="128" spans="1:5" x14ac:dyDescent="0.2">
      <c r="A128" t="s">
        <v>76</v>
      </c>
      <c r="B128">
        <v>2020</v>
      </c>
      <c r="C128">
        <v>50</v>
      </c>
      <c r="D128">
        <v>50</v>
      </c>
      <c r="E128" t="s">
        <v>218</v>
      </c>
    </row>
    <row r="129" spans="1:5" x14ac:dyDescent="0.2">
      <c r="A129" t="s">
        <v>77</v>
      </c>
      <c r="B129">
        <v>2020</v>
      </c>
      <c r="C129">
        <v>50</v>
      </c>
      <c r="D129">
        <v>50</v>
      </c>
      <c r="E129" t="s">
        <v>218</v>
      </c>
    </row>
    <row r="130" spans="1:5" x14ac:dyDescent="0.2">
      <c r="A130" t="s">
        <v>78</v>
      </c>
      <c r="B130">
        <v>2020</v>
      </c>
      <c r="C130">
        <v>50</v>
      </c>
      <c r="D130">
        <v>50</v>
      </c>
      <c r="E130" t="s">
        <v>218</v>
      </c>
    </row>
    <row r="131" spans="1:5" x14ac:dyDescent="0.2">
      <c r="A131" t="s">
        <v>79</v>
      </c>
      <c r="B131">
        <v>2020</v>
      </c>
      <c r="C131">
        <v>50</v>
      </c>
      <c r="D131">
        <v>50</v>
      </c>
      <c r="E131" t="s">
        <v>218</v>
      </c>
    </row>
    <row r="132" spans="1:5" x14ac:dyDescent="0.2">
      <c r="A132" t="s">
        <v>63</v>
      </c>
      <c r="B132">
        <v>2020</v>
      </c>
      <c r="C132">
        <v>50</v>
      </c>
      <c r="D132">
        <v>50</v>
      </c>
      <c r="E132" t="s">
        <v>218</v>
      </c>
    </row>
    <row r="133" spans="1:5" x14ac:dyDescent="0.2">
      <c r="A133" t="s">
        <v>80</v>
      </c>
      <c r="B133">
        <v>2020</v>
      </c>
      <c r="C133">
        <v>50</v>
      </c>
      <c r="D133">
        <v>50</v>
      </c>
      <c r="E133" t="s">
        <v>218</v>
      </c>
    </row>
    <row r="134" spans="1:5" x14ac:dyDescent="0.2">
      <c r="A134" t="s">
        <v>81</v>
      </c>
      <c r="B134">
        <v>2020</v>
      </c>
      <c r="C134">
        <v>50</v>
      </c>
      <c r="D134">
        <v>50</v>
      </c>
      <c r="E134" t="s">
        <v>218</v>
      </c>
    </row>
    <row r="135" spans="1:5" x14ac:dyDescent="0.2">
      <c r="A135" t="s">
        <v>82</v>
      </c>
      <c r="B135">
        <v>2020</v>
      </c>
      <c r="C135">
        <v>50</v>
      </c>
      <c r="D135">
        <v>50</v>
      </c>
      <c r="E135" t="s">
        <v>218</v>
      </c>
    </row>
    <row r="136" spans="1:5" x14ac:dyDescent="0.2">
      <c r="A136" t="s">
        <v>66</v>
      </c>
      <c r="B136">
        <v>2025</v>
      </c>
      <c r="C136">
        <v>10</v>
      </c>
      <c r="D136">
        <v>10</v>
      </c>
      <c r="E136" t="s">
        <v>218</v>
      </c>
    </row>
    <row r="137" spans="1:5" x14ac:dyDescent="0.2">
      <c r="A137" t="s">
        <v>1</v>
      </c>
      <c r="B137">
        <v>2025</v>
      </c>
      <c r="C137">
        <v>10</v>
      </c>
      <c r="D137">
        <v>10</v>
      </c>
      <c r="E137" t="s">
        <v>218</v>
      </c>
    </row>
    <row r="138" spans="1:5" x14ac:dyDescent="0.2">
      <c r="A138" t="s">
        <v>71</v>
      </c>
      <c r="B138">
        <v>2025</v>
      </c>
      <c r="C138">
        <v>10</v>
      </c>
      <c r="D138">
        <v>10</v>
      </c>
      <c r="E138" t="s">
        <v>218</v>
      </c>
    </row>
    <row r="139" spans="1:5" x14ac:dyDescent="0.2">
      <c r="A139" t="s">
        <v>72</v>
      </c>
      <c r="B139">
        <v>2025</v>
      </c>
      <c r="C139">
        <v>10</v>
      </c>
      <c r="D139">
        <v>10</v>
      </c>
      <c r="E139" t="s">
        <v>218</v>
      </c>
    </row>
    <row r="140" spans="1:5" x14ac:dyDescent="0.2">
      <c r="A140" t="s">
        <v>73</v>
      </c>
      <c r="B140">
        <v>2025</v>
      </c>
      <c r="C140">
        <v>10</v>
      </c>
      <c r="D140">
        <v>10</v>
      </c>
      <c r="E140" t="s">
        <v>218</v>
      </c>
    </row>
    <row r="141" spans="1:5" x14ac:dyDescent="0.2">
      <c r="A141" t="s">
        <v>74</v>
      </c>
      <c r="B141">
        <v>2025</v>
      </c>
      <c r="C141">
        <v>10</v>
      </c>
      <c r="D141">
        <v>10</v>
      </c>
      <c r="E141" t="s">
        <v>218</v>
      </c>
    </row>
    <row r="142" spans="1:5" x14ac:dyDescent="0.2">
      <c r="A142" t="s">
        <v>75</v>
      </c>
      <c r="B142">
        <v>2025</v>
      </c>
      <c r="C142">
        <v>10</v>
      </c>
      <c r="D142">
        <v>10</v>
      </c>
      <c r="E142" t="s">
        <v>218</v>
      </c>
    </row>
    <row r="143" spans="1:5" x14ac:dyDescent="0.2">
      <c r="A143" t="s">
        <v>76</v>
      </c>
      <c r="B143">
        <v>2025</v>
      </c>
      <c r="C143">
        <v>10</v>
      </c>
      <c r="D143">
        <v>10</v>
      </c>
      <c r="E143" t="s">
        <v>218</v>
      </c>
    </row>
    <row r="144" spans="1:5" x14ac:dyDescent="0.2">
      <c r="A144" t="s">
        <v>77</v>
      </c>
      <c r="B144">
        <v>2025</v>
      </c>
      <c r="C144">
        <v>10</v>
      </c>
      <c r="D144">
        <v>10</v>
      </c>
      <c r="E144" t="s">
        <v>218</v>
      </c>
    </row>
    <row r="145" spans="1:5" x14ac:dyDescent="0.2">
      <c r="A145" t="s">
        <v>78</v>
      </c>
      <c r="B145">
        <v>2025</v>
      </c>
      <c r="C145">
        <v>10</v>
      </c>
      <c r="D145">
        <v>10</v>
      </c>
      <c r="E145" t="s">
        <v>218</v>
      </c>
    </row>
    <row r="146" spans="1:5" x14ac:dyDescent="0.2">
      <c r="A146" t="s">
        <v>79</v>
      </c>
      <c r="B146">
        <v>2025</v>
      </c>
      <c r="C146">
        <v>10</v>
      </c>
      <c r="D146">
        <v>10</v>
      </c>
      <c r="E146" t="s">
        <v>218</v>
      </c>
    </row>
    <row r="147" spans="1:5" x14ac:dyDescent="0.2">
      <c r="A147" t="s">
        <v>63</v>
      </c>
      <c r="B147">
        <v>2025</v>
      </c>
      <c r="C147">
        <v>10</v>
      </c>
      <c r="D147">
        <v>10</v>
      </c>
      <c r="E147" t="s">
        <v>218</v>
      </c>
    </row>
    <row r="148" spans="1:5" x14ac:dyDescent="0.2">
      <c r="A148" t="s">
        <v>80</v>
      </c>
      <c r="B148">
        <v>2025</v>
      </c>
      <c r="C148">
        <v>10</v>
      </c>
      <c r="D148">
        <v>10</v>
      </c>
      <c r="E148" t="s">
        <v>218</v>
      </c>
    </row>
    <row r="149" spans="1:5" x14ac:dyDescent="0.2">
      <c r="A149" t="s">
        <v>81</v>
      </c>
      <c r="B149">
        <v>2025</v>
      </c>
      <c r="C149">
        <v>10</v>
      </c>
      <c r="D149">
        <v>10</v>
      </c>
      <c r="E149" t="s">
        <v>218</v>
      </c>
    </row>
    <row r="150" spans="1:5" x14ac:dyDescent="0.2">
      <c r="A150" t="s">
        <v>82</v>
      </c>
      <c r="B150">
        <v>2025</v>
      </c>
      <c r="C150">
        <v>10</v>
      </c>
      <c r="D150">
        <v>10</v>
      </c>
      <c r="E150" t="s">
        <v>218</v>
      </c>
    </row>
    <row r="151" spans="1:5" x14ac:dyDescent="0.2">
      <c r="A151" s="11" t="s">
        <v>66</v>
      </c>
      <c r="B151" s="11">
        <v>2020</v>
      </c>
      <c r="C151" s="11">
        <v>50</v>
      </c>
      <c r="D151" s="11">
        <v>50</v>
      </c>
      <c r="E151" s="11" t="s">
        <v>232</v>
      </c>
    </row>
    <row r="152" spans="1:5" x14ac:dyDescent="0.2">
      <c r="A152" s="11" t="s">
        <v>1</v>
      </c>
      <c r="B152" s="11">
        <v>2020</v>
      </c>
      <c r="C152" s="11">
        <v>50</v>
      </c>
      <c r="D152" s="11">
        <v>50</v>
      </c>
      <c r="E152" s="11" t="s">
        <v>232</v>
      </c>
    </row>
    <row r="153" spans="1:5" x14ac:dyDescent="0.2">
      <c r="A153" s="11" t="s">
        <v>71</v>
      </c>
      <c r="B153" s="11">
        <v>2020</v>
      </c>
      <c r="C153" s="11">
        <v>50</v>
      </c>
      <c r="D153" s="11">
        <v>50</v>
      </c>
      <c r="E153" s="11" t="s">
        <v>232</v>
      </c>
    </row>
    <row r="154" spans="1:5" x14ac:dyDescent="0.2">
      <c r="A154" s="11" t="s">
        <v>72</v>
      </c>
      <c r="B154" s="11">
        <v>2020</v>
      </c>
      <c r="C154" s="11">
        <v>50</v>
      </c>
      <c r="D154" s="11">
        <v>50</v>
      </c>
      <c r="E154" s="11" t="s">
        <v>232</v>
      </c>
    </row>
    <row r="155" spans="1:5" x14ac:dyDescent="0.2">
      <c r="A155" s="11" t="s">
        <v>73</v>
      </c>
      <c r="B155" s="11">
        <v>2020</v>
      </c>
      <c r="C155" s="11">
        <v>50</v>
      </c>
      <c r="D155" s="11">
        <v>50</v>
      </c>
      <c r="E155" s="11" t="s">
        <v>232</v>
      </c>
    </row>
    <row r="156" spans="1:5" x14ac:dyDescent="0.2">
      <c r="A156" s="11" t="s">
        <v>74</v>
      </c>
      <c r="B156" s="11">
        <v>2020</v>
      </c>
      <c r="C156" s="11">
        <v>50</v>
      </c>
      <c r="D156" s="11">
        <v>50</v>
      </c>
      <c r="E156" s="11" t="s">
        <v>232</v>
      </c>
    </row>
    <row r="157" spans="1:5" x14ac:dyDescent="0.2">
      <c r="A157" s="11" t="s">
        <v>75</v>
      </c>
      <c r="B157" s="11">
        <v>2020</v>
      </c>
      <c r="C157" s="11">
        <v>50</v>
      </c>
      <c r="D157" s="11">
        <v>50</v>
      </c>
      <c r="E157" s="11" t="s">
        <v>232</v>
      </c>
    </row>
    <row r="158" spans="1:5" x14ac:dyDescent="0.2">
      <c r="A158" s="11" t="s">
        <v>76</v>
      </c>
      <c r="B158" s="11">
        <v>2020</v>
      </c>
      <c r="C158" s="11">
        <v>50</v>
      </c>
      <c r="D158" s="11">
        <v>50</v>
      </c>
      <c r="E158" s="11" t="s">
        <v>232</v>
      </c>
    </row>
    <row r="159" spans="1:5" x14ac:dyDescent="0.2">
      <c r="A159" s="11" t="s">
        <v>77</v>
      </c>
      <c r="B159" s="11">
        <v>2020</v>
      </c>
      <c r="C159" s="11">
        <v>50</v>
      </c>
      <c r="D159" s="11">
        <v>50</v>
      </c>
      <c r="E159" s="11" t="s">
        <v>232</v>
      </c>
    </row>
    <row r="160" spans="1:5" x14ac:dyDescent="0.2">
      <c r="A160" s="11" t="s">
        <v>78</v>
      </c>
      <c r="B160" s="11">
        <v>2020</v>
      </c>
      <c r="C160" s="11">
        <v>50</v>
      </c>
      <c r="D160" s="11">
        <v>50</v>
      </c>
      <c r="E160" s="11" t="s">
        <v>232</v>
      </c>
    </row>
    <row r="161" spans="1:7" x14ac:dyDescent="0.2">
      <c r="A161" s="11" t="s">
        <v>79</v>
      </c>
      <c r="B161" s="11">
        <v>2020</v>
      </c>
      <c r="C161" s="11">
        <v>50</v>
      </c>
      <c r="D161" s="11">
        <v>50</v>
      </c>
      <c r="E161" s="11" t="s">
        <v>232</v>
      </c>
    </row>
    <row r="162" spans="1:7" x14ac:dyDescent="0.2">
      <c r="A162" s="11" t="s">
        <v>63</v>
      </c>
      <c r="B162" s="11">
        <v>2020</v>
      </c>
      <c r="C162" s="11">
        <v>50</v>
      </c>
      <c r="D162" s="11">
        <v>50</v>
      </c>
      <c r="E162" s="11" t="s">
        <v>232</v>
      </c>
    </row>
    <row r="163" spans="1:7" x14ac:dyDescent="0.2">
      <c r="A163" s="11" t="s">
        <v>80</v>
      </c>
      <c r="B163" s="11">
        <v>2020</v>
      </c>
      <c r="C163" s="11">
        <v>50</v>
      </c>
      <c r="D163" s="11">
        <v>50</v>
      </c>
      <c r="E163" s="11" t="s">
        <v>232</v>
      </c>
    </row>
    <row r="164" spans="1:7" x14ac:dyDescent="0.2">
      <c r="A164" s="11" t="s">
        <v>81</v>
      </c>
      <c r="B164" s="11">
        <v>2020</v>
      </c>
      <c r="C164" s="11">
        <v>50</v>
      </c>
      <c r="D164" s="11">
        <v>50</v>
      </c>
      <c r="E164" s="11" t="s">
        <v>232</v>
      </c>
    </row>
    <row r="165" spans="1:7" x14ac:dyDescent="0.2">
      <c r="A165" s="11" t="s">
        <v>82</v>
      </c>
      <c r="B165" s="11">
        <v>2020</v>
      </c>
      <c r="C165" s="11">
        <v>50</v>
      </c>
      <c r="D165" s="11">
        <v>50</v>
      </c>
      <c r="E165" s="11" t="s">
        <v>232</v>
      </c>
    </row>
    <row r="166" spans="1:7" x14ac:dyDescent="0.2">
      <c r="A166" s="8" t="s">
        <v>616</v>
      </c>
      <c r="B166" s="8">
        <v>2013</v>
      </c>
      <c r="C166" s="13">
        <v>50</v>
      </c>
      <c r="D166" s="13">
        <v>50</v>
      </c>
      <c r="E166" s="8" t="s">
        <v>88</v>
      </c>
      <c r="F166" s="8" t="s">
        <v>700</v>
      </c>
      <c r="G166" t="s">
        <v>699</v>
      </c>
    </row>
    <row r="167" spans="1:7" x14ac:dyDescent="0.2">
      <c r="A167" s="8" t="s">
        <v>616</v>
      </c>
      <c r="B167" s="8">
        <v>2014</v>
      </c>
      <c r="C167">
        <v>15</v>
      </c>
      <c r="D167">
        <v>27</v>
      </c>
      <c r="E167" s="8" t="s">
        <v>88</v>
      </c>
      <c r="F167" s="8" t="s">
        <v>701</v>
      </c>
      <c r="G167" t="s">
        <v>699</v>
      </c>
    </row>
    <row r="168" spans="1:7" x14ac:dyDescent="0.2">
      <c r="A168" s="8" t="s">
        <v>616</v>
      </c>
      <c r="B168" s="8">
        <v>2013</v>
      </c>
      <c r="C168" s="13">
        <v>50</v>
      </c>
      <c r="D168" s="13">
        <v>50</v>
      </c>
      <c r="E168" s="8" t="s">
        <v>692</v>
      </c>
      <c r="F168" s="8" t="s">
        <v>702</v>
      </c>
      <c r="G168" t="s">
        <v>699</v>
      </c>
    </row>
    <row r="169" spans="1:7" x14ac:dyDescent="0.2">
      <c r="A169" s="8" t="s">
        <v>616</v>
      </c>
      <c r="B169" s="8">
        <v>2014</v>
      </c>
      <c r="C169">
        <v>15</v>
      </c>
      <c r="D169">
        <v>27</v>
      </c>
      <c r="E169" s="8" t="s">
        <v>692</v>
      </c>
      <c r="F169" s="8" t="s">
        <v>702</v>
      </c>
      <c r="G169" t="s">
        <v>699</v>
      </c>
    </row>
    <row r="170" spans="1:7" x14ac:dyDescent="0.2">
      <c r="A170" t="s">
        <v>591</v>
      </c>
      <c r="B170">
        <v>2015</v>
      </c>
      <c r="C170" s="4">
        <v>1500</v>
      </c>
      <c r="D170">
        <v>100</v>
      </c>
      <c r="E170" s="54" t="s">
        <v>88</v>
      </c>
      <c r="F170" s="53" t="s">
        <v>709</v>
      </c>
      <c r="G170" t="s">
        <v>714</v>
      </c>
    </row>
    <row r="171" spans="1:7" x14ac:dyDescent="0.2">
      <c r="A171" t="s">
        <v>591</v>
      </c>
      <c r="B171">
        <v>2016</v>
      </c>
      <c r="C171">
        <v>500</v>
      </c>
      <c r="D171">
        <v>100</v>
      </c>
      <c r="E171" s="54" t="s">
        <v>88</v>
      </c>
      <c r="F171" s="54" t="s">
        <v>710</v>
      </c>
      <c r="G171" t="s">
        <v>714</v>
      </c>
    </row>
    <row r="172" spans="1:7" x14ac:dyDescent="0.2">
      <c r="A172" t="s">
        <v>591</v>
      </c>
      <c r="B172">
        <v>2017</v>
      </c>
      <c r="C172">
        <v>500</v>
      </c>
      <c r="D172">
        <v>100</v>
      </c>
      <c r="E172" s="54" t="s">
        <v>88</v>
      </c>
      <c r="F172" s="54" t="s">
        <v>710</v>
      </c>
      <c r="G172" t="s">
        <v>714</v>
      </c>
    </row>
    <row r="173" spans="1:7" x14ac:dyDescent="0.2">
      <c r="A173" t="s">
        <v>591</v>
      </c>
      <c r="B173">
        <v>2019</v>
      </c>
      <c r="C173">
        <v>427</v>
      </c>
      <c r="D173">
        <v>100</v>
      </c>
      <c r="E173" s="54" t="s">
        <v>88</v>
      </c>
      <c r="F173" t="s">
        <v>708</v>
      </c>
      <c r="G173" t="s">
        <v>714</v>
      </c>
    </row>
    <row r="174" spans="1:7" x14ac:dyDescent="0.2">
      <c r="A174" t="s">
        <v>591</v>
      </c>
      <c r="B174">
        <v>2022</v>
      </c>
      <c r="C174">
        <v>350</v>
      </c>
      <c r="D174">
        <v>100</v>
      </c>
      <c r="E174" s="54" t="s">
        <v>88</v>
      </c>
      <c r="F174" t="s">
        <v>708</v>
      </c>
      <c r="G174" t="s">
        <v>714</v>
      </c>
    </row>
    <row r="175" spans="1:7" x14ac:dyDescent="0.2">
      <c r="A175" t="s">
        <v>591</v>
      </c>
      <c r="B175" s="4">
        <v>2023</v>
      </c>
      <c r="C175" s="4">
        <v>10</v>
      </c>
      <c r="D175" s="4">
        <v>10</v>
      </c>
      <c r="E175" s="54" t="s">
        <v>88</v>
      </c>
      <c r="F175" s="22" t="s">
        <v>712</v>
      </c>
      <c r="G175" t="s">
        <v>714</v>
      </c>
    </row>
    <row r="176" spans="1:7" x14ac:dyDescent="0.2">
      <c r="A176" t="s">
        <v>591</v>
      </c>
      <c r="B176">
        <v>2015</v>
      </c>
      <c r="C176">
        <v>1500</v>
      </c>
      <c r="D176">
        <v>100</v>
      </c>
      <c r="E176" t="s">
        <v>711</v>
      </c>
      <c r="F176" t="s">
        <v>703</v>
      </c>
      <c r="G176" t="s">
        <v>714</v>
      </c>
    </row>
    <row r="177" spans="1:7" x14ac:dyDescent="0.2">
      <c r="A177" t="s">
        <v>591</v>
      </c>
      <c r="B177">
        <v>2016</v>
      </c>
      <c r="C177">
        <v>500</v>
      </c>
      <c r="D177">
        <v>100</v>
      </c>
      <c r="E177" t="s">
        <v>711</v>
      </c>
      <c r="F177" t="s">
        <v>703</v>
      </c>
      <c r="G177" t="s">
        <v>714</v>
      </c>
    </row>
    <row r="178" spans="1:7" x14ac:dyDescent="0.2">
      <c r="A178" t="s">
        <v>591</v>
      </c>
      <c r="B178">
        <v>2017</v>
      </c>
      <c r="C178">
        <v>500</v>
      </c>
      <c r="D178">
        <v>100</v>
      </c>
      <c r="E178" t="s">
        <v>711</v>
      </c>
      <c r="F178" t="s">
        <v>703</v>
      </c>
      <c r="G178" t="s">
        <v>714</v>
      </c>
    </row>
    <row r="179" spans="1:7" x14ac:dyDescent="0.2">
      <c r="A179" t="s">
        <v>591</v>
      </c>
      <c r="B179">
        <v>2019</v>
      </c>
      <c r="C179">
        <v>427</v>
      </c>
      <c r="D179">
        <v>100</v>
      </c>
      <c r="E179" t="s">
        <v>711</v>
      </c>
      <c r="F179" t="s">
        <v>703</v>
      </c>
      <c r="G179" t="s">
        <v>714</v>
      </c>
    </row>
    <row r="180" spans="1:7" x14ac:dyDescent="0.2">
      <c r="A180" t="s">
        <v>591</v>
      </c>
      <c r="B180">
        <v>2022</v>
      </c>
      <c r="C180" s="4">
        <f>C179</f>
        <v>427</v>
      </c>
      <c r="D180">
        <v>100</v>
      </c>
      <c r="E180" t="s">
        <v>711</v>
      </c>
      <c r="F180" s="22" t="s">
        <v>713</v>
      </c>
      <c r="G180" t="s">
        <v>714</v>
      </c>
    </row>
    <row r="181" spans="1:7" x14ac:dyDescent="0.2">
      <c r="A181" t="s">
        <v>591</v>
      </c>
      <c r="B181">
        <f>B170</f>
        <v>2015</v>
      </c>
      <c r="C181">
        <f t="shared" ref="C181:D181" si="2">C170</f>
        <v>1500</v>
      </c>
      <c r="D181">
        <f t="shared" si="2"/>
        <v>100</v>
      </c>
      <c r="E181" t="s">
        <v>692</v>
      </c>
      <c r="F181" t="s">
        <v>703</v>
      </c>
      <c r="G181" t="s">
        <v>714</v>
      </c>
    </row>
    <row r="182" spans="1:7" x14ac:dyDescent="0.2">
      <c r="A182" t="s">
        <v>591</v>
      </c>
      <c r="B182">
        <f t="shared" ref="B182:D182" si="3">B171</f>
        <v>2016</v>
      </c>
      <c r="C182">
        <f t="shared" si="3"/>
        <v>500</v>
      </c>
      <c r="D182">
        <f t="shared" si="3"/>
        <v>100</v>
      </c>
      <c r="E182" t="s">
        <v>692</v>
      </c>
      <c r="F182" t="s">
        <v>703</v>
      </c>
      <c r="G182" t="s">
        <v>714</v>
      </c>
    </row>
    <row r="183" spans="1:7" x14ac:dyDescent="0.2">
      <c r="A183" t="s">
        <v>591</v>
      </c>
      <c r="B183">
        <f t="shared" ref="B183:D183" si="4">B172</f>
        <v>2017</v>
      </c>
      <c r="C183">
        <f t="shared" si="4"/>
        <v>500</v>
      </c>
      <c r="D183">
        <f t="shared" si="4"/>
        <v>100</v>
      </c>
      <c r="E183" t="s">
        <v>692</v>
      </c>
      <c r="F183" t="s">
        <v>703</v>
      </c>
      <c r="G183" t="s">
        <v>714</v>
      </c>
    </row>
    <row r="184" spans="1:7" x14ac:dyDescent="0.2">
      <c r="A184" t="s">
        <v>591</v>
      </c>
      <c r="B184">
        <f t="shared" ref="B184:D184" si="5">B173</f>
        <v>2019</v>
      </c>
      <c r="C184">
        <f t="shared" si="5"/>
        <v>427</v>
      </c>
      <c r="D184">
        <f t="shared" si="5"/>
        <v>100</v>
      </c>
      <c r="E184" t="s">
        <v>692</v>
      </c>
      <c r="F184" t="s">
        <v>703</v>
      </c>
      <c r="G184" t="s">
        <v>714</v>
      </c>
    </row>
    <row r="185" spans="1:7" x14ac:dyDescent="0.2">
      <c r="A185" t="s">
        <v>591</v>
      </c>
      <c r="B185">
        <f t="shared" ref="B185:D185" si="6">B174</f>
        <v>2022</v>
      </c>
      <c r="C185">
        <f t="shared" si="6"/>
        <v>350</v>
      </c>
      <c r="D185">
        <f t="shared" si="6"/>
        <v>100</v>
      </c>
      <c r="E185" t="s">
        <v>692</v>
      </c>
      <c r="F185" t="s">
        <v>703</v>
      </c>
      <c r="G185" t="s">
        <v>714</v>
      </c>
    </row>
    <row r="186" spans="1:7" x14ac:dyDescent="0.2">
      <c r="A186" t="s">
        <v>591</v>
      </c>
      <c r="B186">
        <f t="shared" ref="B186:D186" si="7">B175</f>
        <v>2023</v>
      </c>
      <c r="C186">
        <f t="shared" si="7"/>
        <v>10</v>
      </c>
      <c r="D186">
        <f t="shared" si="7"/>
        <v>10</v>
      </c>
      <c r="E186" t="s">
        <v>692</v>
      </c>
      <c r="F186" t="s">
        <v>703</v>
      </c>
      <c r="G186" t="s">
        <v>714</v>
      </c>
    </row>
    <row r="187" spans="1:7" x14ac:dyDescent="0.2">
      <c r="A187" t="s">
        <v>328</v>
      </c>
      <c r="B187">
        <v>2005</v>
      </c>
      <c r="C187">
        <v>3000</v>
      </c>
      <c r="D187">
        <v>1500</v>
      </c>
      <c r="E187" t="s">
        <v>88</v>
      </c>
      <c r="G187" t="s">
        <v>720</v>
      </c>
    </row>
    <row r="188" spans="1:7" x14ac:dyDescent="0.2">
      <c r="A188" t="s">
        <v>328</v>
      </c>
      <c r="B188">
        <v>2006</v>
      </c>
      <c r="C188">
        <v>500</v>
      </c>
      <c r="D188">
        <v>500</v>
      </c>
      <c r="E188" t="s">
        <v>88</v>
      </c>
      <c r="G188" t="s">
        <v>720</v>
      </c>
    </row>
    <row r="189" spans="1:7" x14ac:dyDescent="0.2">
      <c r="A189" t="s">
        <v>328</v>
      </c>
      <c r="B189">
        <v>2007</v>
      </c>
      <c r="C189">
        <v>496</v>
      </c>
      <c r="D189">
        <v>500</v>
      </c>
      <c r="E189" t="s">
        <v>88</v>
      </c>
      <c r="F189" t="s">
        <v>723</v>
      </c>
      <c r="G189" t="s">
        <v>720</v>
      </c>
    </row>
    <row r="190" spans="1:7" x14ac:dyDescent="0.2">
      <c r="A190" t="s">
        <v>328</v>
      </c>
      <c r="B190">
        <v>2008</v>
      </c>
      <c r="C190">
        <v>491</v>
      </c>
      <c r="D190">
        <v>500</v>
      </c>
      <c r="E190" t="s">
        <v>88</v>
      </c>
      <c r="F190" t="s">
        <v>723</v>
      </c>
      <c r="G190" t="s">
        <v>720</v>
      </c>
    </row>
    <row r="191" spans="1:7" x14ac:dyDescent="0.2">
      <c r="A191" t="s">
        <v>328</v>
      </c>
      <c r="B191">
        <v>2009</v>
      </c>
      <c r="C191">
        <v>487</v>
      </c>
      <c r="D191">
        <v>500</v>
      </c>
      <c r="E191" t="s">
        <v>88</v>
      </c>
      <c r="F191" t="s">
        <v>723</v>
      </c>
      <c r="G191" t="s">
        <v>720</v>
      </c>
    </row>
    <row r="192" spans="1:7" x14ac:dyDescent="0.2">
      <c r="A192" t="s">
        <v>328</v>
      </c>
      <c r="B192">
        <v>2010</v>
      </c>
      <c r="C192">
        <v>469</v>
      </c>
      <c r="D192">
        <v>500</v>
      </c>
      <c r="E192" t="s">
        <v>88</v>
      </c>
      <c r="F192" t="s">
        <v>723</v>
      </c>
      <c r="G192" t="s">
        <v>720</v>
      </c>
    </row>
    <row r="193" spans="1:7" x14ac:dyDescent="0.2">
      <c r="A193" t="s">
        <v>328</v>
      </c>
      <c r="B193">
        <v>2011</v>
      </c>
      <c r="C193">
        <v>434</v>
      </c>
      <c r="D193">
        <v>500</v>
      </c>
      <c r="E193" t="s">
        <v>88</v>
      </c>
      <c r="F193" t="s">
        <v>723</v>
      </c>
      <c r="G193" t="s">
        <v>720</v>
      </c>
    </row>
    <row r="194" spans="1:7" x14ac:dyDescent="0.2">
      <c r="A194" t="s">
        <v>328</v>
      </c>
      <c r="B194">
        <v>2012</v>
      </c>
      <c r="C194">
        <v>403</v>
      </c>
      <c r="D194">
        <v>500</v>
      </c>
      <c r="E194" t="s">
        <v>88</v>
      </c>
      <c r="F194" t="s">
        <v>723</v>
      </c>
      <c r="G194" t="s">
        <v>720</v>
      </c>
    </row>
    <row r="195" spans="1:7" x14ac:dyDescent="0.2">
      <c r="A195" t="s">
        <v>328</v>
      </c>
      <c r="B195">
        <v>2013</v>
      </c>
      <c r="C195">
        <v>373</v>
      </c>
      <c r="D195">
        <v>500</v>
      </c>
      <c r="E195" t="s">
        <v>88</v>
      </c>
      <c r="F195" t="s">
        <v>723</v>
      </c>
      <c r="G195" t="s">
        <v>720</v>
      </c>
    </row>
    <row r="196" spans="1:7" x14ac:dyDescent="0.2">
      <c r="A196" t="s">
        <v>328</v>
      </c>
      <c r="B196">
        <v>2014</v>
      </c>
      <c r="C196">
        <v>346</v>
      </c>
      <c r="D196">
        <v>500</v>
      </c>
      <c r="E196" t="s">
        <v>88</v>
      </c>
      <c r="F196" t="s">
        <v>723</v>
      </c>
      <c r="G196" t="s">
        <v>720</v>
      </c>
    </row>
    <row r="197" spans="1:7" x14ac:dyDescent="0.2">
      <c r="A197" t="s">
        <v>328</v>
      </c>
      <c r="B197">
        <v>2015</v>
      </c>
      <c r="C197">
        <v>321</v>
      </c>
      <c r="D197">
        <v>500</v>
      </c>
      <c r="E197" t="s">
        <v>88</v>
      </c>
      <c r="F197" t="s">
        <v>723</v>
      </c>
      <c r="G197" t="s">
        <v>720</v>
      </c>
    </row>
    <row r="198" spans="1:7" x14ac:dyDescent="0.2">
      <c r="A198" t="s">
        <v>328</v>
      </c>
      <c r="B198">
        <v>2016</v>
      </c>
      <c r="C198">
        <v>298</v>
      </c>
      <c r="D198">
        <v>500</v>
      </c>
      <c r="E198" t="s">
        <v>88</v>
      </c>
      <c r="F198" t="s">
        <v>723</v>
      </c>
      <c r="G198" t="s">
        <v>720</v>
      </c>
    </row>
    <row r="199" spans="1:7" x14ac:dyDescent="0.2">
      <c r="A199" t="s">
        <v>328</v>
      </c>
      <c r="B199">
        <v>2017</v>
      </c>
      <c r="C199">
        <v>253</v>
      </c>
      <c r="D199">
        <v>500</v>
      </c>
      <c r="E199" t="s">
        <v>88</v>
      </c>
      <c r="F199" t="s">
        <v>723</v>
      </c>
      <c r="G199" t="s">
        <v>720</v>
      </c>
    </row>
    <row r="200" spans="1:7" x14ac:dyDescent="0.2">
      <c r="A200" t="s">
        <v>328</v>
      </c>
      <c r="B200">
        <v>2018</v>
      </c>
      <c r="C200">
        <v>185</v>
      </c>
      <c r="D200">
        <v>500</v>
      </c>
      <c r="E200" t="s">
        <v>88</v>
      </c>
      <c r="F200" t="s">
        <v>723</v>
      </c>
      <c r="G200" t="s">
        <v>720</v>
      </c>
    </row>
    <row r="201" spans="1:7" x14ac:dyDescent="0.2">
      <c r="A201" t="s">
        <v>328</v>
      </c>
      <c r="B201">
        <v>2019</v>
      </c>
      <c r="C201">
        <v>140</v>
      </c>
      <c r="D201">
        <v>500</v>
      </c>
      <c r="E201" t="s">
        <v>88</v>
      </c>
      <c r="F201" t="s">
        <v>723</v>
      </c>
      <c r="G201" t="s">
        <v>720</v>
      </c>
    </row>
    <row r="202" spans="1:7" x14ac:dyDescent="0.2">
      <c r="A202" t="s">
        <v>328</v>
      </c>
      <c r="B202">
        <v>2020</v>
      </c>
      <c r="C202">
        <v>140</v>
      </c>
      <c r="D202">
        <v>500</v>
      </c>
      <c r="E202" t="s">
        <v>88</v>
      </c>
      <c r="F202" t="s">
        <v>723</v>
      </c>
      <c r="G202" t="s">
        <v>720</v>
      </c>
    </row>
    <row r="203" spans="1:7" x14ac:dyDescent="0.2">
      <c r="A203" t="s">
        <v>328</v>
      </c>
      <c r="B203">
        <v>2005</v>
      </c>
      <c r="C203">
        <v>3000</v>
      </c>
      <c r="D203">
        <v>1500</v>
      </c>
      <c r="E203" t="s">
        <v>724</v>
      </c>
      <c r="F203" t="s">
        <v>703</v>
      </c>
      <c r="G203" t="s">
        <v>720</v>
      </c>
    </row>
    <row r="204" spans="1:7" x14ac:dyDescent="0.2">
      <c r="A204" t="s">
        <v>328</v>
      </c>
      <c r="B204">
        <v>2006</v>
      </c>
      <c r="C204">
        <v>500</v>
      </c>
      <c r="D204">
        <v>500</v>
      </c>
      <c r="E204" t="s">
        <v>724</v>
      </c>
      <c r="F204" t="s">
        <v>703</v>
      </c>
      <c r="G204" t="s">
        <v>720</v>
      </c>
    </row>
    <row r="205" spans="1:7" x14ac:dyDescent="0.2">
      <c r="A205" t="s">
        <v>328</v>
      </c>
      <c r="B205">
        <v>2007</v>
      </c>
      <c r="C205">
        <v>496</v>
      </c>
      <c r="D205">
        <v>500</v>
      </c>
      <c r="E205" t="s">
        <v>724</v>
      </c>
      <c r="F205" t="s">
        <v>703</v>
      </c>
      <c r="G205" t="s">
        <v>720</v>
      </c>
    </row>
    <row r="206" spans="1:7" x14ac:dyDescent="0.2">
      <c r="A206" t="s">
        <v>328</v>
      </c>
      <c r="B206">
        <v>2008</v>
      </c>
      <c r="C206">
        <v>491</v>
      </c>
      <c r="D206">
        <v>500</v>
      </c>
      <c r="E206" t="s">
        <v>724</v>
      </c>
      <c r="F206" t="s">
        <v>703</v>
      </c>
      <c r="G206" t="s">
        <v>720</v>
      </c>
    </row>
    <row r="207" spans="1:7" x14ac:dyDescent="0.2">
      <c r="A207" t="s">
        <v>328</v>
      </c>
      <c r="B207">
        <v>2009</v>
      </c>
      <c r="C207">
        <v>487</v>
      </c>
      <c r="D207">
        <v>500</v>
      </c>
      <c r="E207" t="s">
        <v>724</v>
      </c>
      <c r="F207" t="s">
        <v>703</v>
      </c>
      <c r="G207" t="s">
        <v>720</v>
      </c>
    </row>
    <row r="208" spans="1:7" x14ac:dyDescent="0.2">
      <c r="A208" t="s">
        <v>328</v>
      </c>
      <c r="B208">
        <v>2010</v>
      </c>
      <c r="C208">
        <v>469</v>
      </c>
      <c r="D208">
        <v>500</v>
      </c>
      <c r="E208" t="s">
        <v>724</v>
      </c>
      <c r="F208" t="s">
        <v>703</v>
      </c>
      <c r="G208" t="s">
        <v>720</v>
      </c>
    </row>
    <row r="209" spans="1:7" x14ac:dyDescent="0.2">
      <c r="A209" t="s">
        <v>328</v>
      </c>
      <c r="B209">
        <v>2011</v>
      </c>
      <c r="C209">
        <v>434</v>
      </c>
      <c r="D209">
        <v>500</v>
      </c>
      <c r="E209" t="s">
        <v>724</v>
      </c>
      <c r="F209" t="s">
        <v>703</v>
      </c>
      <c r="G209" t="s">
        <v>720</v>
      </c>
    </row>
    <row r="210" spans="1:7" x14ac:dyDescent="0.2">
      <c r="A210" t="s">
        <v>328</v>
      </c>
      <c r="B210">
        <v>2012</v>
      </c>
      <c r="C210">
        <v>403</v>
      </c>
      <c r="D210">
        <v>500</v>
      </c>
      <c r="E210" t="s">
        <v>724</v>
      </c>
      <c r="F210" t="s">
        <v>703</v>
      </c>
      <c r="G210" t="s">
        <v>720</v>
      </c>
    </row>
    <row r="211" spans="1:7" x14ac:dyDescent="0.2">
      <c r="A211" t="s">
        <v>328</v>
      </c>
      <c r="B211">
        <v>2013</v>
      </c>
      <c r="C211">
        <v>373</v>
      </c>
      <c r="D211">
        <v>500</v>
      </c>
      <c r="E211" t="s">
        <v>724</v>
      </c>
      <c r="F211" t="s">
        <v>703</v>
      </c>
      <c r="G211" t="s">
        <v>720</v>
      </c>
    </row>
    <row r="212" spans="1:7" x14ac:dyDescent="0.2">
      <c r="A212" t="s">
        <v>328</v>
      </c>
      <c r="B212">
        <v>2014</v>
      </c>
      <c r="C212">
        <v>346</v>
      </c>
      <c r="D212">
        <v>500</v>
      </c>
      <c r="E212" t="s">
        <v>724</v>
      </c>
      <c r="F212" t="s">
        <v>703</v>
      </c>
      <c r="G212" t="s">
        <v>720</v>
      </c>
    </row>
    <row r="213" spans="1:7" x14ac:dyDescent="0.2">
      <c r="A213" t="s">
        <v>328</v>
      </c>
      <c r="B213">
        <v>2015</v>
      </c>
      <c r="C213">
        <v>321</v>
      </c>
      <c r="D213">
        <v>500</v>
      </c>
      <c r="E213" t="s">
        <v>724</v>
      </c>
      <c r="F213" t="s">
        <v>703</v>
      </c>
      <c r="G213" t="s">
        <v>720</v>
      </c>
    </row>
    <row r="214" spans="1:7" x14ac:dyDescent="0.2">
      <c r="A214" t="s">
        <v>328</v>
      </c>
      <c r="B214">
        <v>2016</v>
      </c>
      <c r="C214">
        <v>298</v>
      </c>
      <c r="D214">
        <v>500</v>
      </c>
      <c r="E214" t="s">
        <v>724</v>
      </c>
      <c r="F214" t="s">
        <v>703</v>
      </c>
      <c r="G214" t="s">
        <v>720</v>
      </c>
    </row>
    <row r="215" spans="1:7" x14ac:dyDescent="0.2">
      <c r="A215" t="s">
        <v>328</v>
      </c>
      <c r="B215">
        <v>2017</v>
      </c>
      <c r="C215">
        <v>253</v>
      </c>
      <c r="D215">
        <v>500</v>
      </c>
      <c r="E215" t="s">
        <v>724</v>
      </c>
      <c r="F215" t="s">
        <v>703</v>
      </c>
      <c r="G215" t="s">
        <v>720</v>
      </c>
    </row>
    <row r="216" spans="1:7" x14ac:dyDescent="0.2">
      <c r="A216" t="s">
        <v>328</v>
      </c>
      <c r="B216">
        <v>2018</v>
      </c>
      <c r="C216">
        <v>185</v>
      </c>
      <c r="D216">
        <v>500</v>
      </c>
      <c r="E216" t="s">
        <v>724</v>
      </c>
      <c r="F216" t="s">
        <v>703</v>
      </c>
      <c r="G216" t="s">
        <v>720</v>
      </c>
    </row>
    <row r="217" spans="1:7" x14ac:dyDescent="0.2">
      <c r="A217" t="s">
        <v>328</v>
      </c>
      <c r="B217">
        <v>2019</v>
      </c>
      <c r="C217">
        <v>140</v>
      </c>
      <c r="D217">
        <v>500</v>
      </c>
      <c r="E217" t="s">
        <v>724</v>
      </c>
      <c r="F217" t="s">
        <v>703</v>
      </c>
      <c r="G217" t="s">
        <v>720</v>
      </c>
    </row>
    <row r="218" spans="1:7" x14ac:dyDescent="0.2">
      <c r="A218" t="s">
        <v>328</v>
      </c>
      <c r="B218">
        <v>2020</v>
      </c>
      <c r="C218">
        <v>140</v>
      </c>
      <c r="D218">
        <v>500</v>
      </c>
      <c r="E218" t="s">
        <v>724</v>
      </c>
      <c r="F218" t="s">
        <v>703</v>
      </c>
      <c r="G218" t="s">
        <v>720</v>
      </c>
    </row>
    <row r="219" spans="1:7" x14ac:dyDescent="0.2">
      <c r="A219" t="s">
        <v>328</v>
      </c>
      <c r="B219" s="4">
        <v>2021</v>
      </c>
      <c r="C219" s="4">
        <v>50</v>
      </c>
      <c r="D219" s="4">
        <v>50</v>
      </c>
      <c r="E219" t="s">
        <v>724</v>
      </c>
      <c r="F219" s="22" t="s">
        <v>725</v>
      </c>
      <c r="G219" t="s">
        <v>720</v>
      </c>
    </row>
    <row r="220" spans="1:7" x14ac:dyDescent="0.2">
      <c r="A220" t="s">
        <v>328</v>
      </c>
      <c r="B220" s="4">
        <v>2025</v>
      </c>
      <c r="C220" s="4">
        <v>10</v>
      </c>
      <c r="D220" s="4">
        <v>10</v>
      </c>
      <c r="E220" t="s">
        <v>724</v>
      </c>
      <c r="F220" s="22" t="s">
        <v>726</v>
      </c>
      <c r="G220" t="s">
        <v>720</v>
      </c>
    </row>
    <row r="221" spans="1:7" x14ac:dyDescent="0.2">
      <c r="A221" t="s">
        <v>328</v>
      </c>
      <c r="B221">
        <v>2005</v>
      </c>
      <c r="C221">
        <v>3000</v>
      </c>
      <c r="D221">
        <v>1500</v>
      </c>
      <c r="E221" t="s">
        <v>692</v>
      </c>
      <c r="F221" t="s">
        <v>703</v>
      </c>
      <c r="G221" t="s">
        <v>720</v>
      </c>
    </row>
    <row r="222" spans="1:7" x14ac:dyDescent="0.2">
      <c r="A222" t="s">
        <v>328</v>
      </c>
      <c r="B222">
        <v>2006</v>
      </c>
      <c r="C222">
        <v>500</v>
      </c>
      <c r="D222">
        <v>500</v>
      </c>
      <c r="E222" t="s">
        <v>692</v>
      </c>
      <c r="F222" t="s">
        <v>703</v>
      </c>
      <c r="G222" t="s">
        <v>720</v>
      </c>
    </row>
    <row r="223" spans="1:7" x14ac:dyDescent="0.2">
      <c r="A223" t="s">
        <v>328</v>
      </c>
      <c r="B223">
        <v>2007</v>
      </c>
      <c r="C223">
        <v>496</v>
      </c>
      <c r="D223">
        <v>500</v>
      </c>
      <c r="E223" t="s">
        <v>692</v>
      </c>
      <c r="F223" t="s">
        <v>703</v>
      </c>
      <c r="G223" t="s">
        <v>720</v>
      </c>
    </row>
    <row r="224" spans="1:7" x14ac:dyDescent="0.2">
      <c r="A224" t="s">
        <v>328</v>
      </c>
      <c r="B224">
        <v>2008</v>
      </c>
      <c r="C224">
        <v>491</v>
      </c>
      <c r="D224">
        <v>500</v>
      </c>
      <c r="E224" t="s">
        <v>692</v>
      </c>
      <c r="F224" t="s">
        <v>703</v>
      </c>
      <c r="G224" t="s">
        <v>720</v>
      </c>
    </row>
    <row r="225" spans="1:7" x14ac:dyDescent="0.2">
      <c r="A225" t="s">
        <v>328</v>
      </c>
      <c r="B225">
        <v>2009</v>
      </c>
      <c r="C225">
        <v>487</v>
      </c>
      <c r="D225">
        <v>500</v>
      </c>
      <c r="E225" t="s">
        <v>692</v>
      </c>
      <c r="F225" t="s">
        <v>703</v>
      </c>
      <c r="G225" t="s">
        <v>720</v>
      </c>
    </row>
    <row r="226" spans="1:7" x14ac:dyDescent="0.2">
      <c r="A226" t="s">
        <v>328</v>
      </c>
      <c r="B226">
        <v>2010</v>
      </c>
      <c r="C226">
        <v>469</v>
      </c>
      <c r="D226">
        <v>500</v>
      </c>
      <c r="E226" t="s">
        <v>692</v>
      </c>
      <c r="F226" t="s">
        <v>703</v>
      </c>
      <c r="G226" t="s">
        <v>720</v>
      </c>
    </row>
    <row r="227" spans="1:7" x14ac:dyDescent="0.2">
      <c r="A227" t="s">
        <v>328</v>
      </c>
      <c r="B227">
        <v>2011</v>
      </c>
      <c r="C227">
        <v>434</v>
      </c>
      <c r="D227">
        <v>500</v>
      </c>
      <c r="E227" t="s">
        <v>692</v>
      </c>
      <c r="F227" t="s">
        <v>703</v>
      </c>
      <c r="G227" t="s">
        <v>720</v>
      </c>
    </row>
    <row r="228" spans="1:7" x14ac:dyDescent="0.2">
      <c r="A228" t="s">
        <v>328</v>
      </c>
      <c r="B228">
        <v>2012</v>
      </c>
      <c r="C228">
        <v>403</v>
      </c>
      <c r="D228">
        <v>500</v>
      </c>
      <c r="E228" t="s">
        <v>692</v>
      </c>
      <c r="F228" t="s">
        <v>703</v>
      </c>
      <c r="G228" t="s">
        <v>720</v>
      </c>
    </row>
    <row r="229" spans="1:7" x14ac:dyDescent="0.2">
      <c r="A229" t="s">
        <v>328</v>
      </c>
      <c r="B229">
        <v>2013</v>
      </c>
      <c r="C229">
        <v>373</v>
      </c>
      <c r="D229">
        <v>500</v>
      </c>
      <c r="E229" t="s">
        <v>692</v>
      </c>
      <c r="F229" t="s">
        <v>703</v>
      </c>
      <c r="G229" t="s">
        <v>720</v>
      </c>
    </row>
    <row r="230" spans="1:7" x14ac:dyDescent="0.2">
      <c r="A230" t="s">
        <v>328</v>
      </c>
      <c r="B230">
        <v>2014</v>
      </c>
      <c r="C230">
        <v>346</v>
      </c>
      <c r="D230">
        <v>500</v>
      </c>
      <c r="E230" t="s">
        <v>692</v>
      </c>
      <c r="F230" t="s">
        <v>703</v>
      </c>
      <c r="G230" t="s">
        <v>720</v>
      </c>
    </row>
    <row r="231" spans="1:7" x14ac:dyDescent="0.2">
      <c r="A231" t="s">
        <v>328</v>
      </c>
      <c r="B231">
        <v>2015</v>
      </c>
      <c r="C231">
        <v>321</v>
      </c>
      <c r="D231">
        <v>500</v>
      </c>
      <c r="E231" t="s">
        <v>692</v>
      </c>
      <c r="F231" t="s">
        <v>703</v>
      </c>
      <c r="G231" t="s">
        <v>720</v>
      </c>
    </row>
    <row r="232" spans="1:7" x14ac:dyDescent="0.2">
      <c r="A232" t="s">
        <v>328</v>
      </c>
      <c r="B232">
        <v>2016</v>
      </c>
      <c r="C232">
        <v>298</v>
      </c>
      <c r="D232">
        <v>500</v>
      </c>
      <c r="E232" t="s">
        <v>692</v>
      </c>
      <c r="F232" t="s">
        <v>703</v>
      </c>
      <c r="G232" t="s">
        <v>720</v>
      </c>
    </row>
    <row r="233" spans="1:7" x14ac:dyDescent="0.2">
      <c r="A233" t="s">
        <v>328</v>
      </c>
      <c r="B233">
        <v>2017</v>
      </c>
      <c r="C233">
        <v>253</v>
      </c>
      <c r="D233">
        <v>500</v>
      </c>
      <c r="E233" t="s">
        <v>692</v>
      </c>
      <c r="F233" t="s">
        <v>703</v>
      </c>
      <c r="G233" t="s">
        <v>720</v>
      </c>
    </row>
    <row r="234" spans="1:7" x14ac:dyDescent="0.2">
      <c r="A234" t="s">
        <v>328</v>
      </c>
      <c r="B234">
        <v>2018</v>
      </c>
      <c r="C234">
        <v>185</v>
      </c>
      <c r="D234">
        <v>500</v>
      </c>
      <c r="E234" t="s">
        <v>692</v>
      </c>
      <c r="F234" t="s">
        <v>703</v>
      </c>
      <c r="G234" t="s">
        <v>720</v>
      </c>
    </row>
    <row r="235" spans="1:7" x14ac:dyDescent="0.2">
      <c r="A235" t="s">
        <v>328</v>
      </c>
      <c r="B235">
        <v>2019</v>
      </c>
      <c r="C235">
        <v>140</v>
      </c>
      <c r="D235">
        <v>500</v>
      </c>
      <c r="E235" t="s">
        <v>692</v>
      </c>
      <c r="F235" t="s">
        <v>703</v>
      </c>
      <c r="G235" t="s">
        <v>720</v>
      </c>
    </row>
    <row r="236" spans="1:7" x14ac:dyDescent="0.2">
      <c r="A236" t="s">
        <v>328</v>
      </c>
      <c r="B236">
        <v>2020</v>
      </c>
      <c r="C236">
        <v>140</v>
      </c>
      <c r="D236">
        <v>500</v>
      </c>
      <c r="E236" t="s">
        <v>692</v>
      </c>
      <c r="F236" t="s">
        <v>703</v>
      </c>
      <c r="G236" t="s">
        <v>720</v>
      </c>
    </row>
    <row r="237" spans="1:7" x14ac:dyDescent="0.2">
      <c r="A237" t="s">
        <v>328</v>
      </c>
      <c r="B237" s="4">
        <v>2021</v>
      </c>
      <c r="C237" s="4">
        <v>10</v>
      </c>
      <c r="D237" s="4">
        <v>10</v>
      </c>
      <c r="E237" t="s">
        <v>692</v>
      </c>
      <c r="F237" s="22" t="s">
        <v>726</v>
      </c>
      <c r="G237" t="s">
        <v>720</v>
      </c>
    </row>
    <row r="238" spans="1:7" x14ac:dyDescent="0.2">
      <c r="A238" t="s">
        <v>450</v>
      </c>
      <c r="B238">
        <v>2013</v>
      </c>
      <c r="C238">
        <v>2500</v>
      </c>
      <c r="D238">
        <v>500</v>
      </c>
      <c r="E238" t="s">
        <v>755</v>
      </c>
      <c r="F238" t="s">
        <v>756</v>
      </c>
      <c r="G238" t="s">
        <v>750</v>
      </c>
    </row>
    <row r="239" spans="1:7" x14ac:dyDescent="0.2">
      <c r="A239" t="s">
        <v>450</v>
      </c>
      <c r="B239">
        <v>2017</v>
      </c>
      <c r="C239">
        <v>2144</v>
      </c>
      <c r="D239">
        <v>500</v>
      </c>
      <c r="E239" t="s">
        <v>755</v>
      </c>
      <c r="F239" t="s">
        <v>756</v>
      </c>
      <c r="G239" t="s">
        <v>750</v>
      </c>
    </row>
    <row r="240" spans="1:7" x14ac:dyDescent="0.2">
      <c r="A240" t="s">
        <v>450</v>
      </c>
      <c r="B240">
        <v>2018</v>
      </c>
      <c r="C240">
        <v>2144</v>
      </c>
      <c r="D240">
        <v>50</v>
      </c>
      <c r="E240" t="s">
        <v>755</v>
      </c>
      <c r="F240" t="s">
        <v>756</v>
      </c>
      <c r="G240" t="s">
        <v>750</v>
      </c>
    </row>
    <row r="241" spans="1:7" x14ac:dyDescent="0.2">
      <c r="A241" t="s">
        <v>450</v>
      </c>
      <c r="B241">
        <v>2021</v>
      </c>
      <c r="C241">
        <v>50</v>
      </c>
      <c r="D241">
        <v>50</v>
      </c>
      <c r="E241" t="s">
        <v>755</v>
      </c>
      <c r="F241" t="s">
        <v>756</v>
      </c>
      <c r="G241" t="s">
        <v>750</v>
      </c>
    </row>
    <row r="242" spans="1:7" x14ac:dyDescent="0.2">
      <c r="A242" t="s">
        <v>450</v>
      </c>
      <c r="B242">
        <v>2013</v>
      </c>
      <c r="C242">
        <v>2500</v>
      </c>
      <c r="D242">
        <v>500</v>
      </c>
      <c r="E242" t="s">
        <v>751</v>
      </c>
      <c r="F242" t="s">
        <v>752</v>
      </c>
      <c r="G242" t="s">
        <v>750</v>
      </c>
    </row>
    <row r="243" spans="1:7" x14ac:dyDescent="0.2">
      <c r="A243" t="s">
        <v>450</v>
      </c>
      <c r="B243">
        <v>2017</v>
      </c>
      <c r="C243">
        <v>2144</v>
      </c>
      <c r="D243">
        <v>500</v>
      </c>
      <c r="E243" t="s">
        <v>751</v>
      </c>
      <c r="F243" t="s">
        <v>752</v>
      </c>
      <c r="G243" t="s">
        <v>750</v>
      </c>
    </row>
    <row r="244" spans="1:7" x14ac:dyDescent="0.2">
      <c r="A244" t="s">
        <v>450</v>
      </c>
      <c r="B244">
        <v>2018</v>
      </c>
      <c r="C244">
        <v>2144</v>
      </c>
      <c r="D244">
        <v>50</v>
      </c>
      <c r="E244" t="s">
        <v>751</v>
      </c>
      <c r="F244" t="s">
        <v>752</v>
      </c>
      <c r="G244" t="s">
        <v>750</v>
      </c>
    </row>
    <row r="245" spans="1:7" x14ac:dyDescent="0.2">
      <c r="A245" t="s">
        <v>450</v>
      </c>
      <c r="B245">
        <v>2021</v>
      </c>
      <c r="C245">
        <v>50</v>
      </c>
      <c r="D245">
        <v>50</v>
      </c>
      <c r="E245" t="s">
        <v>751</v>
      </c>
      <c r="F245" t="s">
        <v>752</v>
      </c>
      <c r="G245" t="s">
        <v>750</v>
      </c>
    </row>
    <row r="246" spans="1:7" x14ac:dyDescent="0.2">
      <c r="A246" t="s">
        <v>450</v>
      </c>
      <c r="B246">
        <v>2030</v>
      </c>
      <c r="C246">
        <v>10</v>
      </c>
      <c r="D246">
        <v>10</v>
      </c>
      <c r="E246" t="s">
        <v>751</v>
      </c>
      <c r="F246" t="s">
        <v>752</v>
      </c>
      <c r="G246" t="s">
        <v>750</v>
      </c>
    </row>
    <row r="247" spans="1:7" x14ac:dyDescent="0.2">
      <c r="A247" t="s">
        <v>450</v>
      </c>
      <c r="B247">
        <v>2013</v>
      </c>
      <c r="C247">
        <v>2500</v>
      </c>
      <c r="D247">
        <v>500</v>
      </c>
      <c r="E247" t="s">
        <v>753</v>
      </c>
      <c r="F247" t="s">
        <v>757</v>
      </c>
      <c r="G247" t="s">
        <v>750</v>
      </c>
    </row>
    <row r="248" spans="1:7" x14ac:dyDescent="0.2">
      <c r="A248" t="s">
        <v>450</v>
      </c>
      <c r="B248">
        <v>2017</v>
      </c>
      <c r="C248">
        <v>2144</v>
      </c>
      <c r="D248">
        <v>500</v>
      </c>
      <c r="E248" t="s">
        <v>753</v>
      </c>
      <c r="F248" t="s">
        <v>757</v>
      </c>
      <c r="G248" t="s">
        <v>750</v>
      </c>
    </row>
    <row r="249" spans="1:7" x14ac:dyDescent="0.2">
      <c r="A249" t="s">
        <v>450</v>
      </c>
      <c r="B249">
        <v>2018</v>
      </c>
      <c r="C249">
        <v>2144</v>
      </c>
      <c r="D249">
        <v>50</v>
      </c>
      <c r="E249" t="s">
        <v>753</v>
      </c>
      <c r="F249" t="s">
        <v>757</v>
      </c>
      <c r="G249" t="s">
        <v>750</v>
      </c>
    </row>
    <row r="250" spans="1:7" x14ac:dyDescent="0.2">
      <c r="A250" t="s">
        <v>450</v>
      </c>
      <c r="B250">
        <v>2021</v>
      </c>
      <c r="C250">
        <v>50</v>
      </c>
      <c r="D250">
        <v>50</v>
      </c>
      <c r="E250" t="s">
        <v>753</v>
      </c>
      <c r="F250" t="s">
        <v>757</v>
      </c>
      <c r="G250" t="s">
        <v>750</v>
      </c>
    </row>
    <row r="251" spans="1:7" x14ac:dyDescent="0.2">
      <c r="A251" t="s">
        <v>450</v>
      </c>
      <c r="B251">
        <v>2023</v>
      </c>
      <c r="C251">
        <v>10</v>
      </c>
      <c r="D251">
        <v>10</v>
      </c>
      <c r="E251" t="s">
        <v>753</v>
      </c>
      <c r="F251" t="s">
        <v>757</v>
      </c>
      <c r="G251" t="s">
        <v>750</v>
      </c>
    </row>
  </sheetData>
  <autoFilter ref="A1:G165" xr:uid="{C19905E2-7954-3647-937C-7E323180BB9B}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1F09-5A13-F44C-9F69-28B13D063755}">
  <sheetPr>
    <tabColor rgb="FF92D050"/>
  </sheetPr>
  <dimension ref="A1:W32"/>
  <sheetViews>
    <sheetView workbookViewId="0">
      <selection activeCell="V6" sqref="V6"/>
    </sheetView>
  </sheetViews>
  <sheetFormatPr baseColWidth="10" defaultRowHeight="16" x14ac:dyDescent="0.2"/>
  <sheetData>
    <row r="1" spans="1:23" x14ac:dyDescent="0.2">
      <c r="A1" t="s">
        <v>2</v>
      </c>
      <c r="B1" s="11" t="s">
        <v>62</v>
      </c>
      <c r="C1" s="11" t="s">
        <v>94</v>
      </c>
      <c r="D1" s="11" t="s">
        <v>90</v>
      </c>
      <c r="E1" s="11" t="s">
        <v>107</v>
      </c>
      <c r="F1" s="40" t="s">
        <v>110</v>
      </c>
      <c r="O1" s="36" t="s">
        <v>62</v>
      </c>
      <c r="P1" s="36" t="s">
        <v>94</v>
      </c>
      <c r="Q1" s="36" t="s">
        <v>92</v>
      </c>
      <c r="R1" s="36" t="s">
        <v>69</v>
      </c>
      <c r="S1" s="36" t="s">
        <v>68</v>
      </c>
      <c r="T1" s="36" t="s">
        <v>70</v>
      </c>
      <c r="U1" s="36" t="s">
        <v>93</v>
      </c>
      <c r="V1" s="36" t="s">
        <v>83</v>
      </c>
      <c r="W1" s="36" t="s">
        <v>98</v>
      </c>
    </row>
    <row r="2" spans="1:23" x14ac:dyDescent="0.2">
      <c r="A2" t="s">
        <v>97</v>
      </c>
      <c r="B2" t="s">
        <v>67</v>
      </c>
      <c r="C2" t="s">
        <v>15</v>
      </c>
      <c r="D2" t="s">
        <v>92</v>
      </c>
      <c r="E2" s="21">
        <v>105</v>
      </c>
      <c r="F2" t="s">
        <v>172</v>
      </c>
      <c r="J2" t="s">
        <v>176</v>
      </c>
      <c r="O2" s="36" t="s">
        <v>67</v>
      </c>
      <c r="P2" s="36" t="s">
        <v>15</v>
      </c>
      <c r="Q2" s="61">
        <v>105</v>
      </c>
      <c r="R2" s="61">
        <v>157.5</v>
      </c>
      <c r="S2" s="61">
        <v>391.33195600631603</v>
      </c>
      <c r="T2" s="61">
        <v>3240.4434990477835</v>
      </c>
      <c r="U2" s="61">
        <v>3494.3880472643268</v>
      </c>
      <c r="V2" s="61">
        <v>5186.9726332999035</v>
      </c>
      <c r="W2" s="61"/>
    </row>
    <row r="3" spans="1:23" x14ac:dyDescent="0.2">
      <c r="A3" t="s">
        <v>97</v>
      </c>
      <c r="B3" t="s">
        <v>67</v>
      </c>
      <c r="C3" t="s">
        <v>15</v>
      </c>
      <c r="D3" t="s">
        <v>69</v>
      </c>
      <c r="E3" s="21">
        <v>157.5</v>
      </c>
      <c r="J3" t="s">
        <v>177</v>
      </c>
      <c r="O3" s="36" t="s">
        <v>67</v>
      </c>
      <c r="P3" s="36" t="s">
        <v>16</v>
      </c>
      <c r="Q3" s="61">
        <v>269.12034312499998</v>
      </c>
      <c r="R3" s="61">
        <v>275.13088749999997</v>
      </c>
      <c r="S3" s="61">
        <v>419.24725000000001</v>
      </c>
      <c r="T3" s="61">
        <v>437.47500000000002</v>
      </c>
      <c r="U3" s="61">
        <v>477.82000000000005</v>
      </c>
      <c r="V3" s="61">
        <v>478.27</v>
      </c>
      <c r="W3" s="61"/>
    </row>
    <row r="4" spans="1:23" x14ac:dyDescent="0.2">
      <c r="A4" t="s">
        <v>97</v>
      </c>
      <c r="B4" t="s">
        <v>67</v>
      </c>
      <c r="C4" t="s">
        <v>15</v>
      </c>
      <c r="D4" t="s">
        <v>68</v>
      </c>
      <c r="E4" s="21">
        <v>391.33195600631603</v>
      </c>
      <c r="J4" t="s">
        <v>178</v>
      </c>
      <c r="K4" t="s">
        <v>179</v>
      </c>
      <c r="L4" t="s">
        <v>180</v>
      </c>
      <c r="O4" s="36" t="s">
        <v>64</v>
      </c>
      <c r="P4" s="36" t="s">
        <v>15</v>
      </c>
      <c r="Q4" s="61">
        <v>56</v>
      </c>
      <c r="R4" s="61">
        <v>142.25</v>
      </c>
      <c r="S4" s="61">
        <v>516.91666467648338</v>
      </c>
      <c r="T4" s="61">
        <v>671.36666467648342</v>
      </c>
      <c r="U4" s="61">
        <v>1055.9668059806954</v>
      </c>
      <c r="V4" s="61">
        <v>1476.8940542584705</v>
      </c>
      <c r="W4" s="61">
        <v>1676.8940542584705</v>
      </c>
    </row>
    <row r="5" spans="1:23" x14ac:dyDescent="0.2">
      <c r="A5" t="s">
        <v>97</v>
      </c>
      <c r="B5" t="s">
        <v>67</v>
      </c>
      <c r="C5" t="s">
        <v>15</v>
      </c>
      <c r="D5" t="s">
        <v>70</v>
      </c>
      <c r="E5" s="21">
        <v>3240.4434990477835</v>
      </c>
      <c r="J5" s="18">
        <v>27.184329023350351</v>
      </c>
      <c r="K5" s="18">
        <v>31.436262085545923</v>
      </c>
      <c r="L5" s="18">
        <v>75.255017745412729</v>
      </c>
      <c r="O5" s="36" t="s">
        <v>64</v>
      </c>
      <c r="P5" s="36" t="s">
        <v>16</v>
      </c>
      <c r="Q5" s="61">
        <v>240</v>
      </c>
      <c r="R5" s="61">
        <v>247</v>
      </c>
      <c r="S5" s="61">
        <v>366</v>
      </c>
      <c r="T5" s="61">
        <v>381</v>
      </c>
      <c r="U5" s="61">
        <v>415</v>
      </c>
      <c r="V5" s="61">
        <v>415</v>
      </c>
      <c r="W5" s="61">
        <v>485</v>
      </c>
    </row>
    <row r="6" spans="1:23" x14ac:dyDescent="0.2">
      <c r="A6" t="s">
        <v>97</v>
      </c>
      <c r="B6" t="s">
        <v>67</v>
      </c>
      <c r="C6" t="s">
        <v>15</v>
      </c>
      <c r="D6" t="s">
        <v>93</v>
      </c>
      <c r="E6" s="21">
        <v>3494.3880472643268</v>
      </c>
      <c r="O6" s="36" t="s">
        <v>0</v>
      </c>
      <c r="P6" s="36" t="s">
        <v>16</v>
      </c>
      <c r="Q6" s="61">
        <v>20</v>
      </c>
      <c r="R6" s="61">
        <v>25</v>
      </c>
      <c r="S6" s="61">
        <v>35</v>
      </c>
      <c r="T6" s="61">
        <v>35</v>
      </c>
      <c r="U6" s="61">
        <v>35</v>
      </c>
      <c r="V6" s="61"/>
      <c r="W6" s="61"/>
    </row>
    <row r="7" spans="1:23" x14ac:dyDescent="0.2">
      <c r="A7" s="10" t="s">
        <v>97</v>
      </c>
      <c r="B7" s="10" t="s">
        <v>67</v>
      </c>
      <c r="C7" s="10" t="s">
        <v>15</v>
      </c>
      <c r="D7" s="10" t="s">
        <v>83</v>
      </c>
      <c r="E7" s="41">
        <v>5186.9726332999035</v>
      </c>
      <c r="R7" s="14"/>
    </row>
    <row r="8" spans="1:23" x14ac:dyDescent="0.2">
      <c r="A8" t="s">
        <v>97</v>
      </c>
      <c r="B8" t="s">
        <v>67</v>
      </c>
      <c r="C8" t="s">
        <v>16</v>
      </c>
      <c r="D8" t="s">
        <v>92</v>
      </c>
      <c r="E8" s="21">
        <v>269.12034312499998</v>
      </c>
      <c r="F8" t="s">
        <v>182</v>
      </c>
      <c r="R8" s="14"/>
    </row>
    <row r="9" spans="1:23" x14ac:dyDescent="0.2">
      <c r="A9" t="s">
        <v>97</v>
      </c>
      <c r="B9" t="s">
        <v>67</v>
      </c>
      <c r="C9" t="s">
        <v>16</v>
      </c>
      <c r="D9" t="s">
        <v>69</v>
      </c>
      <c r="E9" s="21">
        <v>275.13088749999997</v>
      </c>
      <c r="R9" s="14"/>
    </row>
    <row r="10" spans="1:23" x14ac:dyDescent="0.2">
      <c r="A10" t="s">
        <v>97</v>
      </c>
      <c r="B10" t="s">
        <v>67</v>
      </c>
      <c r="C10" t="s">
        <v>16</v>
      </c>
      <c r="D10" t="s">
        <v>68</v>
      </c>
      <c r="E10" s="21">
        <v>419.24725000000001</v>
      </c>
      <c r="R10" s="14"/>
    </row>
    <row r="11" spans="1:23" x14ac:dyDescent="0.2">
      <c r="A11" t="s">
        <v>97</v>
      </c>
      <c r="B11" t="s">
        <v>67</v>
      </c>
      <c r="C11" t="s">
        <v>16</v>
      </c>
      <c r="D11" t="s">
        <v>70</v>
      </c>
      <c r="E11" s="21">
        <v>437.47500000000002</v>
      </c>
      <c r="R11" s="14"/>
    </row>
    <row r="12" spans="1:23" x14ac:dyDescent="0.2">
      <c r="A12" t="s">
        <v>97</v>
      </c>
      <c r="B12" t="s">
        <v>67</v>
      </c>
      <c r="C12" t="s">
        <v>16</v>
      </c>
      <c r="D12" t="s">
        <v>93</v>
      </c>
      <c r="E12" s="21">
        <v>477.82000000000005</v>
      </c>
      <c r="R12" s="14"/>
    </row>
    <row r="13" spans="1:23" x14ac:dyDescent="0.2">
      <c r="A13" s="10" t="s">
        <v>97</v>
      </c>
      <c r="B13" s="10" t="s">
        <v>67</v>
      </c>
      <c r="C13" s="10" t="s">
        <v>16</v>
      </c>
      <c r="D13" s="10" t="s">
        <v>83</v>
      </c>
      <c r="E13" s="41">
        <v>478.27</v>
      </c>
      <c r="R13" s="14"/>
    </row>
    <row r="14" spans="1:23" x14ac:dyDescent="0.2">
      <c r="A14" t="s">
        <v>97</v>
      </c>
      <c r="B14" t="s">
        <v>64</v>
      </c>
      <c r="C14" t="s">
        <v>15</v>
      </c>
      <c r="D14" t="s">
        <v>92</v>
      </c>
      <c r="E14" s="21">
        <v>56</v>
      </c>
      <c r="F14" t="s">
        <v>173</v>
      </c>
      <c r="R14" s="14"/>
    </row>
    <row r="15" spans="1:23" x14ac:dyDescent="0.2">
      <c r="A15" t="s">
        <v>97</v>
      </c>
      <c r="B15" t="s">
        <v>64</v>
      </c>
      <c r="C15" t="s">
        <v>15</v>
      </c>
      <c r="D15" t="s">
        <v>69</v>
      </c>
      <c r="E15" s="21">
        <v>142.25</v>
      </c>
      <c r="R15" s="14"/>
    </row>
    <row r="16" spans="1:23" x14ac:dyDescent="0.2">
      <c r="A16" t="s">
        <v>97</v>
      </c>
      <c r="B16" t="s">
        <v>64</v>
      </c>
      <c r="C16" t="s">
        <v>15</v>
      </c>
      <c r="D16" t="s">
        <v>68</v>
      </c>
      <c r="E16" s="21">
        <v>516.91666467648338</v>
      </c>
      <c r="R16" s="14"/>
    </row>
    <row r="17" spans="1:18" x14ac:dyDescent="0.2">
      <c r="A17" t="s">
        <v>97</v>
      </c>
      <c r="B17" t="s">
        <v>64</v>
      </c>
      <c r="C17" t="s">
        <v>15</v>
      </c>
      <c r="D17" t="s">
        <v>70</v>
      </c>
      <c r="E17" s="21">
        <v>671.36666467648342</v>
      </c>
      <c r="R17" s="14"/>
    </row>
    <row r="18" spans="1:18" x14ac:dyDescent="0.2">
      <c r="A18" t="s">
        <v>97</v>
      </c>
      <c r="B18" t="s">
        <v>64</v>
      </c>
      <c r="C18" t="s">
        <v>15</v>
      </c>
      <c r="D18" t="s">
        <v>93</v>
      </c>
      <c r="E18" s="21">
        <v>1055.9668059806954</v>
      </c>
      <c r="R18" s="14"/>
    </row>
    <row r="19" spans="1:18" x14ac:dyDescent="0.2">
      <c r="A19" t="s">
        <v>97</v>
      </c>
      <c r="B19" t="s">
        <v>64</v>
      </c>
      <c r="C19" t="s">
        <v>15</v>
      </c>
      <c r="D19" t="s">
        <v>83</v>
      </c>
      <c r="E19" s="21">
        <v>1476.8940542584705</v>
      </c>
      <c r="R19" s="14"/>
    </row>
    <row r="20" spans="1:18" x14ac:dyDescent="0.2">
      <c r="A20" s="10" t="s">
        <v>97</v>
      </c>
      <c r="B20" s="10" t="s">
        <v>64</v>
      </c>
      <c r="C20" s="10" t="s">
        <v>15</v>
      </c>
      <c r="D20" s="10" t="s">
        <v>98</v>
      </c>
      <c r="E20" s="41">
        <v>1676.8940542584705</v>
      </c>
      <c r="F20" t="s">
        <v>181</v>
      </c>
      <c r="R20" s="14"/>
    </row>
    <row r="21" spans="1:18" x14ac:dyDescent="0.2">
      <c r="A21" t="s">
        <v>97</v>
      </c>
      <c r="B21" t="s">
        <v>64</v>
      </c>
      <c r="C21" t="s">
        <v>16</v>
      </c>
      <c r="D21" t="s">
        <v>92</v>
      </c>
      <c r="E21" s="21">
        <v>240</v>
      </c>
      <c r="R21" s="14"/>
    </row>
    <row r="22" spans="1:18" x14ac:dyDescent="0.2">
      <c r="A22" t="s">
        <v>97</v>
      </c>
      <c r="B22" t="s">
        <v>64</v>
      </c>
      <c r="C22" t="s">
        <v>16</v>
      </c>
      <c r="D22" t="s">
        <v>69</v>
      </c>
      <c r="E22" s="21">
        <v>247</v>
      </c>
      <c r="R22" s="14"/>
    </row>
    <row r="23" spans="1:18" x14ac:dyDescent="0.2">
      <c r="A23" t="s">
        <v>97</v>
      </c>
      <c r="B23" t="s">
        <v>64</v>
      </c>
      <c r="C23" t="s">
        <v>16</v>
      </c>
      <c r="D23" t="s">
        <v>68</v>
      </c>
      <c r="E23" s="21">
        <v>366</v>
      </c>
      <c r="R23" s="14"/>
    </row>
    <row r="24" spans="1:18" x14ac:dyDescent="0.2">
      <c r="A24" t="s">
        <v>97</v>
      </c>
      <c r="B24" t="s">
        <v>64</v>
      </c>
      <c r="C24" t="s">
        <v>16</v>
      </c>
      <c r="D24" t="s">
        <v>70</v>
      </c>
      <c r="E24" s="21">
        <v>381</v>
      </c>
      <c r="R24" s="14"/>
    </row>
    <row r="25" spans="1:18" x14ac:dyDescent="0.2">
      <c r="A25" t="s">
        <v>97</v>
      </c>
      <c r="B25" t="s">
        <v>64</v>
      </c>
      <c r="C25" t="s">
        <v>16</v>
      </c>
      <c r="D25" t="s">
        <v>93</v>
      </c>
      <c r="E25" s="21">
        <v>415</v>
      </c>
      <c r="F25" t="s">
        <v>174</v>
      </c>
      <c r="R25" s="14"/>
    </row>
    <row r="26" spans="1:18" x14ac:dyDescent="0.2">
      <c r="A26" t="s">
        <v>97</v>
      </c>
      <c r="B26" t="s">
        <v>64</v>
      </c>
      <c r="C26" t="s">
        <v>16</v>
      </c>
      <c r="D26" t="s">
        <v>83</v>
      </c>
      <c r="E26" s="21">
        <v>415</v>
      </c>
      <c r="R26" s="14"/>
    </row>
    <row r="27" spans="1:18" x14ac:dyDescent="0.2">
      <c r="A27" s="10" t="s">
        <v>97</v>
      </c>
      <c r="B27" s="10" t="s">
        <v>64</v>
      </c>
      <c r="C27" s="10" t="s">
        <v>16</v>
      </c>
      <c r="D27" s="10" t="s">
        <v>98</v>
      </c>
      <c r="E27" s="41">
        <v>485</v>
      </c>
      <c r="F27" t="s">
        <v>175</v>
      </c>
      <c r="R27" s="14"/>
    </row>
    <row r="28" spans="1:18" x14ac:dyDescent="0.2">
      <c r="A28" t="s">
        <v>97</v>
      </c>
      <c r="B28" t="s">
        <v>0</v>
      </c>
      <c r="C28" t="s">
        <v>16</v>
      </c>
      <c r="D28" t="s">
        <v>92</v>
      </c>
      <c r="E28">
        <v>20</v>
      </c>
      <c r="R28" s="14"/>
    </row>
    <row r="29" spans="1:18" x14ac:dyDescent="0.2">
      <c r="A29" t="s">
        <v>97</v>
      </c>
      <c r="B29" t="s">
        <v>0</v>
      </c>
      <c r="C29" t="s">
        <v>16</v>
      </c>
      <c r="D29" t="s">
        <v>69</v>
      </c>
      <c r="E29">
        <v>25</v>
      </c>
      <c r="R29" s="14"/>
    </row>
    <row r="30" spans="1:18" x14ac:dyDescent="0.2">
      <c r="A30" t="s">
        <v>97</v>
      </c>
      <c r="B30" t="s">
        <v>0</v>
      </c>
      <c r="C30" t="s">
        <v>16</v>
      </c>
      <c r="D30" t="s">
        <v>68</v>
      </c>
      <c r="E30">
        <v>35</v>
      </c>
      <c r="R30" s="14"/>
    </row>
    <row r="31" spans="1:18" x14ac:dyDescent="0.2">
      <c r="A31" t="s">
        <v>684</v>
      </c>
      <c r="B31" t="s">
        <v>0</v>
      </c>
      <c r="C31" t="s">
        <v>16</v>
      </c>
      <c r="D31" t="s">
        <v>70</v>
      </c>
      <c r="E31" s="7">
        <v>35</v>
      </c>
      <c r="F31" t="s">
        <v>686</v>
      </c>
      <c r="R31" s="14"/>
    </row>
    <row r="32" spans="1:18" x14ac:dyDescent="0.2">
      <c r="A32" t="s">
        <v>685</v>
      </c>
      <c r="B32" t="s">
        <v>0</v>
      </c>
      <c r="C32" t="s">
        <v>16</v>
      </c>
      <c r="D32" t="s">
        <v>93</v>
      </c>
      <c r="E32" s="7">
        <v>35</v>
      </c>
      <c r="F32" t="s">
        <v>686</v>
      </c>
      <c r="R32" s="1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37BD-9DE9-3747-8F62-2E6ACD47B55B}">
  <sheetPr>
    <tabColor rgb="FF92D050"/>
  </sheetPr>
  <dimension ref="A1:F37"/>
  <sheetViews>
    <sheetView topLeftCell="A11" workbookViewId="0">
      <selection activeCell="A36" sqref="A36"/>
    </sheetView>
  </sheetViews>
  <sheetFormatPr baseColWidth="10" defaultRowHeight="16" x14ac:dyDescent="0.2"/>
  <cols>
    <col min="5" max="5" width="11.83203125" bestFit="1" customWidth="1"/>
  </cols>
  <sheetData>
    <row r="1" spans="1:6" x14ac:dyDescent="0.2">
      <c r="A1" s="8" t="s">
        <v>2</v>
      </c>
      <c r="B1" s="8" t="s">
        <v>94</v>
      </c>
      <c r="C1" s="8" t="s">
        <v>151</v>
      </c>
      <c r="D1" s="8" t="s">
        <v>108</v>
      </c>
      <c r="E1" s="8" t="s">
        <v>109</v>
      </c>
      <c r="F1" s="22" t="s">
        <v>110</v>
      </c>
    </row>
    <row r="2" spans="1:6" x14ac:dyDescent="0.2">
      <c r="A2" s="8" t="s">
        <v>66</v>
      </c>
      <c r="B2" s="8" t="s">
        <v>15</v>
      </c>
      <c r="C2">
        <v>0</v>
      </c>
      <c r="D2" s="23">
        <v>0.01</v>
      </c>
      <c r="E2" s="27">
        <v>2.8500000000000001E-2</v>
      </c>
      <c r="F2" t="s">
        <v>719</v>
      </c>
    </row>
    <row r="3" spans="1:6" x14ac:dyDescent="0.2">
      <c r="A3" s="8" t="s">
        <v>1</v>
      </c>
      <c r="B3" s="8" t="s">
        <v>15</v>
      </c>
      <c r="C3">
        <v>0</v>
      </c>
      <c r="D3" s="23">
        <v>0.01</v>
      </c>
      <c r="E3" s="27">
        <v>2.8500000000000001E-2</v>
      </c>
    </row>
    <row r="4" spans="1:6" x14ac:dyDescent="0.2">
      <c r="A4" s="8" t="s">
        <v>72</v>
      </c>
      <c r="B4" s="8" t="s">
        <v>15</v>
      </c>
      <c r="C4">
        <v>0</v>
      </c>
      <c r="D4" s="23">
        <v>0.01</v>
      </c>
      <c r="E4" s="27">
        <v>2.8500000000000001E-2</v>
      </c>
    </row>
    <row r="5" spans="1:6" x14ac:dyDescent="0.2">
      <c r="A5" s="8" t="s">
        <v>71</v>
      </c>
      <c r="B5" s="8" t="s">
        <v>15</v>
      </c>
      <c r="C5">
        <v>0</v>
      </c>
      <c r="D5" s="23">
        <v>0.01</v>
      </c>
      <c r="E5" s="27">
        <v>2.8500000000000001E-2</v>
      </c>
    </row>
    <row r="6" spans="1:6" x14ac:dyDescent="0.2">
      <c r="A6" s="8" t="s">
        <v>75</v>
      </c>
      <c r="B6" s="8" t="s">
        <v>15</v>
      </c>
      <c r="C6">
        <v>0</v>
      </c>
      <c r="D6" s="23">
        <v>0.01</v>
      </c>
      <c r="E6" s="27">
        <v>2.8500000000000001E-2</v>
      </c>
    </row>
    <row r="7" spans="1:6" x14ac:dyDescent="0.2">
      <c r="A7" s="8" t="s">
        <v>73</v>
      </c>
      <c r="B7" s="8" t="s">
        <v>15</v>
      </c>
      <c r="C7">
        <v>0</v>
      </c>
      <c r="D7">
        <v>0</v>
      </c>
      <c r="E7" s="46">
        <f>E6-D6</f>
        <v>1.8500000000000003E-2</v>
      </c>
    </row>
    <row r="8" spans="1:6" x14ac:dyDescent="0.2">
      <c r="A8" s="8" t="s">
        <v>74</v>
      </c>
      <c r="B8" s="8" t="s">
        <v>15</v>
      </c>
      <c r="C8">
        <v>0</v>
      </c>
      <c r="D8" s="23">
        <v>0.01</v>
      </c>
      <c r="E8" s="27">
        <v>2.8500000000000001E-2</v>
      </c>
    </row>
    <row r="9" spans="1:6" x14ac:dyDescent="0.2">
      <c r="A9" s="8" t="s">
        <v>76</v>
      </c>
      <c r="B9" s="8" t="s">
        <v>15</v>
      </c>
      <c r="C9">
        <v>0</v>
      </c>
      <c r="D9" s="23">
        <v>0.01</v>
      </c>
      <c r="E9" s="27">
        <v>2.8500000000000001E-2</v>
      </c>
    </row>
    <row r="10" spans="1:6" x14ac:dyDescent="0.2">
      <c r="A10" s="8" t="s">
        <v>77</v>
      </c>
      <c r="B10" s="8" t="s">
        <v>15</v>
      </c>
      <c r="C10">
        <v>0</v>
      </c>
      <c r="D10" s="23">
        <v>0.01</v>
      </c>
      <c r="E10" s="27">
        <v>2.8500000000000001E-2</v>
      </c>
    </row>
    <row r="11" spans="1:6" x14ac:dyDescent="0.2">
      <c r="A11" s="8" t="s">
        <v>78</v>
      </c>
      <c r="B11" s="8" t="s">
        <v>15</v>
      </c>
      <c r="C11">
        <v>0</v>
      </c>
      <c r="D11" s="23">
        <v>0.01</v>
      </c>
      <c r="E11" s="27">
        <v>2.8500000000000001E-2</v>
      </c>
    </row>
    <row r="12" spans="1:6" x14ac:dyDescent="0.2">
      <c r="A12" s="8" t="s">
        <v>79</v>
      </c>
      <c r="B12" s="8" t="s">
        <v>15</v>
      </c>
      <c r="C12">
        <v>0</v>
      </c>
      <c r="D12" s="23">
        <v>0.01</v>
      </c>
      <c r="E12" s="27">
        <v>2.8500000000000001E-2</v>
      </c>
    </row>
    <row r="13" spans="1:6" x14ac:dyDescent="0.2">
      <c r="A13" s="8" t="s">
        <v>63</v>
      </c>
      <c r="B13" s="8" t="s">
        <v>15</v>
      </c>
      <c r="C13">
        <v>0</v>
      </c>
      <c r="D13" s="23">
        <v>0.01</v>
      </c>
      <c r="E13" s="27">
        <v>2.8500000000000001E-2</v>
      </c>
    </row>
    <row r="14" spans="1:6" x14ac:dyDescent="0.2">
      <c r="A14" s="8" t="s">
        <v>80</v>
      </c>
      <c r="B14" s="8" t="s">
        <v>15</v>
      </c>
      <c r="C14">
        <v>0</v>
      </c>
      <c r="D14" s="23">
        <v>0.01</v>
      </c>
      <c r="E14" s="27">
        <v>2.8500000000000001E-2</v>
      </c>
    </row>
    <row r="15" spans="1:6" x14ac:dyDescent="0.2">
      <c r="A15" s="8" t="s">
        <v>81</v>
      </c>
      <c r="B15" s="8" t="s">
        <v>15</v>
      </c>
      <c r="C15">
        <v>0</v>
      </c>
      <c r="D15" s="23">
        <v>0.01</v>
      </c>
      <c r="E15" s="27">
        <v>2.8500000000000001E-2</v>
      </c>
    </row>
    <row r="16" spans="1:6" x14ac:dyDescent="0.2">
      <c r="A16" s="8" t="s">
        <v>82</v>
      </c>
      <c r="B16" s="8" t="s">
        <v>15</v>
      </c>
      <c r="C16">
        <v>0</v>
      </c>
      <c r="D16" s="23">
        <v>0.01</v>
      </c>
      <c r="E16" s="27">
        <v>2.8500000000000001E-2</v>
      </c>
    </row>
    <row r="17" spans="1:6" x14ac:dyDescent="0.2">
      <c r="A17" s="8" t="s">
        <v>66</v>
      </c>
      <c r="B17" s="8" t="s">
        <v>16</v>
      </c>
      <c r="C17" s="23">
        <v>1.8825301204819279E-2</v>
      </c>
      <c r="D17" s="27">
        <v>2.1383647798742137E-2</v>
      </c>
      <c r="E17" s="27">
        <v>2.8500000000000001E-2</v>
      </c>
    </row>
    <row r="18" spans="1:6" x14ac:dyDescent="0.2">
      <c r="A18" s="8" t="s">
        <v>1</v>
      </c>
      <c r="B18" s="8" t="s">
        <v>16</v>
      </c>
      <c r="C18" s="23">
        <v>1.8825301204819279E-2</v>
      </c>
      <c r="D18" s="27">
        <v>2.1383647798742137E-2</v>
      </c>
      <c r="E18" s="27">
        <v>2.8500000000000001E-2</v>
      </c>
    </row>
    <row r="19" spans="1:6" x14ac:dyDescent="0.2">
      <c r="A19" s="8" t="s">
        <v>72</v>
      </c>
      <c r="B19" s="8" t="s">
        <v>16</v>
      </c>
      <c r="C19" s="23">
        <v>1.8825301204819279E-2</v>
      </c>
      <c r="D19" s="27">
        <v>2.1383647798742137E-2</v>
      </c>
      <c r="E19" s="27">
        <v>2.8500000000000001E-2</v>
      </c>
    </row>
    <row r="20" spans="1:6" x14ac:dyDescent="0.2">
      <c r="A20" s="8" t="s">
        <v>71</v>
      </c>
      <c r="B20" s="8" t="s">
        <v>16</v>
      </c>
      <c r="C20">
        <v>0</v>
      </c>
      <c r="D20" s="27">
        <v>2.1383647798742137E-2</v>
      </c>
      <c r="E20" s="27">
        <v>2.8500000000000001E-2</v>
      </c>
    </row>
    <row r="21" spans="1:6" x14ac:dyDescent="0.2">
      <c r="A21" s="8" t="s">
        <v>75</v>
      </c>
      <c r="B21" s="8" t="s">
        <v>16</v>
      </c>
      <c r="C21" s="23">
        <v>1.8825301204819279E-2</v>
      </c>
      <c r="D21" s="27">
        <v>2.1383647798742137E-2</v>
      </c>
      <c r="E21" s="27">
        <v>2.8500000000000001E-2</v>
      </c>
    </row>
    <row r="22" spans="1:6" x14ac:dyDescent="0.2">
      <c r="A22" s="8" t="s">
        <v>73</v>
      </c>
      <c r="B22" s="8" t="s">
        <v>16</v>
      </c>
      <c r="C22">
        <v>0</v>
      </c>
      <c r="D22">
        <v>0</v>
      </c>
      <c r="E22" s="46">
        <f>E21-D21</f>
        <v>7.1163522012578639E-3</v>
      </c>
    </row>
    <row r="23" spans="1:6" x14ac:dyDescent="0.2">
      <c r="A23" s="8" t="s">
        <v>74</v>
      </c>
      <c r="B23" s="8" t="s">
        <v>16</v>
      </c>
      <c r="C23" s="23">
        <v>1.8825301204819279E-2</v>
      </c>
      <c r="D23" s="27">
        <v>2.1383647798742137E-2</v>
      </c>
      <c r="E23" s="27">
        <v>2.8500000000000001E-2</v>
      </c>
    </row>
    <row r="24" spans="1:6" x14ac:dyDescent="0.2">
      <c r="A24" s="8" t="s">
        <v>76</v>
      </c>
      <c r="B24" s="8" t="s">
        <v>16</v>
      </c>
      <c r="C24" s="23">
        <v>1.8825301204819279E-2</v>
      </c>
      <c r="D24" s="27">
        <v>2.1383647798742137E-2</v>
      </c>
      <c r="E24" s="27">
        <v>2.8500000000000001E-2</v>
      </c>
    </row>
    <row r="25" spans="1:6" x14ac:dyDescent="0.2">
      <c r="A25" s="8" t="s">
        <v>77</v>
      </c>
      <c r="B25" s="8" t="s">
        <v>16</v>
      </c>
      <c r="C25" s="23">
        <v>1.8825301204819279E-2</v>
      </c>
      <c r="D25" s="27">
        <v>2.1383647798742137E-2</v>
      </c>
      <c r="E25" s="27">
        <v>2.8500000000000001E-2</v>
      </c>
    </row>
    <row r="26" spans="1:6" x14ac:dyDescent="0.2">
      <c r="A26" s="8" t="s">
        <v>78</v>
      </c>
      <c r="B26" s="8" t="s">
        <v>16</v>
      </c>
      <c r="C26" s="23">
        <v>1.8825301204819279E-2</v>
      </c>
      <c r="D26" s="27">
        <v>2.1383647798742137E-2</v>
      </c>
      <c r="E26" s="27">
        <v>2.8500000000000001E-2</v>
      </c>
    </row>
    <row r="27" spans="1:6" x14ac:dyDescent="0.2">
      <c r="A27" s="8" t="s">
        <v>79</v>
      </c>
      <c r="B27" s="8" t="s">
        <v>16</v>
      </c>
      <c r="C27" s="23">
        <v>1.8825301204819279E-2</v>
      </c>
      <c r="D27" s="27">
        <v>2.1383647798742137E-2</v>
      </c>
      <c r="E27" s="27">
        <v>2.8500000000000001E-2</v>
      </c>
    </row>
    <row r="28" spans="1:6" x14ac:dyDescent="0.2">
      <c r="A28" s="8" t="s">
        <v>63</v>
      </c>
      <c r="B28" s="8" t="s">
        <v>16</v>
      </c>
      <c r="C28" s="23">
        <v>1.8825301204819279E-2</v>
      </c>
      <c r="D28" s="27">
        <v>2.1383647798742137E-2</v>
      </c>
      <c r="E28" s="27">
        <v>2.8500000000000001E-2</v>
      </c>
    </row>
    <row r="29" spans="1:6" x14ac:dyDescent="0.2">
      <c r="A29" s="8" t="s">
        <v>80</v>
      </c>
      <c r="B29" s="8" t="s">
        <v>16</v>
      </c>
      <c r="C29" s="23">
        <v>1.8825301204819279E-2</v>
      </c>
      <c r="D29" s="27">
        <v>2.1383647798742137E-2</v>
      </c>
      <c r="E29" s="27">
        <v>2.8500000000000001E-2</v>
      </c>
    </row>
    <row r="30" spans="1:6" x14ac:dyDescent="0.2">
      <c r="A30" s="8" t="s">
        <v>81</v>
      </c>
      <c r="B30" s="8" t="s">
        <v>16</v>
      </c>
      <c r="C30" s="23">
        <v>1.8825301204819279E-2</v>
      </c>
      <c r="D30" s="27">
        <v>2.1383647798742137E-2</v>
      </c>
      <c r="E30" s="27">
        <v>2.8500000000000001E-2</v>
      </c>
    </row>
    <row r="31" spans="1:6" x14ac:dyDescent="0.2">
      <c r="A31" s="8" t="s">
        <v>82</v>
      </c>
      <c r="B31" s="8" t="s">
        <v>16</v>
      </c>
      <c r="C31" s="23">
        <v>1.8825301204819279E-2</v>
      </c>
      <c r="D31" s="27">
        <v>2.1383647798742137E-2</v>
      </c>
      <c r="E31" s="27">
        <v>2.8500000000000001E-2</v>
      </c>
    </row>
    <row r="32" spans="1:6" x14ac:dyDescent="0.2">
      <c r="A32" s="8" t="s">
        <v>616</v>
      </c>
      <c r="B32" s="8" t="s">
        <v>15</v>
      </c>
      <c r="C32">
        <v>0</v>
      </c>
      <c r="D32">
        <v>0</v>
      </c>
      <c r="E32">
        <v>0</v>
      </c>
      <c r="F32" t="s">
        <v>698</v>
      </c>
    </row>
    <row r="33" spans="1:6" x14ac:dyDescent="0.2">
      <c r="A33" s="8" t="s">
        <v>616</v>
      </c>
      <c r="B33" s="8" t="s">
        <v>16</v>
      </c>
      <c r="C33">
        <v>0</v>
      </c>
      <c r="D33">
        <v>0</v>
      </c>
      <c r="E33">
        <v>0</v>
      </c>
      <c r="F33" t="s">
        <v>698</v>
      </c>
    </row>
    <row r="34" spans="1:6" x14ac:dyDescent="0.2">
      <c r="A34" s="8" t="s">
        <v>591</v>
      </c>
      <c r="B34" s="8" t="s">
        <v>15</v>
      </c>
      <c r="C34">
        <v>0</v>
      </c>
      <c r="D34">
        <v>1.6E-2</v>
      </c>
      <c r="E34">
        <v>0.02</v>
      </c>
      <c r="F34" t="s">
        <v>717</v>
      </c>
    </row>
    <row r="35" spans="1:6" x14ac:dyDescent="0.2">
      <c r="A35" s="8" t="s">
        <v>591</v>
      </c>
      <c r="B35" s="8" t="s">
        <v>16</v>
      </c>
      <c r="C35">
        <v>0</v>
      </c>
      <c r="D35">
        <v>1.4E-2</v>
      </c>
      <c r="E35">
        <v>0.02</v>
      </c>
      <c r="F35" t="s">
        <v>718</v>
      </c>
    </row>
    <row r="36" spans="1:6" x14ac:dyDescent="0.2">
      <c r="A36" s="8" t="s">
        <v>328</v>
      </c>
      <c r="B36" s="8" t="s">
        <v>15</v>
      </c>
      <c r="C36">
        <v>0</v>
      </c>
      <c r="D36">
        <f>E36*0.5</f>
        <v>8.9999999999999993E-3</v>
      </c>
      <c r="E36">
        <v>1.7999999999999999E-2</v>
      </c>
      <c r="F36" t="s">
        <v>729</v>
      </c>
    </row>
    <row r="37" spans="1:6" x14ac:dyDescent="0.2">
      <c r="A37" s="8" t="s">
        <v>328</v>
      </c>
      <c r="B37" s="8" t="s">
        <v>16</v>
      </c>
      <c r="C37">
        <v>0</v>
      </c>
      <c r="D37">
        <f>E37*0.5</f>
        <v>8.9999999999999993E-3</v>
      </c>
      <c r="E37">
        <v>1.7999999999999999E-2</v>
      </c>
      <c r="F37" t="s">
        <v>729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A793-7398-B34D-A4BA-7D3B9398DAEF}">
  <sheetPr>
    <tabColor theme="0" tint="-0.249977111117893"/>
  </sheetPr>
  <dimension ref="A1:B23"/>
  <sheetViews>
    <sheetView workbookViewId="0">
      <selection activeCell="B11" sqref="B11"/>
    </sheetView>
  </sheetViews>
  <sheetFormatPr baseColWidth="10" defaultRowHeight="16" x14ac:dyDescent="0.2"/>
  <cols>
    <col min="1" max="1" width="16.83203125" bestFit="1" customWidth="1"/>
  </cols>
  <sheetData>
    <row r="1" spans="1:2" x14ac:dyDescent="0.2">
      <c r="A1" s="3" t="s">
        <v>27</v>
      </c>
    </row>
    <row r="2" spans="1:2" x14ac:dyDescent="0.2">
      <c r="A2" s="4" t="s">
        <v>28</v>
      </c>
    </row>
    <row r="3" spans="1:2" x14ac:dyDescent="0.2">
      <c r="A3" s="7" t="s">
        <v>42</v>
      </c>
    </row>
    <row r="5" spans="1:2" x14ac:dyDescent="0.2">
      <c r="A5" t="s">
        <v>7</v>
      </c>
      <c r="B5" t="s">
        <v>49</v>
      </c>
    </row>
    <row r="6" spans="1:2" x14ac:dyDescent="0.2">
      <c r="A6" t="s">
        <v>8</v>
      </c>
      <c r="B6" t="s">
        <v>48</v>
      </c>
    </row>
    <row r="7" spans="1:2" x14ac:dyDescent="0.2">
      <c r="A7" t="s">
        <v>14</v>
      </c>
      <c r="B7" t="s">
        <v>47</v>
      </c>
    </row>
    <row r="8" spans="1:2" x14ac:dyDescent="0.2">
      <c r="A8" t="s">
        <v>9</v>
      </c>
      <c r="B8" t="s">
        <v>46</v>
      </c>
    </row>
    <row r="9" spans="1:2" x14ac:dyDescent="0.2">
      <c r="A9" t="s">
        <v>43</v>
      </c>
      <c r="B9" t="s">
        <v>45</v>
      </c>
    </row>
    <row r="10" spans="1:2" x14ac:dyDescent="0.2">
      <c r="A10" t="s">
        <v>18</v>
      </c>
      <c r="B10" t="s">
        <v>44</v>
      </c>
    </row>
    <row r="11" spans="1:2" x14ac:dyDescent="0.2">
      <c r="A11" t="s">
        <v>58</v>
      </c>
      <c r="B11" t="s">
        <v>59</v>
      </c>
    </row>
    <row r="12" spans="1:2" x14ac:dyDescent="0.2">
      <c r="A12" t="s">
        <v>128</v>
      </c>
      <c r="B12" t="s">
        <v>129</v>
      </c>
    </row>
    <row r="13" spans="1:2" x14ac:dyDescent="0.2">
      <c r="A13" t="s">
        <v>131</v>
      </c>
      <c r="B13" t="s">
        <v>130</v>
      </c>
    </row>
    <row r="14" spans="1:2" x14ac:dyDescent="0.2">
      <c r="A14" t="s">
        <v>126</v>
      </c>
      <c r="B14" t="s">
        <v>127</v>
      </c>
    </row>
    <row r="15" spans="1:2" x14ac:dyDescent="0.2">
      <c r="A15" t="s">
        <v>99</v>
      </c>
      <c r="B15" t="s">
        <v>85</v>
      </c>
    </row>
    <row r="16" spans="1:2" x14ac:dyDescent="0.2">
      <c r="A16" t="s">
        <v>100</v>
      </c>
      <c r="B16" t="s">
        <v>101</v>
      </c>
    </row>
    <row r="17" spans="1:2" x14ac:dyDescent="0.2">
      <c r="A17" t="s">
        <v>102</v>
      </c>
      <c r="B17" t="s">
        <v>103</v>
      </c>
    </row>
    <row r="18" spans="1:2" x14ac:dyDescent="0.2">
      <c r="A18" t="s">
        <v>84</v>
      </c>
      <c r="B18" t="s">
        <v>86</v>
      </c>
    </row>
    <row r="19" spans="1:2" x14ac:dyDescent="0.2">
      <c r="A19" t="s">
        <v>107</v>
      </c>
      <c r="B19" t="s">
        <v>106</v>
      </c>
    </row>
    <row r="20" spans="1:2" x14ac:dyDescent="0.2">
      <c r="A20" t="s">
        <v>104</v>
      </c>
      <c r="B20" t="s">
        <v>105</v>
      </c>
    </row>
    <row r="23" spans="1:2" x14ac:dyDescent="0.2">
      <c r="A23" t="s">
        <v>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9C28-BFC1-F243-894C-FAC63AFB0B4F}">
  <sheetPr>
    <tabColor theme="0" tint="-0.249977111117893"/>
  </sheetPr>
  <dimension ref="A1:C6"/>
  <sheetViews>
    <sheetView workbookViewId="0"/>
  </sheetViews>
  <sheetFormatPr baseColWidth="10" defaultRowHeight="16" x14ac:dyDescent="0.2"/>
  <cols>
    <col min="2" max="2" width="33" bestFit="1" customWidth="1"/>
    <col min="3" max="3" width="15.83203125" bestFit="1" customWidth="1"/>
  </cols>
  <sheetData>
    <row r="1" spans="1:3" x14ac:dyDescent="0.2">
      <c r="A1" t="s">
        <v>2</v>
      </c>
      <c r="B1" t="s">
        <v>35</v>
      </c>
      <c r="C1" t="s">
        <v>34</v>
      </c>
    </row>
    <row r="2" spans="1:3" x14ac:dyDescent="0.2">
      <c r="A2" t="s">
        <v>1</v>
      </c>
      <c r="B2" t="s">
        <v>30</v>
      </c>
      <c r="C2" t="s">
        <v>0</v>
      </c>
    </row>
    <row r="3" spans="1:3" x14ac:dyDescent="0.2">
      <c r="A3" t="s">
        <v>1</v>
      </c>
      <c r="B3" t="s">
        <v>29</v>
      </c>
      <c r="C3" t="s">
        <v>10</v>
      </c>
    </row>
    <row r="4" spans="1:3" x14ac:dyDescent="0.2">
      <c r="A4" t="s">
        <v>1</v>
      </c>
      <c r="B4" t="s">
        <v>31</v>
      </c>
      <c r="C4" t="s">
        <v>11</v>
      </c>
    </row>
    <row r="5" spans="1:3" x14ac:dyDescent="0.2">
      <c r="A5" t="s">
        <v>1</v>
      </c>
      <c r="B5" t="s">
        <v>32</v>
      </c>
      <c r="C5" t="s">
        <v>12</v>
      </c>
    </row>
    <row r="6" spans="1:3" x14ac:dyDescent="0.2">
      <c r="A6" t="s">
        <v>1</v>
      </c>
      <c r="B6" t="s">
        <v>33</v>
      </c>
      <c r="C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527E-E3FC-FE4F-B96D-71D37D70F44B}">
  <sheetPr>
    <tabColor rgb="FF00B0F0"/>
  </sheetPr>
  <dimension ref="A1:L201"/>
  <sheetViews>
    <sheetView topLeftCell="A177" workbookViewId="0">
      <selection activeCell="E189" sqref="E189:J189"/>
    </sheetView>
  </sheetViews>
  <sheetFormatPr baseColWidth="10" defaultRowHeight="16" zeroHeight="1" x14ac:dyDescent="0.2"/>
  <cols>
    <col min="1" max="1" width="20.6640625" customWidth="1"/>
    <col min="2" max="2" width="17.83203125" bestFit="1" customWidth="1"/>
    <col min="3" max="3" width="27" bestFit="1" customWidth="1"/>
    <col min="4" max="4" width="5.6640625" bestFit="1" customWidth="1"/>
    <col min="11" max="11" width="10.83203125" style="49"/>
  </cols>
  <sheetData>
    <row r="1" spans="1:12" x14ac:dyDescent="0.2">
      <c r="D1" s="51" t="s">
        <v>646</v>
      </c>
      <c r="E1" s="36">
        <v>8</v>
      </c>
      <c r="F1" s="36">
        <v>15</v>
      </c>
      <c r="G1" s="36">
        <v>15</v>
      </c>
      <c r="H1" s="36">
        <v>20</v>
      </c>
      <c r="I1" s="36">
        <v>20</v>
      </c>
      <c r="J1" s="36">
        <v>20</v>
      </c>
    </row>
    <row r="2" spans="1:12" x14ac:dyDescent="0.2">
      <c r="A2" s="47" t="s">
        <v>233</v>
      </c>
      <c r="B2" s="47" t="s">
        <v>234</v>
      </c>
      <c r="C2" s="47" t="s">
        <v>235</v>
      </c>
      <c r="D2" s="39" t="s">
        <v>2</v>
      </c>
      <c r="E2" s="39" t="s">
        <v>0</v>
      </c>
      <c r="F2" s="39" t="s">
        <v>10</v>
      </c>
      <c r="G2" s="39" t="s">
        <v>11</v>
      </c>
      <c r="H2" s="39" t="s">
        <v>644</v>
      </c>
      <c r="I2" s="39" t="s">
        <v>12</v>
      </c>
      <c r="J2" s="39" t="s">
        <v>13</v>
      </c>
      <c r="K2" s="48" t="s">
        <v>110</v>
      </c>
      <c r="L2" s="15" t="s">
        <v>654</v>
      </c>
    </row>
    <row r="3" spans="1:12" x14ac:dyDescent="0.2">
      <c r="A3" s="36" t="s">
        <v>236</v>
      </c>
      <c r="B3" s="36" t="s">
        <v>237</v>
      </c>
      <c r="C3" s="36" t="s">
        <v>238</v>
      </c>
      <c r="D3" s="36" t="s">
        <v>239</v>
      </c>
      <c r="E3" s="36">
        <f t="shared" ref="E3:J12" si="0">E$1</f>
        <v>8</v>
      </c>
      <c r="F3" s="36">
        <f t="shared" si="0"/>
        <v>15</v>
      </c>
      <c r="G3" s="36">
        <f t="shared" si="0"/>
        <v>15</v>
      </c>
      <c r="H3" s="36">
        <f t="shared" si="0"/>
        <v>20</v>
      </c>
      <c r="I3" s="36">
        <f t="shared" si="0"/>
        <v>20</v>
      </c>
      <c r="J3" s="36">
        <f t="shared" si="0"/>
        <v>20</v>
      </c>
      <c r="L3" s="22" t="s">
        <v>653</v>
      </c>
    </row>
    <row r="4" spans="1:12" x14ac:dyDescent="0.2">
      <c r="A4" s="36" t="s">
        <v>236</v>
      </c>
      <c r="B4" s="36" t="s">
        <v>237</v>
      </c>
      <c r="C4" s="36" t="s">
        <v>240</v>
      </c>
      <c r="D4" s="36" t="s">
        <v>241</v>
      </c>
      <c r="E4" s="36">
        <f t="shared" si="0"/>
        <v>8</v>
      </c>
      <c r="F4" s="36">
        <f t="shared" si="0"/>
        <v>15</v>
      </c>
      <c r="G4" s="36">
        <f t="shared" si="0"/>
        <v>15</v>
      </c>
      <c r="H4" s="36">
        <f t="shared" si="0"/>
        <v>20</v>
      </c>
      <c r="I4" s="36">
        <f t="shared" si="0"/>
        <v>20</v>
      </c>
      <c r="J4" s="36">
        <f t="shared" si="0"/>
        <v>20</v>
      </c>
    </row>
    <row r="5" spans="1:12" x14ac:dyDescent="0.2">
      <c r="A5" s="36" t="s">
        <v>236</v>
      </c>
      <c r="B5" s="36" t="s">
        <v>237</v>
      </c>
      <c r="C5" s="36" t="s">
        <v>242</v>
      </c>
      <c r="D5" s="36" t="s">
        <v>243</v>
      </c>
      <c r="E5" s="36">
        <f t="shared" si="0"/>
        <v>8</v>
      </c>
      <c r="F5" s="36">
        <f t="shared" si="0"/>
        <v>15</v>
      </c>
      <c r="G5" s="36">
        <f t="shared" si="0"/>
        <v>15</v>
      </c>
      <c r="H5" s="36">
        <f t="shared" si="0"/>
        <v>20</v>
      </c>
      <c r="I5" s="36">
        <f t="shared" si="0"/>
        <v>20</v>
      </c>
      <c r="J5" s="36">
        <f t="shared" si="0"/>
        <v>20</v>
      </c>
    </row>
    <row r="6" spans="1:12" x14ac:dyDescent="0.2">
      <c r="A6" s="36" t="s">
        <v>236</v>
      </c>
      <c r="B6" s="36" t="s">
        <v>237</v>
      </c>
      <c r="C6" s="36" t="s">
        <v>244</v>
      </c>
      <c r="D6" s="36" t="s">
        <v>245</v>
      </c>
      <c r="E6" s="36">
        <f t="shared" si="0"/>
        <v>8</v>
      </c>
      <c r="F6" s="36">
        <f t="shared" si="0"/>
        <v>15</v>
      </c>
      <c r="G6" s="36">
        <f t="shared" si="0"/>
        <v>15</v>
      </c>
      <c r="H6" s="36">
        <f t="shared" si="0"/>
        <v>20</v>
      </c>
      <c r="I6" s="36">
        <f t="shared" si="0"/>
        <v>20</v>
      </c>
      <c r="J6" s="36">
        <f t="shared" si="0"/>
        <v>20</v>
      </c>
    </row>
    <row r="7" spans="1:12" x14ac:dyDescent="0.2">
      <c r="A7" s="36" t="s">
        <v>236</v>
      </c>
      <c r="B7" s="36" t="s">
        <v>237</v>
      </c>
      <c r="C7" s="36" t="s">
        <v>246</v>
      </c>
      <c r="D7" s="36" t="s">
        <v>247</v>
      </c>
      <c r="E7" s="36">
        <f t="shared" si="0"/>
        <v>8</v>
      </c>
      <c r="F7" s="36">
        <f t="shared" si="0"/>
        <v>15</v>
      </c>
      <c r="G7" s="36">
        <f t="shared" si="0"/>
        <v>15</v>
      </c>
      <c r="H7" s="36">
        <f t="shared" si="0"/>
        <v>20</v>
      </c>
      <c r="I7" s="36">
        <f t="shared" si="0"/>
        <v>20</v>
      </c>
      <c r="J7" s="36">
        <f t="shared" si="0"/>
        <v>20</v>
      </c>
    </row>
    <row r="8" spans="1:12" x14ac:dyDescent="0.2">
      <c r="A8" s="36" t="s">
        <v>236</v>
      </c>
      <c r="B8" s="36" t="s">
        <v>248</v>
      </c>
      <c r="C8" s="36" t="s">
        <v>249</v>
      </c>
      <c r="D8" s="36" t="s">
        <v>250</v>
      </c>
      <c r="E8" s="36">
        <f t="shared" si="0"/>
        <v>8</v>
      </c>
      <c r="F8" s="36">
        <f t="shared" si="0"/>
        <v>15</v>
      </c>
      <c r="G8" s="36">
        <f t="shared" si="0"/>
        <v>15</v>
      </c>
      <c r="H8" s="36">
        <f t="shared" si="0"/>
        <v>20</v>
      </c>
      <c r="I8" s="36">
        <f t="shared" si="0"/>
        <v>20</v>
      </c>
      <c r="J8" s="36">
        <f t="shared" si="0"/>
        <v>20</v>
      </c>
    </row>
    <row r="9" spans="1:12" x14ac:dyDescent="0.2">
      <c r="A9" s="36" t="s">
        <v>236</v>
      </c>
      <c r="B9" s="36" t="s">
        <v>248</v>
      </c>
      <c r="C9" s="36" t="s">
        <v>251</v>
      </c>
      <c r="D9" s="36" t="s">
        <v>252</v>
      </c>
      <c r="E9" s="36">
        <f t="shared" si="0"/>
        <v>8</v>
      </c>
      <c r="F9" s="36">
        <f t="shared" si="0"/>
        <v>15</v>
      </c>
      <c r="G9" s="36">
        <f t="shared" si="0"/>
        <v>15</v>
      </c>
      <c r="H9" s="36">
        <f t="shared" si="0"/>
        <v>20</v>
      </c>
      <c r="I9" s="36">
        <f t="shared" si="0"/>
        <v>20</v>
      </c>
      <c r="J9" s="36">
        <f t="shared" si="0"/>
        <v>20</v>
      </c>
    </row>
    <row r="10" spans="1:12" x14ac:dyDescent="0.2">
      <c r="A10" s="36" t="s">
        <v>236</v>
      </c>
      <c r="B10" s="36" t="s">
        <v>248</v>
      </c>
      <c r="C10" s="36" t="s">
        <v>253</v>
      </c>
      <c r="D10" s="36" t="s">
        <v>254</v>
      </c>
      <c r="E10" s="36">
        <f t="shared" si="0"/>
        <v>8</v>
      </c>
      <c r="F10" s="36">
        <f t="shared" si="0"/>
        <v>15</v>
      </c>
      <c r="G10" s="36">
        <f t="shared" si="0"/>
        <v>15</v>
      </c>
      <c r="H10" s="36">
        <f t="shared" si="0"/>
        <v>20</v>
      </c>
      <c r="I10" s="36">
        <f t="shared" si="0"/>
        <v>20</v>
      </c>
      <c r="J10" s="36">
        <f t="shared" si="0"/>
        <v>20</v>
      </c>
    </row>
    <row r="11" spans="1:12" x14ac:dyDescent="0.2">
      <c r="A11" s="36" t="s">
        <v>236</v>
      </c>
      <c r="B11" s="36" t="s">
        <v>248</v>
      </c>
      <c r="C11" s="36" t="s">
        <v>255</v>
      </c>
      <c r="D11" s="36" t="s">
        <v>256</v>
      </c>
      <c r="E11" s="36">
        <f t="shared" si="0"/>
        <v>8</v>
      </c>
      <c r="F11" s="36">
        <f t="shared" si="0"/>
        <v>15</v>
      </c>
      <c r="G11" s="36">
        <f t="shared" si="0"/>
        <v>15</v>
      </c>
      <c r="H11" s="36">
        <f t="shared" si="0"/>
        <v>20</v>
      </c>
      <c r="I11" s="36">
        <f t="shared" si="0"/>
        <v>20</v>
      </c>
      <c r="J11" s="36">
        <f t="shared" si="0"/>
        <v>20</v>
      </c>
    </row>
    <row r="12" spans="1:12" x14ac:dyDescent="0.2">
      <c r="A12" s="36" t="s">
        <v>236</v>
      </c>
      <c r="B12" s="36" t="s">
        <v>248</v>
      </c>
      <c r="C12" s="36" t="s">
        <v>257</v>
      </c>
      <c r="D12" s="36" t="s">
        <v>258</v>
      </c>
      <c r="E12" s="36">
        <f t="shared" si="0"/>
        <v>8</v>
      </c>
      <c r="F12" s="36">
        <f t="shared" si="0"/>
        <v>15</v>
      </c>
      <c r="G12" s="36">
        <f t="shared" si="0"/>
        <v>15</v>
      </c>
      <c r="H12" s="36">
        <f t="shared" si="0"/>
        <v>20</v>
      </c>
      <c r="I12" s="36">
        <f t="shared" si="0"/>
        <v>20</v>
      </c>
      <c r="J12" s="36">
        <f t="shared" si="0"/>
        <v>20</v>
      </c>
    </row>
    <row r="13" spans="1:12" x14ac:dyDescent="0.2">
      <c r="A13" s="36" t="s">
        <v>236</v>
      </c>
      <c r="B13" s="36" t="s">
        <v>248</v>
      </c>
      <c r="C13" s="36" t="s">
        <v>259</v>
      </c>
      <c r="D13" s="36" t="s">
        <v>260</v>
      </c>
      <c r="E13" s="36">
        <f t="shared" ref="E13:J19" si="1">E$1</f>
        <v>8</v>
      </c>
      <c r="F13" s="36">
        <f t="shared" si="1"/>
        <v>15</v>
      </c>
      <c r="G13" s="36">
        <f t="shared" si="1"/>
        <v>15</v>
      </c>
      <c r="H13" s="36">
        <f t="shared" si="1"/>
        <v>20</v>
      </c>
      <c r="I13" s="36">
        <f t="shared" si="1"/>
        <v>20</v>
      </c>
      <c r="J13" s="36">
        <f t="shared" si="1"/>
        <v>20</v>
      </c>
    </row>
    <row r="14" spans="1:12" x14ac:dyDescent="0.2">
      <c r="A14" s="36" t="s">
        <v>236</v>
      </c>
      <c r="B14" s="36" t="s">
        <v>261</v>
      </c>
      <c r="C14" s="36" t="s">
        <v>262</v>
      </c>
      <c r="D14" s="36" t="s">
        <v>263</v>
      </c>
      <c r="E14" s="36">
        <f t="shared" si="1"/>
        <v>8</v>
      </c>
      <c r="F14" s="36">
        <f t="shared" si="1"/>
        <v>15</v>
      </c>
      <c r="G14" s="36">
        <f t="shared" si="1"/>
        <v>15</v>
      </c>
      <c r="H14" s="36">
        <f t="shared" si="1"/>
        <v>20</v>
      </c>
      <c r="I14" s="36">
        <f t="shared" si="1"/>
        <v>20</v>
      </c>
      <c r="J14" s="36">
        <f t="shared" si="1"/>
        <v>20</v>
      </c>
    </row>
    <row r="15" spans="1:12" x14ac:dyDescent="0.2">
      <c r="A15" s="36" t="s">
        <v>236</v>
      </c>
      <c r="B15" s="36" t="s">
        <v>261</v>
      </c>
      <c r="C15" s="36" t="s">
        <v>264</v>
      </c>
      <c r="D15" s="36" t="s">
        <v>265</v>
      </c>
      <c r="E15" s="36">
        <f t="shared" si="1"/>
        <v>8</v>
      </c>
      <c r="F15" s="36">
        <f t="shared" si="1"/>
        <v>15</v>
      </c>
      <c r="G15" s="36">
        <f t="shared" si="1"/>
        <v>15</v>
      </c>
      <c r="H15" s="36">
        <f t="shared" si="1"/>
        <v>20</v>
      </c>
      <c r="I15" s="36">
        <f t="shared" si="1"/>
        <v>20</v>
      </c>
      <c r="J15" s="36">
        <f t="shared" si="1"/>
        <v>20</v>
      </c>
    </row>
    <row r="16" spans="1:12" x14ac:dyDescent="0.2">
      <c r="A16" s="36" t="s">
        <v>236</v>
      </c>
      <c r="B16" s="36" t="s">
        <v>261</v>
      </c>
      <c r="C16" s="36" t="s">
        <v>266</v>
      </c>
      <c r="D16" s="36" t="s">
        <v>267</v>
      </c>
      <c r="E16" s="36">
        <f t="shared" si="1"/>
        <v>8</v>
      </c>
      <c r="F16" s="36">
        <f t="shared" si="1"/>
        <v>15</v>
      </c>
      <c r="G16" s="36">
        <f t="shared" si="1"/>
        <v>15</v>
      </c>
      <c r="H16" s="36">
        <f t="shared" si="1"/>
        <v>20</v>
      </c>
      <c r="I16" s="36">
        <f t="shared" si="1"/>
        <v>20</v>
      </c>
      <c r="J16" s="36">
        <f t="shared" si="1"/>
        <v>20</v>
      </c>
    </row>
    <row r="17" spans="1:11" x14ac:dyDescent="0.2">
      <c r="A17" s="36" t="s">
        <v>236</v>
      </c>
      <c r="B17" s="36" t="s">
        <v>261</v>
      </c>
      <c r="C17" s="36" t="s">
        <v>268</v>
      </c>
      <c r="D17" s="36" t="s">
        <v>269</v>
      </c>
      <c r="E17" s="36">
        <f t="shared" si="1"/>
        <v>8</v>
      </c>
      <c r="F17" s="36">
        <f t="shared" si="1"/>
        <v>15</v>
      </c>
      <c r="G17" s="36">
        <f t="shared" si="1"/>
        <v>15</v>
      </c>
      <c r="H17" s="36">
        <f t="shared" si="1"/>
        <v>20</v>
      </c>
      <c r="I17" s="36">
        <f t="shared" si="1"/>
        <v>20</v>
      </c>
      <c r="J17" s="36">
        <f t="shared" si="1"/>
        <v>20</v>
      </c>
    </row>
    <row r="18" spans="1:11" x14ac:dyDescent="0.2">
      <c r="A18" s="36" t="s">
        <v>236</v>
      </c>
      <c r="B18" s="36" t="s">
        <v>261</v>
      </c>
      <c r="C18" s="36" t="s">
        <v>270</v>
      </c>
      <c r="D18" s="36" t="s">
        <v>271</v>
      </c>
      <c r="E18" s="36">
        <f t="shared" si="1"/>
        <v>8</v>
      </c>
      <c r="F18" s="36">
        <f t="shared" si="1"/>
        <v>15</v>
      </c>
      <c r="G18" s="36">
        <f t="shared" si="1"/>
        <v>15</v>
      </c>
      <c r="H18" s="36">
        <f t="shared" si="1"/>
        <v>20</v>
      </c>
      <c r="I18" s="36">
        <f t="shared" si="1"/>
        <v>20</v>
      </c>
      <c r="J18" s="36">
        <f t="shared" si="1"/>
        <v>20</v>
      </c>
    </row>
    <row r="19" spans="1:11" x14ac:dyDescent="0.2">
      <c r="A19" s="36" t="s">
        <v>236</v>
      </c>
      <c r="B19" s="36" t="s">
        <v>261</v>
      </c>
      <c r="C19" s="36" t="s">
        <v>272</v>
      </c>
      <c r="D19" s="36" t="s">
        <v>273</v>
      </c>
      <c r="E19" s="36">
        <f t="shared" si="1"/>
        <v>8</v>
      </c>
      <c r="F19" s="36">
        <f t="shared" si="1"/>
        <v>15</v>
      </c>
      <c r="G19" s="36">
        <f t="shared" si="1"/>
        <v>15</v>
      </c>
      <c r="H19" s="36">
        <f t="shared" si="1"/>
        <v>20</v>
      </c>
      <c r="I19" s="36">
        <f t="shared" si="1"/>
        <v>20</v>
      </c>
      <c r="J19" s="36">
        <f t="shared" si="1"/>
        <v>20</v>
      </c>
    </row>
    <row r="20" spans="1:11" x14ac:dyDescent="0.2">
      <c r="A20" s="36" t="s">
        <v>236</v>
      </c>
      <c r="B20" s="36" t="s">
        <v>274</v>
      </c>
      <c r="C20" s="36" t="s">
        <v>275</v>
      </c>
      <c r="D20" s="36" t="s">
        <v>66</v>
      </c>
      <c r="E20" s="59">
        <v>8</v>
      </c>
      <c r="F20" s="59">
        <v>15</v>
      </c>
      <c r="G20" s="59">
        <v>23</v>
      </c>
      <c r="H20" s="59">
        <v>23</v>
      </c>
      <c r="I20" s="59">
        <v>23</v>
      </c>
      <c r="J20" s="59">
        <v>20</v>
      </c>
      <c r="K20" s="49" t="s">
        <v>652</v>
      </c>
    </row>
    <row r="21" spans="1:11" x14ac:dyDescent="0.2">
      <c r="A21" s="36" t="s">
        <v>236</v>
      </c>
      <c r="B21" s="36" t="s">
        <v>274</v>
      </c>
      <c r="C21" s="36" t="s">
        <v>276</v>
      </c>
      <c r="D21" s="36" t="s">
        <v>1</v>
      </c>
      <c r="E21" s="58">
        <v>5</v>
      </c>
      <c r="F21" s="57">
        <v>13</v>
      </c>
      <c r="G21" s="57">
        <v>13</v>
      </c>
      <c r="H21" s="58">
        <v>20</v>
      </c>
      <c r="I21" s="58">
        <v>20</v>
      </c>
      <c r="J21" s="58">
        <v>20</v>
      </c>
    </row>
    <row r="22" spans="1:11" x14ac:dyDescent="0.2">
      <c r="A22" s="36" t="s">
        <v>236</v>
      </c>
      <c r="B22" s="36" t="s">
        <v>274</v>
      </c>
      <c r="C22" s="36" t="s">
        <v>277</v>
      </c>
      <c r="D22" s="36" t="s">
        <v>71</v>
      </c>
      <c r="E22" s="58">
        <f>E21</f>
        <v>5</v>
      </c>
      <c r="F22" s="57">
        <v>12</v>
      </c>
      <c r="G22" s="57">
        <v>12</v>
      </c>
      <c r="H22" s="57">
        <v>12</v>
      </c>
      <c r="I22" s="57">
        <v>12</v>
      </c>
      <c r="J22" s="57">
        <v>12</v>
      </c>
      <c r="K22" s="49" t="s">
        <v>651</v>
      </c>
    </row>
    <row r="23" spans="1:11" x14ac:dyDescent="0.2">
      <c r="A23" s="36" t="s">
        <v>236</v>
      </c>
      <c r="B23" s="36" t="s">
        <v>274</v>
      </c>
      <c r="C23" s="36" t="s">
        <v>278</v>
      </c>
      <c r="D23" s="36" t="s">
        <v>72</v>
      </c>
      <c r="E23" s="58">
        <f t="shared" ref="E23:J23" si="2">E21</f>
        <v>5</v>
      </c>
      <c r="F23" s="58">
        <f t="shared" si="2"/>
        <v>13</v>
      </c>
      <c r="G23" s="58">
        <f t="shared" si="2"/>
        <v>13</v>
      </c>
      <c r="H23" s="58">
        <f t="shared" si="2"/>
        <v>20</v>
      </c>
      <c r="I23" s="58">
        <f t="shared" si="2"/>
        <v>20</v>
      </c>
      <c r="J23" s="58">
        <f t="shared" si="2"/>
        <v>20</v>
      </c>
      <c r="K23" s="49" t="s">
        <v>147</v>
      </c>
    </row>
    <row r="24" spans="1:11" x14ac:dyDescent="0.2">
      <c r="A24" s="36" t="s">
        <v>236</v>
      </c>
      <c r="B24" s="36" t="s">
        <v>274</v>
      </c>
      <c r="C24" s="36" t="s">
        <v>162</v>
      </c>
      <c r="D24" s="36" t="s">
        <v>73</v>
      </c>
      <c r="E24" s="56">
        <f t="shared" ref="E24:J24" si="3">E$21</f>
        <v>5</v>
      </c>
      <c r="F24" s="56">
        <f t="shared" si="3"/>
        <v>13</v>
      </c>
      <c r="G24" s="56">
        <f t="shared" si="3"/>
        <v>13</v>
      </c>
      <c r="H24" s="56">
        <f t="shared" si="3"/>
        <v>20</v>
      </c>
      <c r="I24" s="56">
        <f t="shared" si="3"/>
        <v>20</v>
      </c>
      <c r="J24" s="56">
        <f t="shared" si="3"/>
        <v>20</v>
      </c>
      <c r="K24" s="49" t="s">
        <v>147</v>
      </c>
    </row>
    <row r="25" spans="1:11" x14ac:dyDescent="0.2">
      <c r="A25" s="36" t="s">
        <v>236</v>
      </c>
      <c r="B25" s="36" t="s">
        <v>274</v>
      </c>
      <c r="C25" s="36" t="s">
        <v>279</v>
      </c>
      <c r="D25" s="36" t="s">
        <v>74</v>
      </c>
      <c r="E25" s="56">
        <f t="shared" ref="E25:E34" si="4">E$21</f>
        <v>5</v>
      </c>
      <c r="F25" s="57">
        <v>8</v>
      </c>
      <c r="G25" s="57">
        <v>8</v>
      </c>
      <c r="H25" s="56">
        <f t="shared" ref="H25:J34" si="5">H$21</f>
        <v>20</v>
      </c>
      <c r="I25" s="56">
        <f t="shared" si="5"/>
        <v>20</v>
      </c>
      <c r="J25" s="56">
        <f t="shared" si="5"/>
        <v>20</v>
      </c>
      <c r="K25" s="49" t="s">
        <v>650</v>
      </c>
    </row>
    <row r="26" spans="1:11" x14ac:dyDescent="0.2">
      <c r="A26" s="36" t="s">
        <v>236</v>
      </c>
      <c r="B26" s="36" t="s">
        <v>274</v>
      </c>
      <c r="C26" s="36" t="s">
        <v>280</v>
      </c>
      <c r="D26" s="36" t="s">
        <v>75</v>
      </c>
      <c r="E26" s="56">
        <f t="shared" si="4"/>
        <v>5</v>
      </c>
      <c r="F26" s="56">
        <f>F$21</f>
        <v>13</v>
      </c>
      <c r="G26" s="56">
        <f>G$21</f>
        <v>13</v>
      </c>
      <c r="H26" s="56">
        <f t="shared" si="5"/>
        <v>20</v>
      </c>
      <c r="I26" s="56">
        <f t="shared" si="5"/>
        <v>20</v>
      </c>
      <c r="J26" s="56">
        <f t="shared" si="5"/>
        <v>20</v>
      </c>
      <c r="K26" s="49" t="s">
        <v>147</v>
      </c>
    </row>
    <row r="27" spans="1:11" x14ac:dyDescent="0.2">
      <c r="A27" s="36" t="s">
        <v>236</v>
      </c>
      <c r="B27" s="36" t="s">
        <v>274</v>
      </c>
      <c r="C27" s="36" t="s">
        <v>281</v>
      </c>
      <c r="D27" s="36" t="s">
        <v>76</v>
      </c>
      <c r="E27" s="56">
        <f t="shared" si="4"/>
        <v>5</v>
      </c>
      <c r="F27" s="56">
        <f>F$21</f>
        <v>13</v>
      </c>
      <c r="G27" s="56">
        <f>G$21</f>
        <v>13</v>
      </c>
      <c r="H27" s="56">
        <f t="shared" si="5"/>
        <v>20</v>
      </c>
      <c r="I27" s="56">
        <f t="shared" si="5"/>
        <v>20</v>
      </c>
      <c r="J27" s="56">
        <f t="shared" si="5"/>
        <v>20</v>
      </c>
      <c r="K27" s="49" t="s">
        <v>147</v>
      </c>
    </row>
    <row r="28" spans="1:11" x14ac:dyDescent="0.2">
      <c r="A28" s="36" t="s">
        <v>236</v>
      </c>
      <c r="B28" s="36" t="s">
        <v>274</v>
      </c>
      <c r="C28" s="36" t="s">
        <v>282</v>
      </c>
      <c r="D28" s="36" t="s">
        <v>77</v>
      </c>
      <c r="E28" s="56">
        <f t="shared" si="4"/>
        <v>5</v>
      </c>
      <c r="F28" s="57">
        <v>12</v>
      </c>
      <c r="G28" s="57">
        <v>12</v>
      </c>
      <c r="H28" s="56">
        <f t="shared" si="5"/>
        <v>20</v>
      </c>
      <c r="I28" s="56">
        <f t="shared" si="5"/>
        <v>20</v>
      </c>
      <c r="J28" s="56">
        <f t="shared" si="5"/>
        <v>20</v>
      </c>
      <c r="K28" s="49" t="s">
        <v>650</v>
      </c>
    </row>
    <row r="29" spans="1:11" x14ac:dyDescent="0.2">
      <c r="A29" s="36" t="s">
        <v>236</v>
      </c>
      <c r="B29" s="36" t="s">
        <v>274</v>
      </c>
      <c r="C29" s="36" t="s">
        <v>283</v>
      </c>
      <c r="D29" s="36" t="s">
        <v>78</v>
      </c>
      <c r="E29" s="56">
        <f t="shared" si="4"/>
        <v>5</v>
      </c>
      <c r="F29" s="56">
        <f>F$21</f>
        <v>13</v>
      </c>
      <c r="G29" s="56">
        <f>G$21</f>
        <v>13</v>
      </c>
      <c r="H29" s="56">
        <f t="shared" si="5"/>
        <v>20</v>
      </c>
      <c r="I29" s="56">
        <f t="shared" si="5"/>
        <v>20</v>
      </c>
      <c r="J29" s="56">
        <f t="shared" si="5"/>
        <v>20</v>
      </c>
      <c r="K29" s="49" t="s">
        <v>147</v>
      </c>
    </row>
    <row r="30" spans="1:11" x14ac:dyDescent="0.2">
      <c r="A30" s="36" t="s">
        <v>236</v>
      </c>
      <c r="B30" s="36" t="s">
        <v>274</v>
      </c>
      <c r="C30" s="36" t="s">
        <v>284</v>
      </c>
      <c r="D30" s="36" t="s">
        <v>79</v>
      </c>
      <c r="E30" s="56">
        <f t="shared" si="4"/>
        <v>5</v>
      </c>
      <c r="F30" s="56">
        <f>F$21</f>
        <v>13</v>
      </c>
      <c r="G30" s="56">
        <f>G$21</f>
        <v>13</v>
      </c>
      <c r="H30" s="56">
        <f t="shared" si="5"/>
        <v>20</v>
      </c>
      <c r="I30" s="56">
        <f t="shared" si="5"/>
        <v>20</v>
      </c>
      <c r="J30" s="56">
        <f t="shared" si="5"/>
        <v>20</v>
      </c>
      <c r="K30" s="49" t="s">
        <v>147</v>
      </c>
    </row>
    <row r="31" spans="1:11" x14ac:dyDescent="0.2">
      <c r="A31" s="36" t="s">
        <v>236</v>
      </c>
      <c r="B31" s="36" t="s">
        <v>274</v>
      </c>
      <c r="C31" s="36" t="s">
        <v>285</v>
      </c>
      <c r="D31" s="36" t="s">
        <v>63</v>
      </c>
      <c r="E31" s="56">
        <f t="shared" si="4"/>
        <v>5</v>
      </c>
      <c r="F31" s="57">
        <v>15</v>
      </c>
      <c r="G31" s="57">
        <v>15</v>
      </c>
      <c r="H31" s="56">
        <f t="shared" si="5"/>
        <v>20</v>
      </c>
      <c r="I31" s="56">
        <f t="shared" si="5"/>
        <v>20</v>
      </c>
      <c r="J31" s="56">
        <f t="shared" si="5"/>
        <v>20</v>
      </c>
      <c r="K31" s="49" t="s">
        <v>650</v>
      </c>
    </row>
    <row r="32" spans="1:11" x14ac:dyDescent="0.2">
      <c r="A32" s="36" t="s">
        <v>236</v>
      </c>
      <c r="B32" s="36" t="s">
        <v>274</v>
      </c>
      <c r="C32" s="36" t="s">
        <v>286</v>
      </c>
      <c r="D32" s="36" t="s">
        <v>80</v>
      </c>
      <c r="E32" s="56">
        <f t="shared" si="4"/>
        <v>5</v>
      </c>
      <c r="F32" s="57">
        <v>8</v>
      </c>
      <c r="G32" s="57">
        <v>8</v>
      </c>
      <c r="H32" s="56">
        <f t="shared" si="5"/>
        <v>20</v>
      </c>
      <c r="I32" s="56">
        <f t="shared" si="5"/>
        <v>20</v>
      </c>
      <c r="J32" s="56">
        <f t="shared" si="5"/>
        <v>20</v>
      </c>
      <c r="K32" s="49" t="s">
        <v>649</v>
      </c>
    </row>
    <row r="33" spans="1:11" x14ac:dyDescent="0.2">
      <c r="A33" s="36" t="s">
        <v>236</v>
      </c>
      <c r="B33" s="36" t="s">
        <v>274</v>
      </c>
      <c r="C33" s="36" t="s">
        <v>287</v>
      </c>
      <c r="D33" s="36" t="s">
        <v>81</v>
      </c>
      <c r="E33" s="56">
        <f t="shared" si="4"/>
        <v>5</v>
      </c>
      <c r="F33" s="56">
        <f>F$21</f>
        <v>13</v>
      </c>
      <c r="G33" s="56">
        <f>G$21</f>
        <v>13</v>
      </c>
      <c r="H33" s="56">
        <f t="shared" si="5"/>
        <v>20</v>
      </c>
      <c r="I33" s="56">
        <f t="shared" si="5"/>
        <v>20</v>
      </c>
      <c r="J33" s="56">
        <f t="shared" si="5"/>
        <v>20</v>
      </c>
      <c r="K33" s="49" t="s">
        <v>147</v>
      </c>
    </row>
    <row r="34" spans="1:11" x14ac:dyDescent="0.2">
      <c r="A34" s="36" t="s">
        <v>236</v>
      </c>
      <c r="B34" s="36" t="s">
        <v>274</v>
      </c>
      <c r="C34" s="36" t="s">
        <v>288</v>
      </c>
      <c r="D34" s="36" t="s">
        <v>82</v>
      </c>
      <c r="E34" s="56">
        <f t="shared" si="4"/>
        <v>5</v>
      </c>
      <c r="F34" s="56">
        <f>F$21</f>
        <v>13</v>
      </c>
      <c r="G34" s="56">
        <f>G$21</f>
        <v>13</v>
      </c>
      <c r="H34" s="56">
        <f t="shared" si="5"/>
        <v>20</v>
      </c>
      <c r="I34" s="56">
        <f t="shared" si="5"/>
        <v>20</v>
      </c>
      <c r="J34" s="56">
        <f t="shared" si="5"/>
        <v>20</v>
      </c>
      <c r="K34" s="49" t="s">
        <v>147</v>
      </c>
    </row>
    <row r="35" spans="1:11" x14ac:dyDescent="0.2">
      <c r="A35" s="36" t="s">
        <v>236</v>
      </c>
      <c r="B35" s="36" t="s">
        <v>60</v>
      </c>
      <c r="C35" s="36" t="s">
        <v>289</v>
      </c>
      <c r="D35" s="36" t="s">
        <v>290</v>
      </c>
      <c r="E35" s="36">
        <f t="shared" ref="E35:J44" si="6">E$1</f>
        <v>8</v>
      </c>
      <c r="F35" s="36">
        <f t="shared" si="6"/>
        <v>15</v>
      </c>
      <c r="G35" s="36">
        <f t="shared" si="6"/>
        <v>15</v>
      </c>
      <c r="H35" s="36">
        <f t="shared" si="6"/>
        <v>20</v>
      </c>
      <c r="I35" s="36">
        <f t="shared" si="6"/>
        <v>20</v>
      </c>
      <c r="J35" s="36">
        <f t="shared" si="6"/>
        <v>20</v>
      </c>
    </row>
    <row r="36" spans="1:11" x14ac:dyDescent="0.2">
      <c r="A36" s="36" t="s">
        <v>236</v>
      </c>
      <c r="B36" s="36" t="s">
        <v>60</v>
      </c>
      <c r="C36" s="36" t="s">
        <v>291</v>
      </c>
      <c r="D36" s="36" t="s">
        <v>292</v>
      </c>
      <c r="E36" s="36">
        <f t="shared" si="6"/>
        <v>8</v>
      </c>
      <c r="F36" s="36">
        <f t="shared" si="6"/>
        <v>15</v>
      </c>
      <c r="G36" s="36">
        <f t="shared" si="6"/>
        <v>15</v>
      </c>
      <c r="H36" s="36">
        <f t="shared" si="6"/>
        <v>20</v>
      </c>
      <c r="I36" s="36">
        <f t="shared" si="6"/>
        <v>20</v>
      </c>
      <c r="J36" s="36">
        <f t="shared" si="6"/>
        <v>20</v>
      </c>
    </row>
    <row r="37" spans="1:11" x14ac:dyDescent="0.2">
      <c r="A37" s="36" t="s">
        <v>236</v>
      </c>
      <c r="B37" s="36" t="s">
        <v>60</v>
      </c>
      <c r="C37" s="36" t="s">
        <v>293</v>
      </c>
      <c r="D37" s="36" t="s">
        <v>294</v>
      </c>
      <c r="E37" s="36">
        <f t="shared" si="6"/>
        <v>8</v>
      </c>
      <c r="F37" s="36">
        <f t="shared" si="6"/>
        <v>15</v>
      </c>
      <c r="G37" s="36">
        <f t="shared" si="6"/>
        <v>15</v>
      </c>
      <c r="H37" s="36">
        <f t="shared" si="6"/>
        <v>20</v>
      </c>
      <c r="I37" s="36">
        <f t="shared" si="6"/>
        <v>20</v>
      </c>
      <c r="J37" s="36">
        <f t="shared" si="6"/>
        <v>20</v>
      </c>
    </row>
    <row r="38" spans="1:11" x14ac:dyDescent="0.2">
      <c r="A38" s="36" t="s">
        <v>236</v>
      </c>
      <c r="B38" s="36" t="s">
        <v>60</v>
      </c>
      <c r="C38" s="36" t="s">
        <v>295</v>
      </c>
      <c r="D38" s="36" t="s">
        <v>296</v>
      </c>
      <c r="E38" s="36">
        <f t="shared" si="6"/>
        <v>8</v>
      </c>
      <c r="F38" s="36">
        <f t="shared" si="6"/>
        <v>15</v>
      </c>
      <c r="G38" s="36">
        <f t="shared" si="6"/>
        <v>15</v>
      </c>
      <c r="H38" s="36">
        <f t="shared" si="6"/>
        <v>20</v>
      </c>
      <c r="I38" s="36">
        <f t="shared" si="6"/>
        <v>20</v>
      </c>
      <c r="J38" s="36">
        <f t="shared" si="6"/>
        <v>20</v>
      </c>
    </row>
    <row r="39" spans="1:11" x14ac:dyDescent="0.2">
      <c r="A39" s="36" t="s">
        <v>236</v>
      </c>
      <c r="B39" s="36" t="s">
        <v>297</v>
      </c>
      <c r="C39" s="36" t="s">
        <v>298</v>
      </c>
      <c r="D39" s="36" t="s">
        <v>299</v>
      </c>
      <c r="E39" s="36">
        <f t="shared" si="6"/>
        <v>8</v>
      </c>
      <c r="F39" s="36">
        <f t="shared" si="6"/>
        <v>15</v>
      </c>
      <c r="G39" s="36">
        <f t="shared" si="6"/>
        <v>15</v>
      </c>
      <c r="H39" s="36">
        <f t="shared" si="6"/>
        <v>20</v>
      </c>
      <c r="I39" s="36">
        <f t="shared" si="6"/>
        <v>20</v>
      </c>
      <c r="J39" s="36">
        <f t="shared" si="6"/>
        <v>20</v>
      </c>
    </row>
    <row r="40" spans="1:11" x14ac:dyDescent="0.2">
      <c r="A40" s="36" t="s">
        <v>236</v>
      </c>
      <c r="B40" s="36" t="s">
        <v>297</v>
      </c>
      <c r="C40" s="36" t="s">
        <v>300</v>
      </c>
      <c r="D40" s="36" t="s">
        <v>301</v>
      </c>
      <c r="E40" s="36">
        <f t="shared" si="6"/>
        <v>8</v>
      </c>
      <c r="F40" s="36">
        <f t="shared" si="6"/>
        <v>15</v>
      </c>
      <c r="G40" s="36">
        <f t="shared" si="6"/>
        <v>15</v>
      </c>
      <c r="H40" s="36">
        <f t="shared" si="6"/>
        <v>20</v>
      </c>
      <c r="I40" s="36">
        <f t="shared" si="6"/>
        <v>20</v>
      </c>
      <c r="J40" s="36">
        <f t="shared" si="6"/>
        <v>20</v>
      </c>
    </row>
    <row r="41" spans="1:11" x14ac:dyDescent="0.2">
      <c r="A41" s="36" t="s">
        <v>236</v>
      </c>
      <c r="B41" s="36" t="s">
        <v>297</v>
      </c>
      <c r="C41" s="36" t="s">
        <v>302</v>
      </c>
      <c r="D41" s="36" t="s">
        <v>303</v>
      </c>
      <c r="E41" s="36">
        <f t="shared" si="6"/>
        <v>8</v>
      </c>
      <c r="F41" s="36">
        <f t="shared" si="6"/>
        <v>15</v>
      </c>
      <c r="G41" s="36">
        <f t="shared" si="6"/>
        <v>15</v>
      </c>
      <c r="H41" s="36">
        <f t="shared" si="6"/>
        <v>20</v>
      </c>
      <c r="I41" s="36">
        <f t="shared" si="6"/>
        <v>20</v>
      </c>
      <c r="J41" s="36">
        <f t="shared" si="6"/>
        <v>20</v>
      </c>
    </row>
    <row r="42" spans="1:11" x14ac:dyDescent="0.2">
      <c r="A42" s="36" t="s">
        <v>236</v>
      </c>
      <c r="B42" s="36" t="s">
        <v>304</v>
      </c>
      <c r="C42" s="36" t="s">
        <v>305</v>
      </c>
      <c r="D42" s="36" t="s">
        <v>306</v>
      </c>
      <c r="E42" s="36">
        <f t="shared" si="6"/>
        <v>8</v>
      </c>
      <c r="F42" s="36">
        <f t="shared" si="6"/>
        <v>15</v>
      </c>
      <c r="G42" s="36">
        <f t="shared" si="6"/>
        <v>15</v>
      </c>
      <c r="H42" s="36">
        <f t="shared" si="6"/>
        <v>20</v>
      </c>
      <c r="I42" s="36">
        <f t="shared" si="6"/>
        <v>20</v>
      </c>
      <c r="J42" s="36">
        <f t="shared" si="6"/>
        <v>20</v>
      </c>
    </row>
    <row r="43" spans="1:11" x14ac:dyDescent="0.2">
      <c r="A43" s="36" t="s">
        <v>236</v>
      </c>
      <c r="B43" s="36" t="s">
        <v>304</v>
      </c>
      <c r="C43" s="36" t="s">
        <v>307</v>
      </c>
      <c r="D43" s="36" t="s">
        <v>308</v>
      </c>
      <c r="E43" s="36">
        <f t="shared" si="6"/>
        <v>8</v>
      </c>
      <c r="F43" s="36">
        <f t="shared" si="6"/>
        <v>15</v>
      </c>
      <c r="G43" s="36">
        <f t="shared" si="6"/>
        <v>15</v>
      </c>
      <c r="H43" s="36">
        <f t="shared" si="6"/>
        <v>20</v>
      </c>
      <c r="I43" s="36">
        <f t="shared" si="6"/>
        <v>20</v>
      </c>
      <c r="J43" s="36">
        <f t="shared" si="6"/>
        <v>20</v>
      </c>
    </row>
    <row r="44" spans="1:11" x14ac:dyDescent="0.2">
      <c r="A44" s="36" t="s">
        <v>236</v>
      </c>
      <c r="B44" s="36" t="s">
        <v>304</v>
      </c>
      <c r="C44" s="36" t="s">
        <v>309</v>
      </c>
      <c r="D44" s="36" t="s">
        <v>310</v>
      </c>
      <c r="E44" s="36">
        <f t="shared" si="6"/>
        <v>8</v>
      </c>
      <c r="F44" s="36">
        <f t="shared" si="6"/>
        <v>15</v>
      </c>
      <c r="G44" s="36">
        <f t="shared" si="6"/>
        <v>15</v>
      </c>
      <c r="H44" s="36">
        <f t="shared" si="6"/>
        <v>20</v>
      </c>
      <c r="I44" s="36">
        <f t="shared" si="6"/>
        <v>20</v>
      </c>
      <c r="J44" s="36">
        <f t="shared" si="6"/>
        <v>20</v>
      </c>
    </row>
    <row r="45" spans="1:11" x14ac:dyDescent="0.2">
      <c r="A45" s="36" t="s">
        <v>236</v>
      </c>
      <c r="B45" s="36" t="s">
        <v>304</v>
      </c>
      <c r="C45" s="36" t="s">
        <v>311</v>
      </c>
      <c r="D45" s="36" t="s">
        <v>312</v>
      </c>
      <c r="E45" s="36">
        <f t="shared" ref="E45:J55" si="7">E$1</f>
        <v>8</v>
      </c>
      <c r="F45" s="36">
        <f t="shared" si="7"/>
        <v>15</v>
      </c>
      <c r="G45" s="36">
        <f t="shared" si="7"/>
        <v>15</v>
      </c>
      <c r="H45" s="36">
        <f t="shared" si="7"/>
        <v>20</v>
      </c>
      <c r="I45" s="36">
        <f t="shared" si="7"/>
        <v>20</v>
      </c>
      <c r="J45" s="36">
        <f t="shared" si="7"/>
        <v>20</v>
      </c>
    </row>
    <row r="46" spans="1:11" x14ac:dyDescent="0.2">
      <c r="A46" s="36" t="s">
        <v>236</v>
      </c>
      <c r="B46" s="36" t="s">
        <v>304</v>
      </c>
      <c r="C46" s="36" t="s">
        <v>313</v>
      </c>
      <c r="D46" s="36" t="s">
        <v>314</v>
      </c>
      <c r="E46" s="36">
        <f t="shared" si="7"/>
        <v>8</v>
      </c>
      <c r="F46" s="36">
        <f t="shared" si="7"/>
        <v>15</v>
      </c>
      <c r="G46" s="36">
        <f t="shared" si="7"/>
        <v>15</v>
      </c>
      <c r="H46" s="36">
        <f t="shared" si="7"/>
        <v>20</v>
      </c>
      <c r="I46" s="36">
        <f t="shared" si="7"/>
        <v>20</v>
      </c>
      <c r="J46" s="36">
        <f t="shared" si="7"/>
        <v>20</v>
      </c>
    </row>
    <row r="47" spans="1:11" x14ac:dyDescent="0.2">
      <c r="A47" s="36" t="s">
        <v>236</v>
      </c>
      <c r="B47" s="36" t="s">
        <v>304</v>
      </c>
      <c r="C47" s="36" t="s">
        <v>315</v>
      </c>
      <c r="D47" s="36" t="s">
        <v>316</v>
      </c>
      <c r="E47" s="36">
        <f t="shared" si="7"/>
        <v>8</v>
      </c>
      <c r="F47" s="36">
        <f t="shared" si="7"/>
        <v>15</v>
      </c>
      <c r="G47" s="36">
        <f t="shared" si="7"/>
        <v>15</v>
      </c>
      <c r="H47" s="36">
        <f t="shared" si="7"/>
        <v>20</v>
      </c>
      <c r="I47" s="36">
        <f t="shared" si="7"/>
        <v>20</v>
      </c>
      <c r="J47" s="36">
        <f t="shared" si="7"/>
        <v>20</v>
      </c>
    </row>
    <row r="48" spans="1:11" x14ac:dyDescent="0.2">
      <c r="A48" s="36" t="s">
        <v>236</v>
      </c>
      <c r="B48" s="36" t="s">
        <v>304</v>
      </c>
      <c r="C48" s="36" t="s">
        <v>317</v>
      </c>
      <c r="D48" s="36" t="s">
        <v>318</v>
      </c>
      <c r="E48" s="36">
        <f t="shared" si="7"/>
        <v>8</v>
      </c>
      <c r="F48" s="36">
        <f t="shared" si="7"/>
        <v>15</v>
      </c>
      <c r="G48" s="36">
        <f t="shared" si="7"/>
        <v>15</v>
      </c>
      <c r="H48" s="36">
        <f t="shared" si="7"/>
        <v>20</v>
      </c>
      <c r="I48" s="36">
        <f t="shared" si="7"/>
        <v>20</v>
      </c>
      <c r="J48" s="36">
        <f t="shared" si="7"/>
        <v>20</v>
      </c>
    </row>
    <row r="49" spans="1:10" x14ac:dyDescent="0.2">
      <c r="A49" s="36" t="s">
        <v>236</v>
      </c>
      <c r="B49" s="36" t="s">
        <v>304</v>
      </c>
      <c r="C49" s="36" t="s">
        <v>319</v>
      </c>
      <c r="D49" s="36" t="s">
        <v>320</v>
      </c>
      <c r="E49" s="36">
        <f t="shared" si="7"/>
        <v>8</v>
      </c>
      <c r="F49" s="36">
        <f t="shared" si="7"/>
        <v>15</v>
      </c>
      <c r="G49" s="36">
        <f t="shared" si="7"/>
        <v>15</v>
      </c>
      <c r="H49" s="36">
        <f t="shared" si="7"/>
        <v>20</v>
      </c>
      <c r="I49" s="36">
        <f t="shared" si="7"/>
        <v>20</v>
      </c>
      <c r="J49" s="36">
        <f t="shared" si="7"/>
        <v>20</v>
      </c>
    </row>
    <row r="50" spans="1:10" x14ac:dyDescent="0.2">
      <c r="A50" s="36" t="s">
        <v>236</v>
      </c>
      <c r="B50" s="36" t="s">
        <v>304</v>
      </c>
      <c r="C50" s="36" t="s">
        <v>321</v>
      </c>
      <c r="D50" s="36" t="s">
        <v>322</v>
      </c>
      <c r="E50" s="36">
        <f t="shared" si="7"/>
        <v>8</v>
      </c>
      <c r="F50" s="36">
        <f t="shared" si="7"/>
        <v>15</v>
      </c>
      <c r="G50" s="36">
        <f t="shared" si="7"/>
        <v>15</v>
      </c>
      <c r="H50" s="36">
        <f t="shared" si="7"/>
        <v>20</v>
      </c>
      <c r="I50" s="36">
        <f t="shared" si="7"/>
        <v>20</v>
      </c>
      <c r="J50" s="36">
        <f t="shared" si="7"/>
        <v>20</v>
      </c>
    </row>
    <row r="51" spans="1:10" x14ac:dyDescent="0.2">
      <c r="A51" s="36" t="s">
        <v>236</v>
      </c>
      <c r="B51" s="36" t="s">
        <v>304</v>
      </c>
      <c r="C51" s="36" t="s">
        <v>323</v>
      </c>
      <c r="D51" s="36" t="s">
        <v>324</v>
      </c>
      <c r="E51" s="36">
        <f t="shared" si="7"/>
        <v>8</v>
      </c>
      <c r="F51" s="36">
        <f t="shared" si="7"/>
        <v>15</v>
      </c>
      <c r="G51" s="36">
        <f t="shared" si="7"/>
        <v>15</v>
      </c>
      <c r="H51" s="36">
        <f t="shared" si="7"/>
        <v>20</v>
      </c>
      <c r="I51" s="36">
        <f t="shared" si="7"/>
        <v>20</v>
      </c>
      <c r="J51" s="36">
        <f t="shared" si="7"/>
        <v>20</v>
      </c>
    </row>
    <row r="52" spans="1:10" x14ac:dyDescent="0.2">
      <c r="A52" s="36" t="s">
        <v>236</v>
      </c>
      <c r="B52" s="36" t="s">
        <v>304</v>
      </c>
      <c r="C52" s="36" t="s">
        <v>325</v>
      </c>
      <c r="D52" s="36" t="s">
        <v>326</v>
      </c>
      <c r="E52" s="36">
        <f t="shared" si="7"/>
        <v>8</v>
      </c>
      <c r="F52" s="36">
        <f t="shared" si="7"/>
        <v>15</v>
      </c>
      <c r="G52" s="36">
        <f t="shared" si="7"/>
        <v>15</v>
      </c>
      <c r="H52" s="36">
        <f t="shared" si="7"/>
        <v>20</v>
      </c>
      <c r="I52" s="36">
        <f t="shared" si="7"/>
        <v>20</v>
      </c>
      <c r="J52" s="36">
        <f t="shared" si="7"/>
        <v>20</v>
      </c>
    </row>
    <row r="53" spans="1:10" x14ac:dyDescent="0.2">
      <c r="A53" s="36" t="s">
        <v>236</v>
      </c>
      <c r="B53" s="36" t="s">
        <v>304</v>
      </c>
      <c r="C53" s="36" t="s">
        <v>327</v>
      </c>
      <c r="D53" s="36" t="s">
        <v>328</v>
      </c>
      <c r="E53" s="36">
        <f t="shared" si="7"/>
        <v>8</v>
      </c>
      <c r="F53" s="36">
        <f t="shared" si="7"/>
        <v>15</v>
      </c>
      <c r="G53" s="36">
        <f t="shared" si="7"/>
        <v>15</v>
      </c>
      <c r="H53" s="36">
        <f t="shared" si="7"/>
        <v>20</v>
      </c>
      <c r="I53" s="36">
        <f t="shared" si="7"/>
        <v>20</v>
      </c>
      <c r="J53" s="36">
        <f t="shared" si="7"/>
        <v>20</v>
      </c>
    </row>
    <row r="54" spans="1:10" x14ac:dyDescent="0.2">
      <c r="A54" s="36" t="s">
        <v>236</v>
      </c>
      <c r="B54" s="36" t="s">
        <v>304</v>
      </c>
      <c r="C54" s="36" t="s">
        <v>329</v>
      </c>
      <c r="D54" s="36" t="s">
        <v>330</v>
      </c>
      <c r="E54" s="36">
        <f t="shared" si="7"/>
        <v>8</v>
      </c>
      <c r="F54" s="36">
        <f t="shared" si="7"/>
        <v>15</v>
      </c>
      <c r="G54" s="36">
        <f t="shared" si="7"/>
        <v>15</v>
      </c>
      <c r="H54" s="36">
        <f t="shared" si="7"/>
        <v>20</v>
      </c>
      <c r="I54" s="36">
        <f t="shared" si="7"/>
        <v>20</v>
      </c>
      <c r="J54" s="36">
        <f t="shared" si="7"/>
        <v>20</v>
      </c>
    </row>
    <row r="55" spans="1:10" x14ac:dyDescent="0.2">
      <c r="A55" s="36" t="s">
        <v>236</v>
      </c>
      <c r="B55" s="36" t="s">
        <v>304</v>
      </c>
      <c r="C55" s="36" t="s">
        <v>331</v>
      </c>
      <c r="D55" s="36" t="s">
        <v>332</v>
      </c>
      <c r="E55" s="36">
        <f t="shared" si="7"/>
        <v>8</v>
      </c>
      <c r="F55" s="36">
        <f t="shared" si="7"/>
        <v>15</v>
      </c>
      <c r="G55" s="36">
        <f t="shared" si="7"/>
        <v>15</v>
      </c>
      <c r="H55" s="36">
        <f t="shared" si="7"/>
        <v>20</v>
      </c>
      <c r="I55" s="36">
        <f t="shared" si="7"/>
        <v>20</v>
      </c>
      <c r="J55" s="36">
        <f t="shared" si="7"/>
        <v>20</v>
      </c>
    </row>
    <row r="56" spans="1:10" x14ac:dyDescent="0.2">
      <c r="A56" s="36" t="s">
        <v>333</v>
      </c>
      <c r="B56" s="36" t="s">
        <v>333</v>
      </c>
      <c r="C56" s="36" t="s">
        <v>333</v>
      </c>
      <c r="D56" s="36" t="s">
        <v>334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</row>
    <row r="57" spans="1:10" x14ac:dyDescent="0.2">
      <c r="A57" s="36" t="s">
        <v>335</v>
      </c>
      <c r="B57" s="36" t="s">
        <v>336</v>
      </c>
      <c r="C57" s="36" t="s">
        <v>335</v>
      </c>
      <c r="D57" s="36" t="s">
        <v>337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</row>
    <row r="58" spans="1:10" x14ac:dyDescent="0.2">
      <c r="A58" s="36" t="s">
        <v>338</v>
      </c>
      <c r="B58" s="36" t="s">
        <v>339</v>
      </c>
      <c r="C58" s="36" t="s">
        <v>338</v>
      </c>
      <c r="D58" s="36" t="s">
        <v>340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</row>
    <row r="59" spans="1:10" x14ac:dyDescent="0.2">
      <c r="A59" s="36" t="s">
        <v>341</v>
      </c>
      <c r="B59" s="36" t="s">
        <v>341</v>
      </c>
      <c r="C59" s="36" t="s">
        <v>341</v>
      </c>
      <c r="D59" s="36" t="s">
        <v>342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</row>
    <row r="60" spans="1:10" x14ac:dyDescent="0.2">
      <c r="A60" s="36" t="s">
        <v>341</v>
      </c>
      <c r="B60" s="36" t="s">
        <v>341</v>
      </c>
      <c r="C60" s="36" t="s">
        <v>343</v>
      </c>
      <c r="D60" s="36" t="s">
        <v>344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</row>
    <row r="61" spans="1:10" x14ac:dyDescent="0.2">
      <c r="A61" s="36" t="s">
        <v>341</v>
      </c>
      <c r="B61" s="36" t="s">
        <v>60</v>
      </c>
      <c r="C61" s="36" t="s">
        <v>345</v>
      </c>
      <c r="D61" s="36" t="s">
        <v>346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</row>
    <row r="62" spans="1:10" x14ac:dyDescent="0.2">
      <c r="A62" s="36" t="s">
        <v>347</v>
      </c>
      <c r="B62" s="36" t="s">
        <v>348</v>
      </c>
      <c r="C62" s="36" t="s">
        <v>349</v>
      </c>
      <c r="D62" s="36" t="s">
        <v>350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</row>
    <row r="63" spans="1:10" x14ac:dyDescent="0.2">
      <c r="A63" s="36" t="s">
        <v>347</v>
      </c>
      <c r="B63" s="36" t="s">
        <v>348</v>
      </c>
      <c r="C63" s="36" t="s">
        <v>351</v>
      </c>
      <c r="D63" s="36" t="s">
        <v>352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</row>
    <row r="64" spans="1:10" x14ac:dyDescent="0.2">
      <c r="A64" s="36" t="s">
        <v>347</v>
      </c>
      <c r="B64" s="36" t="s">
        <v>348</v>
      </c>
      <c r="C64" s="36" t="s">
        <v>353</v>
      </c>
      <c r="D64" s="36" t="s">
        <v>354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</row>
    <row r="65" spans="1:10" x14ac:dyDescent="0.2">
      <c r="A65" s="36" t="s">
        <v>347</v>
      </c>
      <c r="B65" s="36" t="s">
        <v>348</v>
      </c>
      <c r="C65" s="36" t="s">
        <v>355</v>
      </c>
      <c r="D65" s="36" t="s">
        <v>356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</row>
    <row r="66" spans="1:10" x14ac:dyDescent="0.2">
      <c r="A66" s="36" t="s">
        <v>347</v>
      </c>
      <c r="B66" s="36" t="s">
        <v>348</v>
      </c>
      <c r="C66" s="36" t="s">
        <v>357</v>
      </c>
      <c r="D66" s="36" t="s">
        <v>358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</row>
    <row r="67" spans="1:10" x14ac:dyDescent="0.2">
      <c r="A67" s="36" t="s">
        <v>347</v>
      </c>
      <c r="B67" s="36" t="s">
        <v>348</v>
      </c>
      <c r="C67" s="36" t="s">
        <v>359</v>
      </c>
      <c r="D67" s="36" t="s">
        <v>360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</row>
    <row r="68" spans="1:10" x14ac:dyDescent="0.2">
      <c r="A68" s="36" t="s">
        <v>347</v>
      </c>
      <c r="B68" s="36" t="s">
        <v>348</v>
      </c>
      <c r="C68" s="36" t="s">
        <v>361</v>
      </c>
      <c r="D68" s="36" t="s">
        <v>362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</row>
    <row r="69" spans="1:10" x14ac:dyDescent="0.2">
      <c r="A69" s="36" t="s">
        <v>347</v>
      </c>
      <c r="B69" s="36" t="s">
        <v>348</v>
      </c>
      <c r="C69" s="36" t="s">
        <v>363</v>
      </c>
      <c r="D69" s="36" t="s">
        <v>364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</row>
    <row r="70" spans="1:10" x14ac:dyDescent="0.2">
      <c r="A70" s="36" t="s">
        <v>347</v>
      </c>
      <c r="B70" s="36" t="s">
        <v>348</v>
      </c>
      <c r="C70" s="36" t="s">
        <v>365</v>
      </c>
      <c r="D70" s="36" t="s">
        <v>366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</row>
    <row r="71" spans="1:10" x14ac:dyDescent="0.2">
      <c r="A71" s="36" t="s">
        <v>347</v>
      </c>
      <c r="B71" s="36" t="s">
        <v>348</v>
      </c>
      <c r="C71" s="36" t="s">
        <v>367</v>
      </c>
      <c r="D71" s="36" t="s">
        <v>368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</row>
    <row r="72" spans="1:10" x14ac:dyDescent="0.2">
      <c r="A72" s="36" t="s">
        <v>347</v>
      </c>
      <c r="B72" s="36" t="s">
        <v>348</v>
      </c>
      <c r="C72" s="36" t="s">
        <v>369</v>
      </c>
      <c r="D72" s="36" t="s">
        <v>370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</row>
    <row r="73" spans="1:10" x14ac:dyDescent="0.2">
      <c r="A73" s="36" t="s">
        <v>347</v>
      </c>
      <c r="B73" s="36" t="s">
        <v>348</v>
      </c>
      <c r="C73" s="36" t="s">
        <v>371</v>
      </c>
      <c r="D73" s="36" t="s">
        <v>372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</row>
    <row r="74" spans="1:10" x14ac:dyDescent="0.2">
      <c r="A74" s="36" t="s">
        <v>347</v>
      </c>
      <c r="B74" s="36" t="s">
        <v>348</v>
      </c>
      <c r="C74" s="36" t="s">
        <v>373</v>
      </c>
      <c r="D74" s="36" t="s">
        <v>374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</row>
    <row r="75" spans="1:10" x14ac:dyDescent="0.2">
      <c r="A75" s="36" t="s">
        <v>347</v>
      </c>
      <c r="B75" s="36" t="s">
        <v>348</v>
      </c>
      <c r="C75" s="36" t="s">
        <v>375</v>
      </c>
      <c r="D75" s="36" t="s">
        <v>376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</row>
    <row r="76" spans="1:10" x14ac:dyDescent="0.2">
      <c r="A76" s="36" t="s">
        <v>347</v>
      </c>
      <c r="B76" s="36" t="s">
        <v>348</v>
      </c>
      <c r="C76" s="36" t="s">
        <v>377</v>
      </c>
      <c r="D76" s="36" t="s">
        <v>378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</row>
    <row r="77" spans="1:10" x14ac:dyDescent="0.2">
      <c r="A77" s="36" t="s">
        <v>347</v>
      </c>
      <c r="B77" s="36" t="s">
        <v>348</v>
      </c>
      <c r="C77" s="36" t="s">
        <v>379</v>
      </c>
      <c r="D77" s="36" t="s">
        <v>380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</row>
    <row r="78" spans="1:10" x14ac:dyDescent="0.2">
      <c r="A78" s="36" t="s">
        <v>347</v>
      </c>
      <c r="B78" s="36" t="s">
        <v>348</v>
      </c>
      <c r="C78" s="36" t="s">
        <v>381</v>
      </c>
      <c r="D78" s="36" t="s">
        <v>382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</row>
    <row r="79" spans="1:10" x14ac:dyDescent="0.2">
      <c r="A79" s="36" t="s">
        <v>347</v>
      </c>
      <c r="B79" s="36" t="s">
        <v>348</v>
      </c>
      <c r="C79" s="36" t="s">
        <v>383</v>
      </c>
      <c r="D79" s="36" t="s">
        <v>384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</row>
    <row r="80" spans="1:10" x14ac:dyDescent="0.2">
      <c r="A80" s="36" t="s">
        <v>347</v>
      </c>
      <c r="B80" s="36" t="s">
        <v>348</v>
      </c>
      <c r="C80" s="36" t="s">
        <v>385</v>
      </c>
      <c r="D80" s="36" t="s">
        <v>386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</row>
    <row r="81" spans="1:10" x14ac:dyDescent="0.2">
      <c r="A81" s="36" t="s">
        <v>347</v>
      </c>
      <c r="B81" s="36" t="s">
        <v>348</v>
      </c>
      <c r="C81" s="36" t="s">
        <v>387</v>
      </c>
      <c r="D81" s="36" t="s">
        <v>388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</row>
    <row r="82" spans="1:10" x14ac:dyDescent="0.2">
      <c r="A82" s="36" t="s">
        <v>347</v>
      </c>
      <c r="B82" s="36" t="s">
        <v>348</v>
      </c>
      <c r="C82" s="36" t="s">
        <v>389</v>
      </c>
      <c r="D82" s="36" t="s">
        <v>390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</row>
    <row r="83" spans="1:10" x14ac:dyDescent="0.2">
      <c r="A83" s="36" t="s">
        <v>347</v>
      </c>
      <c r="B83" s="36" t="s">
        <v>348</v>
      </c>
      <c r="C83" s="36" t="s">
        <v>391</v>
      </c>
      <c r="D83" s="36" t="s">
        <v>392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</row>
    <row r="84" spans="1:10" x14ac:dyDescent="0.2">
      <c r="A84" s="36" t="s">
        <v>347</v>
      </c>
      <c r="B84" s="36" t="s">
        <v>348</v>
      </c>
      <c r="C84" s="36" t="s">
        <v>393</v>
      </c>
      <c r="D84" s="36" t="s">
        <v>394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</row>
    <row r="85" spans="1:10" x14ac:dyDescent="0.2">
      <c r="A85" s="36" t="s">
        <v>347</v>
      </c>
      <c r="B85" s="36" t="s">
        <v>348</v>
      </c>
      <c r="C85" s="36" t="s">
        <v>395</v>
      </c>
      <c r="D85" s="36" t="s">
        <v>396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</row>
    <row r="86" spans="1:10" x14ac:dyDescent="0.2">
      <c r="A86" s="36" t="s">
        <v>347</v>
      </c>
      <c r="B86" s="36" t="s">
        <v>348</v>
      </c>
      <c r="C86" s="36" t="s">
        <v>397</v>
      </c>
      <c r="D86" s="36" t="s">
        <v>398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</row>
    <row r="87" spans="1:10" x14ac:dyDescent="0.2">
      <c r="A87" s="36" t="s">
        <v>347</v>
      </c>
      <c r="B87" s="36" t="s">
        <v>348</v>
      </c>
      <c r="C87" s="36" t="s">
        <v>399</v>
      </c>
      <c r="D87" s="36" t="s">
        <v>400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</row>
    <row r="88" spans="1:10" x14ac:dyDescent="0.2">
      <c r="A88" s="36" t="s">
        <v>347</v>
      </c>
      <c r="B88" s="36" t="s">
        <v>348</v>
      </c>
      <c r="C88" s="36" t="s">
        <v>401</v>
      </c>
      <c r="D88" s="36" t="s">
        <v>402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</row>
    <row r="89" spans="1:10" x14ac:dyDescent="0.2">
      <c r="A89" s="36" t="s">
        <v>347</v>
      </c>
      <c r="B89" s="36" t="s">
        <v>348</v>
      </c>
      <c r="C89" s="36" t="s">
        <v>403</v>
      </c>
      <c r="D89" s="36" t="s">
        <v>404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</row>
    <row r="90" spans="1:10" x14ac:dyDescent="0.2">
      <c r="A90" s="36" t="s">
        <v>405</v>
      </c>
      <c r="B90" s="36" t="s">
        <v>406</v>
      </c>
      <c r="C90" s="36" t="s">
        <v>405</v>
      </c>
      <c r="D90" s="36" t="s">
        <v>407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</row>
    <row r="91" spans="1:10" x14ac:dyDescent="0.2">
      <c r="A91" s="36" t="s">
        <v>408</v>
      </c>
      <c r="B91" s="36" t="s">
        <v>408</v>
      </c>
      <c r="C91" s="36" t="s">
        <v>408</v>
      </c>
      <c r="D91" s="36" t="s">
        <v>409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</row>
    <row r="92" spans="1:10" x14ac:dyDescent="0.2">
      <c r="A92" s="36" t="s">
        <v>410</v>
      </c>
      <c r="B92" s="36" t="s">
        <v>339</v>
      </c>
      <c r="C92" s="36" t="s">
        <v>410</v>
      </c>
      <c r="D92" s="36" t="s">
        <v>411</v>
      </c>
      <c r="E92" s="36">
        <f t="shared" ref="E92:J101" si="8">E$1</f>
        <v>8</v>
      </c>
      <c r="F92" s="36">
        <f t="shared" si="8"/>
        <v>15</v>
      </c>
      <c r="G92" s="36">
        <f t="shared" si="8"/>
        <v>15</v>
      </c>
      <c r="H92" s="36">
        <f t="shared" si="8"/>
        <v>20</v>
      </c>
      <c r="I92" s="36">
        <f t="shared" si="8"/>
        <v>20</v>
      </c>
      <c r="J92" s="36">
        <f t="shared" si="8"/>
        <v>20</v>
      </c>
    </row>
    <row r="93" spans="1:10" x14ac:dyDescent="0.2">
      <c r="A93" s="36" t="s">
        <v>412</v>
      </c>
      <c r="B93" s="36" t="s">
        <v>413</v>
      </c>
      <c r="C93" s="36" t="s">
        <v>414</v>
      </c>
      <c r="D93" s="36" t="s">
        <v>415</v>
      </c>
      <c r="E93" s="36">
        <f t="shared" si="8"/>
        <v>8</v>
      </c>
      <c r="F93" s="36">
        <f t="shared" si="8"/>
        <v>15</v>
      </c>
      <c r="G93" s="36">
        <f t="shared" si="8"/>
        <v>15</v>
      </c>
      <c r="H93" s="36">
        <f t="shared" si="8"/>
        <v>20</v>
      </c>
      <c r="I93" s="36">
        <f t="shared" si="8"/>
        <v>20</v>
      </c>
      <c r="J93" s="36">
        <f t="shared" si="8"/>
        <v>20</v>
      </c>
    </row>
    <row r="94" spans="1:10" x14ac:dyDescent="0.2">
      <c r="A94" s="36" t="s">
        <v>412</v>
      </c>
      <c r="B94" s="36" t="s">
        <v>413</v>
      </c>
      <c r="C94" s="36" t="s">
        <v>416</v>
      </c>
      <c r="D94" s="36" t="s">
        <v>417</v>
      </c>
      <c r="E94" s="36">
        <f t="shared" si="8"/>
        <v>8</v>
      </c>
      <c r="F94" s="36">
        <f t="shared" si="8"/>
        <v>15</v>
      </c>
      <c r="G94" s="36">
        <f t="shared" si="8"/>
        <v>15</v>
      </c>
      <c r="H94" s="36">
        <f t="shared" si="8"/>
        <v>20</v>
      </c>
      <c r="I94" s="36">
        <f t="shared" si="8"/>
        <v>20</v>
      </c>
      <c r="J94" s="36">
        <f t="shared" si="8"/>
        <v>20</v>
      </c>
    </row>
    <row r="95" spans="1:10" x14ac:dyDescent="0.2">
      <c r="A95" s="36" t="s">
        <v>412</v>
      </c>
      <c r="B95" s="36" t="s">
        <v>413</v>
      </c>
      <c r="C95" s="36" t="s">
        <v>418</v>
      </c>
      <c r="D95" s="36" t="s">
        <v>419</v>
      </c>
      <c r="E95" s="36">
        <f t="shared" si="8"/>
        <v>8</v>
      </c>
      <c r="F95" s="36">
        <f t="shared" si="8"/>
        <v>15</v>
      </c>
      <c r="G95" s="36">
        <f t="shared" si="8"/>
        <v>15</v>
      </c>
      <c r="H95" s="36">
        <f t="shared" si="8"/>
        <v>20</v>
      </c>
      <c r="I95" s="36">
        <f t="shared" si="8"/>
        <v>20</v>
      </c>
      <c r="J95" s="36">
        <f t="shared" si="8"/>
        <v>20</v>
      </c>
    </row>
    <row r="96" spans="1:10" x14ac:dyDescent="0.2">
      <c r="A96" s="36" t="s">
        <v>412</v>
      </c>
      <c r="B96" s="36" t="s">
        <v>413</v>
      </c>
      <c r="C96" s="36" t="s">
        <v>420</v>
      </c>
      <c r="D96" s="36" t="s">
        <v>421</v>
      </c>
      <c r="E96" s="36">
        <f t="shared" si="8"/>
        <v>8</v>
      </c>
      <c r="F96" s="36">
        <f t="shared" si="8"/>
        <v>15</v>
      </c>
      <c r="G96" s="36">
        <f t="shared" si="8"/>
        <v>15</v>
      </c>
      <c r="H96" s="36">
        <f t="shared" si="8"/>
        <v>20</v>
      </c>
      <c r="I96" s="36">
        <f t="shared" si="8"/>
        <v>20</v>
      </c>
      <c r="J96" s="36">
        <f t="shared" si="8"/>
        <v>20</v>
      </c>
    </row>
    <row r="97" spans="1:10" x14ac:dyDescent="0.2">
      <c r="A97" s="36" t="s">
        <v>412</v>
      </c>
      <c r="B97" s="36" t="s">
        <v>413</v>
      </c>
      <c r="C97" s="36" t="s">
        <v>422</v>
      </c>
      <c r="D97" s="36" t="s">
        <v>423</v>
      </c>
      <c r="E97" s="36">
        <f t="shared" si="8"/>
        <v>8</v>
      </c>
      <c r="F97" s="36">
        <f t="shared" si="8"/>
        <v>15</v>
      </c>
      <c r="G97" s="36">
        <f t="shared" si="8"/>
        <v>15</v>
      </c>
      <c r="H97" s="36">
        <f t="shared" si="8"/>
        <v>20</v>
      </c>
      <c r="I97" s="36">
        <f t="shared" si="8"/>
        <v>20</v>
      </c>
      <c r="J97" s="36">
        <f t="shared" si="8"/>
        <v>20</v>
      </c>
    </row>
    <row r="98" spans="1:10" x14ac:dyDescent="0.2">
      <c r="A98" s="36" t="s">
        <v>412</v>
      </c>
      <c r="B98" s="36" t="s">
        <v>413</v>
      </c>
      <c r="C98" s="36" t="s">
        <v>424</v>
      </c>
      <c r="D98" s="36" t="s">
        <v>425</v>
      </c>
      <c r="E98" s="36">
        <f t="shared" si="8"/>
        <v>8</v>
      </c>
      <c r="F98" s="36">
        <f t="shared" si="8"/>
        <v>15</v>
      </c>
      <c r="G98" s="36">
        <f t="shared" si="8"/>
        <v>15</v>
      </c>
      <c r="H98" s="36">
        <f t="shared" si="8"/>
        <v>20</v>
      </c>
      <c r="I98" s="36">
        <f t="shared" si="8"/>
        <v>20</v>
      </c>
      <c r="J98" s="36">
        <f t="shared" si="8"/>
        <v>20</v>
      </c>
    </row>
    <row r="99" spans="1:10" x14ac:dyDescent="0.2">
      <c r="A99" s="36" t="s">
        <v>412</v>
      </c>
      <c r="B99" s="36" t="s">
        <v>426</v>
      </c>
      <c r="C99" s="36" t="s">
        <v>427</v>
      </c>
      <c r="D99" s="36" t="s">
        <v>428</v>
      </c>
      <c r="E99" s="36">
        <f t="shared" si="8"/>
        <v>8</v>
      </c>
      <c r="F99" s="36">
        <f t="shared" si="8"/>
        <v>15</v>
      </c>
      <c r="G99" s="36">
        <f t="shared" si="8"/>
        <v>15</v>
      </c>
      <c r="H99" s="36">
        <f t="shared" si="8"/>
        <v>20</v>
      </c>
      <c r="I99" s="36">
        <f t="shared" si="8"/>
        <v>20</v>
      </c>
      <c r="J99" s="36">
        <f t="shared" si="8"/>
        <v>20</v>
      </c>
    </row>
    <row r="100" spans="1:10" x14ac:dyDescent="0.2">
      <c r="A100" s="36" t="s">
        <v>412</v>
      </c>
      <c r="B100" s="36" t="s">
        <v>426</v>
      </c>
      <c r="C100" s="36" t="s">
        <v>429</v>
      </c>
      <c r="D100" s="36" t="s">
        <v>430</v>
      </c>
      <c r="E100" s="36">
        <f t="shared" si="8"/>
        <v>8</v>
      </c>
      <c r="F100" s="36">
        <f t="shared" si="8"/>
        <v>15</v>
      </c>
      <c r="G100" s="36">
        <f t="shared" si="8"/>
        <v>15</v>
      </c>
      <c r="H100" s="36">
        <f t="shared" si="8"/>
        <v>20</v>
      </c>
      <c r="I100" s="36">
        <f t="shared" si="8"/>
        <v>20</v>
      </c>
      <c r="J100" s="36">
        <f t="shared" si="8"/>
        <v>20</v>
      </c>
    </row>
    <row r="101" spans="1:10" x14ac:dyDescent="0.2">
      <c r="A101" s="36" t="s">
        <v>412</v>
      </c>
      <c r="B101" s="36" t="s">
        <v>426</v>
      </c>
      <c r="C101" s="36" t="s">
        <v>431</v>
      </c>
      <c r="D101" s="36" t="s">
        <v>432</v>
      </c>
      <c r="E101" s="36">
        <f t="shared" si="8"/>
        <v>8</v>
      </c>
      <c r="F101" s="36">
        <f t="shared" si="8"/>
        <v>15</v>
      </c>
      <c r="G101" s="36">
        <f t="shared" si="8"/>
        <v>15</v>
      </c>
      <c r="H101" s="36">
        <f t="shared" si="8"/>
        <v>20</v>
      </c>
      <c r="I101" s="36">
        <f t="shared" si="8"/>
        <v>20</v>
      </c>
      <c r="J101" s="36">
        <f t="shared" si="8"/>
        <v>20</v>
      </c>
    </row>
    <row r="102" spans="1:10" x14ac:dyDescent="0.2">
      <c r="A102" s="36" t="s">
        <v>412</v>
      </c>
      <c r="B102" s="36" t="s">
        <v>426</v>
      </c>
      <c r="C102" s="36" t="s">
        <v>433</v>
      </c>
      <c r="D102" s="36" t="s">
        <v>434</v>
      </c>
      <c r="E102" s="36">
        <v>0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</row>
    <row r="103" spans="1:10" x14ac:dyDescent="0.2">
      <c r="A103" s="36" t="s">
        <v>412</v>
      </c>
      <c r="B103" s="36" t="s">
        <v>426</v>
      </c>
      <c r="C103" s="36" t="s">
        <v>435</v>
      </c>
      <c r="D103" s="36" t="s">
        <v>436</v>
      </c>
      <c r="E103" s="36">
        <f t="shared" ref="E103:J106" si="9">E$1</f>
        <v>8</v>
      </c>
      <c r="F103" s="36">
        <f t="shared" si="9"/>
        <v>15</v>
      </c>
      <c r="G103" s="36">
        <f t="shared" si="9"/>
        <v>15</v>
      </c>
      <c r="H103" s="36">
        <f t="shared" si="9"/>
        <v>20</v>
      </c>
      <c r="I103" s="36">
        <f t="shared" si="9"/>
        <v>20</v>
      </c>
      <c r="J103" s="36">
        <f t="shared" si="9"/>
        <v>20</v>
      </c>
    </row>
    <row r="104" spans="1:10" x14ac:dyDescent="0.2">
      <c r="A104" s="36" t="s">
        <v>412</v>
      </c>
      <c r="B104" s="36" t="s">
        <v>426</v>
      </c>
      <c r="C104" s="36" t="s">
        <v>437</v>
      </c>
      <c r="D104" s="36" t="s">
        <v>438</v>
      </c>
      <c r="E104" s="36">
        <f t="shared" si="9"/>
        <v>8</v>
      </c>
      <c r="F104" s="36">
        <f t="shared" si="9"/>
        <v>15</v>
      </c>
      <c r="G104" s="36">
        <f t="shared" si="9"/>
        <v>15</v>
      </c>
      <c r="H104" s="36">
        <f t="shared" si="9"/>
        <v>20</v>
      </c>
      <c r="I104" s="36">
        <f t="shared" si="9"/>
        <v>20</v>
      </c>
      <c r="J104" s="36">
        <f t="shared" si="9"/>
        <v>20</v>
      </c>
    </row>
    <row r="105" spans="1:10" x14ac:dyDescent="0.2">
      <c r="A105" s="36" t="s">
        <v>412</v>
      </c>
      <c r="B105" s="36" t="s">
        <v>426</v>
      </c>
      <c r="C105" s="36" t="s">
        <v>439</v>
      </c>
      <c r="D105" s="36" t="s">
        <v>440</v>
      </c>
      <c r="E105" s="36">
        <f t="shared" si="9"/>
        <v>8</v>
      </c>
      <c r="F105" s="36">
        <f t="shared" si="9"/>
        <v>15</v>
      </c>
      <c r="G105" s="36">
        <f t="shared" si="9"/>
        <v>15</v>
      </c>
      <c r="H105" s="36">
        <f t="shared" si="9"/>
        <v>20</v>
      </c>
      <c r="I105" s="36">
        <f t="shared" si="9"/>
        <v>20</v>
      </c>
      <c r="J105" s="36">
        <f t="shared" si="9"/>
        <v>20</v>
      </c>
    </row>
    <row r="106" spans="1:10" x14ac:dyDescent="0.2">
      <c r="A106" s="36" t="s">
        <v>412</v>
      </c>
      <c r="B106" s="36" t="s">
        <v>426</v>
      </c>
      <c r="C106" s="36" t="s">
        <v>441</v>
      </c>
      <c r="D106" s="36" t="s">
        <v>442</v>
      </c>
      <c r="E106" s="36">
        <f t="shared" si="9"/>
        <v>8</v>
      </c>
      <c r="F106" s="36">
        <f t="shared" si="9"/>
        <v>15</v>
      </c>
      <c r="G106" s="36">
        <f t="shared" si="9"/>
        <v>15</v>
      </c>
      <c r="H106" s="36">
        <f t="shared" si="9"/>
        <v>20</v>
      </c>
      <c r="I106" s="36">
        <f t="shared" si="9"/>
        <v>20</v>
      </c>
      <c r="J106" s="36">
        <f t="shared" si="9"/>
        <v>20</v>
      </c>
    </row>
    <row r="107" spans="1:10" x14ac:dyDescent="0.2">
      <c r="A107" s="36" t="s">
        <v>412</v>
      </c>
      <c r="B107" s="36" t="s">
        <v>443</v>
      </c>
      <c r="C107" s="36" t="s">
        <v>443</v>
      </c>
      <c r="D107" s="36" t="s">
        <v>444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</row>
    <row r="108" spans="1:10" x14ac:dyDescent="0.2">
      <c r="A108" s="36" t="s">
        <v>445</v>
      </c>
      <c r="B108" s="36" t="s">
        <v>446</v>
      </c>
      <c r="C108" s="36" t="s">
        <v>447</v>
      </c>
      <c r="D108" s="36" t="s">
        <v>448</v>
      </c>
      <c r="E108" s="36">
        <f t="shared" ref="E108:J114" si="10">E$1</f>
        <v>8</v>
      </c>
      <c r="F108" s="36">
        <f t="shared" si="10"/>
        <v>15</v>
      </c>
      <c r="G108" s="36">
        <f t="shared" si="10"/>
        <v>15</v>
      </c>
      <c r="H108" s="36">
        <f t="shared" si="10"/>
        <v>20</v>
      </c>
      <c r="I108" s="36">
        <f t="shared" si="10"/>
        <v>20</v>
      </c>
      <c r="J108" s="36">
        <f t="shared" si="10"/>
        <v>20</v>
      </c>
    </row>
    <row r="109" spans="1:10" x14ac:dyDescent="0.2">
      <c r="A109" s="36" t="s">
        <v>445</v>
      </c>
      <c r="B109" s="36" t="s">
        <v>446</v>
      </c>
      <c r="C109" s="36" t="s">
        <v>449</v>
      </c>
      <c r="D109" s="36" t="s">
        <v>450</v>
      </c>
      <c r="E109" s="36">
        <f t="shared" si="10"/>
        <v>8</v>
      </c>
      <c r="F109" s="36">
        <f t="shared" si="10"/>
        <v>15</v>
      </c>
      <c r="G109" s="36">
        <f t="shared" si="10"/>
        <v>15</v>
      </c>
      <c r="H109" s="36">
        <f t="shared" si="10"/>
        <v>20</v>
      </c>
      <c r="I109" s="36">
        <f t="shared" si="10"/>
        <v>20</v>
      </c>
      <c r="J109" s="36">
        <f t="shared" si="10"/>
        <v>20</v>
      </c>
    </row>
    <row r="110" spans="1:10" x14ac:dyDescent="0.2">
      <c r="A110" s="36" t="s">
        <v>445</v>
      </c>
      <c r="B110" s="36" t="s">
        <v>446</v>
      </c>
      <c r="C110" s="36" t="s">
        <v>451</v>
      </c>
      <c r="D110" s="36" t="s">
        <v>452</v>
      </c>
      <c r="E110" s="36">
        <f t="shared" si="10"/>
        <v>8</v>
      </c>
      <c r="F110" s="36">
        <f t="shared" si="10"/>
        <v>15</v>
      </c>
      <c r="G110" s="36">
        <f t="shared" si="10"/>
        <v>15</v>
      </c>
      <c r="H110" s="36">
        <f t="shared" si="10"/>
        <v>20</v>
      </c>
      <c r="I110" s="36">
        <f t="shared" si="10"/>
        <v>20</v>
      </c>
      <c r="J110" s="36">
        <f t="shared" si="10"/>
        <v>20</v>
      </c>
    </row>
    <row r="111" spans="1:10" x14ac:dyDescent="0.2">
      <c r="A111" s="36" t="s">
        <v>445</v>
      </c>
      <c r="B111" s="36" t="s">
        <v>446</v>
      </c>
      <c r="C111" s="36" t="s">
        <v>453</v>
      </c>
      <c r="D111" s="36" t="s">
        <v>454</v>
      </c>
      <c r="E111" s="36">
        <f t="shared" si="10"/>
        <v>8</v>
      </c>
      <c r="F111" s="36">
        <f t="shared" si="10"/>
        <v>15</v>
      </c>
      <c r="G111" s="36">
        <f t="shared" si="10"/>
        <v>15</v>
      </c>
      <c r="H111" s="36">
        <f t="shared" si="10"/>
        <v>20</v>
      </c>
      <c r="I111" s="36">
        <f t="shared" si="10"/>
        <v>20</v>
      </c>
      <c r="J111" s="36">
        <f t="shared" si="10"/>
        <v>20</v>
      </c>
    </row>
    <row r="112" spans="1:10" x14ac:dyDescent="0.2">
      <c r="A112" s="36" t="s">
        <v>445</v>
      </c>
      <c r="B112" s="36" t="s">
        <v>446</v>
      </c>
      <c r="C112" s="36" t="s">
        <v>455</v>
      </c>
      <c r="D112" s="36" t="s">
        <v>456</v>
      </c>
      <c r="E112" s="36">
        <f t="shared" si="10"/>
        <v>8</v>
      </c>
      <c r="F112" s="36">
        <f t="shared" si="10"/>
        <v>15</v>
      </c>
      <c r="G112" s="36">
        <f t="shared" si="10"/>
        <v>15</v>
      </c>
      <c r="H112" s="36">
        <f t="shared" si="10"/>
        <v>20</v>
      </c>
      <c r="I112" s="36">
        <f t="shared" si="10"/>
        <v>20</v>
      </c>
      <c r="J112" s="36">
        <f t="shared" si="10"/>
        <v>20</v>
      </c>
    </row>
    <row r="113" spans="1:10" x14ac:dyDescent="0.2">
      <c r="A113" s="36" t="s">
        <v>445</v>
      </c>
      <c r="B113" s="36" t="s">
        <v>446</v>
      </c>
      <c r="C113" s="36" t="s">
        <v>457</v>
      </c>
      <c r="D113" s="36" t="s">
        <v>458</v>
      </c>
      <c r="E113" s="36">
        <f t="shared" si="10"/>
        <v>8</v>
      </c>
      <c r="F113" s="36">
        <f t="shared" si="10"/>
        <v>15</v>
      </c>
      <c r="G113" s="36">
        <f t="shared" si="10"/>
        <v>15</v>
      </c>
      <c r="H113" s="36">
        <f t="shared" si="10"/>
        <v>20</v>
      </c>
      <c r="I113" s="36">
        <f t="shared" si="10"/>
        <v>20</v>
      </c>
      <c r="J113" s="36">
        <f t="shared" si="10"/>
        <v>20</v>
      </c>
    </row>
    <row r="114" spans="1:10" x14ac:dyDescent="0.2">
      <c r="A114" s="36" t="s">
        <v>445</v>
      </c>
      <c r="B114" s="36" t="s">
        <v>446</v>
      </c>
      <c r="C114" s="36" t="s">
        <v>459</v>
      </c>
      <c r="D114" s="36" t="s">
        <v>460</v>
      </c>
      <c r="E114" s="36">
        <f t="shared" si="10"/>
        <v>8</v>
      </c>
      <c r="F114" s="36">
        <f t="shared" si="10"/>
        <v>15</v>
      </c>
      <c r="G114" s="36">
        <f t="shared" si="10"/>
        <v>15</v>
      </c>
      <c r="H114" s="36">
        <f t="shared" si="10"/>
        <v>20</v>
      </c>
      <c r="I114" s="36">
        <f t="shared" si="10"/>
        <v>20</v>
      </c>
      <c r="J114" s="36">
        <f t="shared" si="10"/>
        <v>20</v>
      </c>
    </row>
    <row r="115" spans="1:10" x14ac:dyDescent="0.2">
      <c r="A115" s="36" t="s">
        <v>445</v>
      </c>
      <c r="B115" s="36" t="s">
        <v>446</v>
      </c>
      <c r="C115" s="36" t="s">
        <v>461</v>
      </c>
      <c r="D115" s="36" t="s">
        <v>462</v>
      </c>
      <c r="E115" s="36">
        <v>3</v>
      </c>
      <c r="F115" s="36">
        <v>3</v>
      </c>
      <c r="G115" s="36">
        <v>3</v>
      </c>
      <c r="H115" s="36">
        <v>3</v>
      </c>
      <c r="I115" s="36">
        <v>3</v>
      </c>
      <c r="J115" s="36">
        <v>3</v>
      </c>
    </row>
    <row r="116" spans="1:10" x14ac:dyDescent="0.2">
      <c r="A116" s="36" t="s">
        <v>445</v>
      </c>
      <c r="B116" s="36" t="s">
        <v>446</v>
      </c>
      <c r="C116" s="36" t="s">
        <v>463</v>
      </c>
      <c r="D116" s="36" t="s">
        <v>464</v>
      </c>
      <c r="E116" s="36">
        <f t="shared" ref="E116:J125" si="11">E$1</f>
        <v>8</v>
      </c>
      <c r="F116" s="36">
        <f t="shared" si="11"/>
        <v>15</v>
      </c>
      <c r="G116" s="36">
        <f t="shared" si="11"/>
        <v>15</v>
      </c>
      <c r="H116" s="36">
        <f t="shared" si="11"/>
        <v>20</v>
      </c>
      <c r="I116" s="36">
        <f t="shared" si="11"/>
        <v>20</v>
      </c>
      <c r="J116" s="36">
        <f t="shared" si="11"/>
        <v>20</v>
      </c>
    </row>
    <row r="117" spans="1:10" x14ac:dyDescent="0.2">
      <c r="A117" s="36" t="s">
        <v>445</v>
      </c>
      <c r="B117" s="36" t="s">
        <v>446</v>
      </c>
      <c r="C117" s="36" t="s">
        <v>465</v>
      </c>
      <c r="D117" s="36" t="s">
        <v>466</v>
      </c>
      <c r="E117" s="36">
        <f t="shared" si="11"/>
        <v>8</v>
      </c>
      <c r="F117" s="36">
        <f t="shared" si="11"/>
        <v>15</v>
      </c>
      <c r="G117" s="36">
        <f t="shared" si="11"/>
        <v>15</v>
      </c>
      <c r="H117" s="36">
        <f t="shared" si="11"/>
        <v>20</v>
      </c>
      <c r="I117" s="36">
        <f t="shared" si="11"/>
        <v>20</v>
      </c>
      <c r="J117" s="36">
        <f t="shared" si="11"/>
        <v>20</v>
      </c>
    </row>
    <row r="118" spans="1:10" x14ac:dyDescent="0.2">
      <c r="A118" s="36" t="s">
        <v>445</v>
      </c>
      <c r="B118" s="36" t="s">
        <v>467</v>
      </c>
      <c r="C118" s="36" t="s">
        <v>468</v>
      </c>
      <c r="D118" s="36" t="s">
        <v>469</v>
      </c>
      <c r="E118" s="36">
        <f t="shared" si="11"/>
        <v>8</v>
      </c>
      <c r="F118" s="36">
        <f t="shared" si="11"/>
        <v>15</v>
      </c>
      <c r="G118" s="36">
        <f t="shared" si="11"/>
        <v>15</v>
      </c>
      <c r="H118" s="36">
        <f t="shared" si="11"/>
        <v>20</v>
      </c>
      <c r="I118" s="36">
        <f t="shared" si="11"/>
        <v>20</v>
      </c>
      <c r="J118" s="36">
        <f t="shared" si="11"/>
        <v>20</v>
      </c>
    </row>
    <row r="119" spans="1:10" x14ac:dyDescent="0.2">
      <c r="A119" s="36" t="s">
        <v>445</v>
      </c>
      <c r="B119" s="36" t="s">
        <v>467</v>
      </c>
      <c r="C119" s="36" t="s">
        <v>470</v>
      </c>
      <c r="D119" s="36" t="s">
        <v>471</v>
      </c>
      <c r="E119" s="36">
        <f t="shared" si="11"/>
        <v>8</v>
      </c>
      <c r="F119" s="36">
        <f t="shared" si="11"/>
        <v>15</v>
      </c>
      <c r="G119" s="36">
        <f t="shared" si="11"/>
        <v>15</v>
      </c>
      <c r="H119" s="36">
        <f t="shared" si="11"/>
        <v>20</v>
      </c>
      <c r="I119" s="36">
        <f t="shared" si="11"/>
        <v>20</v>
      </c>
      <c r="J119" s="36">
        <f t="shared" si="11"/>
        <v>20</v>
      </c>
    </row>
    <row r="120" spans="1:10" x14ac:dyDescent="0.2">
      <c r="A120" s="36" t="s">
        <v>445</v>
      </c>
      <c r="B120" s="36" t="s">
        <v>467</v>
      </c>
      <c r="C120" s="36" t="s">
        <v>472</v>
      </c>
      <c r="D120" s="36" t="s">
        <v>473</v>
      </c>
      <c r="E120" s="36">
        <f t="shared" si="11"/>
        <v>8</v>
      </c>
      <c r="F120" s="36">
        <f t="shared" si="11"/>
        <v>15</v>
      </c>
      <c r="G120" s="36">
        <f t="shared" si="11"/>
        <v>15</v>
      </c>
      <c r="H120" s="36">
        <f t="shared" si="11"/>
        <v>20</v>
      </c>
      <c r="I120" s="36">
        <f t="shared" si="11"/>
        <v>20</v>
      </c>
      <c r="J120" s="36">
        <f t="shared" si="11"/>
        <v>20</v>
      </c>
    </row>
    <row r="121" spans="1:10" x14ac:dyDescent="0.2">
      <c r="A121" s="36" t="s">
        <v>445</v>
      </c>
      <c r="B121" s="36" t="s">
        <v>467</v>
      </c>
      <c r="C121" s="36" t="s">
        <v>474</v>
      </c>
      <c r="D121" s="36" t="s">
        <v>475</v>
      </c>
      <c r="E121" s="36">
        <f t="shared" si="11"/>
        <v>8</v>
      </c>
      <c r="F121" s="36">
        <f t="shared" si="11"/>
        <v>15</v>
      </c>
      <c r="G121" s="36">
        <f t="shared" si="11"/>
        <v>15</v>
      </c>
      <c r="H121" s="36">
        <f t="shared" si="11"/>
        <v>20</v>
      </c>
      <c r="I121" s="36">
        <f t="shared" si="11"/>
        <v>20</v>
      </c>
      <c r="J121" s="36">
        <f t="shared" si="11"/>
        <v>20</v>
      </c>
    </row>
    <row r="122" spans="1:10" x14ac:dyDescent="0.2">
      <c r="A122" s="36" t="s">
        <v>445</v>
      </c>
      <c r="B122" s="36" t="s">
        <v>60</v>
      </c>
      <c r="C122" s="36" t="s">
        <v>476</v>
      </c>
      <c r="D122" s="36" t="s">
        <v>477</v>
      </c>
      <c r="E122" s="36">
        <f t="shared" si="11"/>
        <v>8</v>
      </c>
      <c r="F122" s="36">
        <f t="shared" si="11"/>
        <v>15</v>
      </c>
      <c r="G122" s="36">
        <f t="shared" si="11"/>
        <v>15</v>
      </c>
      <c r="H122" s="36">
        <f t="shared" si="11"/>
        <v>20</v>
      </c>
      <c r="I122" s="36">
        <f t="shared" si="11"/>
        <v>20</v>
      </c>
      <c r="J122" s="36">
        <f t="shared" si="11"/>
        <v>20</v>
      </c>
    </row>
    <row r="123" spans="1:10" x14ac:dyDescent="0.2">
      <c r="A123" s="36" t="s">
        <v>445</v>
      </c>
      <c r="B123" s="36" t="s">
        <v>60</v>
      </c>
      <c r="C123" s="36" t="s">
        <v>478</v>
      </c>
      <c r="D123" s="36" t="s">
        <v>479</v>
      </c>
      <c r="E123" s="36">
        <f t="shared" si="11"/>
        <v>8</v>
      </c>
      <c r="F123" s="36">
        <f t="shared" si="11"/>
        <v>15</v>
      </c>
      <c r="G123" s="36">
        <f t="shared" si="11"/>
        <v>15</v>
      </c>
      <c r="H123" s="36">
        <f t="shared" si="11"/>
        <v>20</v>
      </c>
      <c r="I123" s="36">
        <f t="shared" si="11"/>
        <v>20</v>
      </c>
      <c r="J123" s="36">
        <f t="shared" si="11"/>
        <v>20</v>
      </c>
    </row>
    <row r="124" spans="1:10" x14ac:dyDescent="0.2">
      <c r="A124" s="36" t="s">
        <v>445</v>
      </c>
      <c r="B124" s="36" t="s">
        <v>60</v>
      </c>
      <c r="C124" s="36" t="s">
        <v>480</v>
      </c>
      <c r="D124" s="36" t="s">
        <v>481</v>
      </c>
      <c r="E124" s="36">
        <f t="shared" si="11"/>
        <v>8</v>
      </c>
      <c r="F124" s="36">
        <f t="shared" si="11"/>
        <v>15</v>
      </c>
      <c r="G124" s="36">
        <f t="shared" si="11"/>
        <v>15</v>
      </c>
      <c r="H124" s="36">
        <f t="shared" si="11"/>
        <v>20</v>
      </c>
      <c r="I124" s="36">
        <f t="shared" si="11"/>
        <v>20</v>
      </c>
      <c r="J124" s="36">
        <f t="shared" si="11"/>
        <v>20</v>
      </c>
    </row>
    <row r="125" spans="1:10" x14ac:dyDescent="0.2">
      <c r="A125" s="36" t="s">
        <v>445</v>
      </c>
      <c r="B125" s="36" t="s">
        <v>60</v>
      </c>
      <c r="C125" s="36" t="s">
        <v>482</v>
      </c>
      <c r="D125" s="36" t="s">
        <v>483</v>
      </c>
      <c r="E125" s="36">
        <f t="shared" si="11"/>
        <v>8</v>
      </c>
      <c r="F125" s="36">
        <f t="shared" si="11"/>
        <v>15</v>
      </c>
      <c r="G125" s="36">
        <f t="shared" si="11"/>
        <v>15</v>
      </c>
      <c r="H125" s="36">
        <f t="shared" si="11"/>
        <v>20</v>
      </c>
      <c r="I125" s="36">
        <f t="shared" si="11"/>
        <v>20</v>
      </c>
      <c r="J125" s="36">
        <f t="shared" si="11"/>
        <v>20</v>
      </c>
    </row>
    <row r="126" spans="1:10" x14ac:dyDescent="0.2">
      <c r="A126" s="36" t="s">
        <v>445</v>
      </c>
      <c r="B126" s="36" t="s">
        <v>60</v>
      </c>
      <c r="C126" s="36" t="s">
        <v>484</v>
      </c>
      <c r="D126" s="36" t="s">
        <v>485</v>
      </c>
      <c r="E126" s="36">
        <f t="shared" ref="E126:J135" si="12">E$1</f>
        <v>8</v>
      </c>
      <c r="F126" s="36">
        <f t="shared" si="12"/>
        <v>15</v>
      </c>
      <c r="G126" s="36">
        <f t="shared" si="12"/>
        <v>15</v>
      </c>
      <c r="H126" s="36">
        <f t="shared" si="12"/>
        <v>20</v>
      </c>
      <c r="I126" s="36">
        <f t="shared" si="12"/>
        <v>20</v>
      </c>
      <c r="J126" s="36">
        <f t="shared" si="12"/>
        <v>20</v>
      </c>
    </row>
    <row r="127" spans="1:10" x14ac:dyDescent="0.2">
      <c r="A127" s="36" t="s">
        <v>445</v>
      </c>
      <c r="B127" s="36" t="s">
        <v>60</v>
      </c>
      <c r="C127" s="36" t="s">
        <v>486</v>
      </c>
      <c r="D127" s="36" t="s">
        <v>487</v>
      </c>
      <c r="E127" s="36">
        <f t="shared" si="12"/>
        <v>8</v>
      </c>
      <c r="F127" s="36">
        <f t="shared" si="12"/>
        <v>15</v>
      </c>
      <c r="G127" s="36">
        <f t="shared" si="12"/>
        <v>15</v>
      </c>
      <c r="H127" s="36">
        <f t="shared" si="12"/>
        <v>20</v>
      </c>
      <c r="I127" s="36">
        <f t="shared" si="12"/>
        <v>20</v>
      </c>
      <c r="J127" s="36">
        <f t="shared" si="12"/>
        <v>20</v>
      </c>
    </row>
    <row r="128" spans="1:10" x14ac:dyDescent="0.2">
      <c r="A128" s="36" t="s">
        <v>445</v>
      </c>
      <c r="B128" s="36" t="s">
        <v>60</v>
      </c>
      <c r="C128" s="36" t="s">
        <v>488</v>
      </c>
      <c r="D128" s="36" t="s">
        <v>489</v>
      </c>
      <c r="E128" s="36">
        <f t="shared" si="12"/>
        <v>8</v>
      </c>
      <c r="F128" s="36">
        <f t="shared" si="12"/>
        <v>15</v>
      </c>
      <c r="G128" s="36">
        <f t="shared" si="12"/>
        <v>15</v>
      </c>
      <c r="H128" s="36">
        <f t="shared" si="12"/>
        <v>20</v>
      </c>
      <c r="I128" s="36">
        <f t="shared" si="12"/>
        <v>20</v>
      </c>
      <c r="J128" s="36">
        <f t="shared" si="12"/>
        <v>20</v>
      </c>
    </row>
    <row r="129" spans="1:10" x14ac:dyDescent="0.2">
      <c r="A129" s="36" t="s">
        <v>445</v>
      </c>
      <c r="B129" s="36" t="s">
        <v>60</v>
      </c>
      <c r="C129" s="36" t="s">
        <v>490</v>
      </c>
      <c r="D129" s="36" t="s">
        <v>491</v>
      </c>
      <c r="E129" s="36">
        <f t="shared" si="12"/>
        <v>8</v>
      </c>
      <c r="F129" s="36">
        <f t="shared" si="12"/>
        <v>15</v>
      </c>
      <c r="G129" s="36">
        <f t="shared" si="12"/>
        <v>15</v>
      </c>
      <c r="H129" s="36">
        <f t="shared" si="12"/>
        <v>20</v>
      </c>
      <c r="I129" s="36">
        <f t="shared" si="12"/>
        <v>20</v>
      </c>
      <c r="J129" s="36">
        <f t="shared" si="12"/>
        <v>20</v>
      </c>
    </row>
    <row r="130" spans="1:10" x14ac:dyDescent="0.2">
      <c r="A130" s="36" t="s">
        <v>445</v>
      </c>
      <c r="B130" s="36" t="s">
        <v>60</v>
      </c>
      <c r="C130" s="36" t="s">
        <v>492</v>
      </c>
      <c r="D130" s="36" t="s">
        <v>493</v>
      </c>
      <c r="E130" s="36">
        <f t="shared" si="12"/>
        <v>8</v>
      </c>
      <c r="F130" s="36">
        <f t="shared" si="12"/>
        <v>15</v>
      </c>
      <c r="G130" s="36">
        <f t="shared" si="12"/>
        <v>15</v>
      </c>
      <c r="H130" s="36">
        <f t="shared" si="12"/>
        <v>20</v>
      </c>
      <c r="I130" s="36">
        <f t="shared" si="12"/>
        <v>20</v>
      </c>
      <c r="J130" s="36">
        <f t="shared" si="12"/>
        <v>20</v>
      </c>
    </row>
    <row r="131" spans="1:10" x14ac:dyDescent="0.2">
      <c r="A131" s="36" t="s">
        <v>445</v>
      </c>
      <c r="B131" s="36" t="s">
        <v>60</v>
      </c>
      <c r="C131" s="36" t="s">
        <v>494</v>
      </c>
      <c r="D131" s="36" t="s">
        <v>495</v>
      </c>
      <c r="E131" s="36">
        <f t="shared" si="12"/>
        <v>8</v>
      </c>
      <c r="F131" s="36">
        <f t="shared" si="12"/>
        <v>15</v>
      </c>
      <c r="G131" s="36">
        <f t="shared" si="12"/>
        <v>15</v>
      </c>
      <c r="H131" s="36">
        <f t="shared" si="12"/>
        <v>20</v>
      </c>
      <c r="I131" s="36">
        <f t="shared" si="12"/>
        <v>20</v>
      </c>
      <c r="J131" s="36">
        <f t="shared" si="12"/>
        <v>20</v>
      </c>
    </row>
    <row r="132" spans="1:10" x14ac:dyDescent="0.2">
      <c r="A132" s="36" t="s">
        <v>445</v>
      </c>
      <c r="B132" s="36" t="s">
        <v>60</v>
      </c>
      <c r="C132" s="36" t="s">
        <v>496</v>
      </c>
      <c r="D132" s="36" t="s">
        <v>497</v>
      </c>
      <c r="E132" s="36">
        <f t="shared" si="12"/>
        <v>8</v>
      </c>
      <c r="F132" s="36">
        <f t="shared" si="12"/>
        <v>15</v>
      </c>
      <c r="G132" s="36">
        <f t="shared" si="12"/>
        <v>15</v>
      </c>
      <c r="H132" s="36">
        <f t="shared" si="12"/>
        <v>20</v>
      </c>
      <c r="I132" s="36">
        <f t="shared" si="12"/>
        <v>20</v>
      </c>
      <c r="J132" s="36">
        <f t="shared" si="12"/>
        <v>20</v>
      </c>
    </row>
    <row r="133" spans="1:10" x14ac:dyDescent="0.2">
      <c r="A133" s="36" t="s">
        <v>445</v>
      </c>
      <c r="B133" s="36" t="s">
        <v>60</v>
      </c>
      <c r="C133" s="36" t="s">
        <v>498</v>
      </c>
      <c r="D133" s="36" t="s">
        <v>499</v>
      </c>
      <c r="E133" s="36">
        <f t="shared" si="12"/>
        <v>8</v>
      </c>
      <c r="F133" s="36">
        <f t="shared" si="12"/>
        <v>15</v>
      </c>
      <c r="G133" s="36">
        <f t="shared" si="12"/>
        <v>15</v>
      </c>
      <c r="H133" s="36">
        <f t="shared" si="12"/>
        <v>20</v>
      </c>
      <c r="I133" s="36">
        <f t="shared" si="12"/>
        <v>20</v>
      </c>
      <c r="J133" s="36">
        <f t="shared" si="12"/>
        <v>20</v>
      </c>
    </row>
    <row r="134" spans="1:10" x14ac:dyDescent="0.2">
      <c r="A134" s="36" t="s">
        <v>445</v>
      </c>
      <c r="B134" s="36" t="s">
        <v>60</v>
      </c>
      <c r="C134" s="36" t="s">
        <v>500</v>
      </c>
      <c r="D134" s="36" t="s">
        <v>501</v>
      </c>
      <c r="E134" s="36">
        <f t="shared" si="12"/>
        <v>8</v>
      </c>
      <c r="F134" s="36">
        <f t="shared" si="12"/>
        <v>15</v>
      </c>
      <c r="G134" s="36">
        <f t="shared" si="12"/>
        <v>15</v>
      </c>
      <c r="H134" s="36">
        <f t="shared" si="12"/>
        <v>20</v>
      </c>
      <c r="I134" s="36">
        <f t="shared" si="12"/>
        <v>20</v>
      </c>
      <c r="J134" s="36">
        <f t="shared" si="12"/>
        <v>20</v>
      </c>
    </row>
    <row r="135" spans="1:10" x14ac:dyDescent="0.2">
      <c r="A135" s="36" t="s">
        <v>445</v>
      </c>
      <c r="B135" s="36" t="s">
        <v>445</v>
      </c>
      <c r="C135" s="36" t="s">
        <v>502</v>
      </c>
      <c r="D135" s="36" t="s">
        <v>503</v>
      </c>
      <c r="E135" s="36">
        <f t="shared" si="12"/>
        <v>8</v>
      </c>
      <c r="F135" s="36">
        <f t="shared" si="12"/>
        <v>15</v>
      </c>
      <c r="G135" s="36">
        <f t="shared" si="12"/>
        <v>15</v>
      </c>
      <c r="H135" s="36">
        <f t="shared" si="12"/>
        <v>20</v>
      </c>
      <c r="I135" s="36">
        <f t="shared" si="12"/>
        <v>20</v>
      </c>
      <c r="J135" s="36">
        <f t="shared" si="12"/>
        <v>20</v>
      </c>
    </row>
    <row r="136" spans="1:10" x14ac:dyDescent="0.2">
      <c r="A136" s="36" t="s">
        <v>445</v>
      </c>
      <c r="B136" s="36" t="s">
        <v>445</v>
      </c>
      <c r="C136" s="36" t="s">
        <v>504</v>
      </c>
      <c r="D136" s="36" t="s">
        <v>505</v>
      </c>
      <c r="E136" s="36">
        <f t="shared" ref="E136:J149" si="13">E$1</f>
        <v>8</v>
      </c>
      <c r="F136" s="36">
        <f t="shared" si="13"/>
        <v>15</v>
      </c>
      <c r="G136" s="36">
        <f t="shared" si="13"/>
        <v>15</v>
      </c>
      <c r="H136" s="36">
        <f t="shared" si="13"/>
        <v>20</v>
      </c>
      <c r="I136" s="36">
        <f t="shared" si="13"/>
        <v>20</v>
      </c>
      <c r="J136" s="36">
        <f t="shared" si="13"/>
        <v>20</v>
      </c>
    </row>
    <row r="137" spans="1:10" x14ac:dyDescent="0.2">
      <c r="A137" s="36" t="s">
        <v>445</v>
      </c>
      <c r="B137" s="36" t="s">
        <v>445</v>
      </c>
      <c r="C137" s="36" t="s">
        <v>506</v>
      </c>
      <c r="D137" s="36" t="s">
        <v>507</v>
      </c>
      <c r="E137" s="36">
        <f t="shared" si="13"/>
        <v>8</v>
      </c>
      <c r="F137" s="36">
        <f t="shared" si="13"/>
        <v>15</v>
      </c>
      <c r="G137" s="36">
        <f t="shared" si="13"/>
        <v>15</v>
      </c>
      <c r="H137" s="36">
        <f t="shared" si="13"/>
        <v>20</v>
      </c>
      <c r="I137" s="36">
        <f t="shared" si="13"/>
        <v>20</v>
      </c>
      <c r="J137" s="36">
        <f t="shared" si="13"/>
        <v>20</v>
      </c>
    </row>
    <row r="138" spans="1:10" x14ac:dyDescent="0.2">
      <c r="A138" s="36" t="s">
        <v>445</v>
      </c>
      <c r="B138" s="36" t="s">
        <v>445</v>
      </c>
      <c r="C138" s="36" t="s">
        <v>508</v>
      </c>
      <c r="D138" s="36" t="s">
        <v>509</v>
      </c>
      <c r="E138" s="36">
        <f t="shared" si="13"/>
        <v>8</v>
      </c>
      <c r="F138" s="36">
        <f t="shared" si="13"/>
        <v>15</v>
      </c>
      <c r="G138" s="36">
        <f t="shared" si="13"/>
        <v>15</v>
      </c>
      <c r="H138" s="36">
        <f t="shared" si="13"/>
        <v>20</v>
      </c>
      <c r="I138" s="36">
        <f t="shared" si="13"/>
        <v>20</v>
      </c>
      <c r="J138" s="36">
        <f t="shared" si="13"/>
        <v>20</v>
      </c>
    </row>
    <row r="139" spans="1:10" x14ac:dyDescent="0.2">
      <c r="A139" s="36" t="s">
        <v>445</v>
      </c>
      <c r="B139" s="36" t="s">
        <v>406</v>
      </c>
      <c r="C139" s="36" t="s">
        <v>510</v>
      </c>
      <c r="D139" s="36" t="s">
        <v>511</v>
      </c>
      <c r="E139" s="36">
        <f t="shared" si="13"/>
        <v>8</v>
      </c>
      <c r="F139" s="36">
        <f t="shared" si="13"/>
        <v>15</v>
      </c>
      <c r="G139" s="36">
        <f t="shared" si="13"/>
        <v>15</v>
      </c>
      <c r="H139" s="36">
        <f t="shared" si="13"/>
        <v>20</v>
      </c>
      <c r="I139" s="36">
        <f t="shared" si="13"/>
        <v>20</v>
      </c>
      <c r="J139" s="36">
        <f t="shared" si="13"/>
        <v>20</v>
      </c>
    </row>
    <row r="140" spans="1:10" x14ac:dyDescent="0.2">
      <c r="A140" s="36" t="s">
        <v>445</v>
      </c>
      <c r="B140" s="36" t="s">
        <v>406</v>
      </c>
      <c r="C140" s="36" t="s">
        <v>512</v>
      </c>
      <c r="D140" s="36" t="s">
        <v>513</v>
      </c>
      <c r="E140" s="36">
        <f t="shared" si="13"/>
        <v>8</v>
      </c>
      <c r="F140" s="36">
        <f t="shared" si="13"/>
        <v>15</v>
      </c>
      <c r="G140" s="36">
        <f t="shared" si="13"/>
        <v>15</v>
      </c>
      <c r="H140" s="36">
        <f t="shared" si="13"/>
        <v>20</v>
      </c>
      <c r="I140" s="36">
        <f t="shared" si="13"/>
        <v>20</v>
      </c>
      <c r="J140" s="36">
        <f t="shared" si="13"/>
        <v>20</v>
      </c>
    </row>
    <row r="141" spans="1:10" x14ac:dyDescent="0.2">
      <c r="A141" s="36" t="s">
        <v>445</v>
      </c>
      <c r="B141" s="36" t="s">
        <v>406</v>
      </c>
      <c r="C141" s="36" t="s">
        <v>514</v>
      </c>
      <c r="D141" s="36" t="s">
        <v>515</v>
      </c>
      <c r="E141" s="36">
        <f t="shared" si="13"/>
        <v>8</v>
      </c>
      <c r="F141" s="36">
        <f t="shared" si="13"/>
        <v>15</v>
      </c>
      <c r="G141" s="36">
        <f t="shared" si="13"/>
        <v>15</v>
      </c>
      <c r="H141" s="36">
        <f t="shared" si="13"/>
        <v>20</v>
      </c>
      <c r="I141" s="36">
        <f t="shared" si="13"/>
        <v>20</v>
      </c>
      <c r="J141" s="36">
        <f t="shared" si="13"/>
        <v>20</v>
      </c>
    </row>
    <row r="142" spans="1:10" x14ac:dyDescent="0.2">
      <c r="A142" s="36" t="s">
        <v>445</v>
      </c>
      <c r="B142" s="36" t="s">
        <v>406</v>
      </c>
      <c r="C142" s="36" t="s">
        <v>516</v>
      </c>
      <c r="D142" s="36" t="s">
        <v>517</v>
      </c>
      <c r="E142" s="36">
        <f t="shared" si="13"/>
        <v>8</v>
      </c>
      <c r="F142" s="36">
        <f t="shared" si="13"/>
        <v>15</v>
      </c>
      <c r="G142" s="36">
        <f t="shared" si="13"/>
        <v>15</v>
      </c>
      <c r="H142" s="36">
        <f t="shared" si="13"/>
        <v>20</v>
      </c>
      <c r="I142" s="36">
        <f t="shared" si="13"/>
        <v>20</v>
      </c>
      <c r="J142" s="36">
        <f t="shared" si="13"/>
        <v>20</v>
      </c>
    </row>
    <row r="143" spans="1:10" x14ac:dyDescent="0.2">
      <c r="A143" s="36" t="s">
        <v>445</v>
      </c>
      <c r="B143" s="36" t="s">
        <v>406</v>
      </c>
      <c r="C143" s="36" t="s">
        <v>518</v>
      </c>
      <c r="D143" s="36" t="s">
        <v>519</v>
      </c>
      <c r="E143" s="36">
        <f t="shared" si="13"/>
        <v>8</v>
      </c>
      <c r="F143" s="36">
        <f t="shared" si="13"/>
        <v>15</v>
      </c>
      <c r="G143" s="36">
        <f t="shared" si="13"/>
        <v>15</v>
      </c>
      <c r="H143" s="36">
        <f t="shared" si="13"/>
        <v>20</v>
      </c>
      <c r="I143" s="36">
        <f t="shared" si="13"/>
        <v>20</v>
      </c>
      <c r="J143" s="36">
        <f t="shared" si="13"/>
        <v>20</v>
      </c>
    </row>
    <row r="144" spans="1:10" x14ac:dyDescent="0.2">
      <c r="A144" s="36" t="s">
        <v>445</v>
      </c>
      <c r="B144" s="36" t="s">
        <v>406</v>
      </c>
      <c r="C144" s="36" t="s">
        <v>520</v>
      </c>
      <c r="D144" s="36" t="s">
        <v>521</v>
      </c>
      <c r="E144" s="36">
        <f t="shared" si="13"/>
        <v>8</v>
      </c>
      <c r="F144" s="36">
        <f t="shared" si="13"/>
        <v>15</v>
      </c>
      <c r="G144" s="36">
        <f t="shared" si="13"/>
        <v>15</v>
      </c>
      <c r="H144" s="36">
        <f t="shared" si="13"/>
        <v>20</v>
      </c>
      <c r="I144" s="36">
        <f t="shared" si="13"/>
        <v>20</v>
      </c>
      <c r="J144" s="36">
        <f t="shared" si="13"/>
        <v>20</v>
      </c>
    </row>
    <row r="145" spans="1:10" x14ac:dyDescent="0.2">
      <c r="A145" s="36" t="s">
        <v>445</v>
      </c>
      <c r="B145" s="36" t="s">
        <v>406</v>
      </c>
      <c r="C145" s="36" t="s">
        <v>522</v>
      </c>
      <c r="D145" s="36" t="s">
        <v>523</v>
      </c>
      <c r="E145" s="36">
        <f t="shared" si="13"/>
        <v>8</v>
      </c>
      <c r="F145" s="36">
        <f t="shared" si="13"/>
        <v>15</v>
      </c>
      <c r="G145" s="36">
        <f t="shared" si="13"/>
        <v>15</v>
      </c>
      <c r="H145" s="36">
        <f t="shared" si="13"/>
        <v>20</v>
      </c>
      <c r="I145" s="36">
        <f t="shared" si="13"/>
        <v>20</v>
      </c>
      <c r="J145" s="36">
        <f t="shared" si="13"/>
        <v>20</v>
      </c>
    </row>
    <row r="146" spans="1:10" x14ac:dyDescent="0.2">
      <c r="A146" s="36" t="s">
        <v>524</v>
      </c>
      <c r="B146" s="36" t="s">
        <v>467</v>
      </c>
      <c r="C146" s="36" t="s">
        <v>525</v>
      </c>
      <c r="D146" s="36" t="s">
        <v>526</v>
      </c>
      <c r="E146" s="36">
        <f t="shared" si="13"/>
        <v>8</v>
      </c>
      <c r="F146" s="36">
        <f t="shared" si="13"/>
        <v>15</v>
      </c>
      <c r="G146" s="36">
        <f t="shared" si="13"/>
        <v>15</v>
      </c>
      <c r="H146" s="36">
        <f t="shared" si="13"/>
        <v>20</v>
      </c>
      <c r="I146" s="36">
        <f t="shared" si="13"/>
        <v>20</v>
      </c>
      <c r="J146" s="36">
        <f t="shared" si="13"/>
        <v>20</v>
      </c>
    </row>
    <row r="147" spans="1:10" x14ac:dyDescent="0.2">
      <c r="A147" s="36" t="s">
        <v>524</v>
      </c>
      <c r="B147" s="36" t="s">
        <v>467</v>
      </c>
      <c r="C147" s="36" t="s">
        <v>527</v>
      </c>
      <c r="D147" s="36" t="s">
        <v>528</v>
      </c>
      <c r="E147" s="36">
        <f t="shared" si="13"/>
        <v>8</v>
      </c>
      <c r="F147" s="36">
        <f t="shared" si="13"/>
        <v>15</v>
      </c>
      <c r="G147" s="36">
        <f t="shared" si="13"/>
        <v>15</v>
      </c>
      <c r="H147" s="36">
        <f t="shared" si="13"/>
        <v>20</v>
      </c>
      <c r="I147" s="36">
        <f t="shared" si="13"/>
        <v>20</v>
      </c>
      <c r="J147" s="36">
        <f t="shared" si="13"/>
        <v>20</v>
      </c>
    </row>
    <row r="148" spans="1:10" x14ac:dyDescent="0.2">
      <c r="A148" s="36" t="s">
        <v>524</v>
      </c>
      <c r="B148" s="36" t="s">
        <v>467</v>
      </c>
      <c r="C148" s="36" t="s">
        <v>529</v>
      </c>
      <c r="D148" s="36" t="s">
        <v>530</v>
      </c>
      <c r="E148" s="36">
        <f t="shared" si="13"/>
        <v>8</v>
      </c>
      <c r="F148" s="36">
        <f t="shared" si="13"/>
        <v>15</v>
      </c>
      <c r="G148" s="36">
        <f t="shared" si="13"/>
        <v>15</v>
      </c>
      <c r="H148" s="36">
        <f t="shared" si="13"/>
        <v>20</v>
      </c>
      <c r="I148" s="36">
        <f t="shared" si="13"/>
        <v>20</v>
      </c>
      <c r="J148" s="36">
        <f t="shared" si="13"/>
        <v>20</v>
      </c>
    </row>
    <row r="149" spans="1:10" x14ac:dyDescent="0.2">
      <c r="A149" s="36" t="s">
        <v>524</v>
      </c>
      <c r="B149" s="36" t="s">
        <v>467</v>
      </c>
      <c r="C149" s="36" t="s">
        <v>531</v>
      </c>
      <c r="D149" s="36" t="s">
        <v>532</v>
      </c>
      <c r="E149" s="36">
        <f t="shared" si="13"/>
        <v>8</v>
      </c>
      <c r="F149" s="36">
        <f t="shared" si="13"/>
        <v>15</v>
      </c>
      <c r="G149" s="36">
        <f t="shared" si="13"/>
        <v>15</v>
      </c>
      <c r="H149" s="36">
        <f t="shared" si="13"/>
        <v>20</v>
      </c>
      <c r="I149" s="36">
        <f t="shared" si="13"/>
        <v>20</v>
      </c>
      <c r="J149" s="36">
        <f t="shared" si="13"/>
        <v>20</v>
      </c>
    </row>
    <row r="150" spans="1:10" x14ac:dyDescent="0.2">
      <c r="A150" s="36" t="s">
        <v>524</v>
      </c>
      <c r="B150" s="36" t="s">
        <v>348</v>
      </c>
      <c r="C150" s="36" t="s">
        <v>533</v>
      </c>
      <c r="D150" s="36" t="s">
        <v>534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</row>
    <row r="151" spans="1:10" x14ac:dyDescent="0.2">
      <c r="A151" s="36" t="s">
        <v>524</v>
      </c>
      <c r="B151" s="36" t="s">
        <v>348</v>
      </c>
      <c r="C151" s="36" t="s">
        <v>535</v>
      </c>
      <c r="D151" s="36" t="s">
        <v>536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</row>
    <row r="152" spans="1:10" x14ac:dyDescent="0.2">
      <c r="A152" s="36" t="s">
        <v>524</v>
      </c>
      <c r="B152" s="36" t="s">
        <v>348</v>
      </c>
      <c r="C152" s="36" t="s">
        <v>537</v>
      </c>
      <c r="D152" s="36" t="s">
        <v>538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</row>
    <row r="153" spans="1:10" x14ac:dyDescent="0.2">
      <c r="A153" s="36" t="s">
        <v>524</v>
      </c>
      <c r="B153" s="36" t="s">
        <v>348</v>
      </c>
      <c r="C153" s="36" t="s">
        <v>539</v>
      </c>
      <c r="D153" s="36" t="s">
        <v>540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</row>
    <row r="154" spans="1:10" x14ac:dyDescent="0.2">
      <c r="A154" s="36" t="s">
        <v>524</v>
      </c>
      <c r="B154" s="36" t="s">
        <v>348</v>
      </c>
      <c r="C154" s="36" t="s">
        <v>541</v>
      </c>
      <c r="D154" s="36" t="s">
        <v>542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</row>
    <row r="155" spans="1:10" x14ac:dyDescent="0.2">
      <c r="A155" s="36" t="s">
        <v>524</v>
      </c>
      <c r="B155" s="36" t="s">
        <v>60</v>
      </c>
      <c r="C155" s="36" t="s">
        <v>543</v>
      </c>
      <c r="D155" s="36" t="s">
        <v>544</v>
      </c>
      <c r="E155" s="36">
        <f t="shared" ref="E155:J164" si="14">E$1</f>
        <v>8</v>
      </c>
      <c r="F155" s="36">
        <f t="shared" si="14"/>
        <v>15</v>
      </c>
      <c r="G155" s="36">
        <f t="shared" si="14"/>
        <v>15</v>
      </c>
      <c r="H155" s="36">
        <f t="shared" si="14"/>
        <v>20</v>
      </c>
      <c r="I155" s="36">
        <f t="shared" si="14"/>
        <v>20</v>
      </c>
      <c r="J155" s="36">
        <f t="shared" si="14"/>
        <v>20</v>
      </c>
    </row>
    <row r="156" spans="1:10" x14ac:dyDescent="0.2">
      <c r="A156" s="36" t="s">
        <v>524</v>
      </c>
      <c r="B156" s="36" t="s">
        <v>524</v>
      </c>
      <c r="C156" s="36" t="s">
        <v>545</v>
      </c>
      <c r="D156" s="36" t="s">
        <v>546</v>
      </c>
      <c r="E156" s="36">
        <f t="shared" si="14"/>
        <v>8</v>
      </c>
      <c r="F156" s="36">
        <f t="shared" si="14"/>
        <v>15</v>
      </c>
      <c r="G156" s="36">
        <f t="shared" si="14"/>
        <v>15</v>
      </c>
      <c r="H156" s="36">
        <f t="shared" si="14"/>
        <v>20</v>
      </c>
      <c r="I156" s="36">
        <f t="shared" si="14"/>
        <v>20</v>
      </c>
      <c r="J156" s="36">
        <f t="shared" si="14"/>
        <v>20</v>
      </c>
    </row>
    <row r="157" spans="1:10" x14ac:dyDescent="0.2">
      <c r="A157" s="36" t="s">
        <v>524</v>
      </c>
      <c r="B157" s="36" t="s">
        <v>524</v>
      </c>
      <c r="C157" s="36" t="s">
        <v>547</v>
      </c>
      <c r="D157" s="36" t="s">
        <v>548</v>
      </c>
      <c r="E157" s="36">
        <f t="shared" si="14"/>
        <v>8</v>
      </c>
      <c r="F157" s="36">
        <f t="shared" si="14"/>
        <v>15</v>
      </c>
      <c r="G157" s="36">
        <f t="shared" si="14"/>
        <v>15</v>
      </c>
      <c r="H157" s="36">
        <f t="shared" si="14"/>
        <v>20</v>
      </c>
      <c r="I157" s="36">
        <f t="shared" si="14"/>
        <v>20</v>
      </c>
      <c r="J157" s="36">
        <f t="shared" si="14"/>
        <v>20</v>
      </c>
    </row>
    <row r="158" spans="1:10" x14ac:dyDescent="0.2">
      <c r="A158" s="36" t="s">
        <v>524</v>
      </c>
      <c r="B158" s="36" t="s">
        <v>524</v>
      </c>
      <c r="C158" s="36" t="s">
        <v>549</v>
      </c>
      <c r="D158" s="36" t="s">
        <v>550</v>
      </c>
      <c r="E158" s="36">
        <f t="shared" si="14"/>
        <v>8</v>
      </c>
      <c r="F158" s="36">
        <f t="shared" si="14"/>
        <v>15</v>
      </c>
      <c r="G158" s="36">
        <f t="shared" si="14"/>
        <v>15</v>
      </c>
      <c r="H158" s="36">
        <f t="shared" si="14"/>
        <v>20</v>
      </c>
      <c r="I158" s="36">
        <f t="shared" si="14"/>
        <v>20</v>
      </c>
      <c r="J158" s="36">
        <f t="shared" si="14"/>
        <v>20</v>
      </c>
    </row>
    <row r="159" spans="1:10" x14ac:dyDescent="0.2">
      <c r="A159" s="36" t="s">
        <v>524</v>
      </c>
      <c r="B159" s="36" t="s">
        <v>524</v>
      </c>
      <c r="C159" s="36" t="s">
        <v>551</v>
      </c>
      <c r="D159" s="36" t="s">
        <v>552</v>
      </c>
      <c r="E159" s="36">
        <f t="shared" si="14"/>
        <v>8</v>
      </c>
      <c r="F159" s="36">
        <f t="shared" si="14"/>
        <v>15</v>
      </c>
      <c r="G159" s="36">
        <f t="shared" si="14"/>
        <v>15</v>
      </c>
      <c r="H159" s="36">
        <f t="shared" si="14"/>
        <v>20</v>
      </c>
      <c r="I159" s="36">
        <f t="shared" si="14"/>
        <v>20</v>
      </c>
      <c r="J159" s="36">
        <f t="shared" si="14"/>
        <v>20</v>
      </c>
    </row>
    <row r="160" spans="1:10" x14ac:dyDescent="0.2">
      <c r="A160" s="36" t="s">
        <v>524</v>
      </c>
      <c r="B160" s="36" t="s">
        <v>524</v>
      </c>
      <c r="C160" s="36" t="s">
        <v>553</v>
      </c>
      <c r="D160" s="36" t="s">
        <v>554</v>
      </c>
      <c r="E160" s="36">
        <f t="shared" si="14"/>
        <v>8</v>
      </c>
      <c r="F160" s="36">
        <f t="shared" si="14"/>
        <v>15</v>
      </c>
      <c r="G160" s="36">
        <f t="shared" si="14"/>
        <v>15</v>
      </c>
      <c r="H160" s="36">
        <f t="shared" si="14"/>
        <v>20</v>
      </c>
      <c r="I160" s="36">
        <f t="shared" si="14"/>
        <v>20</v>
      </c>
      <c r="J160" s="36">
        <f t="shared" si="14"/>
        <v>20</v>
      </c>
    </row>
    <row r="161" spans="1:10" x14ac:dyDescent="0.2">
      <c r="A161" s="36" t="s">
        <v>555</v>
      </c>
      <c r="B161" s="36" t="s">
        <v>556</v>
      </c>
      <c r="C161" s="36" t="s">
        <v>557</v>
      </c>
      <c r="D161" s="36" t="s">
        <v>558</v>
      </c>
      <c r="E161" s="36">
        <f t="shared" si="14"/>
        <v>8</v>
      </c>
      <c r="F161" s="36">
        <f t="shared" si="14"/>
        <v>15</v>
      </c>
      <c r="G161" s="36">
        <f t="shared" si="14"/>
        <v>15</v>
      </c>
      <c r="H161" s="36">
        <f t="shared" si="14"/>
        <v>20</v>
      </c>
      <c r="I161" s="36">
        <f t="shared" si="14"/>
        <v>20</v>
      </c>
      <c r="J161" s="36">
        <f t="shared" si="14"/>
        <v>20</v>
      </c>
    </row>
    <row r="162" spans="1:10" x14ac:dyDescent="0.2">
      <c r="A162" s="36" t="s">
        <v>555</v>
      </c>
      <c r="B162" s="36" t="s">
        <v>556</v>
      </c>
      <c r="C162" s="36" t="s">
        <v>559</v>
      </c>
      <c r="D162" s="36" t="s">
        <v>560</v>
      </c>
      <c r="E162" s="36">
        <f t="shared" si="14"/>
        <v>8</v>
      </c>
      <c r="F162" s="36">
        <f t="shared" si="14"/>
        <v>15</v>
      </c>
      <c r="G162" s="36">
        <f t="shared" si="14"/>
        <v>15</v>
      </c>
      <c r="H162" s="36">
        <f t="shared" si="14"/>
        <v>20</v>
      </c>
      <c r="I162" s="36">
        <f t="shared" si="14"/>
        <v>20</v>
      </c>
      <c r="J162" s="36">
        <f t="shared" si="14"/>
        <v>20</v>
      </c>
    </row>
    <row r="163" spans="1:10" x14ac:dyDescent="0.2">
      <c r="A163" s="36" t="s">
        <v>555</v>
      </c>
      <c r="B163" s="36" t="s">
        <v>556</v>
      </c>
      <c r="C163" s="36" t="s">
        <v>561</v>
      </c>
      <c r="D163" s="36" t="s">
        <v>562</v>
      </c>
      <c r="E163" s="36">
        <f t="shared" si="14"/>
        <v>8</v>
      </c>
      <c r="F163" s="36">
        <f t="shared" si="14"/>
        <v>15</v>
      </c>
      <c r="G163" s="36">
        <f t="shared" si="14"/>
        <v>15</v>
      </c>
      <c r="H163" s="36">
        <f t="shared" si="14"/>
        <v>20</v>
      </c>
      <c r="I163" s="36">
        <f t="shared" si="14"/>
        <v>20</v>
      </c>
      <c r="J163" s="36">
        <f t="shared" si="14"/>
        <v>20</v>
      </c>
    </row>
    <row r="164" spans="1:10" x14ac:dyDescent="0.2">
      <c r="A164" s="36" t="s">
        <v>555</v>
      </c>
      <c r="B164" s="36" t="s">
        <v>563</v>
      </c>
      <c r="C164" s="36" t="s">
        <v>564</v>
      </c>
      <c r="D164" s="36" t="s">
        <v>565</v>
      </c>
      <c r="E164" s="36">
        <f t="shared" si="14"/>
        <v>8</v>
      </c>
      <c r="F164" s="36">
        <f t="shared" si="14"/>
        <v>15</v>
      </c>
      <c r="G164" s="36">
        <f t="shared" si="14"/>
        <v>15</v>
      </c>
      <c r="H164" s="36">
        <f t="shared" si="14"/>
        <v>20</v>
      </c>
      <c r="I164" s="36">
        <f t="shared" si="14"/>
        <v>20</v>
      </c>
      <c r="J164" s="36">
        <f t="shared" si="14"/>
        <v>20</v>
      </c>
    </row>
    <row r="165" spans="1:10" x14ac:dyDescent="0.2">
      <c r="A165" s="36" t="s">
        <v>555</v>
      </c>
      <c r="B165" s="36" t="s">
        <v>563</v>
      </c>
      <c r="C165" s="36" t="s">
        <v>566</v>
      </c>
      <c r="D165" s="36" t="s">
        <v>567</v>
      </c>
      <c r="E165" s="36">
        <f t="shared" ref="E165:J176" si="15">E$1</f>
        <v>8</v>
      </c>
      <c r="F165" s="36">
        <f t="shared" si="15"/>
        <v>15</v>
      </c>
      <c r="G165" s="36">
        <f t="shared" si="15"/>
        <v>15</v>
      </c>
      <c r="H165" s="36">
        <f t="shared" si="15"/>
        <v>20</v>
      </c>
      <c r="I165" s="36">
        <f t="shared" si="15"/>
        <v>20</v>
      </c>
      <c r="J165" s="36">
        <f t="shared" si="15"/>
        <v>20</v>
      </c>
    </row>
    <row r="166" spans="1:10" x14ac:dyDescent="0.2">
      <c r="A166" s="36" t="s">
        <v>555</v>
      </c>
      <c r="B166" s="36" t="s">
        <v>563</v>
      </c>
      <c r="C166" s="36" t="s">
        <v>568</v>
      </c>
      <c r="D166" s="36" t="s">
        <v>569</v>
      </c>
      <c r="E166" s="36">
        <f t="shared" si="15"/>
        <v>8</v>
      </c>
      <c r="F166" s="36">
        <f t="shared" si="15"/>
        <v>15</v>
      </c>
      <c r="G166" s="36">
        <f t="shared" si="15"/>
        <v>15</v>
      </c>
      <c r="H166" s="36">
        <f t="shared" si="15"/>
        <v>20</v>
      </c>
      <c r="I166" s="36">
        <f t="shared" si="15"/>
        <v>20</v>
      </c>
      <c r="J166" s="36">
        <f t="shared" si="15"/>
        <v>20</v>
      </c>
    </row>
    <row r="167" spans="1:10" x14ac:dyDescent="0.2">
      <c r="A167" s="36" t="s">
        <v>555</v>
      </c>
      <c r="B167" s="36" t="s">
        <v>563</v>
      </c>
      <c r="C167" s="36" t="s">
        <v>570</v>
      </c>
      <c r="D167" s="36" t="s">
        <v>571</v>
      </c>
      <c r="E167" s="36">
        <f t="shared" si="15"/>
        <v>8</v>
      </c>
      <c r="F167" s="36">
        <f t="shared" si="15"/>
        <v>15</v>
      </c>
      <c r="G167" s="36">
        <f t="shared" si="15"/>
        <v>15</v>
      </c>
      <c r="H167" s="36">
        <f t="shared" si="15"/>
        <v>20</v>
      </c>
      <c r="I167" s="36">
        <f t="shared" si="15"/>
        <v>20</v>
      </c>
      <c r="J167" s="36">
        <f t="shared" si="15"/>
        <v>20</v>
      </c>
    </row>
    <row r="168" spans="1:10" x14ac:dyDescent="0.2">
      <c r="A168" s="36" t="s">
        <v>555</v>
      </c>
      <c r="B168" s="36" t="s">
        <v>563</v>
      </c>
      <c r="C168" s="36" t="s">
        <v>572</v>
      </c>
      <c r="D168" s="36" t="s">
        <v>573</v>
      </c>
      <c r="E168" s="36">
        <f t="shared" si="15"/>
        <v>8</v>
      </c>
      <c r="F168" s="36">
        <f t="shared" si="15"/>
        <v>15</v>
      </c>
      <c r="G168" s="36">
        <f t="shared" si="15"/>
        <v>15</v>
      </c>
      <c r="H168" s="36">
        <f t="shared" si="15"/>
        <v>20</v>
      </c>
      <c r="I168" s="36">
        <f t="shared" si="15"/>
        <v>20</v>
      </c>
      <c r="J168" s="36">
        <f t="shared" si="15"/>
        <v>20</v>
      </c>
    </row>
    <row r="169" spans="1:10" x14ac:dyDescent="0.2">
      <c r="A169" s="36" t="s">
        <v>555</v>
      </c>
      <c r="B169" s="36" t="s">
        <v>563</v>
      </c>
      <c r="C169" s="36" t="s">
        <v>574</v>
      </c>
      <c r="D169" s="36" t="s">
        <v>575</v>
      </c>
      <c r="E169" s="36">
        <f t="shared" si="15"/>
        <v>8</v>
      </c>
      <c r="F169" s="36">
        <f t="shared" si="15"/>
        <v>15</v>
      </c>
      <c r="G169" s="36">
        <f t="shared" si="15"/>
        <v>15</v>
      </c>
      <c r="H169" s="36">
        <f t="shared" si="15"/>
        <v>20</v>
      </c>
      <c r="I169" s="36">
        <f t="shared" si="15"/>
        <v>20</v>
      </c>
      <c r="J169" s="36">
        <f t="shared" si="15"/>
        <v>20</v>
      </c>
    </row>
    <row r="170" spans="1:10" x14ac:dyDescent="0.2">
      <c r="A170" s="36" t="s">
        <v>555</v>
      </c>
      <c r="B170" s="36" t="s">
        <v>563</v>
      </c>
      <c r="C170" s="36" t="s">
        <v>576</v>
      </c>
      <c r="D170" s="36" t="s">
        <v>577</v>
      </c>
      <c r="E170" s="36">
        <f t="shared" si="15"/>
        <v>8</v>
      </c>
      <c r="F170" s="36">
        <f t="shared" si="15"/>
        <v>15</v>
      </c>
      <c r="G170" s="36">
        <f t="shared" si="15"/>
        <v>15</v>
      </c>
      <c r="H170" s="36">
        <f t="shared" si="15"/>
        <v>20</v>
      </c>
      <c r="I170" s="36">
        <f t="shared" si="15"/>
        <v>20</v>
      </c>
      <c r="J170" s="36">
        <f t="shared" si="15"/>
        <v>20</v>
      </c>
    </row>
    <row r="171" spans="1:10" x14ac:dyDescent="0.2">
      <c r="A171" s="36" t="s">
        <v>555</v>
      </c>
      <c r="B171" s="36" t="s">
        <v>563</v>
      </c>
      <c r="C171" s="36" t="s">
        <v>578</v>
      </c>
      <c r="D171" s="36" t="s">
        <v>579</v>
      </c>
      <c r="E171" s="36">
        <f t="shared" si="15"/>
        <v>8</v>
      </c>
      <c r="F171" s="36">
        <f t="shared" si="15"/>
        <v>15</v>
      </c>
      <c r="G171" s="36">
        <f t="shared" si="15"/>
        <v>15</v>
      </c>
      <c r="H171" s="36">
        <f t="shared" si="15"/>
        <v>20</v>
      </c>
      <c r="I171" s="36">
        <f t="shared" si="15"/>
        <v>20</v>
      </c>
      <c r="J171" s="36">
        <f t="shared" si="15"/>
        <v>20</v>
      </c>
    </row>
    <row r="172" spans="1:10" x14ac:dyDescent="0.2">
      <c r="A172" s="36" t="s">
        <v>555</v>
      </c>
      <c r="B172" s="36" t="s">
        <v>563</v>
      </c>
      <c r="C172" s="36" t="s">
        <v>580</v>
      </c>
      <c r="D172" s="36" t="s">
        <v>581</v>
      </c>
      <c r="E172" s="36">
        <f t="shared" si="15"/>
        <v>8</v>
      </c>
      <c r="F172" s="36">
        <f t="shared" si="15"/>
        <v>15</v>
      </c>
      <c r="G172" s="36">
        <f t="shared" si="15"/>
        <v>15</v>
      </c>
      <c r="H172" s="36">
        <f t="shared" si="15"/>
        <v>20</v>
      </c>
      <c r="I172" s="36">
        <f t="shared" si="15"/>
        <v>20</v>
      </c>
      <c r="J172" s="36">
        <f t="shared" si="15"/>
        <v>20</v>
      </c>
    </row>
    <row r="173" spans="1:10" x14ac:dyDescent="0.2">
      <c r="A173" s="36" t="s">
        <v>555</v>
      </c>
      <c r="B173" s="36" t="s">
        <v>563</v>
      </c>
      <c r="C173" s="36" t="s">
        <v>582</v>
      </c>
      <c r="D173" s="36" t="s">
        <v>583</v>
      </c>
      <c r="E173" s="36">
        <f t="shared" si="15"/>
        <v>8</v>
      </c>
      <c r="F173" s="36">
        <f t="shared" si="15"/>
        <v>15</v>
      </c>
      <c r="G173" s="36">
        <f t="shared" si="15"/>
        <v>15</v>
      </c>
      <c r="H173" s="36">
        <f t="shared" si="15"/>
        <v>20</v>
      </c>
      <c r="I173" s="36">
        <f t="shared" si="15"/>
        <v>20</v>
      </c>
      <c r="J173" s="36">
        <f t="shared" si="15"/>
        <v>20</v>
      </c>
    </row>
    <row r="174" spans="1:10" x14ac:dyDescent="0.2">
      <c r="A174" s="36" t="s">
        <v>555</v>
      </c>
      <c r="B174" s="36" t="s">
        <v>563</v>
      </c>
      <c r="C174" s="36" t="s">
        <v>584</v>
      </c>
      <c r="D174" s="36" t="s">
        <v>585</v>
      </c>
      <c r="E174" s="36">
        <f t="shared" si="15"/>
        <v>8</v>
      </c>
      <c r="F174" s="36">
        <f t="shared" si="15"/>
        <v>15</v>
      </c>
      <c r="G174" s="36">
        <f t="shared" si="15"/>
        <v>15</v>
      </c>
      <c r="H174" s="36">
        <f t="shared" si="15"/>
        <v>20</v>
      </c>
      <c r="I174" s="36">
        <f t="shared" si="15"/>
        <v>20</v>
      </c>
      <c r="J174" s="36">
        <f t="shared" si="15"/>
        <v>20</v>
      </c>
    </row>
    <row r="175" spans="1:10" x14ac:dyDescent="0.2">
      <c r="A175" s="36" t="s">
        <v>555</v>
      </c>
      <c r="B175" s="36" t="s">
        <v>563</v>
      </c>
      <c r="C175" s="36" t="s">
        <v>586</v>
      </c>
      <c r="D175" s="36" t="s">
        <v>587</v>
      </c>
      <c r="E175" s="36">
        <f t="shared" si="15"/>
        <v>8</v>
      </c>
      <c r="F175" s="36">
        <f t="shared" si="15"/>
        <v>15</v>
      </c>
      <c r="G175" s="36">
        <f t="shared" si="15"/>
        <v>15</v>
      </c>
      <c r="H175" s="36">
        <f t="shared" si="15"/>
        <v>20</v>
      </c>
      <c r="I175" s="36">
        <f t="shared" si="15"/>
        <v>20</v>
      </c>
      <c r="J175" s="36">
        <f t="shared" si="15"/>
        <v>20</v>
      </c>
    </row>
    <row r="176" spans="1:10" x14ac:dyDescent="0.2">
      <c r="A176" s="36" t="s">
        <v>555</v>
      </c>
      <c r="B176" s="36" t="s">
        <v>563</v>
      </c>
      <c r="C176" s="36" t="s">
        <v>588</v>
      </c>
      <c r="D176" s="36" t="s">
        <v>589</v>
      </c>
      <c r="E176" s="36">
        <f t="shared" si="15"/>
        <v>8</v>
      </c>
      <c r="F176" s="36">
        <f t="shared" si="15"/>
        <v>15</v>
      </c>
      <c r="G176" s="36">
        <f t="shared" si="15"/>
        <v>15</v>
      </c>
      <c r="H176" s="36">
        <f t="shared" si="15"/>
        <v>20</v>
      </c>
      <c r="I176" s="36">
        <f t="shared" si="15"/>
        <v>20</v>
      </c>
      <c r="J176" s="36">
        <f t="shared" si="15"/>
        <v>20</v>
      </c>
    </row>
    <row r="177" spans="1:11" x14ac:dyDescent="0.2">
      <c r="A177" s="36" t="s">
        <v>555</v>
      </c>
      <c r="B177" s="36" t="s">
        <v>336</v>
      </c>
      <c r="C177" s="36" t="s">
        <v>590</v>
      </c>
      <c r="D177" s="36" t="s">
        <v>591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</row>
    <row r="178" spans="1:11" x14ac:dyDescent="0.2">
      <c r="A178" s="36" t="s">
        <v>555</v>
      </c>
      <c r="B178" s="36" t="s">
        <v>336</v>
      </c>
      <c r="C178" s="36" t="s">
        <v>592</v>
      </c>
      <c r="D178" s="36" t="s">
        <v>593</v>
      </c>
      <c r="E178" s="36">
        <f t="shared" ref="E178:J185" si="16">E$1</f>
        <v>8</v>
      </c>
      <c r="F178" s="36">
        <f t="shared" si="16"/>
        <v>15</v>
      </c>
      <c r="G178" s="36">
        <f t="shared" si="16"/>
        <v>15</v>
      </c>
      <c r="H178" s="36">
        <f t="shared" si="16"/>
        <v>20</v>
      </c>
      <c r="I178" s="36">
        <f t="shared" si="16"/>
        <v>20</v>
      </c>
      <c r="J178" s="36">
        <f t="shared" si="16"/>
        <v>20</v>
      </c>
    </row>
    <row r="179" spans="1:11" x14ac:dyDescent="0.2">
      <c r="A179" s="36" t="s">
        <v>555</v>
      </c>
      <c r="B179" s="36" t="s">
        <v>336</v>
      </c>
      <c r="C179" s="36" t="s">
        <v>594</v>
      </c>
      <c r="D179" s="36" t="s">
        <v>595</v>
      </c>
      <c r="E179" s="36">
        <f t="shared" si="16"/>
        <v>8</v>
      </c>
      <c r="F179" s="36">
        <f t="shared" si="16"/>
        <v>15</v>
      </c>
      <c r="G179" s="36">
        <f t="shared" si="16"/>
        <v>15</v>
      </c>
      <c r="H179" s="36">
        <f t="shared" si="16"/>
        <v>20</v>
      </c>
      <c r="I179" s="36">
        <f t="shared" si="16"/>
        <v>20</v>
      </c>
      <c r="J179" s="36">
        <f t="shared" si="16"/>
        <v>20</v>
      </c>
    </row>
    <row r="180" spans="1:11" x14ac:dyDescent="0.2">
      <c r="A180" s="36" t="s">
        <v>555</v>
      </c>
      <c r="B180" s="36" t="s">
        <v>336</v>
      </c>
      <c r="C180" s="36" t="s">
        <v>596</v>
      </c>
      <c r="D180" s="36" t="s">
        <v>597</v>
      </c>
      <c r="E180" s="36">
        <f t="shared" si="16"/>
        <v>8</v>
      </c>
      <c r="F180" s="36">
        <f t="shared" si="16"/>
        <v>15</v>
      </c>
      <c r="G180" s="36">
        <f t="shared" si="16"/>
        <v>15</v>
      </c>
      <c r="H180" s="36">
        <f t="shared" si="16"/>
        <v>20</v>
      </c>
      <c r="I180" s="36">
        <f t="shared" si="16"/>
        <v>20</v>
      </c>
      <c r="J180" s="36">
        <f t="shared" si="16"/>
        <v>20</v>
      </c>
    </row>
    <row r="181" spans="1:11" x14ac:dyDescent="0.2">
      <c r="A181" s="36" t="s">
        <v>555</v>
      </c>
      <c r="B181" s="36" t="s">
        <v>336</v>
      </c>
      <c r="C181" s="36" t="s">
        <v>598</v>
      </c>
      <c r="D181" s="36" t="s">
        <v>599</v>
      </c>
      <c r="E181" s="36">
        <f t="shared" si="16"/>
        <v>8</v>
      </c>
      <c r="F181" s="36">
        <f t="shared" si="16"/>
        <v>15</v>
      </c>
      <c r="G181" s="36">
        <f t="shared" si="16"/>
        <v>15</v>
      </c>
      <c r="H181" s="36">
        <f t="shared" si="16"/>
        <v>20</v>
      </c>
      <c r="I181" s="36">
        <f t="shared" si="16"/>
        <v>20</v>
      </c>
      <c r="J181" s="36">
        <f t="shared" si="16"/>
        <v>20</v>
      </c>
    </row>
    <row r="182" spans="1:11" x14ac:dyDescent="0.2">
      <c r="A182" s="36" t="s">
        <v>555</v>
      </c>
      <c r="B182" s="36" t="s">
        <v>60</v>
      </c>
      <c r="C182" s="36" t="s">
        <v>600</v>
      </c>
      <c r="D182" s="36" t="s">
        <v>601</v>
      </c>
      <c r="E182" s="36">
        <f t="shared" si="16"/>
        <v>8</v>
      </c>
      <c r="F182" s="36">
        <f t="shared" si="16"/>
        <v>15</v>
      </c>
      <c r="G182" s="36">
        <f t="shared" si="16"/>
        <v>15</v>
      </c>
      <c r="H182" s="36">
        <f t="shared" si="16"/>
        <v>20</v>
      </c>
      <c r="I182" s="36">
        <f t="shared" si="16"/>
        <v>20</v>
      </c>
      <c r="J182" s="36">
        <f t="shared" si="16"/>
        <v>20</v>
      </c>
    </row>
    <row r="183" spans="1:11" x14ac:dyDescent="0.2">
      <c r="A183" s="36" t="s">
        <v>555</v>
      </c>
      <c r="B183" s="36" t="s">
        <v>60</v>
      </c>
      <c r="C183" s="36" t="s">
        <v>602</v>
      </c>
      <c r="D183" s="36" t="s">
        <v>603</v>
      </c>
      <c r="E183" s="36">
        <f t="shared" si="16"/>
        <v>8</v>
      </c>
      <c r="F183" s="36">
        <f t="shared" si="16"/>
        <v>15</v>
      </c>
      <c r="G183" s="36">
        <f t="shared" si="16"/>
        <v>15</v>
      </c>
      <c r="H183" s="36">
        <f t="shared" si="16"/>
        <v>20</v>
      </c>
      <c r="I183" s="36">
        <f t="shared" si="16"/>
        <v>20</v>
      </c>
      <c r="J183" s="36">
        <f t="shared" si="16"/>
        <v>20</v>
      </c>
    </row>
    <row r="184" spans="1:11" x14ac:dyDescent="0.2">
      <c r="A184" s="36" t="s">
        <v>555</v>
      </c>
      <c r="B184" s="36" t="s">
        <v>60</v>
      </c>
      <c r="C184" s="36" t="s">
        <v>604</v>
      </c>
      <c r="D184" s="36" t="s">
        <v>605</v>
      </c>
      <c r="E184" s="36">
        <f t="shared" si="16"/>
        <v>8</v>
      </c>
      <c r="F184" s="36">
        <f t="shared" si="16"/>
        <v>15</v>
      </c>
      <c r="G184" s="36">
        <f t="shared" si="16"/>
        <v>15</v>
      </c>
      <c r="H184" s="36">
        <f t="shared" si="16"/>
        <v>20</v>
      </c>
      <c r="I184" s="36">
        <f t="shared" si="16"/>
        <v>20</v>
      </c>
      <c r="J184" s="36">
        <f t="shared" si="16"/>
        <v>20</v>
      </c>
    </row>
    <row r="185" spans="1:11" x14ac:dyDescent="0.2">
      <c r="A185" s="36" t="s">
        <v>555</v>
      </c>
      <c r="B185" s="36" t="s">
        <v>60</v>
      </c>
      <c r="C185" s="36" t="s">
        <v>606</v>
      </c>
      <c r="D185" s="36" t="s">
        <v>607</v>
      </c>
      <c r="E185" s="36">
        <f t="shared" si="16"/>
        <v>8</v>
      </c>
      <c r="F185" s="36">
        <f t="shared" si="16"/>
        <v>15</v>
      </c>
      <c r="G185" s="36">
        <f t="shared" si="16"/>
        <v>15</v>
      </c>
      <c r="H185" s="36">
        <f t="shared" si="16"/>
        <v>20</v>
      </c>
      <c r="I185" s="36">
        <f t="shared" si="16"/>
        <v>20</v>
      </c>
      <c r="J185" s="36">
        <f t="shared" si="16"/>
        <v>20</v>
      </c>
    </row>
    <row r="186" spans="1:11" x14ac:dyDescent="0.2">
      <c r="A186" s="36" t="s">
        <v>555</v>
      </c>
      <c r="B186" s="36" t="s">
        <v>555</v>
      </c>
      <c r="C186" s="36" t="s">
        <v>608</v>
      </c>
      <c r="D186" s="36" t="s">
        <v>609</v>
      </c>
      <c r="E186" s="36">
        <v>0</v>
      </c>
      <c r="F186" s="36">
        <v>0</v>
      </c>
      <c r="G186" s="36">
        <v>0</v>
      </c>
      <c r="H186" s="36">
        <v>0</v>
      </c>
      <c r="I186" s="36">
        <v>0</v>
      </c>
      <c r="J186" s="36">
        <v>0</v>
      </c>
    </row>
    <row r="187" spans="1:11" x14ac:dyDescent="0.2">
      <c r="A187" s="36" t="s">
        <v>555</v>
      </c>
      <c r="B187" s="36" t="s">
        <v>555</v>
      </c>
      <c r="C187" s="36" t="s">
        <v>610</v>
      </c>
      <c r="D187" s="36" t="s">
        <v>611</v>
      </c>
      <c r="E187" s="36">
        <f t="shared" ref="E187:J195" si="17">E$1</f>
        <v>8</v>
      </c>
      <c r="F187" s="36">
        <f t="shared" si="17"/>
        <v>15</v>
      </c>
      <c r="G187" s="36">
        <f t="shared" si="17"/>
        <v>15</v>
      </c>
      <c r="H187" s="36">
        <f t="shared" si="17"/>
        <v>20</v>
      </c>
      <c r="I187" s="36">
        <f t="shared" si="17"/>
        <v>20</v>
      </c>
      <c r="J187" s="36">
        <f t="shared" si="17"/>
        <v>20</v>
      </c>
    </row>
    <row r="188" spans="1:11" x14ac:dyDescent="0.2">
      <c r="A188" s="36" t="s">
        <v>555</v>
      </c>
      <c r="B188" s="36" t="s">
        <v>612</v>
      </c>
      <c r="C188" s="36" t="s">
        <v>613</v>
      </c>
      <c r="D188" s="36" t="s">
        <v>614</v>
      </c>
      <c r="E188" s="36">
        <f t="shared" si="17"/>
        <v>8</v>
      </c>
      <c r="F188" s="36">
        <f t="shared" si="17"/>
        <v>15</v>
      </c>
      <c r="G188" s="36">
        <f t="shared" si="17"/>
        <v>15</v>
      </c>
      <c r="H188" s="36">
        <f t="shared" si="17"/>
        <v>20</v>
      </c>
      <c r="I188" s="36">
        <f t="shared" si="17"/>
        <v>20</v>
      </c>
      <c r="J188" s="36">
        <f t="shared" si="17"/>
        <v>20</v>
      </c>
    </row>
    <row r="189" spans="1:11" x14ac:dyDescent="0.2">
      <c r="A189" s="36" t="s">
        <v>555</v>
      </c>
      <c r="B189" s="36" t="s">
        <v>612</v>
      </c>
      <c r="C189" s="36" t="s">
        <v>615</v>
      </c>
      <c r="D189" s="36" t="s">
        <v>616</v>
      </c>
      <c r="E189" s="57">
        <v>4</v>
      </c>
      <c r="F189" s="57">
        <v>9</v>
      </c>
      <c r="G189" s="57">
        <v>11</v>
      </c>
      <c r="H189" s="57">
        <v>12</v>
      </c>
      <c r="I189" s="57">
        <v>13</v>
      </c>
      <c r="J189" s="60">
        <f>H189</f>
        <v>12</v>
      </c>
      <c r="K189" s="49" t="s">
        <v>676</v>
      </c>
    </row>
    <row r="190" spans="1:11" x14ac:dyDescent="0.2">
      <c r="A190" s="36" t="s">
        <v>555</v>
      </c>
      <c r="B190" s="36" t="s">
        <v>612</v>
      </c>
      <c r="C190" s="36" t="s">
        <v>617</v>
      </c>
      <c r="D190" s="36" t="s">
        <v>618</v>
      </c>
      <c r="E190" s="36">
        <f t="shared" si="17"/>
        <v>8</v>
      </c>
      <c r="F190" s="36">
        <f t="shared" si="17"/>
        <v>15</v>
      </c>
      <c r="G190" s="36">
        <f t="shared" si="17"/>
        <v>15</v>
      </c>
      <c r="H190" s="36">
        <f t="shared" si="17"/>
        <v>20</v>
      </c>
      <c r="I190" s="36">
        <f t="shared" si="17"/>
        <v>20</v>
      </c>
      <c r="J190" s="36">
        <f t="shared" si="17"/>
        <v>20</v>
      </c>
    </row>
    <row r="191" spans="1:11" x14ac:dyDescent="0.2">
      <c r="A191" s="36" t="s">
        <v>555</v>
      </c>
      <c r="B191" s="36" t="s">
        <v>612</v>
      </c>
      <c r="C191" s="36" t="s">
        <v>619</v>
      </c>
      <c r="D191" s="36" t="s">
        <v>620</v>
      </c>
      <c r="E191" s="36">
        <f t="shared" si="17"/>
        <v>8</v>
      </c>
      <c r="F191" s="36">
        <f t="shared" si="17"/>
        <v>15</v>
      </c>
      <c r="G191" s="36">
        <f t="shared" si="17"/>
        <v>15</v>
      </c>
      <c r="H191" s="36">
        <f t="shared" si="17"/>
        <v>20</v>
      </c>
      <c r="I191" s="36">
        <f t="shared" si="17"/>
        <v>20</v>
      </c>
      <c r="J191" s="36">
        <f t="shared" si="17"/>
        <v>20</v>
      </c>
    </row>
    <row r="192" spans="1:11" x14ac:dyDescent="0.2">
      <c r="A192" s="36" t="s">
        <v>555</v>
      </c>
      <c r="B192" s="36" t="s">
        <v>612</v>
      </c>
      <c r="C192" s="36" t="s">
        <v>621</v>
      </c>
      <c r="D192" s="36" t="s">
        <v>622</v>
      </c>
      <c r="E192" s="36">
        <f t="shared" si="17"/>
        <v>8</v>
      </c>
      <c r="F192" s="36">
        <f t="shared" si="17"/>
        <v>15</v>
      </c>
      <c r="G192" s="36">
        <f t="shared" si="17"/>
        <v>15</v>
      </c>
      <c r="H192" s="36">
        <f t="shared" si="17"/>
        <v>20</v>
      </c>
      <c r="I192" s="36">
        <f t="shared" si="17"/>
        <v>20</v>
      </c>
      <c r="J192" s="36">
        <f t="shared" si="17"/>
        <v>20</v>
      </c>
    </row>
    <row r="193" spans="1:10" x14ac:dyDescent="0.2">
      <c r="A193" s="36" t="s">
        <v>555</v>
      </c>
      <c r="B193" s="36" t="s">
        <v>612</v>
      </c>
      <c r="C193" s="36" t="s">
        <v>623</v>
      </c>
      <c r="D193" s="36" t="s">
        <v>624</v>
      </c>
      <c r="E193" s="36">
        <f t="shared" si="17"/>
        <v>8</v>
      </c>
      <c r="F193" s="36">
        <f t="shared" si="17"/>
        <v>15</v>
      </c>
      <c r="G193" s="36">
        <f t="shared" si="17"/>
        <v>15</v>
      </c>
      <c r="H193" s="36">
        <f t="shared" si="17"/>
        <v>20</v>
      </c>
      <c r="I193" s="36">
        <f t="shared" si="17"/>
        <v>20</v>
      </c>
      <c r="J193" s="36">
        <f t="shared" si="17"/>
        <v>20</v>
      </c>
    </row>
    <row r="194" spans="1:10" x14ac:dyDescent="0.2">
      <c r="A194" s="36" t="s">
        <v>555</v>
      </c>
      <c r="B194" s="36" t="s">
        <v>612</v>
      </c>
      <c r="C194" s="36" t="s">
        <v>625</v>
      </c>
      <c r="D194" s="36" t="s">
        <v>626</v>
      </c>
      <c r="E194" s="36">
        <f t="shared" si="17"/>
        <v>8</v>
      </c>
      <c r="F194" s="36">
        <f t="shared" si="17"/>
        <v>15</v>
      </c>
      <c r="G194" s="36">
        <f t="shared" si="17"/>
        <v>15</v>
      </c>
      <c r="H194" s="36">
        <f t="shared" si="17"/>
        <v>20</v>
      </c>
      <c r="I194" s="36">
        <f t="shared" si="17"/>
        <v>20</v>
      </c>
      <c r="J194" s="36">
        <f t="shared" si="17"/>
        <v>20</v>
      </c>
    </row>
    <row r="195" spans="1:10" x14ac:dyDescent="0.2">
      <c r="A195" s="36" t="s">
        <v>555</v>
      </c>
      <c r="B195" s="36" t="s">
        <v>612</v>
      </c>
      <c r="C195" s="36" t="s">
        <v>627</v>
      </c>
      <c r="D195" s="36" t="s">
        <v>628</v>
      </c>
      <c r="E195" s="36">
        <f t="shared" si="17"/>
        <v>8</v>
      </c>
      <c r="F195" s="36">
        <f t="shared" si="17"/>
        <v>15</v>
      </c>
      <c r="G195" s="36">
        <f t="shared" si="17"/>
        <v>15</v>
      </c>
      <c r="H195" s="36">
        <f t="shared" si="17"/>
        <v>20</v>
      </c>
      <c r="I195" s="36">
        <f t="shared" si="17"/>
        <v>20</v>
      </c>
      <c r="J195" s="36">
        <f t="shared" si="17"/>
        <v>20</v>
      </c>
    </row>
    <row r="196" spans="1:10" x14ac:dyDescent="0.2">
      <c r="A196" s="36" t="s">
        <v>629</v>
      </c>
      <c r="B196" s="36" t="s">
        <v>467</v>
      </c>
      <c r="C196" s="36" t="s">
        <v>630</v>
      </c>
      <c r="D196" s="36" t="s">
        <v>631</v>
      </c>
      <c r="E196" s="36">
        <v>7</v>
      </c>
      <c r="F196" s="36">
        <v>7</v>
      </c>
      <c r="G196" s="36">
        <v>7</v>
      </c>
      <c r="H196" s="36">
        <v>7</v>
      </c>
      <c r="I196" s="36">
        <v>7</v>
      </c>
      <c r="J196" s="36">
        <v>7</v>
      </c>
    </row>
    <row r="197" spans="1:10" x14ac:dyDescent="0.2">
      <c r="A197" s="36" t="s">
        <v>632</v>
      </c>
      <c r="B197" s="36" t="s">
        <v>633</v>
      </c>
      <c r="C197" s="36" t="s">
        <v>634</v>
      </c>
      <c r="D197" s="36" t="s">
        <v>635</v>
      </c>
      <c r="E197" s="36">
        <v>0</v>
      </c>
      <c r="F197" s="36">
        <v>0</v>
      </c>
      <c r="G197" s="36">
        <v>0</v>
      </c>
      <c r="H197" s="36">
        <v>0</v>
      </c>
      <c r="I197" s="36">
        <v>0</v>
      </c>
      <c r="J197" s="36">
        <v>0</v>
      </c>
    </row>
    <row r="198" spans="1:10" x14ac:dyDescent="0.2">
      <c r="A198" s="36" t="s">
        <v>636</v>
      </c>
      <c r="B198" s="36" t="s">
        <v>339</v>
      </c>
      <c r="C198" s="36" t="s">
        <v>637</v>
      </c>
      <c r="D198" s="36" t="s">
        <v>638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</row>
    <row r="199" spans="1:10" x14ac:dyDescent="0.2">
      <c r="A199" s="36" t="s">
        <v>636</v>
      </c>
      <c r="B199" s="36" t="s">
        <v>339</v>
      </c>
      <c r="C199" s="36" t="s">
        <v>636</v>
      </c>
      <c r="D199" s="36" t="s">
        <v>639</v>
      </c>
      <c r="E199" s="36">
        <v>0</v>
      </c>
      <c r="F199" s="36">
        <v>0</v>
      </c>
      <c r="G199" s="36">
        <v>0</v>
      </c>
      <c r="H199" s="36">
        <v>0</v>
      </c>
      <c r="I199" s="36">
        <v>0</v>
      </c>
      <c r="J199" s="36">
        <v>0</v>
      </c>
    </row>
    <row r="200" spans="1:10" x14ac:dyDescent="0.2">
      <c r="A200" s="36" t="s">
        <v>636</v>
      </c>
      <c r="B200" s="36" t="s">
        <v>60</v>
      </c>
      <c r="C200" s="36" t="s">
        <v>640</v>
      </c>
      <c r="D200" s="36" t="s">
        <v>641</v>
      </c>
      <c r="E200" s="36">
        <v>0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</row>
    <row r="201" spans="1:10" x14ac:dyDescent="0.2">
      <c r="A201" s="36" t="s">
        <v>636</v>
      </c>
      <c r="B201" s="36" t="s">
        <v>639</v>
      </c>
      <c r="C201" s="36" t="s">
        <v>642</v>
      </c>
      <c r="D201" s="36" t="s">
        <v>643</v>
      </c>
      <c r="E201" s="36">
        <v>0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</row>
  </sheetData>
  <autoFilter ref="A2:C201" xr:uid="{D80049D0-CC4F-D044-9F3A-EED7392ADD6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B919-B4D1-F148-8BCB-E6E9B223632A}">
  <sheetPr>
    <tabColor rgb="FFFF0000"/>
  </sheetPr>
  <dimension ref="A1:I12"/>
  <sheetViews>
    <sheetView workbookViewId="0"/>
  </sheetViews>
  <sheetFormatPr baseColWidth="10" defaultRowHeight="16" x14ac:dyDescent="0.2"/>
  <cols>
    <col min="3" max="3" width="19.83203125" bestFit="1" customWidth="1"/>
    <col min="4" max="4" width="16.83203125" bestFit="1" customWidth="1"/>
    <col min="8" max="8" width="20.6640625" bestFit="1" customWidth="1"/>
  </cols>
  <sheetData>
    <row r="1" spans="1:9" x14ac:dyDescent="0.2">
      <c r="A1" t="s">
        <v>2</v>
      </c>
      <c r="B1" t="s">
        <v>3</v>
      </c>
      <c r="C1" t="s">
        <v>7</v>
      </c>
      <c r="D1" t="s">
        <v>6</v>
      </c>
      <c r="E1" t="s">
        <v>5</v>
      </c>
      <c r="F1" t="s">
        <v>52</v>
      </c>
      <c r="G1" t="s">
        <v>53</v>
      </c>
      <c r="H1" t="s">
        <v>25</v>
      </c>
      <c r="I1" t="s">
        <v>125</v>
      </c>
    </row>
    <row r="2" spans="1:9" x14ac:dyDescent="0.2">
      <c r="A2" t="s">
        <v>1</v>
      </c>
      <c r="B2" t="s">
        <v>0</v>
      </c>
      <c r="C2" t="s">
        <v>56</v>
      </c>
      <c r="D2" t="s">
        <v>54</v>
      </c>
      <c r="E2" s="4">
        <v>0.08</v>
      </c>
      <c r="F2" s="4">
        <v>0</v>
      </c>
      <c r="G2" s="4">
        <v>0.2</v>
      </c>
      <c r="H2" t="s">
        <v>51</v>
      </c>
      <c r="I2">
        <v>0.2</v>
      </c>
    </row>
    <row r="3" spans="1:9" x14ac:dyDescent="0.2">
      <c r="A3" t="s">
        <v>1</v>
      </c>
      <c r="B3" t="s">
        <v>10</v>
      </c>
      <c r="C3" t="s">
        <v>56</v>
      </c>
      <c r="D3" t="s">
        <v>54</v>
      </c>
      <c r="E3" s="4">
        <v>0.08</v>
      </c>
      <c r="F3" s="4">
        <v>0</v>
      </c>
      <c r="G3" s="4">
        <v>0.2</v>
      </c>
      <c r="H3" t="s">
        <v>51</v>
      </c>
      <c r="I3">
        <v>0.17</v>
      </c>
    </row>
    <row r="4" spans="1:9" x14ac:dyDescent="0.2">
      <c r="A4" t="s">
        <v>1</v>
      </c>
      <c r="B4" t="s">
        <v>11</v>
      </c>
      <c r="C4" t="s">
        <v>56</v>
      </c>
      <c r="D4" t="s">
        <v>54</v>
      </c>
      <c r="E4" s="4">
        <v>0.08</v>
      </c>
      <c r="F4" s="4">
        <v>0</v>
      </c>
      <c r="G4" s="4">
        <v>0.3</v>
      </c>
      <c r="H4" t="s">
        <v>51</v>
      </c>
      <c r="I4">
        <v>0.25</v>
      </c>
    </row>
    <row r="5" spans="1:9" x14ac:dyDescent="0.2">
      <c r="A5" t="s">
        <v>1</v>
      </c>
      <c r="B5" t="s">
        <v>12</v>
      </c>
      <c r="C5" t="s">
        <v>56</v>
      </c>
      <c r="D5" t="s">
        <v>54</v>
      </c>
      <c r="E5" s="4">
        <v>7.0000000000000007E-2</v>
      </c>
      <c r="F5" s="4">
        <v>0</v>
      </c>
      <c r="G5" s="4">
        <v>0.3</v>
      </c>
      <c r="H5" t="s">
        <v>51</v>
      </c>
      <c r="I5">
        <v>0.245</v>
      </c>
    </row>
    <row r="6" spans="1:9" x14ac:dyDescent="0.2">
      <c r="A6" t="s">
        <v>1</v>
      </c>
      <c r="B6" t="s">
        <v>13</v>
      </c>
      <c r="C6" t="s">
        <v>56</v>
      </c>
      <c r="D6" t="s">
        <v>54</v>
      </c>
      <c r="E6" s="4">
        <v>0.04</v>
      </c>
      <c r="F6" s="4">
        <v>0</v>
      </c>
      <c r="G6" s="4">
        <v>0.2</v>
      </c>
      <c r="H6" t="s">
        <v>51</v>
      </c>
      <c r="I6">
        <v>0.108</v>
      </c>
    </row>
    <row r="7" spans="1:9" x14ac:dyDescent="0.2">
      <c r="A7" t="s">
        <v>1</v>
      </c>
      <c r="B7" t="s">
        <v>0</v>
      </c>
      <c r="C7" t="s">
        <v>55</v>
      </c>
      <c r="D7" t="s">
        <v>54</v>
      </c>
      <c r="E7" s="4">
        <v>0.05</v>
      </c>
      <c r="F7" s="4">
        <v>0</v>
      </c>
      <c r="G7" s="4">
        <v>0.1</v>
      </c>
      <c r="H7" t="s">
        <v>57</v>
      </c>
    </row>
    <row r="8" spans="1:9" x14ac:dyDescent="0.2">
      <c r="A8" t="s">
        <v>1</v>
      </c>
      <c r="B8" t="s">
        <v>10</v>
      </c>
      <c r="C8" t="s">
        <v>55</v>
      </c>
      <c r="D8" t="s">
        <v>54</v>
      </c>
      <c r="E8" s="4">
        <v>7.0000000000000007E-2</v>
      </c>
      <c r="F8" s="4">
        <v>0</v>
      </c>
      <c r="G8" s="4">
        <v>0.1</v>
      </c>
      <c r="H8" t="s">
        <v>57</v>
      </c>
    </row>
    <row r="9" spans="1:9" x14ac:dyDescent="0.2">
      <c r="A9" t="s">
        <v>1</v>
      </c>
      <c r="B9" t="s">
        <v>11</v>
      </c>
      <c r="C9" t="s">
        <v>55</v>
      </c>
      <c r="D9" t="s">
        <v>54</v>
      </c>
      <c r="E9" s="4">
        <v>7.0000000000000007E-2</v>
      </c>
      <c r="F9" s="4">
        <v>0</v>
      </c>
      <c r="G9" s="4">
        <v>0.1</v>
      </c>
      <c r="H9" t="s">
        <v>57</v>
      </c>
    </row>
    <row r="10" spans="1:9" x14ac:dyDescent="0.2">
      <c r="A10" t="s">
        <v>1</v>
      </c>
      <c r="B10" t="s">
        <v>12</v>
      </c>
      <c r="C10" t="s">
        <v>55</v>
      </c>
      <c r="D10" t="s">
        <v>54</v>
      </c>
      <c r="E10" s="4">
        <v>7.0000000000000007E-2</v>
      </c>
      <c r="F10" s="4">
        <v>0</v>
      </c>
      <c r="G10" s="4">
        <v>0.1</v>
      </c>
      <c r="H10" t="s">
        <v>57</v>
      </c>
    </row>
    <row r="11" spans="1:9" x14ac:dyDescent="0.2">
      <c r="A11" t="s">
        <v>1</v>
      </c>
      <c r="B11" t="s">
        <v>13</v>
      </c>
      <c r="C11" t="s">
        <v>55</v>
      </c>
      <c r="D11" t="s">
        <v>54</v>
      </c>
      <c r="E11" s="4">
        <v>7.0000000000000007E-2</v>
      </c>
      <c r="F11" s="4">
        <v>0</v>
      </c>
      <c r="G11" s="4">
        <v>0.1</v>
      </c>
      <c r="H11" t="s">
        <v>57</v>
      </c>
    </row>
    <row r="12" spans="1:9" x14ac:dyDescent="0.2">
      <c r="A12" t="s">
        <v>72</v>
      </c>
      <c r="B12" t="s">
        <v>0</v>
      </c>
      <c r="C12" t="s">
        <v>55</v>
      </c>
      <c r="D12" t="s">
        <v>54</v>
      </c>
      <c r="E12">
        <v>7.0000000000000007E-2</v>
      </c>
      <c r="F12">
        <v>0</v>
      </c>
      <c r="G12">
        <v>0.1</v>
      </c>
      <c r="H12" t="s">
        <v>57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1597-BC40-594E-8018-DBEA6E079AB3}">
  <sheetPr>
    <tabColor rgb="FFFF0000"/>
  </sheetPr>
  <dimension ref="A1:I6"/>
  <sheetViews>
    <sheetView workbookViewId="0"/>
  </sheetViews>
  <sheetFormatPr baseColWidth="10" defaultRowHeight="16" x14ac:dyDescent="0.2"/>
  <cols>
    <col min="8" max="8" width="12" bestFit="1" customWidth="1"/>
  </cols>
  <sheetData>
    <row r="1" spans="1:9" x14ac:dyDescent="0.2">
      <c r="A1" t="s">
        <v>2</v>
      </c>
      <c r="B1" t="s">
        <v>3</v>
      </c>
      <c r="C1" s="5" t="s">
        <v>36</v>
      </c>
      <c r="D1" s="5" t="s">
        <v>40</v>
      </c>
      <c r="E1" s="5" t="s">
        <v>41</v>
      </c>
      <c r="F1" s="5" t="s">
        <v>37</v>
      </c>
      <c r="G1" s="5" t="s">
        <v>38</v>
      </c>
      <c r="H1" s="5" t="s">
        <v>39</v>
      </c>
      <c r="I1" s="5" t="s">
        <v>17</v>
      </c>
    </row>
    <row r="2" spans="1:9" x14ac:dyDescent="0.2">
      <c r="A2" t="s">
        <v>1</v>
      </c>
      <c r="B2" t="s">
        <v>0</v>
      </c>
      <c r="C2" s="6">
        <v>0.03</v>
      </c>
      <c r="D2" s="6">
        <v>7.0000000000000007E-2</v>
      </c>
      <c r="E2" s="6">
        <v>0.16</v>
      </c>
      <c r="F2" s="6">
        <v>0.19</v>
      </c>
      <c r="G2" s="6">
        <v>0.19</v>
      </c>
      <c r="H2" s="6">
        <v>0.36</v>
      </c>
      <c r="I2" s="1">
        <f>SUM(C2:H2)</f>
        <v>1</v>
      </c>
    </row>
    <row r="3" spans="1:9" x14ac:dyDescent="0.2">
      <c r="A3" t="s">
        <v>1</v>
      </c>
      <c r="B3" t="s">
        <v>10</v>
      </c>
      <c r="C3" s="1">
        <v>0.03</v>
      </c>
      <c r="D3" s="1">
        <v>7.0000000000000007E-2</v>
      </c>
      <c r="E3" s="1">
        <v>0.16</v>
      </c>
      <c r="F3" s="1">
        <v>0.19</v>
      </c>
      <c r="G3" s="1">
        <v>0.19</v>
      </c>
      <c r="H3" s="1">
        <v>0.36</v>
      </c>
      <c r="I3" s="1">
        <f>SUM(C3:H3)</f>
        <v>1</v>
      </c>
    </row>
    <row r="4" spans="1:9" x14ac:dyDescent="0.2">
      <c r="A4" t="s">
        <v>1</v>
      </c>
      <c r="B4" t="s">
        <v>11</v>
      </c>
      <c r="C4" s="1">
        <v>0.12</v>
      </c>
      <c r="D4" s="1">
        <v>0.13</v>
      </c>
      <c r="E4" s="1">
        <v>0.1</v>
      </c>
      <c r="F4" s="1">
        <v>0.15</v>
      </c>
      <c r="G4" s="1">
        <v>0.15</v>
      </c>
      <c r="H4" s="1">
        <v>0.34</v>
      </c>
      <c r="I4" s="1">
        <f t="shared" ref="I4:I6" si="0">SUM(C4:H4)</f>
        <v>0.99</v>
      </c>
    </row>
    <row r="5" spans="1:9" x14ac:dyDescent="0.2">
      <c r="A5" t="s">
        <v>1</v>
      </c>
      <c r="B5" t="s">
        <v>12</v>
      </c>
      <c r="C5" s="1">
        <v>0.04</v>
      </c>
      <c r="D5" s="1">
        <v>0.03</v>
      </c>
      <c r="E5" s="1">
        <v>0.08</v>
      </c>
      <c r="F5" s="1">
        <v>0.16</v>
      </c>
      <c r="G5" s="1">
        <v>0.15</v>
      </c>
      <c r="H5" s="1">
        <v>0.54</v>
      </c>
      <c r="I5" s="1">
        <f t="shared" si="0"/>
        <v>1</v>
      </c>
    </row>
    <row r="6" spans="1:9" x14ac:dyDescent="0.2">
      <c r="A6" t="s">
        <v>1</v>
      </c>
      <c r="B6" t="s">
        <v>13</v>
      </c>
      <c r="C6" s="1">
        <v>0.06</v>
      </c>
      <c r="D6" s="1">
        <v>0.04</v>
      </c>
      <c r="E6" s="1">
        <v>7.0000000000000007E-2</v>
      </c>
      <c r="F6" s="1">
        <v>0.14000000000000001</v>
      </c>
      <c r="G6" s="1">
        <v>0.27</v>
      </c>
      <c r="H6" s="1">
        <v>0.42</v>
      </c>
      <c r="I6" s="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E39D-31C9-AE48-BE59-F4FC4D76654E}">
  <sheetPr>
    <tabColor rgb="FF00B0F0"/>
  </sheetPr>
  <dimension ref="A1:U201"/>
  <sheetViews>
    <sheetView topLeftCell="A161" workbookViewId="0">
      <selection activeCell="C177" sqref="C177"/>
    </sheetView>
  </sheetViews>
  <sheetFormatPr baseColWidth="10" defaultRowHeight="16" zeroHeight="1" x14ac:dyDescent="0.2"/>
  <cols>
    <col min="1" max="1" width="20.6640625" customWidth="1"/>
    <col min="2" max="2" width="17.83203125" bestFit="1" customWidth="1"/>
    <col min="3" max="3" width="27" bestFit="1" customWidth="1"/>
    <col min="4" max="4" width="5.6640625" bestFit="1" customWidth="1"/>
    <col min="11" max="11" width="10.83203125" style="49"/>
  </cols>
  <sheetData>
    <row r="1" spans="1:21" x14ac:dyDescent="0.2">
      <c r="D1" s="51" t="s">
        <v>646</v>
      </c>
      <c r="E1" s="36">
        <v>12</v>
      </c>
      <c r="F1" s="36">
        <v>15</v>
      </c>
      <c r="G1" s="36">
        <v>15</v>
      </c>
      <c r="H1" s="36">
        <v>20</v>
      </c>
      <c r="I1" s="36">
        <v>20</v>
      </c>
      <c r="J1" s="36">
        <v>20</v>
      </c>
      <c r="O1" s="29" t="s">
        <v>655</v>
      </c>
    </row>
    <row r="2" spans="1:21" x14ac:dyDescent="0.2">
      <c r="A2" s="47" t="s">
        <v>233</v>
      </c>
      <c r="B2" s="47" t="s">
        <v>234</v>
      </c>
      <c r="C2" s="47" t="s">
        <v>235</v>
      </c>
      <c r="D2" s="39" t="s">
        <v>2</v>
      </c>
      <c r="E2" s="39" t="s">
        <v>0</v>
      </c>
      <c r="F2" s="39" t="s">
        <v>10</v>
      </c>
      <c r="G2" s="39" t="s">
        <v>11</v>
      </c>
      <c r="H2" s="39" t="s">
        <v>644</v>
      </c>
      <c r="I2" s="39" t="s">
        <v>12</v>
      </c>
      <c r="J2" s="39" t="s">
        <v>13</v>
      </c>
      <c r="K2" s="48" t="s">
        <v>110</v>
      </c>
      <c r="L2" s="15" t="s">
        <v>648</v>
      </c>
      <c r="O2" t="s">
        <v>2</v>
      </c>
      <c r="P2" t="s">
        <v>0</v>
      </c>
      <c r="Q2" t="s">
        <v>10</v>
      </c>
      <c r="R2" t="s">
        <v>11</v>
      </c>
      <c r="S2" t="s">
        <v>644</v>
      </c>
      <c r="T2" t="s">
        <v>12</v>
      </c>
      <c r="U2" t="s">
        <v>13</v>
      </c>
    </row>
    <row r="3" spans="1:21" x14ac:dyDescent="0.2">
      <c r="A3" s="36" t="s">
        <v>236</v>
      </c>
      <c r="B3" s="36" t="s">
        <v>237</v>
      </c>
      <c r="C3" s="36" t="s">
        <v>238</v>
      </c>
      <c r="D3" s="36" t="s">
        <v>239</v>
      </c>
      <c r="E3" s="36">
        <f>INDEX(P$3:P$194,MATCH($D3,$O$3:$O$194,0),1)</f>
        <v>19</v>
      </c>
      <c r="F3" s="36">
        <f t="shared" ref="F3:F66" si="0">INDEX(Q$3:Q$194,MATCH($D3,$O$3:$O$194,0),1)</f>
        <v>14</v>
      </c>
      <c r="G3" s="36">
        <f t="shared" ref="G3:G66" si="1">INDEX(R$3:R$194,MATCH($D3,$O$3:$O$194,0),1)</f>
        <v>15</v>
      </c>
      <c r="H3" s="36">
        <f t="shared" ref="H3:H66" si="2">INDEX(S$3:S$194,MATCH($D3,$O$3:$O$194,0),1)</f>
        <v>15</v>
      </c>
      <c r="I3" s="36">
        <f t="shared" ref="I3:I66" si="3">INDEX(T$3:T$194,MATCH($D3,$O$3:$O$194,0),1)</f>
        <v>12</v>
      </c>
      <c r="J3" s="36">
        <f t="shared" ref="J3:J66" si="4">INDEX(U$3:U$194,MATCH($D3,$O$3:$O$194,0),1)</f>
        <v>15</v>
      </c>
      <c r="L3" s="22"/>
      <c r="O3" t="s">
        <v>601</v>
      </c>
      <c r="P3">
        <v>12</v>
      </c>
      <c r="Q3">
        <v>9</v>
      </c>
      <c r="R3">
        <v>11</v>
      </c>
      <c r="S3">
        <v>12</v>
      </c>
      <c r="T3">
        <v>13</v>
      </c>
      <c r="U3">
        <v>12</v>
      </c>
    </row>
    <row r="4" spans="1:21" x14ac:dyDescent="0.2">
      <c r="A4" s="36" t="s">
        <v>236</v>
      </c>
      <c r="B4" s="36" t="s">
        <v>237</v>
      </c>
      <c r="C4" s="36" t="s">
        <v>240</v>
      </c>
      <c r="D4" s="36" t="s">
        <v>241</v>
      </c>
      <c r="E4" s="36">
        <f t="shared" ref="E4:E67" si="5">INDEX(P$3:P$194,MATCH($D4,$O$3:$O$194,0),1)</f>
        <v>17</v>
      </c>
      <c r="F4" s="36">
        <f t="shared" si="0"/>
        <v>12</v>
      </c>
      <c r="G4" s="36">
        <f t="shared" si="1"/>
        <v>15</v>
      </c>
      <c r="H4" s="36">
        <f t="shared" si="2"/>
        <v>12</v>
      </c>
      <c r="I4" s="36">
        <f t="shared" si="3"/>
        <v>11</v>
      </c>
      <c r="J4" s="36">
        <f t="shared" si="4"/>
        <v>12</v>
      </c>
      <c r="O4" t="s">
        <v>511</v>
      </c>
      <c r="P4">
        <v>8</v>
      </c>
      <c r="Q4">
        <v>12</v>
      </c>
      <c r="R4">
        <v>30</v>
      </c>
      <c r="S4">
        <v>30</v>
      </c>
      <c r="T4">
        <v>30</v>
      </c>
      <c r="U4">
        <v>30</v>
      </c>
    </row>
    <row r="5" spans="1:21" x14ac:dyDescent="0.2">
      <c r="A5" s="36" t="s">
        <v>236</v>
      </c>
      <c r="B5" s="36" t="s">
        <v>237</v>
      </c>
      <c r="C5" s="36" t="s">
        <v>242</v>
      </c>
      <c r="D5" s="36" t="s">
        <v>243</v>
      </c>
      <c r="E5" s="36">
        <f t="shared" si="5"/>
        <v>14</v>
      </c>
      <c r="F5" s="36">
        <f t="shared" si="0"/>
        <v>11</v>
      </c>
      <c r="G5" s="36">
        <f t="shared" si="1"/>
        <v>15</v>
      </c>
      <c r="H5" s="36">
        <f t="shared" si="2"/>
        <v>15</v>
      </c>
      <c r="I5" s="36">
        <f t="shared" si="3"/>
        <v>14</v>
      </c>
      <c r="J5" s="36">
        <f t="shared" si="4"/>
        <v>12</v>
      </c>
      <c r="O5" t="s">
        <v>306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</row>
    <row r="6" spans="1:21" x14ac:dyDescent="0.2">
      <c r="A6" s="36" t="s">
        <v>236</v>
      </c>
      <c r="B6" s="36" t="s">
        <v>237</v>
      </c>
      <c r="C6" s="36" t="s">
        <v>244</v>
      </c>
      <c r="D6" s="36" t="s">
        <v>245</v>
      </c>
      <c r="E6" s="36">
        <f t="shared" si="5"/>
        <v>24</v>
      </c>
      <c r="F6" s="36">
        <f t="shared" si="0"/>
        <v>13</v>
      </c>
      <c r="G6" s="36">
        <f t="shared" si="1"/>
        <v>17</v>
      </c>
      <c r="H6" s="36">
        <f t="shared" si="2"/>
        <v>16</v>
      </c>
      <c r="I6" s="36">
        <f t="shared" si="3"/>
        <v>15</v>
      </c>
      <c r="J6" s="36">
        <f t="shared" si="4"/>
        <v>13</v>
      </c>
      <c r="O6" t="s">
        <v>546</v>
      </c>
      <c r="P6">
        <v>20</v>
      </c>
      <c r="Q6">
        <v>30</v>
      </c>
      <c r="R6">
        <v>30</v>
      </c>
      <c r="S6">
        <v>22</v>
      </c>
      <c r="T6">
        <v>23</v>
      </c>
      <c r="U6">
        <v>21</v>
      </c>
    </row>
    <row r="7" spans="1:21" x14ac:dyDescent="0.2">
      <c r="A7" s="36" t="s">
        <v>236</v>
      </c>
      <c r="B7" s="36" t="s">
        <v>237</v>
      </c>
      <c r="C7" s="36" t="s">
        <v>246</v>
      </c>
      <c r="D7" s="36" t="s">
        <v>247</v>
      </c>
      <c r="E7" s="36">
        <f t="shared" si="5"/>
        <v>15</v>
      </c>
      <c r="F7" s="36">
        <f t="shared" si="0"/>
        <v>11</v>
      </c>
      <c r="G7" s="36">
        <f t="shared" si="1"/>
        <v>15</v>
      </c>
      <c r="H7" s="36">
        <f t="shared" si="2"/>
        <v>14</v>
      </c>
      <c r="I7" s="36">
        <f t="shared" si="3"/>
        <v>14</v>
      </c>
      <c r="J7" s="36">
        <f t="shared" si="4"/>
        <v>12</v>
      </c>
      <c r="O7" t="s">
        <v>415</v>
      </c>
      <c r="P7">
        <v>9</v>
      </c>
      <c r="Q7">
        <v>30</v>
      </c>
      <c r="R7">
        <v>21</v>
      </c>
      <c r="S7">
        <v>6</v>
      </c>
      <c r="T7">
        <v>7</v>
      </c>
      <c r="U7">
        <v>8</v>
      </c>
    </row>
    <row r="8" spans="1:21" x14ac:dyDescent="0.2">
      <c r="A8" s="36" t="s">
        <v>236</v>
      </c>
      <c r="B8" s="36" t="s">
        <v>248</v>
      </c>
      <c r="C8" s="36" t="s">
        <v>249</v>
      </c>
      <c r="D8" s="36" t="s">
        <v>250</v>
      </c>
      <c r="E8" s="36">
        <f t="shared" si="5"/>
        <v>14</v>
      </c>
      <c r="F8" s="36">
        <f t="shared" si="0"/>
        <v>11</v>
      </c>
      <c r="G8" s="36">
        <f t="shared" si="1"/>
        <v>14</v>
      </c>
      <c r="H8" s="36">
        <f t="shared" si="2"/>
        <v>13</v>
      </c>
      <c r="I8" s="36">
        <f t="shared" si="3"/>
        <v>12</v>
      </c>
      <c r="J8" s="36">
        <f t="shared" si="4"/>
        <v>11</v>
      </c>
      <c r="O8" t="s">
        <v>591</v>
      </c>
      <c r="P8">
        <v>14</v>
      </c>
      <c r="Q8">
        <v>17</v>
      </c>
      <c r="R8">
        <v>17</v>
      </c>
      <c r="S8">
        <v>17</v>
      </c>
      <c r="T8">
        <v>16</v>
      </c>
      <c r="U8">
        <v>16</v>
      </c>
    </row>
    <row r="9" spans="1:21" x14ac:dyDescent="0.2">
      <c r="A9" s="36" t="s">
        <v>236</v>
      </c>
      <c r="B9" s="36" t="s">
        <v>248</v>
      </c>
      <c r="C9" s="36" t="s">
        <v>251</v>
      </c>
      <c r="D9" s="36" t="s">
        <v>252</v>
      </c>
      <c r="E9" s="36">
        <f t="shared" si="5"/>
        <v>16</v>
      </c>
      <c r="F9" s="36">
        <f t="shared" si="0"/>
        <v>12</v>
      </c>
      <c r="G9" s="36">
        <f t="shared" si="1"/>
        <v>16</v>
      </c>
      <c r="H9" s="36">
        <f t="shared" si="2"/>
        <v>17</v>
      </c>
      <c r="I9" s="36">
        <f t="shared" si="3"/>
        <v>17</v>
      </c>
      <c r="J9" s="36">
        <f t="shared" si="4"/>
        <v>14</v>
      </c>
      <c r="O9" t="s">
        <v>526</v>
      </c>
      <c r="P9">
        <v>10</v>
      </c>
      <c r="Q9">
        <v>10</v>
      </c>
      <c r="R9">
        <v>11</v>
      </c>
      <c r="S9">
        <v>12</v>
      </c>
      <c r="T9">
        <v>11</v>
      </c>
      <c r="U9">
        <v>11</v>
      </c>
    </row>
    <row r="10" spans="1:21" x14ac:dyDescent="0.2">
      <c r="A10" s="36" t="s">
        <v>236</v>
      </c>
      <c r="B10" s="36" t="s">
        <v>248</v>
      </c>
      <c r="C10" s="36" t="s">
        <v>253</v>
      </c>
      <c r="D10" s="36" t="s">
        <v>254</v>
      </c>
      <c r="E10" s="36">
        <f t="shared" si="5"/>
        <v>30</v>
      </c>
      <c r="F10" s="36">
        <f t="shared" si="0"/>
        <v>18</v>
      </c>
      <c r="G10" s="36">
        <f t="shared" si="1"/>
        <v>30</v>
      </c>
      <c r="H10" s="36">
        <f t="shared" si="2"/>
        <v>25</v>
      </c>
      <c r="I10" s="36">
        <f t="shared" si="3"/>
        <v>23</v>
      </c>
      <c r="J10" s="36">
        <f t="shared" si="4"/>
        <v>18</v>
      </c>
      <c r="O10" t="s">
        <v>565</v>
      </c>
      <c r="P10">
        <v>12</v>
      </c>
      <c r="Q10">
        <v>9</v>
      </c>
      <c r="R10">
        <v>11</v>
      </c>
      <c r="S10">
        <v>13</v>
      </c>
      <c r="T10">
        <v>13</v>
      </c>
      <c r="U10">
        <v>12</v>
      </c>
    </row>
    <row r="11" spans="1:21" x14ac:dyDescent="0.2">
      <c r="A11" s="36" t="s">
        <v>236</v>
      </c>
      <c r="B11" s="36" t="s">
        <v>248</v>
      </c>
      <c r="C11" s="36" t="s">
        <v>255</v>
      </c>
      <c r="D11" s="36" t="s">
        <v>256</v>
      </c>
      <c r="E11" s="36">
        <f t="shared" si="5"/>
        <v>23</v>
      </c>
      <c r="F11" s="36">
        <f t="shared" si="0"/>
        <v>13</v>
      </c>
      <c r="G11" s="36">
        <f t="shared" si="1"/>
        <v>20</v>
      </c>
      <c r="H11" s="36">
        <f t="shared" si="2"/>
        <v>20</v>
      </c>
      <c r="I11" s="36">
        <f t="shared" si="3"/>
        <v>19</v>
      </c>
      <c r="J11" s="36">
        <f t="shared" si="4"/>
        <v>15</v>
      </c>
      <c r="O11" t="s">
        <v>334</v>
      </c>
      <c r="P11">
        <v>9</v>
      </c>
      <c r="Q11">
        <v>16</v>
      </c>
      <c r="R11">
        <v>16</v>
      </c>
      <c r="S11">
        <v>15</v>
      </c>
      <c r="T11">
        <v>14</v>
      </c>
      <c r="U11">
        <v>14</v>
      </c>
    </row>
    <row r="12" spans="1:21" x14ac:dyDescent="0.2">
      <c r="A12" s="36" t="s">
        <v>236</v>
      </c>
      <c r="B12" s="36" t="s">
        <v>248</v>
      </c>
      <c r="C12" s="36" t="s">
        <v>257</v>
      </c>
      <c r="D12" s="36" t="s">
        <v>258</v>
      </c>
      <c r="E12" s="36">
        <f t="shared" si="5"/>
        <v>30</v>
      </c>
      <c r="F12" s="36">
        <f t="shared" si="0"/>
        <v>14</v>
      </c>
      <c r="G12" s="36">
        <f t="shared" si="1"/>
        <v>21</v>
      </c>
      <c r="H12" s="36">
        <f t="shared" si="2"/>
        <v>20</v>
      </c>
      <c r="I12" s="36">
        <f t="shared" si="3"/>
        <v>18</v>
      </c>
      <c r="J12" s="36">
        <f t="shared" si="4"/>
        <v>15</v>
      </c>
      <c r="O12" t="s">
        <v>350</v>
      </c>
      <c r="P12">
        <v>11</v>
      </c>
      <c r="Q12">
        <v>16</v>
      </c>
      <c r="R12">
        <v>16</v>
      </c>
      <c r="S12">
        <v>15</v>
      </c>
      <c r="T12">
        <v>15</v>
      </c>
      <c r="U12">
        <v>15</v>
      </c>
    </row>
    <row r="13" spans="1:21" x14ac:dyDescent="0.2">
      <c r="A13" s="36" t="s">
        <v>236</v>
      </c>
      <c r="B13" s="36" t="s">
        <v>248</v>
      </c>
      <c r="C13" s="36" t="s">
        <v>259</v>
      </c>
      <c r="D13" s="36" t="s">
        <v>260</v>
      </c>
      <c r="E13" s="36">
        <f t="shared" si="5"/>
        <v>30</v>
      </c>
      <c r="F13" s="36">
        <f t="shared" si="0"/>
        <v>13</v>
      </c>
      <c r="G13" s="36">
        <f t="shared" si="1"/>
        <v>18</v>
      </c>
      <c r="H13" s="36">
        <f t="shared" si="2"/>
        <v>17</v>
      </c>
      <c r="I13" s="36">
        <f t="shared" si="3"/>
        <v>16</v>
      </c>
      <c r="J13" s="36">
        <f t="shared" si="4"/>
        <v>14</v>
      </c>
      <c r="O13" t="s">
        <v>528</v>
      </c>
      <c r="P13">
        <v>30</v>
      </c>
      <c r="Q13">
        <v>30</v>
      </c>
      <c r="R13">
        <v>30</v>
      </c>
      <c r="S13">
        <v>30</v>
      </c>
      <c r="T13">
        <v>30</v>
      </c>
      <c r="U13">
        <v>30</v>
      </c>
    </row>
    <row r="14" spans="1:21" x14ac:dyDescent="0.2">
      <c r="A14" s="36" t="s">
        <v>236</v>
      </c>
      <c r="B14" s="36" t="s">
        <v>261</v>
      </c>
      <c r="C14" s="36" t="s">
        <v>262</v>
      </c>
      <c r="D14" s="36" t="s">
        <v>263</v>
      </c>
      <c r="E14" s="36">
        <f t="shared" si="5"/>
        <v>30</v>
      </c>
      <c r="F14" s="36">
        <f t="shared" si="0"/>
        <v>13</v>
      </c>
      <c r="G14" s="36">
        <f t="shared" si="1"/>
        <v>17</v>
      </c>
      <c r="H14" s="36">
        <f t="shared" si="2"/>
        <v>17</v>
      </c>
      <c r="I14" s="36">
        <f t="shared" si="3"/>
        <v>15</v>
      </c>
      <c r="J14" s="36">
        <f t="shared" si="4"/>
        <v>13</v>
      </c>
      <c r="O14" t="s">
        <v>263</v>
      </c>
      <c r="P14">
        <v>30</v>
      </c>
      <c r="Q14">
        <v>13</v>
      </c>
      <c r="R14">
        <v>17</v>
      </c>
      <c r="S14">
        <v>17</v>
      </c>
      <c r="T14">
        <v>15</v>
      </c>
      <c r="U14">
        <v>13</v>
      </c>
    </row>
    <row r="15" spans="1:21" x14ac:dyDescent="0.2">
      <c r="A15" s="36" t="s">
        <v>236</v>
      </c>
      <c r="B15" s="36" t="s">
        <v>261</v>
      </c>
      <c r="C15" s="36" t="s">
        <v>264</v>
      </c>
      <c r="D15" s="36" t="s">
        <v>265</v>
      </c>
      <c r="E15" s="36">
        <f t="shared" si="5"/>
        <v>30</v>
      </c>
      <c r="F15" s="36">
        <f t="shared" si="0"/>
        <v>26</v>
      </c>
      <c r="G15" s="36">
        <f t="shared" si="1"/>
        <v>30</v>
      </c>
      <c r="H15" s="36">
        <f t="shared" si="2"/>
        <v>26</v>
      </c>
      <c r="I15" s="36">
        <f t="shared" si="3"/>
        <v>27</v>
      </c>
      <c r="J15" s="36">
        <f t="shared" si="4"/>
        <v>23</v>
      </c>
      <c r="O15" t="s">
        <v>352</v>
      </c>
      <c r="P15">
        <v>12</v>
      </c>
      <c r="Q15">
        <v>15</v>
      </c>
      <c r="R15">
        <v>15</v>
      </c>
      <c r="S15">
        <v>15</v>
      </c>
      <c r="T15">
        <v>14</v>
      </c>
      <c r="U15">
        <v>14</v>
      </c>
    </row>
    <row r="16" spans="1:21" x14ac:dyDescent="0.2">
      <c r="A16" s="36" t="s">
        <v>236</v>
      </c>
      <c r="B16" s="36" t="s">
        <v>261</v>
      </c>
      <c r="C16" s="36" t="s">
        <v>266</v>
      </c>
      <c r="D16" s="36" t="s">
        <v>267</v>
      </c>
      <c r="E16" s="36">
        <f t="shared" si="5"/>
        <v>19</v>
      </c>
      <c r="F16" s="36">
        <f t="shared" si="0"/>
        <v>13</v>
      </c>
      <c r="G16" s="36">
        <f t="shared" si="1"/>
        <v>16</v>
      </c>
      <c r="H16" s="36">
        <f t="shared" si="2"/>
        <v>16</v>
      </c>
      <c r="I16" s="36">
        <f t="shared" si="3"/>
        <v>14</v>
      </c>
      <c r="J16" s="36">
        <f t="shared" si="4"/>
        <v>13</v>
      </c>
      <c r="O16" t="s">
        <v>66</v>
      </c>
      <c r="P16">
        <v>30</v>
      </c>
      <c r="Q16">
        <v>16</v>
      </c>
      <c r="R16">
        <v>30</v>
      </c>
      <c r="S16">
        <v>30</v>
      </c>
      <c r="T16">
        <v>30</v>
      </c>
      <c r="U16">
        <v>30</v>
      </c>
    </row>
    <row r="17" spans="1:21" x14ac:dyDescent="0.2">
      <c r="A17" s="36" t="s">
        <v>236</v>
      </c>
      <c r="B17" s="36" t="s">
        <v>261</v>
      </c>
      <c r="C17" s="36" t="s">
        <v>268</v>
      </c>
      <c r="D17" s="36" t="s">
        <v>269</v>
      </c>
      <c r="E17" s="36">
        <f t="shared" si="5"/>
        <v>9</v>
      </c>
      <c r="F17" s="36">
        <f t="shared" si="0"/>
        <v>7</v>
      </c>
      <c r="G17" s="36">
        <f t="shared" si="1"/>
        <v>10</v>
      </c>
      <c r="H17" s="36">
        <f t="shared" si="2"/>
        <v>11</v>
      </c>
      <c r="I17" s="36">
        <f t="shared" si="3"/>
        <v>8</v>
      </c>
      <c r="J17" s="36">
        <f t="shared" si="4"/>
        <v>8</v>
      </c>
      <c r="O17" t="s">
        <v>1</v>
      </c>
      <c r="P17">
        <v>25</v>
      </c>
      <c r="Q17">
        <v>13</v>
      </c>
      <c r="R17">
        <v>17</v>
      </c>
      <c r="S17">
        <v>16</v>
      </c>
      <c r="T17">
        <v>15</v>
      </c>
      <c r="U17">
        <v>13</v>
      </c>
    </row>
    <row r="18" spans="1:21" x14ac:dyDescent="0.2">
      <c r="A18" s="36" t="s">
        <v>236</v>
      </c>
      <c r="B18" s="36" t="s">
        <v>261</v>
      </c>
      <c r="C18" s="36" t="s">
        <v>270</v>
      </c>
      <c r="D18" s="36" t="s">
        <v>271</v>
      </c>
      <c r="E18" s="36">
        <f t="shared" si="5"/>
        <v>30</v>
      </c>
      <c r="F18" s="36">
        <f t="shared" si="0"/>
        <v>30</v>
      </c>
      <c r="G18" s="36">
        <f t="shared" si="1"/>
        <v>30</v>
      </c>
      <c r="H18" s="36">
        <f t="shared" si="2"/>
        <v>30</v>
      </c>
      <c r="I18" s="36">
        <f t="shared" si="3"/>
        <v>30</v>
      </c>
      <c r="J18" s="36">
        <f t="shared" si="4"/>
        <v>30</v>
      </c>
      <c r="O18" t="s">
        <v>513</v>
      </c>
      <c r="P18">
        <v>10</v>
      </c>
      <c r="Q18">
        <v>30</v>
      </c>
      <c r="R18">
        <v>30</v>
      </c>
      <c r="S18">
        <v>25</v>
      </c>
      <c r="T18">
        <v>30</v>
      </c>
      <c r="U18">
        <v>20</v>
      </c>
    </row>
    <row r="19" spans="1:21" x14ac:dyDescent="0.2">
      <c r="A19" s="36" t="s">
        <v>236</v>
      </c>
      <c r="B19" s="36" t="s">
        <v>261</v>
      </c>
      <c r="C19" s="36" t="s">
        <v>272</v>
      </c>
      <c r="D19" s="36" t="s">
        <v>273</v>
      </c>
      <c r="E19" s="36">
        <f t="shared" si="5"/>
        <v>30</v>
      </c>
      <c r="F19" s="36">
        <f t="shared" si="0"/>
        <v>13</v>
      </c>
      <c r="G19" s="36">
        <f t="shared" si="1"/>
        <v>18</v>
      </c>
      <c r="H19" s="36">
        <f t="shared" si="2"/>
        <v>17</v>
      </c>
      <c r="I19" s="36">
        <f t="shared" si="3"/>
        <v>16</v>
      </c>
      <c r="J19" s="36">
        <f t="shared" si="4"/>
        <v>14</v>
      </c>
      <c r="O19" t="s">
        <v>354</v>
      </c>
      <c r="P19">
        <v>11</v>
      </c>
      <c r="Q19">
        <v>19</v>
      </c>
      <c r="R19">
        <v>19</v>
      </c>
      <c r="S19">
        <v>18</v>
      </c>
      <c r="T19">
        <v>16</v>
      </c>
      <c r="U19">
        <v>17</v>
      </c>
    </row>
    <row r="20" spans="1:21" x14ac:dyDescent="0.2">
      <c r="A20" s="36" t="s">
        <v>236</v>
      </c>
      <c r="B20" s="36" t="s">
        <v>274</v>
      </c>
      <c r="C20" s="36" t="s">
        <v>275</v>
      </c>
      <c r="D20" s="36" t="s">
        <v>66</v>
      </c>
      <c r="E20" s="36">
        <f t="shared" si="5"/>
        <v>30</v>
      </c>
      <c r="F20" s="36">
        <f t="shared" si="0"/>
        <v>16</v>
      </c>
      <c r="G20" s="36">
        <f t="shared" si="1"/>
        <v>30</v>
      </c>
      <c r="H20" s="36">
        <f t="shared" si="2"/>
        <v>30</v>
      </c>
      <c r="I20" s="36">
        <f t="shared" si="3"/>
        <v>30</v>
      </c>
      <c r="J20" s="36">
        <f t="shared" si="4"/>
        <v>30</v>
      </c>
      <c r="O20" t="s">
        <v>417</v>
      </c>
      <c r="P20">
        <v>9</v>
      </c>
      <c r="Q20">
        <v>18</v>
      </c>
      <c r="R20">
        <v>16</v>
      </c>
      <c r="S20">
        <v>9</v>
      </c>
      <c r="T20">
        <v>9</v>
      </c>
      <c r="U20">
        <v>10</v>
      </c>
    </row>
    <row r="21" spans="1:21" x14ac:dyDescent="0.2">
      <c r="A21" s="36" t="s">
        <v>236</v>
      </c>
      <c r="B21" s="36" t="s">
        <v>274</v>
      </c>
      <c r="C21" s="36" t="s">
        <v>276</v>
      </c>
      <c r="D21" s="36" t="s">
        <v>1</v>
      </c>
      <c r="E21" s="36">
        <f t="shared" si="5"/>
        <v>25</v>
      </c>
      <c r="F21" s="36">
        <f t="shared" si="0"/>
        <v>13</v>
      </c>
      <c r="G21" s="36">
        <f t="shared" si="1"/>
        <v>17</v>
      </c>
      <c r="H21" s="36">
        <f t="shared" si="2"/>
        <v>16</v>
      </c>
      <c r="I21" s="36">
        <f t="shared" si="3"/>
        <v>15</v>
      </c>
      <c r="J21" s="36">
        <f t="shared" si="4"/>
        <v>13</v>
      </c>
      <c r="O21" t="s">
        <v>567</v>
      </c>
      <c r="P21">
        <v>13</v>
      </c>
      <c r="Q21">
        <v>9</v>
      </c>
      <c r="R21">
        <v>12</v>
      </c>
      <c r="S21">
        <v>13</v>
      </c>
      <c r="T21">
        <v>14</v>
      </c>
      <c r="U21">
        <v>13</v>
      </c>
    </row>
    <row r="22" spans="1:21" x14ac:dyDescent="0.2">
      <c r="A22" s="36" t="s">
        <v>236</v>
      </c>
      <c r="B22" s="36" t="s">
        <v>274</v>
      </c>
      <c r="C22" s="36" t="s">
        <v>277</v>
      </c>
      <c r="D22" s="36" t="s">
        <v>71</v>
      </c>
      <c r="E22" s="47">
        <f>E24</f>
        <v>30</v>
      </c>
      <c r="F22" s="47">
        <f t="shared" ref="F22:J22" si="6">F24</f>
        <v>16</v>
      </c>
      <c r="G22" s="47">
        <f t="shared" si="6"/>
        <v>26</v>
      </c>
      <c r="H22" s="47">
        <f t="shared" si="6"/>
        <v>24</v>
      </c>
      <c r="I22" s="47">
        <f t="shared" si="6"/>
        <v>23</v>
      </c>
      <c r="J22" s="47">
        <f t="shared" si="6"/>
        <v>17</v>
      </c>
      <c r="O22" t="s">
        <v>534</v>
      </c>
      <c r="P22">
        <v>16</v>
      </c>
      <c r="Q22">
        <v>30</v>
      </c>
      <c r="R22">
        <v>30</v>
      </c>
      <c r="S22">
        <v>30</v>
      </c>
      <c r="T22">
        <v>22</v>
      </c>
      <c r="U22">
        <v>21</v>
      </c>
    </row>
    <row r="23" spans="1:21" x14ac:dyDescent="0.2">
      <c r="A23" s="36" t="s">
        <v>236</v>
      </c>
      <c r="B23" s="36" t="s">
        <v>274</v>
      </c>
      <c r="C23" s="36" t="s">
        <v>278</v>
      </c>
      <c r="D23" s="36" t="s">
        <v>72</v>
      </c>
      <c r="E23" s="36">
        <f t="shared" si="5"/>
        <v>15</v>
      </c>
      <c r="F23" s="36">
        <f t="shared" si="0"/>
        <v>12</v>
      </c>
      <c r="G23" s="36">
        <f t="shared" si="1"/>
        <v>14</v>
      </c>
      <c r="H23" s="36">
        <f t="shared" si="2"/>
        <v>14</v>
      </c>
      <c r="I23" s="36">
        <f t="shared" si="3"/>
        <v>13</v>
      </c>
      <c r="J23" s="36">
        <f t="shared" si="4"/>
        <v>12</v>
      </c>
      <c r="O23" t="s">
        <v>530</v>
      </c>
      <c r="P23">
        <v>30</v>
      </c>
      <c r="Q23">
        <v>30</v>
      </c>
      <c r="R23">
        <v>30</v>
      </c>
      <c r="S23">
        <v>15</v>
      </c>
      <c r="T23">
        <v>17</v>
      </c>
      <c r="U23">
        <v>12</v>
      </c>
    </row>
    <row r="24" spans="1:21" x14ac:dyDescent="0.2">
      <c r="A24" s="36" t="s">
        <v>236</v>
      </c>
      <c r="B24" s="36" t="s">
        <v>274</v>
      </c>
      <c r="C24" s="36" t="s">
        <v>162</v>
      </c>
      <c r="D24" s="36" t="s">
        <v>73</v>
      </c>
      <c r="E24" s="36">
        <f t="shared" si="5"/>
        <v>30</v>
      </c>
      <c r="F24" s="36">
        <f t="shared" si="0"/>
        <v>16</v>
      </c>
      <c r="G24" s="36">
        <f t="shared" si="1"/>
        <v>26</v>
      </c>
      <c r="H24" s="36">
        <f t="shared" si="2"/>
        <v>24</v>
      </c>
      <c r="I24" s="36">
        <f t="shared" si="3"/>
        <v>23</v>
      </c>
      <c r="J24" s="36">
        <f t="shared" si="4"/>
        <v>17</v>
      </c>
      <c r="O24" t="s">
        <v>614</v>
      </c>
      <c r="P24">
        <v>15</v>
      </c>
      <c r="Q24">
        <v>10</v>
      </c>
      <c r="R24">
        <v>12</v>
      </c>
      <c r="S24">
        <v>14</v>
      </c>
      <c r="T24">
        <v>15</v>
      </c>
      <c r="U24">
        <v>14</v>
      </c>
    </row>
    <row r="25" spans="1:21" x14ac:dyDescent="0.2">
      <c r="A25" s="36" t="s">
        <v>236</v>
      </c>
      <c r="B25" s="36" t="s">
        <v>274</v>
      </c>
      <c r="C25" s="36" t="s">
        <v>279</v>
      </c>
      <c r="D25" s="36" t="s">
        <v>74</v>
      </c>
      <c r="E25" s="36">
        <f t="shared" si="5"/>
        <v>18</v>
      </c>
      <c r="F25" s="36">
        <f t="shared" si="0"/>
        <v>12</v>
      </c>
      <c r="G25" s="36">
        <f t="shared" si="1"/>
        <v>16</v>
      </c>
      <c r="H25" s="36">
        <f t="shared" si="2"/>
        <v>15</v>
      </c>
      <c r="I25" s="36">
        <f t="shared" si="3"/>
        <v>14</v>
      </c>
      <c r="J25" s="36">
        <f t="shared" si="4"/>
        <v>13</v>
      </c>
      <c r="O25" t="s">
        <v>603</v>
      </c>
      <c r="P25">
        <v>10</v>
      </c>
      <c r="Q25">
        <v>8</v>
      </c>
      <c r="R25">
        <v>10</v>
      </c>
      <c r="S25">
        <v>11</v>
      </c>
      <c r="T25">
        <v>12</v>
      </c>
      <c r="U25">
        <v>11</v>
      </c>
    </row>
    <row r="26" spans="1:21" x14ac:dyDescent="0.2">
      <c r="A26" s="36" t="s">
        <v>236</v>
      </c>
      <c r="B26" s="36" t="s">
        <v>274</v>
      </c>
      <c r="C26" s="36" t="s">
        <v>280</v>
      </c>
      <c r="D26" s="36" t="s">
        <v>75</v>
      </c>
      <c r="E26" s="36">
        <f t="shared" si="5"/>
        <v>30</v>
      </c>
      <c r="F26" s="36">
        <f t="shared" si="0"/>
        <v>13</v>
      </c>
      <c r="G26" s="36">
        <f t="shared" si="1"/>
        <v>18</v>
      </c>
      <c r="H26" s="36">
        <f t="shared" si="2"/>
        <v>17</v>
      </c>
      <c r="I26" s="36">
        <f t="shared" si="3"/>
        <v>15</v>
      </c>
      <c r="J26" s="36">
        <f t="shared" si="4"/>
        <v>14</v>
      </c>
      <c r="O26" t="s">
        <v>593</v>
      </c>
      <c r="P26">
        <v>30</v>
      </c>
      <c r="Q26">
        <v>13</v>
      </c>
      <c r="R26">
        <v>12</v>
      </c>
      <c r="S26">
        <v>12</v>
      </c>
      <c r="T26">
        <v>11</v>
      </c>
      <c r="U26">
        <v>11</v>
      </c>
    </row>
    <row r="27" spans="1:21" x14ac:dyDescent="0.2">
      <c r="A27" s="36" t="s">
        <v>236</v>
      </c>
      <c r="B27" s="36" t="s">
        <v>274</v>
      </c>
      <c r="C27" s="36" t="s">
        <v>281</v>
      </c>
      <c r="D27" s="36" t="s">
        <v>76</v>
      </c>
      <c r="E27" s="36">
        <f t="shared" si="5"/>
        <v>19</v>
      </c>
      <c r="F27" s="36">
        <f t="shared" si="0"/>
        <v>13</v>
      </c>
      <c r="G27" s="36">
        <f t="shared" si="1"/>
        <v>16</v>
      </c>
      <c r="H27" s="36">
        <f t="shared" si="2"/>
        <v>15</v>
      </c>
      <c r="I27" s="36">
        <f t="shared" si="3"/>
        <v>14</v>
      </c>
      <c r="J27" s="36">
        <f t="shared" si="4"/>
        <v>13</v>
      </c>
      <c r="O27" t="s">
        <v>337</v>
      </c>
      <c r="P27">
        <v>14</v>
      </c>
      <c r="Q27">
        <v>19</v>
      </c>
      <c r="R27">
        <v>20</v>
      </c>
      <c r="S27">
        <v>19</v>
      </c>
      <c r="T27">
        <v>17</v>
      </c>
      <c r="U27">
        <v>18</v>
      </c>
    </row>
    <row r="28" spans="1:21" x14ac:dyDescent="0.2">
      <c r="A28" s="36" t="s">
        <v>236</v>
      </c>
      <c r="B28" s="36" t="s">
        <v>274</v>
      </c>
      <c r="C28" s="36" t="s">
        <v>282</v>
      </c>
      <c r="D28" s="36" t="s">
        <v>77</v>
      </c>
      <c r="E28" s="36">
        <f t="shared" si="5"/>
        <v>24</v>
      </c>
      <c r="F28" s="36">
        <f t="shared" si="0"/>
        <v>13</v>
      </c>
      <c r="G28" s="36">
        <f t="shared" si="1"/>
        <v>17</v>
      </c>
      <c r="H28" s="36">
        <f t="shared" si="2"/>
        <v>16</v>
      </c>
      <c r="I28" s="36">
        <f t="shared" si="3"/>
        <v>15</v>
      </c>
      <c r="J28" s="36">
        <f t="shared" si="4"/>
        <v>13</v>
      </c>
      <c r="O28" t="s">
        <v>569</v>
      </c>
      <c r="P28">
        <v>11</v>
      </c>
      <c r="Q28">
        <v>9</v>
      </c>
      <c r="R28">
        <v>11</v>
      </c>
      <c r="S28">
        <v>12</v>
      </c>
      <c r="T28">
        <v>12</v>
      </c>
      <c r="U28">
        <v>12</v>
      </c>
    </row>
    <row r="29" spans="1:21" x14ac:dyDescent="0.2">
      <c r="A29" s="36" t="s">
        <v>236</v>
      </c>
      <c r="B29" s="36" t="s">
        <v>274</v>
      </c>
      <c r="C29" s="36" t="s">
        <v>283</v>
      </c>
      <c r="D29" s="36" t="s">
        <v>78</v>
      </c>
      <c r="E29" s="36">
        <f t="shared" si="5"/>
        <v>29</v>
      </c>
      <c r="F29" s="36">
        <f t="shared" si="0"/>
        <v>13</v>
      </c>
      <c r="G29" s="36">
        <f t="shared" si="1"/>
        <v>17</v>
      </c>
      <c r="H29" s="36">
        <f t="shared" si="2"/>
        <v>16</v>
      </c>
      <c r="I29" s="36">
        <f t="shared" si="3"/>
        <v>15</v>
      </c>
      <c r="J29" s="36">
        <f t="shared" si="4"/>
        <v>13</v>
      </c>
      <c r="O29" t="s">
        <v>448</v>
      </c>
      <c r="P29">
        <v>6</v>
      </c>
      <c r="Q29">
        <v>11</v>
      </c>
      <c r="R29">
        <v>19</v>
      </c>
      <c r="S29">
        <v>17</v>
      </c>
      <c r="T29">
        <v>19</v>
      </c>
      <c r="U29">
        <v>17</v>
      </c>
    </row>
    <row r="30" spans="1:21" x14ac:dyDescent="0.2">
      <c r="A30" s="36" t="s">
        <v>236</v>
      </c>
      <c r="B30" s="36" t="s">
        <v>274</v>
      </c>
      <c r="C30" s="36" t="s">
        <v>284</v>
      </c>
      <c r="D30" s="36" t="s">
        <v>79</v>
      </c>
      <c r="E30" s="36">
        <f t="shared" si="5"/>
        <v>30</v>
      </c>
      <c r="F30" s="36">
        <f t="shared" si="0"/>
        <v>21</v>
      </c>
      <c r="G30" s="36">
        <f t="shared" si="1"/>
        <v>30</v>
      </c>
      <c r="H30" s="36">
        <f t="shared" si="2"/>
        <v>30</v>
      </c>
      <c r="I30" s="36">
        <f t="shared" si="3"/>
        <v>29</v>
      </c>
      <c r="J30" s="36">
        <f t="shared" si="4"/>
        <v>22</v>
      </c>
      <c r="O30" t="s">
        <v>515</v>
      </c>
      <c r="P30">
        <v>7</v>
      </c>
      <c r="Q30">
        <v>11</v>
      </c>
      <c r="R30">
        <v>30</v>
      </c>
      <c r="S30">
        <v>30</v>
      </c>
      <c r="T30">
        <v>30</v>
      </c>
      <c r="U30">
        <v>24</v>
      </c>
    </row>
    <row r="31" spans="1:21" x14ac:dyDescent="0.2">
      <c r="A31" s="36" t="s">
        <v>236</v>
      </c>
      <c r="B31" s="36" t="s">
        <v>274</v>
      </c>
      <c r="C31" s="36" t="s">
        <v>285</v>
      </c>
      <c r="D31" s="36" t="s">
        <v>63</v>
      </c>
      <c r="E31" s="60">
        <v>12</v>
      </c>
      <c r="F31" s="60">
        <v>20</v>
      </c>
      <c r="G31" s="60">
        <v>20</v>
      </c>
      <c r="H31" s="60">
        <v>25</v>
      </c>
      <c r="I31" s="60">
        <v>25</v>
      </c>
      <c r="J31" s="60">
        <v>25</v>
      </c>
      <c r="O31" t="s">
        <v>308</v>
      </c>
      <c r="P31">
        <v>14</v>
      </c>
      <c r="Q31">
        <v>12</v>
      </c>
      <c r="R31">
        <v>15</v>
      </c>
      <c r="S31">
        <v>18</v>
      </c>
      <c r="T31">
        <v>17</v>
      </c>
      <c r="U31">
        <v>12</v>
      </c>
    </row>
    <row r="32" spans="1:21" x14ac:dyDescent="0.2">
      <c r="A32" s="36" t="s">
        <v>236</v>
      </c>
      <c r="B32" s="36" t="s">
        <v>274</v>
      </c>
      <c r="C32" s="36" t="s">
        <v>286</v>
      </c>
      <c r="D32" s="36" t="s">
        <v>80</v>
      </c>
      <c r="E32" s="36">
        <f t="shared" si="5"/>
        <v>20</v>
      </c>
      <c r="F32" s="36">
        <f t="shared" si="0"/>
        <v>13</v>
      </c>
      <c r="G32" s="36">
        <f t="shared" si="1"/>
        <v>17</v>
      </c>
      <c r="H32" s="36">
        <f t="shared" si="2"/>
        <v>17</v>
      </c>
      <c r="I32" s="36">
        <f t="shared" si="3"/>
        <v>15</v>
      </c>
      <c r="J32" s="36">
        <f t="shared" si="4"/>
        <v>13</v>
      </c>
      <c r="O32" t="s">
        <v>250</v>
      </c>
      <c r="P32">
        <v>14</v>
      </c>
      <c r="Q32">
        <v>11</v>
      </c>
      <c r="R32">
        <v>14</v>
      </c>
      <c r="S32">
        <v>13</v>
      </c>
      <c r="T32">
        <v>12</v>
      </c>
      <c r="U32">
        <v>11</v>
      </c>
    </row>
    <row r="33" spans="1:21" x14ac:dyDescent="0.2">
      <c r="A33" s="36" t="s">
        <v>236</v>
      </c>
      <c r="B33" s="36" t="s">
        <v>274</v>
      </c>
      <c r="C33" s="36" t="s">
        <v>287</v>
      </c>
      <c r="D33" s="36" t="s">
        <v>81</v>
      </c>
      <c r="E33" s="36">
        <f t="shared" si="5"/>
        <v>19</v>
      </c>
      <c r="F33" s="36">
        <f t="shared" si="0"/>
        <v>13</v>
      </c>
      <c r="G33" s="36">
        <f t="shared" si="1"/>
        <v>16</v>
      </c>
      <c r="H33" s="36">
        <f t="shared" si="2"/>
        <v>15</v>
      </c>
      <c r="I33" s="36">
        <f t="shared" si="3"/>
        <v>14</v>
      </c>
      <c r="J33" s="36">
        <f t="shared" si="4"/>
        <v>13</v>
      </c>
      <c r="O33" t="s">
        <v>340</v>
      </c>
      <c r="P33">
        <v>13</v>
      </c>
      <c r="Q33">
        <v>17</v>
      </c>
      <c r="R33">
        <v>15</v>
      </c>
      <c r="S33">
        <v>15</v>
      </c>
      <c r="T33">
        <v>14</v>
      </c>
      <c r="U33">
        <v>14</v>
      </c>
    </row>
    <row r="34" spans="1:21" x14ac:dyDescent="0.2">
      <c r="A34" s="36" t="s">
        <v>236</v>
      </c>
      <c r="B34" s="36" t="s">
        <v>274</v>
      </c>
      <c r="C34" s="36" t="s">
        <v>288</v>
      </c>
      <c r="D34" s="36" t="s">
        <v>82</v>
      </c>
      <c r="E34" s="36">
        <f t="shared" si="5"/>
        <v>11</v>
      </c>
      <c r="F34" s="36">
        <f t="shared" si="0"/>
        <v>10</v>
      </c>
      <c r="G34" s="36">
        <f t="shared" si="1"/>
        <v>16</v>
      </c>
      <c r="H34" s="36">
        <f t="shared" si="2"/>
        <v>26</v>
      </c>
      <c r="I34" s="36">
        <f t="shared" si="3"/>
        <v>24</v>
      </c>
      <c r="J34" s="36">
        <f t="shared" si="4"/>
        <v>13</v>
      </c>
      <c r="O34" t="s">
        <v>536</v>
      </c>
      <c r="P34">
        <v>10</v>
      </c>
      <c r="Q34">
        <v>15</v>
      </c>
      <c r="R34">
        <v>15</v>
      </c>
      <c r="S34">
        <v>14</v>
      </c>
      <c r="T34">
        <v>14</v>
      </c>
      <c r="U34">
        <v>14</v>
      </c>
    </row>
    <row r="35" spans="1:21" x14ac:dyDescent="0.2">
      <c r="A35" s="36" t="s">
        <v>236</v>
      </c>
      <c r="B35" s="36" t="s">
        <v>60</v>
      </c>
      <c r="C35" s="36" t="s">
        <v>289</v>
      </c>
      <c r="D35" s="36" t="s">
        <v>290</v>
      </c>
      <c r="E35" s="36">
        <f t="shared" si="5"/>
        <v>18</v>
      </c>
      <c r="F35" s="36">
        <f t="shared" si="0"/>
        <v>13</v>
      </c>
      <c r="G35" s="36">
        <f t="shared" si="1"/>
        <v>16</v>
      </c>
      <c r="H35" s="36">
        <f t="shared" si="2"/>
        <v>15</v>
      </c>
      <c r="I35" s="36">
        <f t="shared" si="3"/>
        <v>14</v>
      </c>
      <c r="J35" s="36">
        <f t="shared" si="4"/>
        <v>13</v>
      </c>
      <c r="O35" t="s">
        <v>609</v>
      </c>
      <c r="P35">
        <v>14</v>
      </c>
      <c r="Q35">
        <v>17</v>
      </c>
      <c r="R35">
        <v>17</v>
      </c>
      <c r="S35">
        <v>16</v>
      </c>
      <c r="T35">
        <v>15</v>
      </c>
      <c r="U35">
        <v>16</v>
      </c>
    </row>
    <row r="36" spans="1:21" x14ac:dyDescent="0.2">
      <c r="A36" s="36" t="s">
        <v>236</v>
      </c>
      <c r="B36" s="36" t="s">
        <v>60</v>
      </c>
      <c r="C36" s="36" t="s">
        <v>291</v>
      </c>
      <c r="D36" s="36" t="s">
        <v>292</v>
      </c>
      <c r="E36" s="36">
        <f t="shared" si="5"/>
        <v>16</v>
      </c>
      <c r="F36" s="36">
        <f t="shared" si="0"/>
        <v>12</v>
      </c>
      <c r="G36" s="36">
        <f t="shared" si="1"/>
        <v>15</v>
      </c>
      <c r="H36" s="36">
        <f t="shared" si="2"/>
        <v>14</v>
      </c>
      <c r="I36" s="36">
        <f t="shared" si="3"/>
        <v>13</v>
      </c>
      <c r="J36" s="36">
        <f t="shared" si="4"/>
        <v>12</v>
      </c>
      <c r="O36" t="s">
        <v>342</v>
      </c>
      <c r="P36">
        <v>9</v>
      </c>
      <c r="Q36">
        <v>21</v>
      </c>
      <c r="R36">
        <v>21</v>
      </c>
      <c r="S36">
        <v>18</v>
      </c>
      <c r="T36">
        <v>18</v>
      </c>
      <c r="U36">
        <v>19</v>
      </c>
    </row>
    <row r="37" spans="1:21" x14ac:dyDescent="0.2">
      <c r="A37" s="36" t="s">
        <v>236</v>
      </c>
      <c r="B37" s="36" t="s">
        <v>60</v>
      </c>
      <c r="C37" s="36" t="s">
        <v>293</v>
      </c>
      <c r="D37" s="36" t="s">
        <v>294</v>
      </c>
      <c r="E37" s="36">
        <f t="shared" si="5"/>
        <v>23</v>
      </c>
      <c r="F37" s="36">
        <f t="shared" si="0"/>
        <v>13</v>
      </c>
      <c r="G37" s="36">
        <f t="shared" si="1"/>
        <v>17</v>
      </c>
      <c r="H37" s="36">
        <f t="shared" si="2"/>
        <v>16</v>
      </c>
      <c r="I37" s="36">
        <f t="shared" si="3"/>
        <v>15</v>
      </c>
      <c r="J37" s="36">
        <f t="shared" si="4"/>
        <v>13</v>
      </c>
      <c r="O37" t="s">
        <v>252</v>
      </c>
      <c r="P37">
        <v>16</v>
      </c>
      <c r="Q37">
        <v>12</v>
      </c>
      <c r="R37">
        <v>16</v>
      </c>
      <c r="S37">
        <v>17</v>
      </c>
      <c r="T37">
        <v>17</v>
      </c>
      <c r="U37">
        <v>14</v>
      </c>
    </row>
    <row r="38" spans="1:21" x14ac:dyDescent="0.2">
      <c r="A38" s="36" t="s">
        <v>236</v>
      </c>
      <c r="B38" s="36" t="s">
        <v>60</v>
      </c>
      <c r="C38" s="36" t="s">
        <v>295</v>
      </c>
      <c r="D38" s="36" t="s">
        <v>296</v>
      </c>
      <c r="E38" s="36">
        <f t="shared" si="5"/>
        <v>18</v>
      </c>
      <c r="F38" s="36">
        <f t="shared" si="0"/>
        <v>12</v>
      </c>
      <c r="G38" s="36">
        <f t="shared" si="1"/>
        <v>16</v>
      </c>
      <c r="H38" s="36">
        <f t="shared" si="2"/>
        <v>15</v>
      </c>
      <c r="I38" s="36">
        <f t="shared" si="3"/>
        <v>14</v>
      </c>
      <c r="J38" s="36">
        <f t="shared" si="4"/>
        <v>13</v>
      </c>
      <c r="O38" t="s">
        <v>310</v>
      </c>
      <c r="P38">
        <v>24</v>
      </c>
      <c r="Q38">
        <v>12</v>
      </c>
      <c r="R38">
        <v>18</v>
      </c>
      <c r="S38">
        <v>20</v>
      </c>
      <c r="T38">
        <v>15</v>
      </c>
      <c r="U38">
        <v>13</v>
      </c>
    </row>
    <row r="39" spans="1:21" x14ac:dyDescent="0.2">
      <c r="A39" s="36" t="s">
        <v>236</v>
      </c>
      <c r="B39" s="36" t="s">
        <v>297</v>
      </c>
      <c r="C39" s="36" t="s">
        <v>298</v>
      </c>
      <c r="D39" s="36" t="s">
        <v>299</v>
      </c>
      <c r="E39" s="36">
        <f t="shared" si="5"/>
        <v>17</v>
      </c>
      <c r="F39" s="36">
        <f t="shared" si="0"/>
        <v>12</v>
      </c>
      <c r="G39" s="36">
        <f t="shared" si="1"/>
        <v>14</v>
      </c>
      <c r="H39" s="36">
        <f t="shared" si="2"/>
        <v>12</v>
      </c>
      <c r="I39" s="36">
        <f t="shared" si="3"/>
        <v>12</v>
      </c>
      <c r="J39" s="36">
        <f t="shared" si="4"/>
        <v>12</v>
      </c>
      <c r="O39" t="s">
        <v>254</v>
      </c>
      <c r="P39">
        <v>30</v>
      </c>
      <c r="Q39">
        <v>18</v>
      </c>
      <c r="R39">
        <v>30</v>
      </c>
      <c r="S39">
        <v>25</v>
      </c>
      <c r="T39">
        <v>23</v>
      </c>
      <c r="U39">
        <v>18</v>
      </c>
    </row>
    <row r="40" spans="1:21" x14ac:dyDescent="0.2">
      <c r="A40" s="36" t="s">
        <v>236</v>
      </c>
      <c r="B40" s="36" t="s">
        <v>297</v>
      </c>
      <c r="C40" s="36" t="s">
        <v>300</v>
      </c>
      <c r="D40" s="36" t="s">
        <v>301</v>
      </c>
      <c r="E40" s="36">
        <f t="shared" si="5"/>
        <v>30</v>
      </c>
      <c r="F40" s="36">
        <f t="shared" si="0"/>
        <v>18</v>
      </c>
      <c r="G40" s="36">
        <f t="shared" si="1"/>
        <v>30</v>
      </c>
      <c r="H40" s="36">
        <f t="shared" si="2"/>
        <v>28</v>
      </c>
      <c r="I40" s="36">
        <f t="shared" si="3"/>
        <v>28</v>
      </c>
      <c r="J40" s="36">
        <f t="shared" si="4"/>
        <v>19</v>
      </c>
      <c r="O40" t="s">
        <v>558</v>
      </c>
      <c r="P40">
        <v>16</v>
      </c>
      <c r="Q40">
        <v>10</v>
      </c>
      <c r="R40">
        <v>11</v>
      </c>
      <c r="S40">
        <v>12</v>
      </c>
      <c r="T40">
        <v>11</v>
      </c>
      <c r="U40">
        <v>11</v>
      </c>
    </row>
    <row r="41" spans="1:21" x14ac:dyDescent="0.2">
      <c r="A41" s="36" t="s">
        <v>236</v>
      </c>
      <c r="B41" s="36" t="s">
        <v>297</v>
      </c>
      <c r="C41" s="36" t="s">
        <v>302</v>
      </c>
      <c r="D41" s="36" t="s">
        <v>303</v>
      </c>
      <c r="E41" s="36">
        <f t="shared" si="5"/>
        <v>13</v>
      </c>
      <c r="F41" s="36">
        <f t="shared" si="0"/>
        <v>10</v>
      </c>
      <c r="G41" s="36">
        <f t="shared" si="1"/>
        <v>13</v>
      </c>
      <c r="H41" s="36">
        <f t="shared" si="2"/>
        <v>12</v>
      </c>
      <c r="I41" s="36">
        <f t="shared" si="3"/>
        <v>11</v>
      </c>
      <c r="J41" s="36">
        <f t="shared" si="4"/>
        <v>10</v>
      </c>
      <c r="O41" t="s">
        <v>290</v>
      </c>
      <c r="P41">
        <v>18</v>
      </c>
      <c r="Q41">
        <v>13</v>
      </c>
      <c r="R41">
        <v>16</v>
      </c>
      <c r="S41">
        <v>15</v>
      </c>
      <c r="T41">
        <v>14</v>
      </c>
      <c r="U41">
        <v>13</v>
      </c>
    </row>
    <row r="42" spans="1:21" x14ac:dyDescent="0.2">
      <c r="A42" s="36" t="s">
        <v>236</v>
      </c>
      <c r="B42" s="36" t="s">
        <v>304</v>
      </c>
      <c r="C42" s="36" t="s">
        <v>305</v>
      </c>
      <c r="D42" s="36" t="s">
        <v>306</v>
      </c>
      <c r="E42" s="36">
        <f t="shared" si="5"/>
        <v>30</v>
      </c>
      <c r="F42" s="36">
        <f t="shared" si="0"/>
        <v>30</v>
      </c>
      <c r="G42" s="36">
        <f t="shared" si="1"/>
        <v>30</v>
      </c>
      <c r="H42" s="36">
        <f t="shared" si="2"/>
        <v>30</v>
      </c>
      <c r="I42" s="36">
        <f t="shared" si="3"/>
        <v>30</v>
      </c>
      <c r="J42" s="36">
        <f t="shared" si="4"/>
        <v>30</v>
      </c>
      <c r="O42" t="s">
        <v>72</v>
      </c>
      <c r="P42">
        <v>15</v>
      </c>
      <c r="Q42">
        <v>12</v>
      </c>
      <c r="R42">
        <v>14</v>
      </c>
      <c r="S42">
        <v>14</v>
      </c>
      <c r="T42">
        <v>13</v>
      </c>
      <c r="U42">
        <v>12</v>
      </c>
    </row>
    <row r="43" spans="1:21" x14ac:dyDescent="0.2">
      <c r="A43" s="36" t="s">
        <v>236</v>
      </c>
      <c r="B43" s="36" t="s">
        <v>304</v>
      </c>
      <c r="C43" s="36" t="s">
        <v>307</v>
      </c>
      <c r="D43" s="36" t="s">
        <v>308</v>
      </c>
      <c r="E43" s="36">
        <f t="shared" si="5"/>
        <v>14</v>
      </c>
      <c r="F43" s="36">
        <f t="shared" si="0"/>
        <v>12</v>
      </c>
      <c r="G43" s="36">
        <f t="shared" si="1"/>
        <v>15</v>
      </c>
      <c r="H43" s="36">
        <f t="shared" si="2"/>
        <v>18</v>
      </c>
      <c r="I43" s="36">
        <f t="shared" si="3"/>
        <v>17</v>
      </c>
      <c r="J43" s="36">
        <f t="shared" si="4"/>
        <v>12</v>
      </c>
      <c r="O43" t="s">
        <v>616</v>
      </c>
      <c r="P43">
        <v>30</v>
      </c>
      <c r="Q43">
        <v>10</v>
      </c>
      <c r="R43">
        <v>11</v>
      </c>
      <c r="S43">
        <v>10</v>
      </c>
      <c r="T43">
        <v>10</v>
      </c>
      <c r="U43">
        <v>10</v>
      </c>
    </row>
    <row r="44" spans="1:21" x14ac:dyDescent="0.2">
      <c r="A44" s="36" t="s">
        <v>236</v>
      </c>
      <c r="B44" s="36" t="s">
        <v>304</v>
      </c>
      <c r="C44" s="36" t="s">
        <v>309</v>
      </c>
      <c r="D44" s="36" t="s">
        <v>310</v>
      </c>
      <c r="E44" s="36">
        <f t="shared" si="5"/>
        <v>24</v>
      </c>
      <c r="F44" s="36">
        <f t="shared" si="0"/>
        <v>12</v>
      </c>
      <c r="G44" s="36">
        <f t="shared" si="1"/>
        <v>18</v>
      </c>
      <c r="H44" s="36">
        <f t="shared" si="2"/>
        <v>20</v>
      </c>
      <c r="I44" s="36">
        <f t="shared" si="3"/>
        <v>15</v>
      </c>
      <c r="J44" s="36">
        <f t="shared" si="4"/>
        <v>13</v>
      </c>
      <c r="O44" t="s">
        <v>611</v>
      </c>
      <c r="P44">
        <v>8</v>
      </c>
      <c r="Q44">
        <v>7</v>
      </c>
      <c r="R44">
        <v>9</v>
      </c>
      <c r="S44">
        <v>11</v>
      </c>
      <c r="T44">
        <v>11</v>
      </c>
      <c r="U44">
        <v>10</v>
      </c>
    </row>
    <row r="45" spans="1:21" x14ac:dyDescent="0.2">
      <c r="A45" s="36" t="s">
        <v>236</v>
      </c>
      <c r="B45" s="36" t="s">
        <v>304</v>
      </c>
      <c r="C45" s="36" t="s">
        <v>311</v>
      </c>
      <c r="D45" s="36" t="s">
        <v>312</v>
      </c>
      <c r="E45" s="36">
        <f t="shared" si="5"/>
        <v>15</v>
      </c>
      <c r="F45" s="36">
        <f t="shared" si="0"/>
        <v>12</v>
      </c>
      <c r="G45" s="36">
        <f t="shared" si="1"/>
        <v>14</v>
      </c>
      <c r="H45" s="36">
        <f t="shared" si="2"/>
        <v>14</v>
      </c>
      <c r="I45" s="36">
        <f t="shared" si="3"/>
        <v>13</v>
      </c>
      <c r="J45" s="36">
        <f t="shared" si="4"/>
        <v>12</v>
      </c>
      <c r="O45" t="s">
        <v>605</v>
      </c>
      <c r="P45">
        <v>14</v>
      </c>
      <c r="Q45">
        <v>9</v>
      </c>
      <c r="R45">
        <v>12</v>
      </c>
      <c r="S45">
        <v>14</v>
      </c>
      <c r="T45">
        <v>14</v>
      </c>
      <c r="U45">
        <v>13</v>
      </c>
    </row>
    <row r="46" spans="1:21" x14ac:dyDescent="0.2">
      <c r="A46" s="36" t="s">
        <v>236</v>
      </c>
      <c r="B46" s="36" t="s">
        <v>304</v>
      </c>
      <c r="C46" s="36" t="s">
        <v>313</v>
      </c>
      <c r="D46" s="36" t="s">
        <v>314</v>
      </c>
      <c r="E46" s="36">
        <f t="shared" si="5"/>
        <v>21</v>
      </c>
      <c r="F46" s="36">
        <f t="shared" si="0"/>
        <v>13</v>
      </c>
      <c r="G46" s="36">
        <f t="shared" si="1"/>
        <v>17</v>
      </c>
      <c r="H46" s="36">
        <f t="shared" si="2"/>
        <v>16</v>
      </c>
      <c r="I46" s="36">
        <f t="shared" si="3"/>
        <v>15</v>
      </c>
      <c r="J46" s="36">
        <f t="shared" si="4"/>
        <v>13</v>
      </c>
      <c r="O46" t="s">
        <v>356</v>
      </c>
      <c r="P46">
        <v>11</v>
      </c>
      <c r="Q46">
        <v>22</v>
      </c>
      <c r="R46">
        <v>12</v>
      </c>
      <c r="S46">
        <v>11</v>
      </c>
      <c r="T46">
        <v>10</v>
      </c>
      <c r="U46">
        <v>11</v>
      </c>
    </row>
    <row r="47" spans="1:21" x14ac:dyDescent="0.2">
      <c r="A47" s="36" t="s">
        <v>236</v>
      </c>
      <c r="B47" s="36" t="s">
        <v>304</v>
      </c>
      <c r="C47" s="36" t="s">
        <v>315</v>
      </c>
      <c r="D47" s="36" t="s">
        <v>316</v>
      </c>
      <c r="E47" s="36">
        <f t="shared" si="5"/>
        <v>30</v>
      </c>
      <c r="F47" s="36">
        <f t="shared" si="0"/>
        <v>30</v>
      </c>
      <c r="G47" s="36">
        <f t="shared" si="1"/>
        <v>30</v>
      </c>
      <c r="H47" s="36">
        <f t="shared" si="2"/>
        <v>18</v>
      </c>
      <c r="I47" s="36">
        <f t="shared" si="3"/>
        <v>17</v>
      </c>
      <c r="J47" s="36">
        <f t="shared" si="4"/>
        <v>20</v>
      </c>
      <c r="O47" t="s">
        <v>358</v>
      </c>
      <c r="P47">
        <v>11</v>
      </c>
      <c r="Q47">
        <v>17</v>
      </c>
      <c r="R47">
        <v>18</v>
      </c>
      <c r="S47">
        <v>17</v>
      </c>
      <c r="T47">
        <v>17</v>
      </c>
      <c r="U47">
        <v>17</v>
      </c>
    </row>
    <row r="48" spans="1:21" x14ac:dyDescent="0.2">
      <c r="A48" s="36" t="s">
        <v>236</v>
      </c>
      <c r="B48" s="36" t="s">
        <v>304</v>
      </c>
      <c r="C48" s="36" t="s">
        <v>317</v>
      </c>
      <c r="D48" s="36" t="s">
        <v>318</v>
      </c>
      <c r="E48" s="36">
        <f t="shared" si="5"/>
        <v>20</v>
      </c>
      <c r="F48" s="36">
        <f t="shared" si="0"/>
        <v>13</v>
      </c>
      <c r="G48" s="36">
        <f t="shared" si="1"/>
        <v>15</v>
      </c>
      <c r="H48" s="36">
        <f t="shared" si="2"/>
        <v>12</v>
      </c>
      <c r="I48" s="36">
        <f t="shared" si="3"/>
        <v>11</v>
      </c>
      <c r="J48" s="36">
        <f t="shared" si="4"/>
        <v>11</v>
      </c>
      <c r="O48" t="s">
        <v>360</v>
      </c>
      <c r="P48">
        <v>10</v>
      </c>
      <c r="Q48">
        <v>13</v>
      </c>
      <c r="R48">
        <v>15</v>
      </c>
      <c r="S48">
        <v>12</v>
      </c>
      <c r="T48">
        <v>12</v>
      </c>
      <c r="U48">
        <v>14</v>
      </c>
    </row>
    <row r="49" spans="1:21" x14ac:dyDescent="0.2">
      <c r="A49" s="36" t="s">
        <v>236</v>
      </c>
      <c r="B49" s="36" t="s">
        <v>304</v>
      </c>
      <c r="C49" s="36" t="s">
        <v>319</v>
      </c>
      <c r="D49" s="36" t="s">
        <v>320</v>
      </c>
      <c r="E49" s="36">
        <f t="shared" si="5"/>
        <v>25</v>
      </c>
      <c r="F49" s="36">
        <f t="shared" si="0"/>
        <v>13</v>
      </c>
      <c r="G49" s="36">
        <f t="shared" si="1"/>
        <v>17</v>
      </c>
      <c r="H49" s="36">
        <f t="shared" si="2"/>
        <v>16</v>
      </c>
      <c r="I49" s="36">
        <f t="shared" si="3"/>
        <v>15</v>
      </c>
      <c r="J49" s="36">
        <f t="shared" si="4"/>
        <v>13</v>
      </c>
      <c r="O49" t="s">
        <v>292</v>
      </c>
      <c r="P49">
        <v>16</v>
      </c>
      <c r="Q49">
        <v>12</v>
      </c>
      <c r="R49">
        <v>15</v>
      </c>
      <c r="S49">
        <v>14</v>
      </c>
      <c r="T49">
        <v>13</v>
      </c>
      <c r="U49">
        <v>12</v>
      </c>
    </row>
    <row r="50" spans="1:21" x14ac:dyDescent="0.2">
      <c r="A50" s="36" t="s">
        <v>236</v>
      </c>
      <c r="B50" s="36" t="s">
        <v>304</v>
      </c>
      <c r="C50" s="36" t="s">
        <v>321</v>
      </c>
      <c r="D50" s="36" t="s">
        <v>322</v>
      </c>
      <c r="E50" s="36">
        <f t="shared" si="5"/>
        <v>12</v>
      </c>
      <c r="F50" s="36">
        <f t="shared" si="0"/>
        <v>11</v>
      </c>
      <c r="G50" s="36">
        <f t="shared" si="1"/>
        <v>14</v>
      </c>
      <c r="H50" s="36">
        <f t="shared" si="2"/>
        <v>19</v>
      </c>
      <c r="I50" s="36">
        <f t="shared" si="3"/>
        <v>19</v>
      </c>
      <c r="J50" s="36">
        <f t="shared" si="4"/>
        <v>12</v>
      </c>
      <c r="O50" t="s">
        <v>571</v>
      </c>
      <c r="P50">
        <v>12</v>
      </c>
      <c r="Q50">
        <v>9</v>
      </c>
      <c r="R50">
        <v>11</v>
      </c>
      <c r="S50">
        <v>12</v>
      </c>
      <c r="T50">
        <v>12</v>
      </c>
      <c r="U50">
        <v>12</v>
      </c>
    </row>
    <row r="51" spans="1:21" x14ac:dyDescent="0.2">
      <c r="A51" s="36" t="s">
        <v>236</v>
      </c>
      <c r="B51" s="36" t="s">
        <v>304</v>
      </c>
      <c r="C51" s="36" t="s">
        <v>323</v>
      </c>
      <c r="D51" s="36" t="s">
        <v>324</v>
      </c>
      <c r="E51" s="36">
        <f t="shared" si="5"/>
        <v>16</v>
      </c>
      <c r="F51" s="36">
        <f t="shared" si="0"/>
        <v>12</v>
      </c>
      <c r="G51" s="36">
        <f t="shared" si="1"/>
        <v>15</v>
      </c>
      <c r="H51" s="36">
        <f t="shared" si="2"/>
        <v>14</v>
      </c>
      <c r="I51" s="36">
        <f t="shared" si="3"/>
        <v>13</v>
      </c>
      <c r="J51" s="36">
        <f t="shared" si="4"/>
        <v>12</v>
      </c>
      <c r="O51" t="s">
        <v>362</v>
      </c>
      <c r="P51">
        <v>11</v>
      </c>
      <c r="Q51">
        <v>15</v>
      </c>
      <c r="R51">
        <v>15</v>
      </c>
      <c r="S51">
        <v>14</v>
      </c>
      <c r="T51">
        <v>14</v>
      </c>
      <c r="U51">
        <v>14</v>
      </c>
    </row>
    <row r="52" spans="1:21" x14ac:dyDescent="0.2">
      <c r="A52" s="36" t="s">
        <v>236</v>
      </c>
      <c r="B52" s="36" t="s">
        <v>304</v>
      </c>
      <c r="C52" s="36" t="s">
        <v>325</v>
      </c>
      <c r="D52" s="36" t="s">
        <v>326</v>
      </c>
      <c r="E52" s="36">
        <f t="shared" si="5"/>
        <v>14</v>
      </c>
      <c r="F52" s="36">
        <f t="shared" si="0"/>
        <v>11</v>
      </c>
      <c r="G52" s="36">
        <f t="shared" si="1"/>
        <v>14</v>
      </c>
      <c r="H52" s="36">
        <f t="shared" si="2"/>
        <v>13</v>
      </c>
      <c r="I52" s="36">
        <f t="shared" si="3"/>
        <v>12</v>
      </c>
      <c r="J52" s="36">
        <f t="shared" si="4"/>
        <v>11</v>
      </c>
      <c r="O52" t="s">
        <v>618</v>
      </c>
      <c r="P52">
        <v>10</v>
      </c>
      <c r="Q52">
        <v>8</v>
      </c>
      <c r="R52">
        <v>9</v>
      </c>
      <c r="S52">
        <v>9</v>
      </c>
      <c r="T52">
        <v>9</v>
      </c>
      <c r="U52">
        <v>9</v>
      </c>
    </row>
    <row r="53" spans="1:21" x14ac:dyDescent="0.2">
      <c r="A53" s="36" t="s">
        <v>236</v>
      </c>
      <c r="B53" s="36" t="s">
        <v>304</v>
      </c>
      <c r="C53" s="36" t="s">
        <v>327</v>
      </c>
      <c r="D53" s="36" t="s">
        <v>328</v>
      </c>
      <c r="E53" s="36">
        <f t="shared" si="5"/>
        <v>14</v>
      </c>
      <c r="F53" s="36">
        <f t="shared" si="0"/>
        <v>20</v>
      </c>
      <c r="G53" s="36">
        <f t="shared" si="1"/>
        <v>21</v>
      </c>
      <c r="H53" s="36">
        <f t="shared" si="2"/>
        <v>19</v>
      </c>
      <c r="I53" s="36">
        <f t="shared" si="3"/>
        <v>18</v>
      </c>
      <c r="J53" s="36">
        <f t="shared" si="4"/>
        <v>19</v>
      </c>
      <c r="O53" t="s">
        <v>239</v>
      </c>
      <c r="P53">
        <v>19</v>
      </c>
      <c r="Q53">
        <v>14</v>
      </c>
      <c r="R53">
        <v>15</v>
      </c>
      <c r="S53">
        <v>15</v>
      </c>
      <c r="T53">
        <v>12</v>
      </c>
      <c r="U53">
        <v>15</v>
      </c>
    </row>
    <row r="54" spans="1:21" x14ac:dyDescent="0.2">
      <c r="A54" s="36" t="s">
        <v>236</v>
      </c>
      <c r="B54" s="36" t="s">
        <v>304</v>
      </c>
      <c r="C54" s="36" t="s">
        <v>329</v>
      </c>
      <c r="D54" s="36" t="s">
        <v>330</v>
      </c>
      <c r="E54" s="36">
        <f t="shared" si="5"/>
        <v>30</v>
      </c>
      <c r="F54" s="36">
        <f t="shared" si="0"/>
        <v>17</v>
      </c>
      <c r="G54" s="36">
        <f t="shared" si="1"/>
        <v>21</v>
      </c>
      <c r="H54" s="36">
        <f t="shared" si="2"/>
        <v>12</v>
      </c>
      <c r="I54" s="36">
        <f t="shared" si="3"/>
        <v>11</v>
      </c>
      <c r="J54" s="36">
        <f t="shared" si="4"/>
        <v>15</v>
      </c>
      <c r="O54" t="s">
        <v>560</v>
      </c>
      <c r="P54">
        <v>30</v>
      </c>
      <c r="Q54">
        <v>14</v>
      </c>
      <c r="R54">
        <v>14</v>
      </c>
      <c r="S54">
        <v>13</v>
      </c>
      <c r="T54">
        <v>12</v>
      </c>
      <c r="U54">
        <v>12</v>
      </c>
    </row>
    <row r="55" spans="1:21" x14ac:dyDescent="0.2">
      <c r="A55" s="36" t="s">
        <v>236</v>
      </c>
      <c r="B55" s="36" t="s">
        <v>304</v>
      </c>
      <c r="C55" s="36" t="s">
        <v>331</v>
      </c>
      <c r="D55" s="36" t="s">
        <v>332</v>
      </c>
      <c r="E55" s="36">
        <f t="shared" si="5"/>
        <v>30</v>
      </c>
      <c r="F55" s="36">
        <f t="shared" si="0"/>
        <v>15</v>
      </c>
      <c r="G55" s="36">
        <f t="shared" si="1"/>
        <v>18</v>
      </c>
      <c r="H55" s="36">
        <f t="shared" si="2"/>
        <v>16</v>
      </c>
      <c r="I55" s="36">
        <f t="shared" si="3"/>
        <v>16</v>
      </c>
      <c r="J55" s="36">
        <f t="shared" si="4"/>
        <v>15</v>
      </c>
      <c r="O55" t="s">
        <v>428</v>
      </c>
      <c r="P55">
        <v>30</v>
      </c>
      <c r="Q55">
        <v>14</v>
      </c>
      <c r="R55">
        <v>20</v>
      </c>
      <c r="S55">
        <v>15</v>
      </c>
      <c r="T55">
        <v>14</v>
      </c>
      <c r="U55">
        <v>14</v>
      </c>
    </row>
    <row r="56" spans="1:21" x14ac:dyDescent="0.2">
      <c r="A56" s="36" t="s">
        <v>333</v>
      </c>
      <c r="B56" s="36" t="s">
        <v>333</v>
      </c>
      <c r="C56" s="36" t="s">
        <v>333</v>
      </c>
      <c r="D56" s="36" t="s">
        <v>334</v>
      </c>
      <c r="E56" s="36">
        <f t="shared" si="5"/>
        <v>9</v>
      </c>
      <c r="F56" s="36">
        <f t="shared" si="0"/>
        <v>16</v>
      </c>
      <c r="G56" s="36">
        <f t="shared" si="1"/>
        <v>16</v>
      </c>
      <c r="H56" s="36">
        <f t="shared" si="2"/>
        <v>15</v>
      </c>
      <c r="I56" s="36">
        <f t="shared" si="3"/>
        <v>14</v>
      </c>
      <c r="J56" s="36">
        <f t="shared" si="4"/>
        <v>14</v>
      </c>
      <c r="O56" t="s">
        <v>299</v>
      </c>
      <c r="P56">
        <v>17</v>
      </c>
      <c r="Q56">
        <v>12</v>
      </c>
      <c r="R56">
        <v>14</v>
      </c>
      <c r="S56">
        <v>12</v>
      </c>
      <c r="T56">
        <v>12</v>
      </c>
      <c r="U56">
        <v>12</v>
      </c>
    </row>
    <row r="57" spans="1:21" x14ac:dyDescent="0.2">
      <c r="A57" s="36" t="s">
        <v>335</v>
      </c>
      <c r="B57" s="36" t="s">
        <v>336</v>
      </c>
      <c r="C57" s="36" t="s">
        <v>335</v>
      </c>
      <c r="D57" s="36" t="s">
        <v>337</v>
      </c>
      <c r="E57" s="36">
        <f t="shared" si="5"/>
        <v>14</v>
      </c>
      <c r="F57" s="36">
        <f t="shared" si="0"/>
        <v>19</v>
      </c>
      <c r="G57" s="36">
        <f t="shared" si="1"/>
        <v>20</v>
      </c>
      <c r="H57" s="36">
        <f t="shared" si="2"/>
        <v>19</v>
      </c>
      <c r="I57" s="36">
        <f t="shared" si="3"/>
        <v>17</v>
      </c>
      <c r="J57" s="36">
        <f t="shared" si="4"/>
        <v>18</v>
      </c>
      <c r="O57" t="s">
        <v>364</v>
      </c>
      <c r="P57">
        <v>10</v>
      </c>
      <c r="Q57">
        <v>14</v>
      </c>
      <c r="R57">
        <v>14</v>
      </c>
      <c r="S57">
        <v>14</v>
      </c>
      <c r="T57">
        <v>13</v>
      </c>
      <c r="U57">
        <v>13</v>
      </c>
    </row>
    <row r="58" spans="1:21" x14ac:dyDescent="0.2">
      <c r="A58" s="36" t="s">
        <v>338</v>
      </c>
      <c r="B58" s="36" t="s">
        <v>339</v>
      </c>
      <c r="C58" s="36" t="s">
        <v>338</v>
      </c>
      <c r="D58" s="36" t="s">
        <v>340</v>
      </c>
      <c r="E58" s="36">
        <f t="shared" si="5"/>
        <v>13</v>
      </c>
      <c r="F58" s="36">
        <f t="shared" si="0"/>
        <v>17</v>
      </c>
      <c r="G58" s="36">
        <f t="shared" si="1"/>
        <v>15</v>
      </c>
      <c r="H58" s="36">
        <f t="shared" si="2"/>
        <v>15</v>
      </c>
      <c r="I58" s="36">
        <f t="shared" si="3"/>
        <v>14</v>
      </c>
      <c r="J58" s="36">
        <f t="shared" si="4"/>
        <v>14</v>
      </c>
      <c r="O58" t="s">
        <v>366</v>
      </c>
      <c r="P58">
        <v>11</v>
      </c>
      <c r="Q58">
        <v>16</v>
      </c>
      <c r="R58">
        <v>18</v>
      </c>
      <c r="S58">
        <v>17</v>
      </c>
      <c r="T58">
        <v>17</v>
      </c>
      <c r="U58">
        <v>17</v>
      </c>
    </row>
    <row r="59" spans="1:21" x14ac:dyDescent="0.2">
      <c r="A59" s="36" t="s">
        <v>341</v>
      </c>
      <c r="B59" s="36" t="s">
        <v>341</v>
      </c>
      <c r="C59" s="36" t="s">
        <v>341</v>
      </c>
      <c r="D59" s="36" t="s">
        <v>342</v>
      </c>
      <c r="E59" s="36">
        <f t="shared" si="5"/>
        <v>9</v>
      </c>
      <c r="F59" s="36">
        <f t="shared" si="0"/>
        <v>21</v>
      </c>
      <c r="G59" s="36">
        <f t="shared" si="1"/>
        <v>21</v>
      </c>
      <c r="H59" s="36">
        <f t="shared" si="2"/>
        <v>18</v>
      </c>
      <c r="I59" s="36">
        <f t="shared" si="3"/>
        <v>18</v>
      </c>
      <c r="J59" s="36">
        <f t="shared" si="4"/>
        <v>19</v>
      </c>
      <c r="O59" t="s">
        <v>301</v>
      </c>
      <c r="P59">
        <v>30</v>
      </c>
      <c r="Q59">
        <v>18</v>
      </c>
      <c r="R59">
        <v>30</v>
      </c>
      <c r="S59">
        <v>28</v>
      </c>
      <c r="T59">
        <v>28</v>
      </c>
      <c r="U59">
        <v>19</v>
      </c>
    </row>
    <row r="60" spans="1:21" x14ac:dyDescent="0.2">
      <c r="A60" s="36" t="s">
        <v>341</v>
      </c>
      <c r="B60" s="36" t="s">
        <v>341</v>
      </c>
      <c r="C60" s="36" t="s">
        <v>343</v>
      </c>
      <c r="D60" s="36" t="s">
        <v>344</v>
      </c>
      <c r="E60" s="47">
        <f>E59</f>
        <v>9</v>
      </c>
      <c r="F60" s="47">
        <f t="shared" ref="F60:J60" si="7">F59</f>
        <v>21</v>
      </c>
      <c r="G60" s="47">
        <f t="shared" si="7"/>
        <v>21</v>
      </c>
      <c r="H60" s="47">
        <f t="shared" si="7"/>
        <v>18</v>
      </c>
      <c r="I60" s="47">
        <f t="shared" si="7"/>
        <v>18</v>
      </c>
      <c r="J60" s="47">
        <f t="shared" si="7"/>
        <v>19</v>
      </c>
      <c r="O60" t="s">
        <v>368</v>
      </c>
      <c r="P60">
        <v>10</v>
      </c>
      <c r="Q60">
        <v>15</v>
      </c>
      <c r="R60">
        <v>15</v>
      </c>
      <c r="S60">
        <v>15</v>
      </c>
      <c r="T60">
        <v>14</v>
      </c>
      <c r="U60">
        <v>14</v>
      </c>
    </row>
    <row r="61" spans="1:21" x14ac:dyDescent="0.2">
      <c r="A61" s="36" t="s">
        <v>341</v>
      </c>
      <c r="B61" s="36" t="s">
        <v>60</v>
      </c>
      <c r="C61" s="36" t="s">
        <v>345</v>
      </c>
      <c r="D61" s="36" t="s">
        <v>346</v>
      </c>
      <c r="E61" s="36">
        <f t="shared" si="5"/>
        <v>7</v>
      </c>
      <c r="F61" s="36">
        <f t="shared" si="0"/>
        <v>11</v>
      </c>
      <c r="G61" s="36">
        <f t="shared" si="1"/>
        <v>30</v>
      </c>
      <c r="H61" s="36">
        <f t="shared" si="2"/>
        <v>30</v>
      </c>
      <c r="I61" s="36">
        <f t="shared" si="3"/>
        <v>30</v>
      </c>
      <c r="J61" s="36">
        <f t="shared" si="4"/>
        <v>25</v>
      </c>
      <c r="O61" t="s">
        <v>479</v>
      </c>
      <c r="P61">
        <v>7</v>
      </c>
      <c r="Q61">
        <v>10</v>
      </c>
      <c r="R61">
        <v>30</v>
      </c>
      <c r="S61">
        <v>27</v>
      </c>
      <c r="T61">
        <v>30</v>
      </c>
      <c r="U61">
        <v>20</v>
      </c>
    </row>
    <row r="62" spans="1:21" x14ac:dyDescent="0.2">
      <c r="A62" s="36" t="s">
        <v>347</v>
      </c>
      <c r="B62" s="36" t="s">
        <v>348</v>
      </c>
      <c r="C62" s="36" t="s">
        <v>349</v>
      </c>
      <c r="D62" s="36" t="s">
        <v>350</v>
      </c>
      <c r="E62" s="36">
        <f t="shared" si="5"/>
        <v>11</v>
      </c>
      <c r="F62" s="36">
        <f t="shared" si="0"/>
        <v>16</v>
      </c>
      <c r="G62" s="36">
        <f t="shared" si="1"/>
        <v>16</v>
      </c>
      <c r="H62" s="36">
        <f t="shared" si="2"/>
        <v>15</v>
      </c>
      <c r="I62" s="36">
        <f t="shared" si="3"/>
        <v>15</v>
      </c>
      <c r="J62" s="36">
        <f t="shared" si="4"/>
        <v>15</v>
      </c>
      <c r="O62" t="s">
        <v>370</v>
      </c>
      <c r="P62">
        <v>10</v>
      </c>
      <c r="Q62">
        <v>15</v>
      </c>
      <c r="R62">
        <v>15</v>
      </c>
      <c r="S62">
        <v>15</v>
      </c>
      <c r="T62">
        <v>14</v>
      </c>
      <c r="U62">
        <v>14</v>
      </c>
    </row>
    <row r="63" spans="1:21" x14ac:dyDescent="0.2">
      <c r="A63" s="36" t="s">
        <v>347</v>
      </c>
      <c r="B63" s="36" t="s">
        <v>348</v>
      </c>
      <c r="C63" s="36" t="s">
        <v>351</v>
      </c>
      <c r="D63" s="36" t="s">
        <v>352</v>
      </c>
      <c r="E63" s="36">
        <f t="shared" si="5"/>
        <v>12</v>
      </c>
      <c r="F63" s="36">
        <f t="shared" si="0"/>
        <v>15</v>
      </c>
      <c r="G63" s="36">
        <f t="shared" si="1"/>
        <v>15</v>
      </c>
      <c r="H63" s="36">
        <f t="shared" si="2"/>
        <v>15</v>
      </c>
      <c r="I63" s="36">
        <f t="shared" si="3"/>
        <v>14</v>
      </c>
      <c r="J63" s="36">
        <f t="shared" si="4"/>
        <v>14</v>
      </c>
      <c r="O63" t="s">
        <v>481</v>
      </c>
      <c r="P63">
        <v>7</v>
      </c>
      <c r="Q63">
        <v>10</v>
      </c>
      <c r="R63">
        <v>30</v>
      </c>
      <c r="S63">
        <v>23</v>
      </c>
      <c r="T63">
        <v>30</v>
      </c>
      <c r="U63">
        <v>18</v>
      </c>
    </row>
    <row r="64" spans="1:21" x14ac:dyDescent="0.2">
      <c r="A64" s="36" t="s">
        <v>347</v>
      </c>
      <c r="B64" s="36" t="s">
        <v>348</v>
      </c>
      <c r="C64" s="36" t="s">
        <v>353</v>
      </c>
      <c r="D64" s="36" t="s">
        <v>354</v>
      </c>
      <c r="E64" s="36">
        <f t="shared" si="5"/>
        <v>11</v>
      </c>
      <c r="F64" s="36">
        <f t="shared" si="0"/>
        <v>19</v>
      </c>
      <c r="G64" s="36">
        <f t="shared" si="1"/>
        <v>19</v>
      </c>
      <c r="H64" s="36">
        <f t="shared" si="2"/>
        <v>18</v>
      </c>
      <c r="I64" s="36">
        <f t="shared" si="3"/>
        <v>16</v>
      </c>
      <c r="J64" s="36">
        <f t="shared" si="4"/>
        <v>17</v>
      </c>
      <c r="O64" t="s">
        <v>256</v>
      </c>
      <c r="P64">
        <v>23</v>
      </c>
      <c r="Q64">
        <v>13</v>
      </c>
      <c r="R64">
        <v>20</v>
      </c>
      <c r="S64">
        <v>20</v>
      </c>
      <c r="T64">
        <v>19</v>
      </c>
      <c r="U64">
        <v>15</v>
      </c>
    </row>
    <row r="65" spans="1:21" x14ac:dyDescent="0.2">
      <c r="A65" s="36" t="s">
        <v>347</v>
      </c>
      <c r="B65" s="36" t="s">
        <v>348</v>
      </c>
      <c r="C65" s="36" t="s">
        <v>355</v>
      </c>
      <c r="D65" s="36" t="s">
        <v>356</v>
      </c>
      <c r="E65" s="36">
        <f t="shared" si="5"/>
        <v>11</v>
      </c>
      <c r="F65" s="36">
        <f t="shared" si="0"/>
        <v>22</v>
      </c>
      <c r="G65" s="36">
        <f t="shared" si="1"/>
        <v>12</v>
      </c>
      <c r="H65" s="36">
        <f t="shared" si="2"/>
        <v>11</v>
      </c>
      <c r="I65" s="36">
        <f t="shared" si="3"/>
        <v>10</v>
      </c>
      <c r="J65" s="36">
        <f t="shared" si="4"/>
        <v>11</v>
      </c>
      <c r="O65" t="s">
        <v>372</v>
      </c>
      <c r="P65">
        <v>8</v>
      </c>
      <c r="Q65">
        <v>15</v>
      </c>
      <c r="R65">
        <v>15</v>
      </c>
      <c r="S65">
        <v>15</v>
      </c>
      <c r="T65">
        <v>14</v>
      </c>
      <c r="U65">
        <v>14</v>
      </c>
    </row>
    <row r="66" spans="1:21" x14ac:dyDescent="0.2">
      <c r="A66" s="36" t="s">
        <v>347</v>
      </c>
      <c r="B66" s="36" t="s">
        <v>348</v>
      </c>
      <c r="C66" s="36" t="s">
        <v>357</v>
      </c>
      <c r="D66" s="36" t="s">
        <v>358</v>
      </c>
      <c r="E66" s="36">
        <f t="shared" si="5"/>
        <v>11</v>
      </c>
      <c r="F66" s="36">
        <f t="shared" si="0"/>
        <v>17</v>
      </c>
      <c r="G66" s="36">
        <f t="shared" si="1"/>
        <v>18</v>
      </c>
      <c r="H66" s="36">
        <f t="shared" si="2"/>
        <v>17</v>
      </c>
      <c r="I66" s="36">
        <f t="shared" si="3"/>
        <v>17</v>
      </c>
      <c r="J66" s="36">
        <f t="shared" si="4"/>
        <v>17</v>
      </c>
      <c r="O66" t="s">
        <v>548</v>
      </c>
      <c r="P66">
        <v>14</v>
      </c>
      <c r="Q66">
        <v>30</v>
      </c>
      <c r="R66">
        <v>30</v>
      </c>
      <c r="S66">
        <v>26</v>
      </c>
      <c r="T66">
        <v>30</v>
      </c>
      <c r="U66">
        <v>24</v>
      </c>
    </row>
    <row r="67" spans="1:21" x14ac:dyDescent="0.2">
      <c r="A67" s="36" t="s">
        <v>347</v>
      </c>
      <c r="B67" s="36" t="s">
        <v>348</v>
      </c>
      <c r="C67" s="36" t="s">
        <v>359</v>
      </c>
      <c r="D67" s="36" t="s">
        <v>360</v>
      </c>
      <c r="E67" s="36">
        <f t="shared" si="5"/>
        <v>10</v>
      </c>
      <c r="F67" s="36">
        <f t="shared" ref="F67:F130" si="8">INDEX(Q$3:Q$194,MATCH($D67,$O$3:$O$194,0),1)</f>
        <v>13</v>
      </c>
      <c r="G67" s="36">
        <f t="shared" ref="G67:G130" si="9">INDEX(R$3:R$194,MATCH($D67,$O$3:$O$194,0),1)</f>
        <v>15</v>
      </c>
      <c r="H67" s="36">
        <f t="shared" ref="H67:H130" si="10">INDEX(S$3:S$194,MATCH($D67,$O$3:$O$194,0),1)</f>
        <v>12</v>
      </c>
      <c r="I67" s="36">
        <f t="shared" ref="I67:I130" si="11">INDEX(T$3:T$194,MATCH($D67,$O$3:$O$194,0),1)</f>
        <v>12</v>
      </c>
      <c r="J67" s="36">
        <f t="shared" ref="J67:J130" si="12">INDEX(U$3:U$194,MATCH($D67,$O$3:$O$194,0),1)</f>
        <v>14</v>
      </c>
      <c r="O67" t="s">
        <v>73</v>
      </c>
      <c r="P67">
        <v>30</v>
      </c>
      <c r="Q67">
        <v>16</v>
      </c>
      <c r="R67">
        <v>26</v>
      </c>
      <c r="S67">
        <v>24</v>
      </c>
      <c r="T67">
        <v>23</v>
      </c>
      <c r="U67">
        <v>17</v>
      </c>
    </row>
    <row r="68" spans="1:21" x14ac:dyDescent="0.2">
      <c r="A68" s="36" t="s">
        <v>347</v>
      </c>
      <c r="B68" s="36" t="s">
        <v>348</v>
      </c>
      <c r="C68" s="36" t="s">
        <v>361</v>
      </c>
      <c r="D68" s="36" t="s">
        <v>362</v>
      </c>
      <c r="E68" s="36">
        <f t="shared" ref="E68:E131" si="13">INDEX(P$3:P$194,MATCH($D68,$O$3:$O$194,0),1)</f>
        <v>11</v>
      </c>
      <c r="F68" s="36">
        <f t="shared" si="8"/>
        <v>15</v>
      </c>
      <c r="G68" s="36">
        <f t="shared" si="9"/>
        <v>15</v>
      </c>
      <c r="H68" s="36">
        <f t="shared" si="10"/>
        <v>14</v>
      </c>
      <c r="I68" s="36">
        <f t="shared" si="11"/>
        <v>14</v>
      </c>
      <c r="J68" s="36">
        <f t="shared" si="12"/>
        <v>14</v>
      </c>
      <c r="O68" t="s">
        <v>74</v>
      </c>
      <c r="P68">
        <v>18</v>
      </c>
      <c r="Q68">
        <v>12</v>
      </c>
      <c r="R68">
        <v>16</v>
      </c>
      <c r="S68">
        <v>15</v>
      </c>
      <c r="T68">
        <v>14</v>
      </c>
      <c r="U68">
        <v>13</v>
      </c>
    </row>
    <row r="69" spans="1:21" x14ac:dyDescent="0.2">
      <c r="A69" s="36" t="s">
        <v>347</v>
      </c>
      <c r="B69" s="36" t="s">
        <v>348</v>
      </c>
      <c r="C69" s="36" t="s">
        <v>363</v>
      </c>
      <c r="D69" s="36" t="s">
        <v>364</v>
      </c>
      <c r="E69" s="36">
        <f t="shared" si="13"/>
        <v>10</v>
      </c>
      <c r="F69" s="36">
        <f t="shared" si="8"/>
        <v>14</v>
      </c>
      <c r="G69" s="36">
        <f t="shared" si="9"/>
        <v>14</v>
      </c>
      <c r="H69" s="36">
        <f t="shared" si="10"/>
        <v>14</v>
      </c>
      <c r="I69" s="36">
        <f t="shared" si="11"/>
        <v>13</v>
      </c>
      <c r="J69" s="36">
        <f t="shared" si="12"/>
        <v>13</v>
      </c>
      <c r="O69" t="s">
        <v>75</v>
      </c>
      <c r="P69">
        <v>30</v>
      </c>
      <c r="Q69">
        <v>13</v>
      </c>
      <c r="R69">
        <v>18</v>
      </c>
      <c r="S69">
        <v>17</v>
      </c>
      <c r="T69">
        <v>15</v>
      </c>
      <c r="U69">
        <v>14</v>
      </c>
    </row>
    <row r="70" spans="1:21" x14ac:dyDescent="0.2">
      <c r="A70" s="36" t="s">
        <v>347</v>
      </c>
      <c r="B70" s="36" t="s">
        <v>348</v>
      </c>
      <c r="C70" s="36" t="s">
        <v>365</v>
      </c>
      <c r="D70" s="36" t="s">
        <v>366</v>
      </c>
      <c r="E70" s="36">
        <f t="shared" si="13"/>
        <v>11</v>
      </c>
      <c r="F70" s="36">
        <f t="shared" si="8"/>
        <v>16</v>
      </c>
      <c r="G70" s="36">
        <f t="shared" si="9"/>
        <v>18</v>
      </c>
      <c r="H70" s="36">
        <f t="shared" si="10"/>
        <v>17</v>
      </c>
      <c r="I70" s="36">
        <f t="shared" si="11"/>
        <v>17</v>
      </c>
      <c r="J70" s="36">
        <f t="shared" si="12"/>
        <v>17</v>
      </c>
      <c r="O70" t="s">
        <v>76</v>
      </c>
      <c r="P70">
        <v>19</v>
      </c>
      <c r="Q70">
        <v>13</v>
      </c>
      <c r="R70">
        <v>16</v>
      </c>
      <c r="S70">
        <v>15</v>
      </c>
      <c r="T70">
        <v>14</v>
      </c>
      <c r="U70">
        <v>13</v>
      </c>
    </row>
    <row r="71" spans="1:21" x14ac:dyDescent="0.2">
      <c r="A71" s="36" t="s">
        <v>347</v>
      </c>
      <c r="B71" s="36" t="s">
        <v>348</v>
      </c>
      <c r="C71" s="36" t="s">
        <v>367</v>
      </c>
      <c r="D71" s="36" t="s">
        <v>368</v>
      </c>
      <c r="E71" s="36">
        <f t="shared" si="13"/>
        <v>10</v>
      </c>
      <c r="F71" s="36">
        <f t="shared" si="8"/>
        <v>15</v>
      </c>
      <c r="G71" s="36">
        <f t="shared" si="9"/>
        <v>15</v>
      </c>
      <c r="H71" s="36">
        <f t="shared" si="10"/>
        <v>15</v>
      </c>
      <c r="I71" s="36">
        <f t="shared" si="11"/>
        <v>14</v>
      </c>
      <c r="J71" s="36">
        <f t="shared" si="12"/>
        <v>14</v>
      </c>
      <c r="O71" t="s">
        <v>258</v>
      </c>
      <c r="P71">
        <v>30</v>
      </c>
      <c r="Q71">
        <v>14</v>
      </c>
      <c r="R71">
        <v>21</v>
      </c>
      <c r="S71">
        <v>20</v>
      </c>
      <c r="T71">
        <v>18</v>
      </c>
      <c r="U71">
        <v>15</v>
      </c>
    </row>
    <row r="72" spans="1:21" x14ac:dyDescent="0.2">
      <c r="A72" s="36" t="s">
        <v>347</v>
      </c>
      <c r="B72" s="36" t="s">
        <v>348</v>
      </c>
      <c r="C72" s="36" t="s">
        <v>369</v>
      </c>
      <c r="D72" s="36" t="s">
        <v>370</v>
      </c>
      <c r="E72" s="36">
        <f t="shared" si="13"/>
        <v>10</v>
      </c>
      <c r="F72" s="36">
        <f t="shared" si="8"/>
        <v>15</v>
      </c>
      <c r="G72" s="36">
        <f t="shared" si="9"/>
        <v>15</v>
      </c>
      <c r="H72" s="36">
        <f t="shared" si="10"/>
        <v>15</v>
      </c>
      <c r="I72" s="36">
        <f t="shared" si="11"/>
        <v>14</v>
      </c>
      <c r="J72" s="36">
        <f t="shared" si="12"/>
        <v>14</v>
      </c>
      <c r="O72" t="s">
        <v>374</v>
      </c>
      <c r="P72">
        <v>9</v>
      </c>
      <c r="Q72">
        <v>14</v>
      </c>
      <c r="R72">
        <v>14</v>
      </c>
      <c r="S72">
        <v>14</v>
      </c>
      <c r="T72">
        <v>13</v>
      </c>
      <c r="U72">
        <v>13</v>
      </c>
    </row>
    <row r="73" spans="1:21" x14ac:dyDescent="0.2">
      <c r="A73" s="36" t="s">
        <v>347</v>
      </c>
      <c r="B73" s="36" t="s">
        <v>348</v>
      </c>
      <c r="C73" s="36" t="s">
        <v>371</v>
      </c>
      <c r="D73" s="36" t="s">
        <v>372</v>
      </c>
      <c r="E73" s="36">
        <f t="shared" si="13"/>
        <v>8</v>
      </c>
      <c r="F73" s="36">
        <f t="shared" si="8"/>
        <v>15</v>
      </c>
      <c r="G73" s="36">
        <f t="shared" si="9"/>
        <v>15</v>
      </c>
      <c r="H73" s="36">
        <f t="shared" si="10"/>
        <v>15</v>
      </c>
      <c r="I73" s="36">
        <f t="shared" si="11"/>
        <v>14</v>
      </c>
      <c r="J73" s="36">
        <f t="shared" si="12"/>
        <v>14</v>
      </c>
      <c r="O73" t="s">
        <v>573</v>
      </c>
      <c r="P73">
        <v>11</v>
      </c>
      <c r="Q73">
        <v>9</v>
      </c>
      <c r="R73">
        <v>11</v>
      </c>
      <c r="S73">
        <v>12</v>
      </c>
      <c r="T73">
        <v>12</v>
      </c>
      <c r="U73">
        <v>12</v>
      </c>
    </row>
    <row r="74" spans="1:21" x14ac:dyDescent="0.2">
      <c r="A74" s="36" t="s">
        <v>347</v>
      </c>
      <c r="B74" s="36" t="s">
        <v>348</v>
      </c>
      <c r="C74" s="36" t="s">
        <v>373</v>
      </c>
      <c r="D74" s="36" t="s">
        <v>374</v>
      </c>
      <c r="E74" s="36">
        <f t="shared" si="13"/>
        <v>9</v>
      </c>
      <c r="F74" s="36">
        <f t="shared" si="8"/>
        <v>14</v>
      </c>
      <c r="G74" s="36">
        <f t="shared" si="9"/>
        <v>14</v>
      </c>
      <c r="H74" s="36">
        <f t="shared" si="10"/>
        <v>14</v>
      </c>
      <c r="I74" s="36">
        <f t="shared" si="11"/>
        <v>13</v>
      </c>
      <c r="J74" s="36">
        <f t="shared" si="12"/>
        <v>13</v>
      </c>
      <c r="O74" t="s">
        <v>620</v>
      </c>
      <c r="P74">
        <v>30</v>
      </c>
      <c r="Q74">
        <v>13</v>
      </c>
      <c r="R74">
        <v>13</v>
      </c>
      <c r="S74">
        <v>12</v>
      </c>
      <c r="T74">
        <v>11</v>
      </c>
      <c r="U74">
        <v>11</v>
      </c>
    </row>
    <row r="75" spans="1:21" x14ac:dyDescent="0.2">
      <c r="A75" s="36" t="s">
        <v>347</v>
      </c>
      <c r="B75" s="36" t="s">
        <v>348</v>
      </c>
      <c r="C75" s="36" t="s">
        <v>375</v>
      </c>
      <c r="D75" s="36" t="s">
        <v>376</v>
      </c>
      <c r="E75" s="36">
        <f t="shared" si="13"/>
        <v>12</v>
      </c>
      <c r="F75" s="36">
        <f t="shared" si="8"/>
        <v>17</v>
      </c>
      <c r="G75" s="36">
        <f t="shared" si="9"/>
        <v>17</v>
      </c>
      <c r="H75" s="36">
        <f t="shared" si="10"/>
        <v>17</v>
      </c>
      <c r="I75" s="36">
        <f t="shared" si="11"/>
        <v>16</v>
      </c>
      <c r="J75" s="36">
        <f t="shared" si="12"/>
        <v>16</v>
      </c>
      <c r="O75" t="s">
        <v>575</v>
      </c>
      <c r="P75">
        <v>12</v>
      </c>
      <c r="Q75">
        <v>9</v>
      </c>
      <c r="R75">
        <v>11</v>
      </c>
      <c r="S75">
        <v>12</v>
      </c>
      <c r="T75">
        <v>12</v>
      </c>
      <c r="U75">
        <v>12</v>
      </c>
    </row>
    <row r="76" spans="1:21" x14ac:dyDescent="0.2">
      <c r="A76" s="36" t="s">
        <v>347</v>
      </c>
      <c r="B76" s="36" t="s">
        <v>348</v>
      </c>
      <c r="C76" s="36" t="s">
        <v>377</v>
      </c>
      <c r="D76" s="36" t="s">
        <v>378</v>
      </c>
      <c r="E76" s="36">
        <f t="shared" si="13"/>
        <v>11</v>
      </c>
      <c r="F76" s="36">
        <f t="shared" si="8"/>
        <v>17</v>
      </c>
      <c r="G76" s="36">
        <f t="shared" si="9"/>
        <v>17</v>
      </c>
      <c r="H76" s="36">
        <f t="shared" si="10"/>
        <v>16</v>
      </c>
      <c r="I76" s="36">
        <f t="shared" si="11"/>
        <v>16</v>
      </c>
      <c r="J76" s="36">
        <f t="shared" si="12"/>
        <v>16</v>
      </c>
      <c r="O76" t="s">
        <v>622</v>
      </c>
      <c r="P76">
        <v>30</v>
      </c>
      <c r="Q76">
        <v>12</v>
      </c>
      <c r="R76">
        <v>13</v>
      </c>
      <c r="S76">
        <v>11</v>
      </c>
      <c r="T76">
        <v>11</v>
      </c>
      <c r="U76">
        <v>11</v>
      </c>
    </row>
    <row r="77" spans="1:21" x14ac:dyDescent="0.2">
      <c r="A77" s="36" t="s">
        <v>347</v>
      </c>
      <c r="B77" s="36" t="s">
        <v>348</v>
      </c>
      <c r="C77" s="36" t="s">
        <v>379</v>
      </c>
      <c r="D77" s="36" t="s">
        <v>380</v>
      </c>
      <c r="E77" s="36">
        <f t="shared" si="13"/>
        <v>9</v>
      </c>
      <c r="F77" s="36">
        <f t="shared" si="8"/>
        <v>14</v>
      </c>
      <c r="G77" s="36">
        <f t="shared" si="9"/>
        <v>16</v>
      </c>
      <c r="H77" s="36">
        <f t="shared" si="10"/>
        <v>15</v>
      </c>
      <c r="I77" s="36">
        <f t="shared" si="11"/>
        <v>15</v>
      </c>
      <c r="J77" s="36">
        <f t="shared" si="12"/>
        <v>15</v>
      </c>
      <c r="O77" t="s">
        <v>376</v>
      </c>
      <c r="P77">
        <v>12</v>
      </c>
      <c r="Q77">
        <v>17</v>
      </c>
      <c r="R77">
        <v>17</v>
      </c>
      <c r="S77">
        <v>17</v>
      </c>
      <c r="T77">
        <v>16</v>
      </c>
      <c r="U77">
        <v>16</v>
      </c>
    </row>
    <row r="78" spans="1:21" x14ac:dyDescent="0.2">
      <c r="A78" s="36" t="s">
        <v>347</v>
      </c>
      <c r="B78" s="36" t="s">
        <v>348</v>
      </c>
      <c r="C78" s="36" t="s">
        <v>381</v>
      </c>
      <c r="D78" s="36" t="s">
        <v>382</v>
      </c>
      <c r="E78" s="36">
        <f t="shared" si="13"/>
        <v>10</v>
      </c>
      <c r="F78" s="36">
        <f t="shared" si="8"/>
        <v>15</v>
      </c>
      <c r="G78" s="36">
        <f t="shared" si="9"/>
        <v>15</v>
      </c>
      <c r="H78" s="36">
        <f t="shared" si="10"/>
        <v>15</v>
      </c>
      <c r="I78" s="36">
        <f t="shared" si="11"/>
        <v>14</v>
      </c>
      <c r="J78" s="36">
        <f t="shared" si="12"/>
        <v>14</v>
      </c>
      <c r="O78" t="s">
        <v>577</v>
      </c>
      <c r="P78">
        <v>30</v>
      </c>
      <c r="Q78">
        <v>10</v>
      </c>
      <c r="R78">
        <v>12</v>
      </c>
      <c r="S78">
        <v>12</v>
      </c>
      <c r="T78">
        <v>12</v>
      </c>
      <c r="U78">
        <v>11</v>
      </c>
    </row>
    <row r="79" spans="1:21" x14ac:dyDescent="0.2">
      <c r="A79" s="36" t="s">
        <v>347</v>
      </c>
      <c r="B79" s="36" t="s">
        <v>348</v>
      </c>
      <c r="C79" s="36" t="s">
        <v>383</v>
      </c>
      <c r="D79" s="36" t="s">
        <v>384</v>
      </c>
      <c r="E79" s="36">
        <f t="shared" si="13"/>
        <v>9</v>
      </c>
      <c r="F79" s="36">
        <f t="shared" si="8"/>
        <v>15</v>
      </c>
      <c r="G79" s="36">
        <f t="shared" si="9"/>
        <v>22</v>
      </c>
      <c r="H79" s="36">
        <f t="shared" si="10"/>
        <v>19</v>
      </c>
      <c r="I79" s="36">
        <f t="shared" si="11"/>
        <v>18</v>
      </c>
      <c r="J79" s="36">
        <f t="shared" si="12"/>
        <v>18</v>
      </c>
      <c r="O79" t="s">
        <v>378</v>
      </c>
      <c r="P79">
        <v>11</v>
      </c>
      <c r="Q79">
        <v>17</v>
      </c>
      <c r="R79">
        <v>17</v>
      </c>
      <c r="S79">
        <v>16</v>
      </c>
      <c r="T79">
        <v>16</v>
      </c>
      <c r="U79">
        <v>16</v>
      </c>
    </row>
    <row r="80" spans="1:21" x14ac:dyDescent="0.2">
      <c r="A80" s="36" t="s">
        <v>347</v>
      </c>
      <c r="B80" s="36" t="s">
        <v>348</v>
      </c>
      <c r="C80" s="36" t="s">
        <v>385</v>
      </c>
      <c r="D80" s="36" t="s">
        <v>386</v>
      </c>
      <c r="E80" s="36">
        <f t="shared" si="13"/>
        <v>10</v>
      </c>
      <c r="F80" s="36">
        <f t="shared" si="8"/>
        <v>14</v>
      </c>
      <c r="G80" s="36">
        <f t="shared" si="9"/>
        <v>14</v>
      </c>
      <c r="H80" s="36">
        <f t="shared" si="10"/>
        <v>14</v>
      </c>
      <c r="I80" s="36">
        <f t="shared" si="11"/>
        <v>13</v>
      </c>
      <c r="J80" s="36">
        <f t="shared" si="12"/>
        <v>13</v>
      </c>
      <c r="O80" t="s">
        <v>450</v>
      </c>
      <c r="P80">
        <v>17</v>
      </c>
      <c r="Q80">
        <v>25</v>
      </c>
      <c r="R80">
        <v>24</v>
      </c>
      <c r="S80">
        <v>19</v>
      </c>
      <c r="T80">
        <v>23</v>
      </c>
      <c r="U80">
        <v>19</v>
      </c>
    </row>
    <row r="81" spans="1:21" x14ac:dyDescent="0.2">
      <c r="A81" s="36" t="s">
        <v>347</v>
      </c>
      <c r="B81" s="36" t="s">
        <v>348</v>
      </c>
      <c r="C81" s="36" t="s">
        <v>387</v>
      </c>
      <c r="D81" s="36" t="s">
        <v>388</v>
      </c>
      <c r="E81" s="36">
        <f t="shared" si="13"/>
        <v>9</v>
      </c>
      <c r="F81" s="36">
        <f t="shared" si="8"/>
        <v>14</v>
      </c>
      <c r="G81" s="36">
        <f t="shared" si="9"/>
        <v>15</v>
      </c>
      <c r="H81" s="36">
        <f t="shared" si="10"/>
        <v>15</v>
      </c>
      <c r="I81" s="36">
        <f t="shared" si="11"/>
        <v>14</v>
      </c>
      <c r="J81" s="36">
        <f t="shared" si="12"/>
        <v>14</v>
      </c>
      <c r="O81" t="s">
        <v>407</v>
      </c>
      <c r="P81">
        <v>16</v>
      </c>
      <c r="Q81">
        <v>24</v>
      </c>
      <c r="R81">
        <v>30</v>
      </c>
      <c r="S81">
        <v>22</v>
      </c>
      <c r="T81">
        <v>21</v>
      </c>
      <c r="U81">
        <v>22</v>
      </c>
    </row>
    <row r="82" spans="1:21" x14ac:dyDescent="0.2">
      <c r="A82" s="36" t="s">
        <v>347</v>
      </c>
      <c r="B82" s="36" t="s">
        <v>348</v>
      </c>
      <c r="C82" s="36" t="s">
        <v>389</v>
      </c>
      <c r="D82" s="36" t="s">
        <v>390</v>
      </c>
      <c r="E82" s="36">
        <f t="shared" si="13"/>
        <v>11</v>
      </c>
      <c r="F82" s="36">
        <f t="shared" si="8"/>
        <v>21</v>
      </c>
      <c r="G82" s="36">
        <f t="shared" si="9"/>
        <v>17</v>
      </c>
      <c r="H82" s="36">
        <f t="shared" si="10"/>
        <v>16</v>
      </c>
      <c r="I82" s="36">
        <f t="shared" si="11"/>
        <v>15</v>
      </c>
      <c r="J82" s="36">
        <f t="shared" si="12"/>
        <v>15</v>
      </c>
      <c r="O82" t="s">
        <v>380</v>
      </c>
      <c r="P82">
        <v>9</v>
      </c>
      <c r="Q82">
        <v>14</v>
      </c>
      <c r="R82">
        <v>16</v>
      </c>
      <c r="S82">
        <v>15</v>
      </c>
      <c r="T82">
        <v>15</v>
      </c>
      <c r="U82">
        <v>15</v>
      </c>
    </row>
    <row r="83" spans="1:21" x14ac:dyDescent="0.2">
      <c r="A83" s="36" t="s">
        <v>347</v>
      </c>
      <c r="B83" s="36" t="s">
        <v>348</v>
      </c>
      <c r="C83" s="36" t="s">
        <v>391</v>
      </c>
      <c r="D83" s="36" t="s">
        <v>392</v>
      </c>
      <c r="E83" s="36">
        <f t="shared" si="13"/>
        <v>12</v>
      </c>
      <c r="F83" s="36">
        <f t="shared" si="8"/>
        <v>16</v>
      </c>
      <c r="G83" s="36">
        <f t="shared" si="9"/>
        <v>14</v>
      </c>
      <c r="H83" s="36">
        <f t="shared" si="10"/>
        <v>13</v>
      </c>
      <c r="I83" s="36">
        <f t="shared" si="11"/>
        <v>12</v>
      </c>
      <c r="J83" s="36">
        <f t="shared" si="12"/>
        <v>13</v>
      </c>
      <c r="O83" t="s">
        <v>430</v>
      </c>
      <c r="P83">
        <v>8</v>
      </c>
      <c r="Q83">
        <v>13</v>
      </c>
      <c r="R83">
        <v>12</v>
      </c>
      <c r="S83">
        <v>9</v>
      </c>
      <c r="T83">
        <v>9</v>
      </c>
      <c r="U83">
        <v>10</v>
      </c>
    </row>
    <row r="84" spans="1:21" x14ac:dyDescent="0.2">
      <c r="A84" s="36" t="s">
        <v>347</v>
      </c>
      <c r="B84" s="36" t="s">
        <v>348</v>
      </c>
      <c r="C84" s="36" t="s">
        <v>393</v>
      </c>
      <c r="D84" s="36" t="s">
        <v>394</v>
      </c>
      <c r="E84" s="36">
        <f t="shared" si="13"/>
        <v>12</v>
      </c>
      <c r="F84" s="36">
        <f t="shared" si="8"/>
        <v>19</v>
      </c>
      <c r="G84" s="36">
        <f t="shared" si="9"/>
        <v>25</v>
      </c>
      <c r="H84" s="36">
        <f t="shared" si="10"/>
        <v>20</v>
      </c>
      <c r="I84" s="36">
        <f t="shared" si="11"/>
        <v>20</v>
      </c>
      <c r="J84" s="36">
        <f t="shared" si="12"/>
        <v>20</v>
      </c>
      <c r="O84" t="s">
        <v>432</v>
      </c>
      <c r="P84">
        <v>7</v>
      </c>
      <c r="Q84">
        <v>11</v>
      </c>
      <c r="R84">
        <v>10</v>
      </c>
      <c r="S84">
        <v>7</v>
      </c>
      <c r="T84">
        <v>7</v>
      </c>
      <c r="U84">
        <v>9</v>
      </c>
    </row>
    <row r="85" spans="1:21" x14ac:dyDescent="0.2">
      <c r="A85" s="36" t="s">
        <v>347</v>
      </c>
      <c r="B85" s="36" t="s">
        <v>348</v>
      </c>
      <c r="C85" s="36" t="s">
        <v>395</v>
      </c>
      <c r="D85" s="36" t="s">
        <v>396</v>
      </c>
      <c r="E85" s="36">
        <f t="shared" si="13"/>
        <v>10</v>
      </c>
      <c r="F85" s="36">
        <f t="shared" si="8"/>
        <v>14</v>
      </c>
      <c r="G85" s="36">
        <f t="shared" si="9"/>
        <v>14</v>
      </c>
      <c r="H85" s="36">
        <f t="shared" si="10"/>
        <v>14</v>
      </c>
      <c r="I85" s="36">
        <f t="shared" si="11"/>
        <v>13</v>
      </c>
      <c r="J85" s="36">
        <f t="shared" si="12"/>
        <v>13</v>
      </c>
      <c r="O85" t="s">
        <v>538</v>
      </c>
      <c r="P85">
        <v>11</v>
      </c>
      <c r="Q85">
        <v>15</v>
      </c>
      <c r="R85">
        <v>15</v>
      </c>
      <c r="S85">
        <v>14</v>
      </c>
      <c r="T85">
        <v>14</v>
      </c>
      <c r="U85">
        <v>14</v>
      </c>
    </row>
    <row r="86" spans="1:21" x14ac:dyDescent="0.2">
      <c r="A86" s="36" t="s">
        <v>347</v>
      </c>
      <c r="B86" s="36" t="s">
        <v>348</v>
      </c>
      <c r="C86" s="36" t="s">
        <v>397</v>
      </c>
      <c r="D86" s="36" t="s">
        <v>398</v>
      </c>
      <c r="E86" s="47">
        <f>E76</f>
        <v>11</v>
      </c>
      <c r="F86" s="47">
        <f t="shared" ref="F86:J86" si="14">F76</f>
        <v>17</v>
      </c>
      <c r="G86" s="47">
        <f t="shared" si="14"/>
        <v>17</v>
      </c>
      <c r="H86" s="47">
        <f t="shared" si="14"/>
        <v>16</v>
      </c>
      <c r="I86" s="47">
        <f t="shared" si="14"/>
        <v>16</v>
      </c>
      <c r="J86" s="47">
        <f t="shared" si="14"/>
        <v>16</v>
      </c>
      <c r="O86" t="s">
        <v>434</v>
      </c>
      <c r="P86">
        <v>12</v>
      </c>
      <c r="Q86">
        <v>16</v>
      </c>
      <c r="R86">
        <v>15</v>
      </c>
      <c r="S86">
        <v>15</v>
      </c>
      <c r="T86">
        <v>14</v>
      </c>
      <c r="U86">
        <v>14</v>
      </c>
    </row>
    <row r="87" spans="1:21" x14ac:dyDescent="0.2">
      <c r="A87" s="36" t="s">
        <v>347</v>
      </c>
      <c r="B87" s="36" t="s">
        <v>348</v>
      </c>
      <c r="C87" s="36" t="s">
        <v>399</v>
      </c>
      <c r="D87" s="36" t="s">
        <v>400</v>
      </c>
      <c r="E87" s="36">
        <f t="shared" si="13"/>
        <v>12</v>
      </c>
      <c r="F87" s="36">
        <f t="shared" si="8"/>
        <v>18</v>
      </c>
      <c r="G87" s="36">
        <f t="shared" si="9"/>
        <v>17</v>
      </c>
      <c r="H87" s="36">
        <f t="shared" si="10"/>
        <v>16</v>
      </c>
      <c r="I87" s="36">
        <f t="shared" si="11"/>
        <v>15</v>
      </c>
      <c r="J87" s="36">
        <f t="shared" si="12"/>
        <v>16</v>
      </c>
      <c r="O87" t="s">
        <v>382</v>
      </c>
      <c r="P87">
        <v>10</v>
      </c>
      <c r="Q87">
        <v>15</v>
      </c>
      <c r="R87">
        <v>15</v>
      </c>
      <c r="S87">
        <v>15</v>
      </c>
      <c r="T87">
        <v>14</v>
      </c>
      <c r="U87">
        <v>14</v>
      </c>
    </row>
    <row r="88" spans="1:21" x14ac:dyDescent="0.2">
      <c r="A88" s="36" t="s">
        <v>347</v>
      </c>
      <c r="B88" s="36" t="s">
        <v>348</v>
      </c>
      <c r="C88" s="36" t="s">
        <v>401</v>
      </c>
      <c r="D88" s="36" t="s">
        <v>402</v>
      </c>
      <c r="E88" s="36">
        <f t="shared" si="13"/>
        <v>10</v>
      </c>
      <c r="F88" s="36">
        <f t="shared" si="8"/>
        <v>15</v>
      </c>
      <c r="G88" s="36">
        <f t="shared" si="9"/>
        <v>21</v>
      </c>
      <c r="H88" s="36">
        <f t="shared" si="10"/>
        <v>19</v>
      </c>
      <c r="I88" s="36">
        <f t="shared" si="11"/>
        <v>19</v>
      </c>
      <c r="J88" s="36">
        <f t="shared" si="12"/>
        <v>19</v>
      </c>
      <c r="O88" t="s">
        <v>579</v>
      </c>
      <c r="P88">
        <v>10</v>
      </c>
      <c r="Q88">
        <v>8</v>
      </c>
      <c r="R88">
        <v>9</v>
      </c>
      <c r="S88">
        <v>9</v>
      </c>
      <c r="T88">
        <v>9</v>
      </c>
      <c r="U88">
        <v>9</v>
      </c>
    </row>
    <row r="89" spans="1:21" x14ac:dyDescent="0.2">
      <c r="A89" s="36" t="s">
        <v>347</v>
      </c>
      <c r="B89" s="36" t="s">
        <v>348</v>
      </c>
      <c r="C89" s="36" t="s">
        <v>403</v>
      </c>
      <c r="D89" s="36" t="s">
        <v>404</v>
      </c>
      <c r="E89" s="36">
        <f t="shared" si="13"/>
        <v>10</v>
      </c>
      <c r="F89" s="36">
        <f t="shared" si="8"/>
        <v>22</v>
      </c>
      <c r="G89" s="36">
        <f t="shared" si="9"/>
        <v>15</v>
      </c>
      <c r="H89" s="36">
        <f t="shared" si="10"/>
        <v>14</v>
      </c>
      <c r="I89" s="36">
        <f t="shared" si="11"/>
        <v>14</v>
      </c>
      <c r="J89" s="36">
        <f t="shared" si="12"/>
        <v>14</v>
      </c>
      <c r="O89" t="s">
        <v>436</v>
      </c>
      <c r="P89">
        <v>9</v>
      </c>
      <c r="Q89">
        <v>19</v>
      </c>
      <c r="R89">
        <v>17</v>
      </c>
      <c r="S89">
        <v>18</v>
      </c>
      <c r="T89">
        <v>19</v>
      </c>
      <c r="U89">
        <v>17</v>
      </c>
    </row>
    <row r="90" spans="1:21" x14ac:dyDescent="0.2">
      <c r="A90" s="36" t="s">
        <v>405</v>
      </c>
      <c r="B90" s="36" t="s">
        <v>406</v>
      </c>
      <c r="C90" s="36" t="s">
        <v>405</v>
      </c>
      <c r="D90" s="36" t="s">
        <v>407</v>
      </c>
      <c r="E90" s="36">
        <f t="shared" si="13"/>
        <v>16</v>
      </c>
      <c r="F90" s="36">
        <f t="shared" si="8"/>
        <v>24</v>
      </c>
      <c r="G90" s="36">
        <f t="shared" si="9"/>
        <v>30</v>
      </c>
      <c r="H90" s="36">
        <f t="shared" si="10"/>
        <v>22</v>
      </c>
      <c r="I90" s="36">
        <f t="shared" si="11"/>
        <v>21</v>
      </c>
      <c r="J90" s="36">
        <f t="shared" si="12"/>
        <v>22</v>
      </c>
      <c r="O90" t="s">
        <v>409</v>
      </c>
      <c r="P90">
        <v>10</v>
      </c>
      <c r="Q90">
        <v>14</v>
      </c>
      <c r="R90">
        <v>14</v>
      </c>
      <c r="S90">
        <v>15</v>
      </c>
      <c r="T90">
        <v>14</v>
      </c>
      <c r="U90">
        <v>14</v>
      </c>
    </row>
    <row r="91" spans="1:21" x14ac:dyDescent="0.2">
      <c r="A91" s="36" t="s">
        <v>408</v>
      </c>
      <c r="B91" s="36" t="s">
        <v>408</v>
      </c>
      <c r="C91" s="36" t="s">
        <v>408</v>
      </c>
      <c r="D91" s="36" t="s">
        <v>409</v>
      </c>
      <c r="E91" s="36">
        <f t="shared" si="13"/>
        <v>10</v>
      </c>
      <c r="F91" s="36">
        <f t="shared" si="8"/>
        <v>14</v>
      </c>
      <c r="G91" s="36">
        <f t="shared" si="9"/>
        <v>14</v>
      </c>
      <c r="H91" s="36">
        <f t="shared" si="10"/>
        <v>15</v>
      </c>
      <c r="I91" s="36">
        <f t="shared" si="11"/>
        <v>14</v>
      </c>
      <c r="J91" s="36">
        <f t="shared" si="12"/>
        <v>14</v>
      </c>
      <c r="O91" t="s">
        <v>469</v>
      </c>
      <c r="P91">
        <v>22</v>
      </c>
      <c r="Q91">
        <v>30</v>
      </c>
      <c r="R91">
        <v>30</v>
      </c>
      <c r="S91">
        <v>21</v>
      </c>
      <c r="T91">
        <v>5</v>
      </c>
      <c r="U91">
        <v>21</v>
      </c>
    </row>
    <row r="92" spans="1:21" x14ac:dyDescent="0.2">
      <c r="A92" s="36" t="s">
        <v>410</v>
      </c>
      <c r="B92" s="36" t="s">
        <v>339</v>
      </c>
      <c r="C92" s="36" t="s">
        <v>410</v>
      </c>
      <c r="D92" s="36" t="s">
        <v>411</v>
      </c>
      <c r="E92" s="36">
        <f t="shared" si="13"/>
        <v>14</v>
      </c>
      <c r="F92" s="36">
        <f t="shared" si="8"/>
        <v>19</v>
      </c>
      <c r="G92" s="36">
        <f t="shared" si="9"/>
        <v>18</v>
      </c>
      <c r="H92" s="36">
        <f t="shared" si="10"/>
        <v>18</v>
      </c>
      <c r="I92" s="36">
        <f t="shared" si="11"/>
        <v>17</v>
      </c>
      <c r="J92" s="36">
        <f t="shared" si="12"/>
        <v>18</v>
      </c>
      <c r="O92" t="s">
        <v>265</v>
      </c>
      <c r="P92">
        <v>30</v>
      </c>
      <c r="Q92">
        <v>26</v>
      </c>
      <c r="R92">
        <v>30</v>
      </c>
      <c r="S92">
        <v>26</v>
      </c>
      <c r="T92">
        <v>27</v>
      </c>
      <c r="U92">
        <v>23</v>
      </c>
    </row>
    <row r="93" spans="1:21" x14ac:dyDescent="0.2">
      <c r="A93" s="36" t="s">
        <v>412</v>
      </c>
      <c r="B93" s="36" t="s">
        <v>413</v>
      </c>
      <c r="C93" s="36" t="s">
        <v>414</v>
      </c>
      <c r="D93" s="36" t="s">
        <v>415</v>
      </c>
      <c r="E93" s="36">
        <f t="shared" si="13"/>
        <v>9</v>
      </c>
      <c r="F93" s="36">
        <f t="shared" si="8"/>
        <v>30</v>
      </c>
      <c r="G93" s="36">
        <f t="shared" si="9"/>
        <v>21</v>
      </c>
      <c r="H93" s="36">
        <f t="shared" si="10"/>
        <v>6</v>
      </c>
      <c r="I93" s="36">
        <f t="shared" si="11"/>
        <v>7</v>
      </c>
      <c r="J93" s="36">
        <f t="shared" si="12"/>
        <v>8</v>
      </c>
      <c r="O93" t="s">
        <v>471</v>
      </c>
      <c r="P93">
        <v>30</v>
      </c>
      <c r="Q93">
        <v>30</v>
      </c>
      <c r="R93">
        <v>30</v>
      </c>
      <c r="S93">
        <v>25</v>
      </c>
      <c r="T93">
        <v>12</v>
      </c>
      <c r="U93">
        <v>28</v>
      </c>
    </row>
    <row r="94" spans="1:21" x14ac:dyDescent="0.2">
      <c r="A94" s="36" t="s">
        <v>412</v>
      </c>
      <c r="B94" s="36" t="s">
        <v>413</v>
      </c>
      <c r="C94" s="36" t="s">
        <v>416</v>
      </c>
      <c r="D94" s="36" t="s">
        <v>417</v>
      </c>
      <c r="E94" s="36">
        <f t="shared" si="13"/>
        <v>9</v>
      </c>
      <c r="F94" s="36">
        <f t="shared" si="8"/>
        <v>18</v>
      </c>
      <c r="G94" s="36">
        <f t="shared" si="9"/>
        <v>16</v>
      </c>
      <c r="H94" s="36">
        <f t="shared" si="10"/>
        <v>9</v>
      </c>
      <c r="I94" s="36">
        <f t="shared" si="11"/>
        <v>9</v>
      </c>
      <c r="J94" s="36">
        <f t="shared" si="12"/>
        <v>10</v>
      </c>
      <c r="O94" t="s">
        <v>452</v>
      </c>
      <c r="P94">
        <v>8</v>
      </c>
      <c r="Q94">
        <v>21</v>
      </c>
      <c r="R94">
        <v>30</v>
      </c>
      <c r="S94">
        <v>30</v>
      </c>
      <c r="T94">
        <v>30</v>
      </c>
      <c r="U94">
        <v>30</v>
      </c>
    </row>
    <row r="95" spans="1:21" x14ac:dyDescent="0.2">
      <c r="A95" s="36" t="s">
        <v>412</v>
      </c>
      <c r="B95" s="36" t="s">
        <v>413</v>
      </c>
      <c r="C95" s="36" t="s">
        <v>418</v>
      </c>
      <c r="D95" s="36" t="s">
        <v>419</v>
      </c>
      <c r="E95" s="36">
        <f t="shared" si="13"/>
        <v>8</v>
      </c>
      <c r="F95" s="36">
        <f t="shared" si="8"/>
        <v>14</v>
      </c>
      <c r="G95" s="36">
        <f t="shared" si="9"/>
        <v>12</v>
      </c>
      <c r="H95" s="36">
        <f t="shared" si="10"/>
        <v>12</v>
      </c>
      <c r="I95" s="36">
        <f t="shared" si="11"/>
        <v>13</v>
      </c>
      <c r="J95" s="36">
        <f t="shared" si="12"/>
        <v>15</v>
      </c>
      <c r="O95" t="s">
        <v>483</v>
      </c>
      <c r="P95">
        <v>7</v>
      </c>
      <c r="Q95">
        <v>11</v>
      </c>
      <c r="R95">
        <v>30</v>
      </c>
      <c r="S95">
        <v>30</v>
      </c>
      <c r="T95">
        <v>30</v>
      </c>
      <c r="U95">
        <v>24</v>
      </c>
    </row>
    <row r="96" spans="1:21" x14ac:dyDescent="0.2">
      <c r="A96" s="36" t="s">
        <v>412</v>
      </c>
      <c r="B96" s="36" t="s">
        <v>413</v>
      </c>
      <c r="C96" s="36" t="s">
        <v>420</v>
      </c>
      <c r="D96" s="36" t="s">
        <v>421</v>
      </c>
      <c r="E96" s="36">
        <f t="shared" si="13"/>
        <v>11</v>
      </c>
      <c r="F96" s="36">
        <f t="shared" si="8"/>
        <v>30</v>
      </c>
      <c r="G96" s="36">
        <f t="shared" si="9"/>
        <v>30</v>
      </c>
      <c r="H96" s="36">
        <f t="shared" si="10"/>
        <v>30</v>
      </c>
      <c r="I96" s="36">
        <f t="shared" si="11"/>
        <v>30</v>
      </c>
      <c r="J96" s="36">
        <f t="shared" si="12"/>
        <v>30</v>
      </c>
      <c r="O96" t="s">
        <v>581</v>
      </c>
      <c r="P96">
        <v>12</v>
      </c>
      <c r="Q96">
        <v>9</v>
      </c>
      <c r="R96">
        <v>11</v>
      </c>
      <c r="S96">
        <v>13</v>
      </c>
      <c r="T96">
        <v>13</v>
      </c>
      <c r="U96">
        <v>12</v>
      </c>
    </row>
    <row r="97" spans="1:21" x14ac:dyDescent="0.2">
      <c r="A97" s="36" t="s">
        <v>412</v>
      </c>
      <c r="B97" s="36" t="s">
        <v>413</v>
      </c>
      <c r="C97" s="36" t="s">
        <v>422</v>
      </c>
      <c r="D97" s="36" t="s">
        <v>423</v>
      </c>
      <c r="E97" s="36">
        <f t="shared" si="13"/>
        <v>9</v>
      </c>
      <c r="F97" s="36">
        <f t="shared" si="8"/>
        <v>23</v>
      </c>
      <c r="G97" s="36">
        <f t="shared" si="9"/>
        <v>19</v>
      </c>
      <c r="H97" s="36">
        <f t="shared" si="10"/>
        <v>30</v>
      </c>
      <c r="I97" s="36">
        <f t="shared" si="11"/>
        <v>30</v>
      </c>
      <c r="J97" s="36">
        <f t="shared" si="12"/>
        <v>30</v>
      </c>
      <c r="O97" t="s">
        <v>635</v>
      </c>
      <c r="P97">
        <v>11</v>
      </c>
      <c r="Q97">
        <v>15</v>
      </c>
      <c r="R97">
        <v>15</v>
      </c>
      <c r="S97">
        <v>15</v>
      </c>
      <c r="T97">
        <v>14</v>
      </c>
      <c r="U97">
        <v>14</v>
      </c>
    </row>
    <row r="98" spans="1:21" x14ac:dyDescent="0.2">
      <c r="A98" s="36" t="s">
        <v>412</v>
      </c>
      <c r="B98" s="36" t="s">
        <v>413</v>
      </c>
      <c r="C98" s="36" t="s">
        <v>424</v>
      </c>
      <c r="D98" s="36" t="s">
        <v>425</v>
      </c>
      <c r="E98" s="36">
        <f t="shared" si="13"/>
        <v>9</v>
      </c>
      <c r="F98" s="36">
        <f t="shared" si="8"/>
        <v>21</v>
      </c>
      <c r="G98" s="36">
        <f t="shared" si="9"/>
        <v>18</v>
      </c>
      <c r="H98" s="36">
        <f t="shared" si="10"/>
        <v>15</v>
      </c>
      <c r="I98" s="36">
        <f t="shared" si="11"/>
        <v>16</v>
      </c>
      <c r="J98" s="36">
        <f t="shared" si="12"/>
        <v>16</v>
      </c>
      <c r="O98" t="s">
        <v>419</v>
      </c>
      <c r="P98">
        <v>8</v>
      </c>
      <c r="Q98">
        <v>14</v>
      </c>
      <c r="R98">
        <v>12</v>
      </c>
      <c r="S98">
        <v>12</v>
      </c>
      <c r="T98">
        <v>13</v>
      </c>
      <c r="U98">
        <v>15</v>
      </c>
    </row>
    <row r="99" spans="1:21" x14ac:dyDescent="0.2">
      <c r="A99" s="36" t="s">
        <v>412</v>
      </c>
      <c r="B99" s="36" t="s">
        <v>426</v>
      </c>
      <c r="C99" s="36" t="s">
        <v>427</v>
      </c>
      <c r="D99" s="36" t="s">
        <v>428</v>
      </c>
      <c r="E99" s="36">
        <f t="shared" si="13"/>
        <v>30</v>
      </c>
      <c r="F99" s="36">
        <f t="shared" si="8"/>
        <v>14</v>
      </c>
      <c r="G99" s="36">
        <f t="shared" si="9"/>
        <v>20</v>
      </c>
      <c r="H99" s="36">
        <f t="shared" si="10"/>
        <v>15</v>
      </c>
      <c r="I99" s="36">
        <f t="shared" si="11"/>
        <v>14</v>
      </c>
      <c r="J99" s="36">
        <f t="shared" si="12"/>
        <v>14</v>
      </c>
      <c r="O99" t="s">
        <v>454</v>
      </c>
      <c r="P99">
        <v>2</v>
      </c>
      <c r="Q99">
        <v>5</v>
      </c>
      <c r="R99">
        <v>30</v>
      </c>
      <c r="S99">
        <v>30</v>
      </c>
      <c r="T99">
        <v>30</v>
      </c>
      <c r="U99">
        <v>30</v>
      </c>
    </row>
    <row r="100" spans="1:21" x14ac:dyDescent="0.2">
      <c r="A100" s="36" t="s">
        <v>412</v>
      </c>
      <c r="B100" s="36" t="s">
        <v>426</v>
      </c>
      <c r="C100" s="36" t="s">
        <v>429</v>
      </c>
      <c r="D100" s="36" t="s">
        <v>430</v>
      </c>
      <c r="E100" s="36">
        <f t="shared" si="13"/>
        <v>8</v>
      </c>
      <c r="F100" s="36">
        <f t="shared" si="8"/>
        <v>13</v>
      </c>
      <c r="G100" s="36">
        <f t="shared" si="9"/>
        <v>12</v>
      </c>
      <c r="H100" s="36">
        <f t="shared" si="10"/>
        <v>9</v>
      </c>
      <c r="I100" s="36">
        <f t="shared" si="11"/>
        <v>9</v>
      </c>
      <c r="J100" s="36">
        <f t="shared" si="12"/>
        <v>10</v>
      </c>
      <c r="O100" t="s">
        <v>438</v>
      </c>
      <c r="P100">
        <v>8</v>
      </c>
      <c r="Q100">
        <v>14</v>
      </c>
      <c r="R100">
        <v>13</v>
      </c>
      <c r="S100">
        <v>14</v>
      </c>
      <c r="T100">
        <v>15</v>
      </c>
      <c r="U100">
        <v>15</v>
      </c>
    </row>
    <row r="101" spans="1:21" x14ac:dyDescent="0.2">
      <c r="A101" s="36" t="s">
        <v>412</v>
      </c>
      <c r="B101" s="36" t="s">
        <v>426</v>
      </c>
      <c r="C101" s="36" t="s">
        <v>431</v>
      </c>
      <c r="D101" s="36" t="s">
        <v>432</v>
      </c>
      <c r="E101" s="36">
        <f t="shared" si="13"/>
        <v>7</v>
      </c>
      <c r="F101" s="36">
        <f t="shared" si="8"/>
        <v>11</v>
      </c>
      <c r="G101" s="36">
        <f t="shared" si="9"/>
        <v>10</v>
      </c>
      <c r="H101" s="36">
        <f t="shared" si="10"/>
        <v>7</v>
      </c>
      <c r="I101" s="36">
        <f t="shared" si="11"/>
        <v>7</v>
      </c>
      <c r="J101" s="36">
        <f t="shared" si="12"/>
        <v>9</v>
      </c>
      <c r="O101" t="s">
        <v>77</v>
      </c>
      <c r="P101">
        <v>24</v>
      </c>
      <c r="Q101">
        <v>13</v>
      </c>
      <c r="R101">
        <v>17</v>
      </c>
      <c r="S101">
        <v>16</v>
      </c>
      <c r="T101">
        <v>15</v>
      </c>
      <c r="U101">
        <v>13</v>
      </c>
    </row>
    <row r="102" spans="1:21" x14ac:dyDescent="0.2">
      <c r="A102" s="36" t="s">
        <v>412</v>
      </c>
      <c r="B102" s="36" t="s">
        <v>426</v>
      </c>
      <c r="C102" s="36" t="s">
        <v>433</v>
      </c>
      <c r="D102" s="36" t="s">
        <v>434</v>
      </c>
      <c r="E102" s="36">
        <f t="shared" si="13"/>
        <v>12</v>
      </c>
      <c r="F102" s="36">
        <f t="shared" si="8"/>
        <v>16</v>
      </c>
      <c r="G102" s="36">
        <f t="shared" si="9"/>
        <v>15</v>
      </c>
      <c r="H102" s="36">
        <f t="shared" si="10"/>
        <v>15</v>
      </c>
      <c r="I102" s="36">
        <f t="shared" si="11"/>
        <v>14</v>
      </c>
      <c r="J102" s="36">
        <f t="shared" si="12"/>
        <v>14</v>
      </c>
      <c r="O102" t="s">
        <v>241</v>
      </c>
      <c r="P102">
        <v>17</v>
      </c>
      <c r="Q102">
        <v>12</v>
      </c>
      <c r="R102">
        <v>15</v>
      </c>
      <c r="S102">
        <v>12</v>
      </c>
      <c r="T102">
        <v>11</v>
      </c>
      <c r="U102">
        <v>12</v>
      </c>
    </row>
    <row r="103" spans="1:21" x14ac:dyDescent="0.2">
      <c r="A103" s="36" t="s">
        <v>412</v>
      </c>
      <c r="B103" s="36" t="s">
        <v>426</v>
      </c>
      <c r="C103" s="36" t="s">
        <v>435</v>
      </c>
      <c r="D103" s="36" t="s">
        <v>436</v>
      </c>
      <c r="E103" s="36">
        <f t="shared" si="13"/>
        <v>9</v>
      </c>
      <c r="F103" s="36">
        <f t="shared" si="8"/>
        <v>19</v>
      </c>
      <c r="G103" s="36">
        <f t="shared" si="9"/>
        <v>17</v>
      </c>
      <c r="H103" s="36">
        <f t="shared" si="10"/>
        <v>18</v>
      </c>
      <c r="I103" s="36">
        <f t="shared" si="11"/>
        <v>19</v>
      </c>
      <c r="J103" s="36">
        <f t="shared" si="12"/>
        <v>17</v>
      </c>
      <c r="O103" t="s">
        <v>583</v>
      </c>
      <c r="P103">
        <v>12</v>
      </c>
      <c r="Q103">
        <v>9</v>
      </c>
      <c r="R103">
        <v>11</v>
      </c>
      <c r="S103">
        <v>12</v>
      </c>
      <c r="T103">
        <v>13</v>
      </c>
      <c r="U103">
        <v>12</v>
      </c>
    </row>
    <row r="104" spans="1:21" x14ac:dyDescent="0.2">
      <c r="A104" s="36" t="s">
        <v>412</v>
      </c>
      <c r="B104" s="36" t="s">
        <v>426</v>
      </c>
      <c r="C104" s="36" t="s">
        <v>437</v>
      </c>
      <c r="D104" s="36" t="s">
        <v>438</v>
      </c>
      <c r="E104" s="36">
        <f t="shared" si="13"/>
        <v>8</v>
      </c>
      <c r="F104" s="36">
        <f t="shared" si="8"/>
        <v>14</v>
      </c>
      <c r="G104" s="36">
        <f t="shared" si="9"/>
        <v>13</v>
      </c>
      <c r="H104" s="36">
        <f t="shared" si="10"/>
        <v>14</v>
      </c>
      <c r="I104" s="36">
        <f t="shared" si="11"/>
        <v>15</v>
      </c>
      <c r="J104" s="36">
        <f t="shared" si="12"/>
        <v>15</v>
      </c>
      <c r="O104" t="s">
        <v>517</v>
      </c>
      <c r="P104">
        <v>12</v>
      </c>
      <c r="Q104">
        <v>20</v>
      </c>
      <c r="R104">
        <v>30</v>
      </c>
      <c r="S104">
        <v>24</v>
      </c>
      <c r="T104">
        <v>24</v>
      </c>
      <c r="U104">
        <v>22</v>
      </c>
    </row>
    <row r="105" spans="1:21" x14ac:dyDescent="0.2">
      <c r="A105" s="36" t="s">
        <v>412</v>
      </c>
      <c r="B105" s="36" t="s">
        <v>426</v>
      </c>
      <c r="C105" s="36" t="s">
        <v>439</v>
      </c>
      <c r="D105" s="36" t="s">
        <v>440</v>
      </c>
      <c r="E105" s="36">
        <f t="shared" si="13"/>
        <v>6</v>
      </c>
      <c r="F105" s="36">
        <f t="shared" si="8"/>
        <v>8</v>
      </c>
      <c r="G105" s="36">
        <f t="shared" si="9"/>
        <v>7</v>
      </c>
      <c r="H105" s="36">
        <f t="shared" si="10"/>
        <v>6</v>
      </c>
      <c r="I105" s="36">
        <f t="shared" si="11"/>
        <v>6</v>
      </c>
      <c r="J105" s="36">
        <f t="shared" si="12"/>
        <v>7</v>
      </c>
      <c r="O105" t="s">
        <v>312</v>
      </c>
      <c r="P105">
        <v>15</v>
      </c>
      <c r="Q105">
        <v>12</v>
      </c>
      <c r="R105">
        <v>14</v>
      </c>
      <c r="S105">
        <v>14</v>
      </c>
      <c r="T105">
        <v>13</v>
      </c>
      <c r="U105">
        <v>12</v>
      </c>
    </row>
    <row r="106" spans="1:21" x14ac:dyDescent="0.2">
      <c r="A106" s="36" t="s">
        <v>412</v>
      </c>
      <c r="B106" s="36" t="s">
        <v>426</v>
      </c>
      <c r="C106" s="36" t="s">
        <v>441</v>
      </c>
      <c r="D106" s="36" t="s">
        <v>442</v>
      </c>
      <c r="E106" s="36">
        <f t="shared" si="13"/>
        <v>5</v>
      </c>
      <c r="F106" s="36">
        <f t="shared" si="8"/>
        <v>6</v>
      </c>
      <c r="G106" s="36">
        <f t="shared" si="9"/>
        <v>6</v>
      </c>
      <c r="H106" s="36">
        <f t="shared" si="10"/>
        <v>3</v>
      </c>
      <c r="I106" s="36">
        <f t="shared" si="11"/>
        <v>3</v>
      </c>
      <c r="J106" s="36">
        <f t="shared" si="12"/>
        <v>3</v>
      </c>
      <c r="O106" t="s">
        <v>384</v>
      </c>
      <c r="P106">
        <v>9</v>
      </c>
      <c r="Q106">
        <v>15</v>
      </c>
      <c r="R106">
        <v>22</v>
      </c>
      <c r="S106">
        <v>19</v>
      </c>
      <c r="T106">
        <v>18</v>
      </c>
      <c r="U106">
        <v>18</v>
      </c>
    </row>
    <row r="107" spans="1:21" x14ac:dyDescent="0.2">
      <c r="A107" s="36" t="s">
        <v>412</v>
      </c>
      <c r="B107" s="36" t="s">
        <v>443</v>
      </c>
      <c r="C107" s="36" t="s">
        <v>443</v>
      </c>
      <c r="D107" s="36" t="s">
        <v>444</v>
      </c>
      <c r="E107" s="36">
        <f t="shared" si="13"/>
        <v>12</v>
      </c>
      <c r="F107" s="36">
        <f t="shared" si="8"/>
        <v>17</v>
      </c>
      <c r="G107" s="36">
        <f t="shared" si="9"/>
        <v>18</v>
      </c>
      <c r="H107" s="36">
        <f t="shared" si="10"/>
        <v>17</v>
      </c>
      <c r="I107" s="36">
        <f t="shared" si="11"/>
        <v>16</v>
      </c>
      <c r="J107" s="36">
        <f t="shared" si="12"/>
        <v>17</v>
      </c>
      <c r="O107" t="s">
        <v>386</v>
      </c>
      <c r="P107">
        <v>10</v>
      </c>
      <c r="Q107">
        <v>14</v>
      </c>
      <c r="R107">
        <v>14</v>
      </c>
      <c r="S107">
        <v>14</v>
      </c>
      <c r="T107">
        <v>13</v>
      </c>
      <c r="U107">
        <v>13</v>
      </c>
    </row>
    <row r="108" spans="1:21" x14ac:dyDescent="0.2">
      <c r="A108" s="36" t="s">
        <v>445</v>
      </c>
      <c r="B108" s="36" t="s">
        <v>446</v>
      </c>
      <c r="C108" s="36" t="s">
        <v>447</v>
      </c>
      <c r="D108" s="36" t="s">
        <v>448</v>
      </c>
      <c r="E108" s="36">
        <f t="shared" si="13"/>
        <v>6</v>
      </c>
      <c r="F108" s="36">
        <f t="shared" si="8"/>
        <v>11</v>
      </c>
      <c r="G108" s="36">
        <f t="shared" si="9"/>
        <v>19</v>
      </c>
      <c r="H108" s="36">
        <f t="shared" si="10"/>
        <v>17</v>
      </c>
      <c r="I108" s="36">
        <f t="shared" si="11"/>
        <v>19</v>
      </c>
      <c r="J108" s="36">
        <f t="shared" si="12"/>
        <v>17</v>
      </c>
      <c r="O108" t="s">
        <v>388</v>
      </c>
      <c r="P108">
        <v>9</v>
      </c>
      <c r="Q108">
        <v>14</v>
      </c>
      <c r="R108">
        <v>15</v>
      </c>
      <c r="S108">
        <v>15</v>
      </c>
      <c r="T108">
        <v>14</v>
      </c>
      <c r="U108">
        <v>14</v>
      </c>
    </row>
    <row r="109" spans="1:21" x14ac:dyDescent="0.2">
      <c r="A109" s="36" t="s">
        <v>445</v>
      </c>
      <c r="B109" s="36" t="s">
        <v>446</v>
      </c>
      <c r="C109" s="36" t="s">
        <v>449</v>
      </c>
      <c r="D109" s="36" t="s">
        <v>450</v>
      </c>
      <c r="E109" s="36">
        <f t="shared" si="13"/>
        <v>17</v>
      </c>
      <c r="F109" s="36">
        <f t="shared" si="8"/>
        <v>25</v>
      </c>
      <c r="G109" s="36">
        <f t="shared" si="9"/>
        <v>24</v>
      </c>
      <c r="H109" s="36">
        <f t="shared" si="10"/>
        <v>19</v>
      </c>
      <c r="I109" s="36">
        <f t="shared" si="11"/>
        <v>23</v>
      </c>
      <c r="J109" s="36">
        <f t="shared" si="12"/>
        <v>19</v>
      </c>
      <c r="O109" t="s">
        <v>346</v>
      </c>
      <c r="P109">
        <v>7</v>
      </c>
      <c r="Q109">
        <v>11</v>
      </c>
      <c r="R109">
        <v>30</v>
      </c>
      <c r="S109">
        <v>30</v>
      </c>
      <c r="T109">
        <v>30</v>
      </c>
      <c r="U109">
        <v>25</v>
      </c>
    </row>
    <row r="110" spans="1:21" x14ac:dyDescent="0.2">
      <c r="A110" s="36" t="s">
        <v>445</v>
      </c>
      <c r="B110" s="36" t="s">
        <v>446</v>
      </c>
      <c r="C110" s="36" t="s">
        <v>451</v>
      </c>
      <c r="D110" s="36" t="s">
        <v>452</v>
      </c>
      <c r="E110" s="36">
        <f t="shared" si="13"/>
        <v>8</v>
      </c>
      <c r="F110" s="36">
        <f t="shared" si="8"/>
        <v>21</v>
      </c>
      <c r="G110" s="36">
        <f t="shared" si="9"/>
        <v>30</v>
      </c>
      <c r="H110" s="36">
        <f t="shared" si="10"/>
        <v>30</v>
      </c>
      <c r="I110" s="36">
        <f t="shared" si="11"/>
        <v>30</v>
      </c>
      <c r="J110" s="36">
        <f t="shared" si="12"/>
        <v>30</v>
      </c>
      <c r="O110" t="s">
        <v>243</v>
      </c>
      <c r="P110">
        <v>14</v>
      </c>
      <c r="Q110">
        <v>11</v>
      </c>
      <c r="R110">
        <v>15</v>
      </c>
      <c r="S110">
        <v>15</v>
      </c>
      <c r="T110">
        <v>14</v>
      </c>
      <c r="U110">
        <v>12</v>
      </c>
    </row>
    <row r="111" spans="1:21" x14ac:dyDescent="0.2">
      <c r="A111" s="36" t="s">
        <v>445</v>
      </c>
      <c r="B111" s="36" t="s">
        <v>446</v>
      </c>
      <c r="C111" s="36" t="s">
        <v>453</v>
      </c>
      <c r="D111" s="36" t="s">
        <v>454</v>
      </c>
      <c r="E111" s="36">
        <f t="shared" si="13"/>
        <v>2</v>
      </c>
      <c r="F111" s="36">
        <f t="shared" si="8"/>
        <v>5</v>
      </c>
      <c r="G111" s="36">
        <f t="shared" si="9"/>
        <v>30</v>
      </c>
      <c r="H111" s="36">
        <f t="shared" si="10"/>
        <v>30</v>
      </c>
      <c r="I111" s="36">
        <f t="shared" si="11"/>
        <v>30</v>
      </c>
      <c r="J111" s="36">
        <f t="shared" si="12"/>
        <v>30</v>
      </c>
      <c r="O111" t="s">
        <v>532</v>
      </c>
      <c r="P111">
        <v>30</v>
      </c>
      <c r="Q111">
        <v>30</v>
      </c>
      <c r="R111">
        <v>30</v>
      </c>
      <c r="S111">
        <v>26</v>
      </c>
      <c r="T111">
        <v>30</v>
      </c>
      <c r="U111">
        <v>12</v>
      </c>
    </row>
    <row r="112" spans="1:21" x14ac:dyDescent="0.2">
      <c r="A112" s="36" t="s">
        <v>445</v>
      </c>
      <c r="B112" s="36" t="s">
        <v>446</v>
      </c>
      <c r="C112" s="36" t="s">
        <v>455</v>
      </c>
      <c r="D112" s="36" t="s">
        <v>456</v>
      </c>
      <c r="E112" s="36">
        <f t="shared" si="13"/>
        <v>30</v>
      </c>
      <c r="F112" s="36">
        <f t="shared" si="8"/>
        <v>30</v>
      </c>
      <c r="G112" s="36">
        <f t="shared" si="9"/>
        <v>19</v>
      </c>
      <c r="H112" s="36">
        <f t="shared" si="10"/>
        <v>9</v>
      </c>
      <c r="I112" s="36">
        <f t="shared" si="11"/>
        <v>8</v>
      </c>
      <c r="J112" s="36">
        <f t="shared" si="12"/>
        <v>17</v>
      </c>
      <c r="O112" t="s">
        <v>314</v>
      </c>
      <c r="P112">
        <v>21</v>
      </c>
      <c r="Q112">
        <v>13</v>
      </c>
      <c r="R112">
        <v>17</v>
      </c>
      <c r="S112">
        <v>16</v>
      </c>
      <c r="T112">
        <v>15</v>
      </c>
      <c r="U112">
        <v>13</v>
      </c>
    </row>
    <row r="113" spans="1:21" x14ac:dyDescent="0.2">
      <c r="A113" s="36" t="s">
        <v>445</v>
      </c>
      <c r="B113" s="36" t="s">
        <v>446</v>
      </c>
      <c r="C113" s="36" t="s">
        <v>457</v>
      </c>
      <c r="D113" s="36" t="s">
        <v>458</v>
      </c>
      <c r="E113" s="36">
        <f t="shared" si="13"/>
        <v>14</v>
      </c>
      <c r="F113" s="36">
        <f t="shared" si="8"/>
        <v>20</v>
      </c>
      <c r="G113" s="36">
        <f t="shared" si="9"/>
        <v>18</v>
      </c>
      <c r="H113" s="36">
        <f t="shared" si="10"/>
        <v>16</v>
      </c>
      <c r="I113" s="36">
        <f t="shared" si="11"/>
        <v>15</v>
      </c>
      <c r="J113" s="36">
        <f t="shared" si="12"/>
        <v>16</v>
      </c>
      <c r="O113" t="s">
        <v>519</v>
      </c>
      <c r="P113">
        <v>7</v>
      </c>
      <c r="Q113">
        <v>11</v>
      </c>
      <c r="R113">
        <v>30</v>
      </c>
      <c r="S113">
        <v>30</v>
      </c>
      <c r="T113">
        <v>30</v>
      </c>
      <c r="U113">
        <v>29</v>
      </c>
    </row>
    <row r="114" spans="1:21" x14ac:dyDescent="0.2">
      <c r="A114" s="36" t="s">
        <v>445</v>
      </c>
      <c r="B114" s="36" t="s">
        <v>446</v>
      </c>
      <c r="C114" s="36" t="s">
        <v>459</v>
      </c>
      <c r="D114" s="36" t="s">
        <v>460</v>
      </c>
      <c r="E114" s="36">
        <f t="shared" si="13"/>
        <v>16</v>
      </c>
      <c r="F114" s="36">
        <f t="shared" si="8"/>
        <v>23</v>
      </c>
      <c r="G114" s="36">
        <f t="shared" si="9"/>
        <v>30</v>
      </c>
      <c r="H114" s="36">
        <f t="shared" si="10"/>
        <v>21</v>
      </c>
      <c r="I114" s="36">
        <f t="shared" si="11"/>
        <v>19</v>
      </c>
      <c r="J114" s="36">
        <f t="shared" si="12"/>
        <v>21</v>
      </c>
      <c r="O114" t="s">
        <v>411</v>
      </c>
      <c r="P114">
        <v>14</v>
      </c>
      <c r="Q114">
        <v>19</v>
      </c>
      <c r="R114">
        <v>18</v>
      </c>
      <c r="S114">
        <v>18</v>
      </c>
      <c r="T114">
        <v>17</v>
      </c>
      <c r="U114">
        <v>18</v>
      </c>
    </row>
    <row r="115" spans="1:21" x14ac:dyDescent="0.2">
      <c r="A115" s="36" t="s">
        <v>445</v>
      </c>
      <c r="B115" s="36" t="s">
        <v>446</v>
      </c>
      <c r="C115" s="36" t="s">
        <v>461</v>
      </c>
      <c r="D115" s="36" t="s">
        <v>462</v>
      </c>
      <c r="E115" s="36">
        <f t="shared" si="13"/>
        <v>6</v>
      </c>
      <c r="F115" s="36">
        <f t="shared" si="8"/>
        <v>10</v>
      </c>
      <c r="G115" s="36">
        <f t="shared" si="9"/>
        <v>19</v>
      </c>
      <c r="H115" s="36">
        <f t="shared" si="10"/>
        <v>15</v>
      </c>
      <c r="I115" s="36">
        <f t="shared" si="11"/>
        <v>16</v>
      </c>
      <c r="J115" s="36">
        <f t="shared" si="12"/>
        <v>17</v>
      </c>
      <c r="O115" t="s">
        <v>550</v>
      </c>
      <c r="P115">
        <v>18</v>
      </c>
      <c r="Q115">
        <v>30</v>
      </c>
      <c r="R115">
        <v>30</v>
      </c>
      <c r="S115">
        <v>29</v>
      </c>
      <c r="T115">
        <v>30</v>
      </c>
      <c r="U115">
        <v>13</v>
      </c>
    </row>
    <row r="116" spans="1:21" x14ac:dyDescent="0.2">
      <c r="A116" s="36" t="s">
        <v>445</v>
      </c>
      <c r="B116" s="36" t="s">
        <v>446</v>
      </c>
      <c r="C116" s="36" t="s">
        <v>463</v>
      </c>
      <c r="D116" s="36" t="s">
        <v>464</v>
      </c>
      <c r="E116" s="36">
        <f t="shared" si="13"/>
        <v>13</v>
      </c>
      <c r="F116" s="36">
        <f t="shared" si="8"/>
        <v>22</v>
      </c>
      <c r="G116" s="36">
        <f t="shared" si="9"/>
        <v>16</v>
      </c>
      <c r="H116" s="36">
        <f t="shared" si="10"/>
        <v>15</v>
      </c>
      <c r="I116" s="36">
        <f t="shared" si="11"/>
        <v>14</v>
      </c>
      <c r="J116" s="36">
        <f t="shared" si="12"/>
        <v>17</v>
      </c>
      <c r="O116" t="s">
        <v>78</v>
      </c>
      <c r="P116">
        <v>29</v>
      </c>
      <c r="Q116">
        <v>13</v>
      </c>
      <c r="R116">
        <v>17</v>
      </c>
      <c r="S116">
        <v>16</v>
      </c>
      <c r="T116">
        <v>15</v>
      </c>
      <c r="U116">
        <v>13</v>
      </c>
    </row>
    <row r="117" spans="1:21" x14ac:dyDescent="0.2">
      <c r="A117" s="36" t="s">
        <v>445</v>
      </c>
      <c r="B117" s="36" t="s">
        <v>446</v>
      </c>
      <c r="C117" s="36" t="s">
        <v>465</v>
      </c>
      <c r="D117" s="36" t="s">
        <v>466</v>
      </c>
      <c r="E117" s="36">
        <f t="shared" si="13"/>
        <v>16</v>
      </c>
      <c r="F117" s="36">
        <f t="shared" si="8"/>
        <v>27</v>
      </c>
      <c r="G117" s="36">
        <f t="shared" si="9"/>
        <v>30</v>
      </c>
      <c r="H117" s="36">
        <f t="shared" si="10"/>
        <v>23</v>
      </c>
      <c r="I117" s="36">
        <f t="shared" si="11"/>
        <v>21</v>
      </c>
      <c r="J117" s="36">
        <f t="shared" si="12"/>
        <v>23</v>
      </c>
      <c r="O117" t="s">
        <v>390</v>
      </c>
      <c r="P117">
        <v>11</v>
      </c>
      <c r="Q117">
        <v>21</v>
      </c>
      <c r="R117">
        <v>17</v>
      </c>
      <c r="S117">
        <v>16</v>
      </c>
      <c r="T117">
        <v>15</v>
      </c>
      <c r="U117">
        <v>15</v>
      </c>
    </row>
    <row r="118" spans="1:21" x14ac:dyDescent="0.2">
      <c r="A118" s="36" t="s">
        <v>445</v>
      </c>
      <c r="B118" s="36" t="s">
        <v>467</v>
      </c>
      <c r="C118" s="36" t="s">
        <v>468</v>
      </c>
      <c r="D118" s="36" t="s">
        <v>469</v>
      </c>
      <c r="E118" s="36">
        <f t="shared" si="13"/>
        <v>22</v>
      </c>
      <c r="F118" s="36">
        <f t="shared" si="8"/>
        <v>30</v>
      </c>
      <c r="G118" s="36">
        <f t="shared" si="9"/>
        <v>30</v>
      </c>
      <c r="H118" s="36">
        <f t="shared" si="10"/>
        <v>21</v>
      </c>
      <c r="I118" s="36">
        <f t="shared" si="11"/>
        <v>5</v>
      </c>
      <c r="J118" s="36">
        <f t="shared" si="12"/>
        <v>21</v>
      </c>
      <c r="O118" t="s">
        <v>456</v>
      </c>
      <c r="P118">
        <v>30</v>
      </c>
      <c r="Q118">
        <v>30</v>
      </c>
      <c r="R118">
        <v>19</v>
      </c>
      <c r="S118">
        <v>9</v>
      </c>
      <c r="T118">
        <v>8</v>
      </c>
      <c r="U118">
        <v>17</v>
      </c>
    </row>
    <row r="119" spans="1:21" x14ac:dyDescent="0.2">
      <c r="A119" s="36" t="s">
        <v>445</v>
      </c>
      <c r="B119" s="36" t="s">
        <v>467</v>
      </c>
      <c r="C119" s="36" t="s">
        <v>470</v>
      </c>
      <c r="D119" s="36" t="s">
        <v>471</v>
      </c>
      <c r="E119" s="36">
        <f t="shared" si="13"/>
        <v>30</v>
      </c>
      <c r="F119" s="36">
        <f t="shared" si="8"/>
        <v>30</v>
      </c>
      <c r="G119" s="36">
        <f t="shared" si="9"/>
        <v>30</v>
      </c>
      <c r="H119" s="36">
        <f t="shared" si="10"/>
        <v>25</v>
      </c>
      <c r="I119" s="36">
        <f t="shared" si="11"/>
        <v>12</v>
      </c>
      <c r="J119" s="36">
        <f t="shared" si="12"/>
        <v>28</v>
      </c>
      <c r="O119" t="s">
        <v>552</v>
      </c>
      <c r="P119">
        <v>18</v>
      </c>
      <c r="Q119">
        <v>19</v>
      </c>
      <c r="R119">
        <v>17</v>
      </c>
      <c r="S119">
        <v>29</v>
      </c>
      <c r="T119">
        <v>15</v>
      </c>
      <c r="U119">
        <v>20</v>
      </c>
    </row>
    <row r="120" spans="1:21" x14ac:dyDescent="0.2">
      <c r="A120" s="36" t="s">
        <v>445</v>
      </c>
      <c r="B120" s="36" t="s">
        <v>467</v>
      </c>
      <c r="C120" s="36" t="s">
        <v>472</v>
      </c>
      <c r="D120" s="36" t="s">
        <v>473</v>
      </c>
      <c r="E120" s="36">
        <f t="shared" si="13"/>
        <v>30</v>
      </c>
      <c r="F120" s="36">
        <f t="shared" si="8"/>
        <v>30</v>
      </c>
      <c r="G120" s="36">
        <f t="shared" si="9"/>
        <v>30</v>
      </c>
      <c r="H120" s="36">
        <f t="shared" si="10"/>
        <v>30</v>
      </c>
      <c r="I120" s="36">
        <f t="shared" si="11"/>
        <v>30</v>
      </c>
      <c r="J120" s="36">
        <f t="shared" si="12"/>
        <v>30</v>
      </c>
      <c r="O120" t="s">
        <v>503</v>
      </c>
      <c r="P120">
        <v>10</v>
      </c>
      <c r="Q120">
        <v>15</v>
      </c>
      <c r="R120">
        <v>16</v>
      </c>
      <c r="S120">
        <v>16</v>
      </c>
      <c r="T120">
        <v>30</v>
      </c>
      <c r="U120">
        <v>14</v>
      </c>
    </row>
    <row r="121" spans="1:21" x14ac:dyDescent="0.2">
      <c r="A121" s="36" t="s">
        <v>445</v>
      </c>
      <c r="B121" s="36" t="s">
        <v>467</v>
      </c>
      <c r="C121" s="36" t="s">
        <v>474</v>
      </c>
      <c r="D121" s="36" t="s">
        <v>475</v>
      </c>
      <c r="E121" s="36">
        <f t="shared" si="13"/>
        <v>9</v>
      </c>
      <c r="F121" s="36">
        <f t="shared" si="8"/>
        <v>9</v>
      </c>
      <c r="G121" s="36">
        <f t="shared" si="9"/>
        <v>11</v>
      </c>
      <c r="H121" s="36">
        <f t="shared" si="10"/>
        <v>11</v>
      </c>
      <c r="I121" s="36">
        <f t="shared" si="11"/>
        <v>11</v>
      </c>
      <c r="J121" s="36">
        <f t="shared" si="12"/>
        <v>11</v>
      </c>
      <c r="O121" t="s">
        <v>316</v>
      </c>
      <c r="P121">
        <v>30</v>
      </c>
      <c r="Q121">
        <v>30</v>
      </c>
      <c r="R121">
        <v>30</v>
      </c>
      <c r="S121">
        <v>18</v>
      </c>
      <c r="T121">
        <v>17</v>
      </c>
      <c r="U121">
        <v>20</v>
      </c>
    </row>
    <row r="122" spans="1:21" x14ac:dyDescent="0.2">
      <c r="A122" s="36" t="s">
        <v>445</v>
      </c>
      <c r="B122" s="36" t="s">
        <v>60</v>
      </c>
      <c r="C122" s="36" t="s">
        <v>476</v>
      </c>
      <c r="D122" s="36" t="s">
        <v>477</v>
      </c>
      <c r="E122" s="47">
        <f>E1</f>
        <v>12</v>
      </c>
      <c r="F122" s="47">
        <f t="shared" ref="F122:J122" si="15">F1</f>
        <v>15</v>
      </c>
      <c r="G122" s="47">
        <f t="shared" si="15"/>
        <v>15</v>
      </c>
      <c r="H122" s="47">
        <f t="shared" si="15"/>
        <v>20</v>
      </c>
      <c r="I122" s="47">
        <f t="shared" si="15"/>
        <v>20</v>
      </c>
      <c r="J122" s="47">
        <f t="shared" si="15"/>
        <v>20</v>
      </c>
      <c r="O122" t="s">
        <v>245</v>
      </c>
      <c r="P122">
        <v>24</v>
      </c>
      <c r="Q122">
        <v>13</v>
      </c>
      <c r="R122">
        <v>17</v>
      </c>
      <c r="S122">
        <v>16</v>
      </c>
      <c r="T122">
        <v>15</v>
      </c>
      <c r="U122">
        <v>13</v>
      </c>
    </row>
    <row r="123" spans="1:21" x14ac:dyDescent="0.2">
      <c r="A123" s="36" t="s">
        <v>445</v>
      </c>
      <c r="B123" s="36" t="s">
        <v>60</v>
      </c>
      <c r="C123" s="36" t="s">
        <v>478</v>
      </c>
      <c r="D123" s="36" t="s">
        <v>479</v>
      </c>
      <c r="E123" s="36">
        <f t="shared" si="13"/>
        <v>7</v>
      </c>
      <c r="F123" s="36">
        <f t="shared" si="8"/>
        <v>10</v>
      </c>
      <c r="G123" s="36">
        <f t="shared" si="9"/>
        <v>30</v>
      </c>
      <c r="H123" s="36">
        <f t="shared" si="10"/>
        <v>27</v>
      </c>
      <c r="I123" s="36">
        <f t="shared" si="11"/>
        <v>30</v>
      </c>
      <c r="J123" s="36">
        <f t="shared" si="12"/>
        <v>20</v>
      </c>
      <c r="O123" t="s">
        <v>318</v>
      </c>
      <c r="P123">
        <v>20</v>
      </c>
      <c r="Q123">
        <v>13</v>
      </c>
      <c r="R123">
        <v>15</v>
      </c>
      <c r="S123">
        <v>12</v>
      </c>
      <c r="T123">
        <v>11</v>
      </c>
      <c r="U123">
        <v>11</v>
      </c>
    </row>
    <row r="124" spans="1:21" x14ac:dyDescent="0.2">
      <c r="A124" s="36" t="s">
        <v>445</v>
      </c>
      <c r="B124" s="36" t="s">
        <v>60</v>
      </c>
      <c r="C124" s="36" t="s">
        <v>480</v>
      </c>
      <c r="D124" s="36" t="s">
        <v>481</v>
      </c>
      <c r="E124" s="36">
        <f t="shared" si="13"/>
        <v>7</v>
      </c>
      <c r="F124" s="36">
        <f t="shared" si="8"/>
        <v>10</v>
      </c>
      <c r="G124" s="36">
        <f t="shared" si="9"/>
        <v>30</v>
      </c>
      <c r="H124" s="36">
        <f t="shared" si="10"/>
        <v>23</v>
      </c>
      <c r="I124" s="36">
        <f t="shared" si="11"/>
        <v>30</v>
      </c>
      <c r="J124" s="36">
        <f t="shared" si="12"/>
        <v>18</v>
      </c>
      <c r="O124" t="s">
        <v>320</v>
      </c>
      <c r="P124">
        <v>25</v>
      </c>
      <c r="Q124">
        <v>13</v>
      </c>
      <c r="R124">
        <v>17</v>
      </c>
      <c r="S124">
        <v>16</v>
      </c>
      <c r="T124">
        <v>15</v>
      </c>
      <c r="U124">
        <v>13</v>
      </c>
    </row>
    <row r="125" spans="1:21" x14ac:dyDescent="0.2">
      <c r="A125" s="36" t="s">
        <v>445</v>
      </c>
      <c r="B125" s="36" t="s">
        <v>60</v>
      </c>
      <c r="C125" s="36" t="s">
        <v>482</v>
      </c>
      <c r="D125" s="36" t="s">
        <v>483</v>
      </c>
      <c r="E125" s="36">
        <f t="shared" si="13"/>
        <v>7</v>
      </c>
      <c r="F125" s="36">
        <f t="shared" si="8"/>
        <v>11</v>
      </c>
      <c r="G125" s="36">
        <f t="shared" si="9"/>
        <v>30</v>
      </c>
      <c r="H125" s="36">
        <f t="shared" si="10"/>
        <v>30</v>
      </c>
      <c r="I125" s="36">
        <f t="shared" si="11"/>
        <v>30</v>
      </c>
      <c r="J125" s="36">
        <f t="shared" si="12"/>
        <v>24</v>
      </c>
      <c r="O125" t="s">
        <v>458</v>
      </c>
      <c r="P125">
        <v>14</v>
      </c>
      <c r="Q125">
        <v>20</v>
      </c>
      <c r="R125">
        <v>18</v>
      </c>
      <c r="S125">
        <v>16</v>
      </c>
      <c r="T125">
        <v>15</v>
      </c>
      <c r="U125">
        <v>16</v>
      </c>
    </row>
    <row r="126" spans="1:21" x14ac:dyDescent="0.2">
      <c r="A126" s="36" t="s">
        <v>445</v>
      </c>
      <c r="B126" s="36" t="s">
        <v>60</v>
      </c>
      <c r="C126" s="36" t="s">
        <v>484</v>
      </c>
      <c r="D126" s="36" t="s">
        <v>485</v>
      </c>
      <c r="E126" s="36">
        <f t="shared" si="13"/>
        <v>7</v>
      </c>
      <c r="F126" s="36">
        <f t="shared" si="8"/>
        <v>10</v>
      </c>
      <c r="G126" s="36">
        <f t="shared" si="9"/>
        <v>30</v>
      </c>
      <c r="H126" s="36">
        <f t="shared" si="10"/>
        <v>30</v>
      </c>
      <c r="I126" s="36">
        <f t="shared" si="11"/>
        <v>30</v>
      </c>
      <c r="J126" s="36">
        <f t="shared" si="12"/>
        <v>22</v>
      </c>
      <c r="O126" t="s">
        <v>322</v>
      </c>
      <c r="P126">
        <v>12</v>
      </c>
      <c r="Q126">
        <v>11</v>
      </c>
      <c r="R126">
        <v>14</v>
      </c>
      <c r="S126">
        <v>19</v>
      </c>
      <c r="T126">
        <v>19</v>
      </c>
      <c r="U126">
        <v>12</v>
      </c>
    </row>
    <row r="127" spans="1:21" x14ac:dyDescent="0.2">
      <c r="A127" s="36" t="s">
        <v>445</v>
      </c>
      <c r="B127" s="36" t="s">
        <v>60</v>
      </c>
      <c r="C127" s="36" t="s">
        <v>486</v>
      </c>
      <c r="D127" s="36" t="s">
        <v>487</v>
      </c>
      <c r="E127" s="36">
        <f t="shared" si="13"/>
        <v>7</v>
      </c>
      <c r="F127" s="36">
        <f t="shared" si="8"/>
        <v>10</v>
      </c>
      <c r="G127" s="36">
        <f t="shared" si="9"/>
        <v>30</v>
      </c>
      <c r="H127" s="36">
        <f t="shared" si="10"/>
        <v>28</v>
      </c>
      <c r="I127" s="36">
        <f t="shared" si="11"/>
        <v>30</v>
      </c>
      <c r="J127" s="36">
        <f t="shared" si="12"/>
        <v>20</v>
      </c>
      <c r="O127" t="s">
        <v>485</v>
      </c>
      <c r="P127">
        <v>7</v>
      </c>
      <c r="Q127">
        <v>10</v>
      </c>
      <c r="R127">
        <v>30</v>
      </c>
      <c r="S127">
        <v>30</v>
      </c>
      <c r="T127">
        <v>30</v>
      </c>
      <c r="U127">
        <v>22</v>
      </c>
    </row>
    <row r="128" spans="1:21" x14ac:dyDescent="0.2">
      <c r="A128" s="36" t="s">
        <v>445</v>
      </c>
      <c r="B128" s="36" t="s">
        <v>60</v>
      </c>
      <c r="C128" s="36" t="s">
        <v>488</v>
      </c>
      <c r="D128" s="36" t="s">
        <v>489</v>
      </c>
      <c r="E128" s="36">
        <f t="shared" si="13"/>
        <v>7</v>
      </c>
      <c r="F128" s="36">
        <f t="shared" si="8"/>
        <v>11</v>
      </c>
      <c r="G128" s="36">
        <f t="shared" si="9"/>
        <v>30</v>
      </c>
      <c r="H128" s="36">
        <f t="shared" si="10"/>
        <v>30</v>
      </c>
      <c r="I128" s="36">
        <f t="shared" si="11"/>
        <v>30</v>
      </c>
      <c r="J128" s="36">
        <f t="shared" si="12"/>
        <v>26</v>
      </c>
      <c r="O128" t="s">
        <v>79</v>
      </c>
      <c r="P128">
        <v>30</v>
      </c>
      <c r="Q128">
        <v>21</v>
      </c>
      <c r="R128">
        <v>30</v>
      </c>
      <c r="S128">
        <v>30</v>
      </c>
      <c r="T128">
        <v>29</v>
      </c>
      <c r="U128">
        <v>22</v>
      </c>
    </row>
    <row r="129" spans="1:21" x14ac:dyDescent="0.2">
      <c r="A129" s="36" t="s">
        <v>445</v>
      </c>
      <c r="B129" s="36" t="s">
        <v>60</v>
      </c>
      <c r="C129" s="36" t="s">
        <v>490</v>
      </c>
      <c r="D129" s="36" t="s">
        <v>491</v>
      </c>
      <c r="E129" s="36">
        <f t="shared" si="13"/>
        <v>7</v>
      </c>
      <c r="F129" s="36">
        <f t="shared" si="8"/>
        <v>10</v>
      </c>
      <c r="G129" s="36">
        <f t="shared" si="9"/>
        <v>30</v>
      </c>
      <c r="H129" s="36">
        <f t="shared" si="10"/>
        <v>30</v>
      </c>
      <c r="I129" s="36">
        <f t="shared" si="11"/>
        <v>30</v>
      </c>
      <c r="J129" s="36">
        <f t="shared" si="12"/>
        <v>20</v>
      </c>
      <c r="O129" t="s">
        <v>63</v>
      </c>
      <c r="P129">
        <v>11</v>
      </c>
      <c r="Q129">
        <v>10</v>
      </c>
      <c r="R129">
        <v>12</v>
      </c>
      <c r="S129">
        <v>9</v>
      </c>
      <c r="T129">
        <v>8</v>
      </c>
      <c r="U129">
        <v>10</v>
      </c>
    </row>
    <row r="130" spans="1:21" x14ac:dyDescent="0.2">
      <c r="A130" s="36" t="s">
        <v>445</v>
      </c>
      <c r="B130" s="36" t="s">
        <v>60</v>
      </c>
      <c r="C130" s="36" t="s">
        <v>492</v>
      </c>
      <c r="D130" s="36" t="s">
        <v>493</v>
      </c>
      <c r="E130" s="36">
        <f t="shared" si="13"/>
        <v>7</v>
      </c>
      <c r="F130" s="36">
        <f t="shared" si="8"/>
        <v>11</v>
      </c>
      <c r="G130" s="36">
        <f t="shared" si="9"/>
        <v>30</v>
      </c>
      <c r="H130" s="36">
        <f t="shared" si="10"/>
        <v>30</v>
      </c>
      <c r="I130" s="36">
        <f t="shared" si="11"/>
        <v>30</v>
      </c>
      <c r="J130" s="36">
        <f t="shared" si="12"/>
        <v>26</v>
      </c>
      <c r="O130" t="s">
        <v>624</v>
      </c>
      <c r="P130">
        <v>30</v>
      </c>
      <c r="Q130">
        <v>13</v>
      </c>
      <c r="R130">
        <v>13</v>
      </c>
      <c r="S130">
        <v>12</v>
      </c>
      <c r="T130">
        <v>11</v>
      </c>
      <c r="U130">
        <v>11</v>
      </c>
    </row>
    <row r="131" spans="1:21" x14ac:dyDescent="0.2">
      <c r="A131" s="36" t="s">
        <v>445</v>
      </c>
      <c r="B131" s="36" t="s">
        <v>60</v>
      </c>
      <c r="C131" s="36" t="s">
        <v>494</v>
      </c>
      <c r="D131" s="36" t="s">
        <v>495</v>
      </c>
      <c r="E131" s="36">
        <f t="shared" si="13"/>
        <v>7</v>
      </c>
      <c r="F131" s="36">
        <f t="shared" ref="F131:F194" si="16">INDEX(Q$3:Q$194,MATCH($D131,$O$3:$O$194,0),1)</f>
        <v>11</v>
      </c>
      <c r="G131" s="36">
        <f t="shared" ref="G131:G194" si="17">INDEX(R$3:R$194,MATCH($D131,$O$3:$O$194,0),1)</f>
        <v>30</v>
      </c>
      <c r="H131" s="36">
        <f t="shared" ref="H131:H194" si="18">INDEX(S$3:S$194,MATCH($D131,$O$3:$O$194,0),1)</f>
        <v>30</v>
      </c>
      <c r="I131" s="36">
        <f t="shared" ref="I131:I194" si="19">INDEX(T$3:T$194,MATCH($D131,$O$3:$O$194,0),1)</f>
        <v>30</v>
      </c>
      <c r="J131" s="36">
        <f t="shared" ref="J131:J194" si="20">INDEX(U$3:U$194,MATCH($D131,$O$3:$O$194,0),1)</f>
        <v>24</v>
      </c>
      <c r="O131" t="s">
        <v>392</v>
      </c>
      <c r="P131">
        <v>12</v>
      </c>
      <c r="Q131">
        <v>16</v>
      </c>
      <c r="R131">
        <v>14</v>
      </c>
      <c r="S131">
        <v>13</v>
      </c>
      <c r="T131">
        <v>12</v>
      </c>
      <c r="U131">
        <v>13</v>
      </c>
    </row>
    <row r="132" spans="1:21" x14ac:dyDescent="0.2">
      <c r="A132" s="36" t="s">
        <v>445</v>
      </c>
      <c r="B132" s="36" t="s">
        <v>60</v>
      </c>
      <c r="C132" s="36" t="s">
        <v>496</v>
      </c>
      <c r="D132" s="36" t="s">
        <v>497</v>
      </c>
      <c r="E132" s="36">
        <f t="shared" ref="E132:E195" si="21">INDEX(P$3:P$194,MATCH($D132,$O$3:$O$194,0),1)</f>
        <v>7</v>
      </c>
      <c r="F132" s="36">
        <f t="shared" si="16"/>
        <v>10</v>
      </c>
      <c r="G132" s="36">
        <f t="shared" si="17"/>
        <v>30</v>
      </c>
      <c r="H132" s="36">
        <f t="shared" si="18"/>
        <v>25</v>
      </c>
      <c r="I132" s="36">
        <f t="shared" si="19"/>
        <v>30</v>
      </c>
      <c r="J132" s="36">
        <f t="shared" si="20"/>
        <v>19</v>
      </c>
      <c r="O132" t="s">
        <v>542</v>
      </c>
      <c r="P132">
        <v>10</v>
      </c>
      <c r="Q132">
        <v>15</v>
      </c>
      <c r="R132">
        <v>15</v>
      </c>
      <c r="S132">
        <v>14</v>
      </c>
      <c r="T132">
        <v>14</v>
      </c>
      <c r="U132">
        <v>14</v>
      </c>
    </row>
    <row r="133" spans="1:21" x14ac:dyDescent="0.2">
      <c r="A133" s="36" t="s">
        <v>445</v>
      </c>
      <c r="B133" s="36" t="s">
        <v>60</v>
      </c>
      <c r="C133" s="36" t="s">
        <v>498</v>
      </c>
      <c r="D133" s="36" t="s">
        <v>499</v>
      </c>
      <c r="E133" s="36">
        <f t="shared" si="21"/>
        <v>7</v>
      </c>
      <c r="F133" s="36">
        <f t="shared" si="16"/>
        <v>11</v>
      </c>
      <c r="G133" s="36">
        <f t="shared" si="17"/>
        <v>30</v>
      </c>
      <c r="H133" s="36">
        <f t="shared" si="18"/>
        <v>30</v>
      </c>
      <c r="I133" s="36">
        <f t="shared" si="19"/>
        <v>30</v>
      </c>
      <c r="J133" s="36">
        <f t="shared" si="20"/>
        <v>26</v>
      </c>
      <c r="O133" t="s">
        <v>521</v>
      </c>
      <c r="P133">
        <v>15</v>
      </c>
      <c r="Q133">
        <v>30</v>
      </c>
      <c r="R133">
        <v>30</v>
      </c>
      <c r="S133">
        <v>30</v>
      </c>
      <c r="T133">
        <v>30</v>
      </c>
      <c r="U133">
        <v>30</v>
      </c>
    </row>
    <row r="134" spans="1:21" x14ac:dyDescent="0.2">
      <c r="A134" s="36" t="s">
        <v>445</v>
      </c>
      <c r="B134" s="36" t="s">
        <v>60</v>
      </c>
      <c r="C134" s="36" t="s">
        <v>500</v>
      </c>
      <c r="D134" s="36" t="s">
        <v>501</v>
      </c>
      <c r="E134" s="36">
        <f t="shared" si="21"/>
        <v>7</v>
      </c>
      <c r="F134" s="36">
        <f t="shared" si="16"/>
        <v>10</v>
      </c>
      <c r="G134" s="36">
        <f t="shared" si="17"/>
        <v>30</v>
      </c>
      <c r="H134" s="36">
        <f t="shared" si="18"/>
        <v>27</v>
      </c>
      <c r="I134" s="36">
        <f t="shared" si="19"/>
        <v>30</v>
      </c>
      <c r="J134" s="36">
        <f t="shared" si="20"/>
        <v>20</v>
      </c>
      <c r="O134" t="s">
        <v>505</v>
      </c>
      <c r="P134">
        <v>10</v>
      </c>
      <c r="Q134">
        <v>12</v>
      </c>
      <c r="R134">
        <v>16</v>
      </c>
      <c r="S134">
        <v>13</v>
      </c>
      <c r="T134">
        <v>12</v>
      </c>
      <c r="U134">
        <v>13</v>
      </c>
    </row>
    <row r="135" spans="1:21" x14ac:dyDescent="0.2">
      <c r="A135" s="36" t="s">
        <v>445</v>
      </c>
      <c r="B135" s="36" t="s">
        <v>445</v>
      </c>
      <c r="C135" s="36" t="s">
        <v>502</v>
      </c>
      <c r="D135" s="36" t="s">
        <v>503</v>
      </c>
      <c r="E135" s="36">
        <f t="shared" si="21"/>
        <v>10</v>
      </c>
      <c r="F135" s="36">
        <f t="shared" si="16"/>
        <v>15</v>
      </c>
      <c r="G135" s="36">
        <f t="shared" si="17"/>
        <v>16</v>
      </c>
      <c r="H135" s="36">
        <f t="shared" si="18"/>
        <v>16</v>
      </c>
      <c r="I135" s="36">
        <f t="shared" si="19"/>
        <v>30</v>
      </c>
      <c r="J135" s="36">
        <f t="shared" si="20"/>
        <v>14</v>
      </c>
      <c r="O135" t="s">
        <v>421</v>
      </c>
      <c r="P135">
        <v>11</v>
      </c>
      <c r="Q135">
        <v>30</v>
      </c>
      <c r="R135">
        <v>30</v>
      </c>
      <c r="S135">
        <v>30</v>
      </c>
      <c r="T135">
        <v>30</v>
      </c>
      <c r="U135">
        <v>30</v>
      </c>
    </row>
    <row r="136" spans="1:21" x14ac:dyDescent="0.2">
      <c r="A136" s="36" t="s">
        <v>445</v>
      </c>
      <c r="B136" s="36" t="s">
        <v>445</v>
      </c>
      <c r="C136" s="36" t="s">
        <v>504</v>
      </c>
      <c r="D136" s="36" t="s">
        <v>505</v>
      </c>
      <c r="E136" s="36">
        <f t="shared" si="21"/>
        <v>10</v>
      </c>
      <c r="F136" s="36">
        <f t="shared" si="16"/>
        <v>12</v>
      </c>
      <c r="G136" s="36">
        <f t="shared" si="17"/>
        <v>16</v>
      </c>
      <c r="H136" s="36">
        <f t="shared" si="18"/>
        <v>13</v>
      </c>
      <c r="I136" s="36">
        <f t="shared" si="19"/>
        <v>12</v>
      </c>
      <c r="J136" s="36">
        <f t="shared" si="20"/>
        <v>13</v>
      </c>
      <c r="O136" t="s">
        <v>523</v>
      </c>
      <c r="P136">
        <v>30</v>
      </c>
      <c r="Q136">
        <v>30</v>
      </c>
      <c r="R136">
        <v>22</v>
      </c>
      <c r="S136">
        <v>19</v>
      </c>
      <c r="T136">
        <v>16</v>
      </c>
      <c r="U136">
        <v>20</v>
      </c>
    </row>
    <row r="137" spans="1:21" x14ac:dyDescent="0.2">
      <c r="A137" s="36" t="s">
        <v>445</v>
      </c>
      <c r="B137" s="36" t="s">
        <v>445</v>
      </c>
      <c r="C137" s="36" t="s">
        <v>506</v>
      </c>
      <c r="D137" s="36" t="s">
        <v>507</v>
      </c>
      <c r="E137" s="36">
        <f t="shared" si="21"/>
        <v>9</v>
      </c>
      <c r="F137" s="36">
        <f t="shared" si="16"/>
        <v>12</v>
      </c>
      <c r="G137" s="36">
        <f t="shared" si="17"/>
        <v>15</v>
      </c>
      <c r="H137" s="36">
        <f t="shared" si="18"/>
        <v>15</v>
      </c>
      <c r="I137" s="36">
        <f t="shared" si="19"/>
        <v>16</v>
      </c>
      <c r="J137" s="36">
        <f t="shared" si="20"/>
        <v>13</v>
      </c>
      <c r="O137" t="s">
        <v>626</v>
      </c>
      <c r="P137">
        <v>30</v>
      </c>
      <c r="Q137">
        <v>13</v>
      </c>
      <c r="R137">
        <v>13</v>
      </c>
      <c r="S137">
        <v>11</v>
      </c>
      <c r="T137">
        <v>11</v>
      </c>
      <c r="U137">
        <v>11</v>
      </c>
    </row>
    <row r="138" spans="1:21" x14ac:dyDescent="0.2">
      <c r="A138" s="36" t="s">
        <v>445</v>
      </c>
      <c r="B138" s="36" t="s">
        <v>445</v>
      </c>
      <c r="C138" s="36" t="s">
        <v>508</v>
      </c>
      <c r="D138" s="36" t="s">
        <v>509</v>
      </c>
      <c r="E138" s="36">
        <f t="shared" si="21"/>
        <v>24</v>
      </c>
      <c r="F138" s="36">
        <f t="shared" si="16"/>
        <v>30</v>
      </c>
      <c r="G138" s="36">
        <f t="shared" si="17"/>
        <v>30</v>
      </c>
      <c r="H138" s="36">
        <f t="shared" si="18"/>
        <v>28</v>
      </c>
      <c r="I138" s="36">
        <f t="shared" si="19"/>
        <v>30</v>
      </c>
      <c r="J138" s="36">
        <f t="shared" si="20"/>
        <v>30</v>
      </c>
      <c r="O138" t="s">
        <v>562</v>
      </c>
      <c r="P138">
        <v>30</v>
      </c>
      <c r="Q138">
        <v>13</v>
      </c>
      <c r="R138">
        <v>14</v>
      </c>
      <c r="S138">
        <v>12</v>
      </c>
      <c r="T138">
        <v>12</v>
      </c>
      <c r="U138">
        <v>12</v>
      </c>
    </row>
    <row r="139" spans="1:21" x14ac:dyDescent="0.2">
      <c r="A139" s="36" t="s">
        <v>445</v>
      </c>
      <c r="B139" s="36" t="s">
        <v>406</v>
      </c>
      <c r="C139" s="36" t="s">
        <v>510</v>
      </c>
      <c r="D139" s="36" t="s">
        <v>511</v>
      </c>
      <c r="E139" s="36">
        <f t="shared" si="21"/>
        <v>8</v>
      </c>
      <c r="F139" s="36">
        <f t="shared" si="16"/>
        <v>12</v>
      </c>
      <c r="G139" s="36">
        <f t="shared" si="17"/>
        <v>30</v>
      </c>
      <c r="H139" s="36">
        <f t="shared" si="18"/>
        <v>30</v>
      </c>
      <c r="I139" s="36">
        <f t="shared" si="19"/>
        <v>30</v>
      </c>
      <c r="J139" s="36">
        <f t="shared" si="20"/>
        <v>30</v>
      </c>
      <c r="O139" t="s">
        <v>460</v>
      </c>
      <c r="P139">
        <v>16</v>
      </c>
      <c r="Q139">
        <v>23</v>
      </c>
      <c r="R139">
        <v>30</v>
      </c>
      <c r="S139">
        <v>21</v>
      </c>
      <c r="T139">
        <v>19</v>
      </c>
      <c r="U139">
        <v>21</v>
      </c>
    </row>
    <row r="140" spans="1:21" x14ac:dyDescent="0.2">
      <c r="A140" s="36" t="s">
        <v>445</v>
      </c>
      <c r="B140" s="36" t="s">
        <v>406</v>
      </c>
      <c r="C140" s="36" t="s">
        <v>512</v>
      </c>
      <c r="D140" s="36" t="s">
        <v>513</v>
      </c>
      <c r="E140" s="36">
        <f t="shared" si="21"/>
        <v>10</v>
      </c>
      <c r="F140" s="36">
        <f t="shared" si="16"/>
        <v>30</v>
      </c>
      <c r="G140" s="36">
        <f t="shared" si="17"/>
        <v>30</v>
      </c>
      <c r="H140" s="36">
        <f t="shared" si="18"/>
        <v>25</v>
      </c>
      <c r="I140" s="36">
        <f t="shared" si="19"/>
        <v>30</v>
      </c>
      <c r="J140" s="36">
        <f t="shared" si="20"/>
        <v>20</v>
      </c>
      <c r="O140" t="s">
        <v>487</v>
      </c>
      <c r="P140">
        <v>7</v>
      </c>
      <c r="Q140">
        <v>10</v>
      </c>
      <c r="R140">
        <v>30</v>
      </c>
      <c r="S140">
        <v>28</v>
      </c>
      <c r="T140">
        <v>30</v>
      </c>
      <c r="U140">
        <v>20</v>
      </c>
    </row>
    <row r="141" spans="1:21" x14ac:dyDescent="0.2">
      <c r="A141" s="36" t="s">
        <v>445</v>
      </c>
      <c r="B141" s="36" t="s">
        <v>406</v>
      </c>
      <c r="C141" s="36" t="s">
        <v>514</v>
      </c>
      <c r="D141" s="36" t="s">
        <v>515</v>
      </c>
      <c r="E141" s="36">
        <f t="shared" si="21"/>
        <v>7</v>
      </c>
      <c r="F141" s="36">
        <f t="shared" si="16"/>
        <v>11</v>
      </c>
      <c r="G141" s="36">
        <f t="shared" si="17"/>
        <v>30</v>
      </c>
      <c r="H141" s="36">
        <f t="shared" si="18"/>
        <v>30</v>
      </c>
      <c r="I141" s="36">
        <f t="shared" si="19"/>
        <v>30</v>
      </c>
      <c r="J141" s="36">
        <f t="shared" si="20"/>
        <v>24</v>
      </c>
      <c r="O141" t="s">
        <v>489</v>
      </c>
      <c r="P141">
        <v>7</v>
      </c>
      <c r="Q141">
        <v>11</v>
      </c>
      <c r="R141">
        <v>30</v>
      </c>
      <c r="S141">
        <v>30</v>
      </c>
      <c r="T141">
        <v>30</v>
      </c>
      <c r="U141">
        <v>26</v>
      </c>
    </row>
    <row r="142" spans="1:21" x14ac:dyDescent="0.2">
      <c r="A142" s="36" t="s">
        <v>445</v>
      </c>
      <c r="B142" s="36" t="s">
        <v>406</v>
      </c>
      <c r="C142" s="36" t="s">
        <v>516</v>
      </c>
      <c r="D142" s="36" t="s">
        <v>517</v>
      </c>
      <c r="E142" s="36">
        <f t="shared" si="21"/>
        <v>12</v>
      </c>
      <c r="F142" s="36">
        <f t="shared" si="16"/>
        <v>20</v>
      </c>
      <c r="G142" s="36">
        <f t="shared" si="17"/>
        <v>30</v>
      </c>
      <c r="H142" s="36">
        <f t="shared" si="18"/>
        <v>24</v>
      </c>
      <c r="I142" s="36">
        <f t="shared" si="19"/>
        <v>24</v>
      </c>
      <c r="J142" s="36">
        <f t="shared" si="20"/>
        <v>22</v>
      </c>
      <c r="O142" t="s">
        <v>394</v>
      </c>
      <c r="P142">
        <v>12</v>
      </c>
      <c r="Q142">
        <v>19</v>
      </c>
      <c r="R142">
        <v>25</v>
      </c>
      <c r="S142">
        <v>20</v>
      </c>
      <c r="T142">
        <v>20</v>
      </c>
      <c r="U142">
        <v>20</v>
      </c>
    </row>
    <row r="143" spans="1:21" x14ac:dyDescent="0.2">
      <c r="A143" s="36" t="s">
        <v>445</v>
      </c>
      <c r="B143" s="36" t="s">
        <v>406</v>
      </c>
      <c r="C143" s="36" t="s">
        <v>518</v>
      </c>
      <c r="D143" s="36" t="s">
        <v>519</v>
      </c>
      <c r="E143" s="36">
        <f t="shared" si="21"/>
        <v>7</v>
      </c>
      <c r="F143" s="36">
        <f t="shared" si="16"/>
        <v>11</v>
      </c>
      <c r="G143" s="36">
        <f t="shared" si="17"/>
        <v>30</v>
      </c>
      <c r="H143" s="36">
        <f t="shared" si="18"/>
        <v>30</v>
      </c>
      <c r="I143" s="36">
        <f t="shared" si="19"/>
        <v>30</v>
      </c>
      <c r="J143" s="36">
        <f t="shared" si="20"/>
        <v>29</v>
      </c>
      <c r="O143" t="s">
        <v>638</v>
      </c>
      <c r="P143">
        <v>13</v>
      </c>
      <c r="Q143">
        <v>18</v>
      </c>
      <c r="R143">
        <v>16</v>
      </c>
      <c r="S143">
        <v>21</v>
      </c>
      <c r="T143">
        <v>19</v>
      </c>
      <c r="U143">
        <v>22</v>
      </c>
    </row>
    <row r="144" spans="1:21" x14ac:dyDescent="0.2">
      <c r="A144" s="36" t="s">
        <v>445</v>
      </c>
      <c r="B144" s="36" t="s">
        <v>406</v>
      </c>
      <c r="C144" s="36" t="s">
        <v>520</v>
      </c>
      <c r="D144" s="36" t="s">
        <v>521</v>
      </c>
      <c r="E144" s="36">
        <f t="shared" si="21"/>
        <v>15</v>
      </c>
      <c r="F144" s="36">
        <f t="shared" si="16"/>
        <v>30</v>
      </c>
      <c r="G144" s="36">
        <f t="shared" si="17"/>
        <v>30</v>
      </c>
      <c r="H144" s="36">
        <f t="shared" si="18"/>
        <v>30</v>
      </c>
      <c r="I144" s="36">
        <f t="shared" si="19"/>
        <v>30</v>
      </c>
      <c r="J144" s="36">
        <f t="shared" si="20"/>
        <v>30</v>
      </c>
      <c r="O144" t="s">
        <v>507</v>
      </c>
      <c r="P144">
        <v>9</v>
      </c>
      <c r="Q144">
        <v>12</v>
      </c>
      <c r="R144">
        <v>15</v>
      </c>
      <c r="S144">
        <v>15</v>
      </c>
      <c r="T144">
        <v>16</v>
      </c>
      <c r="U144">
        <v>13</v>
      </c>
    </row>
    <row r="145" spans="1:21" x14ac:dyDescent="0.2">
      <c r="A145" s="36" t="s">
        <v>445</v>
      </c>
      <c r="B145" s="36" t="s">
        <v>406</v>
      </c>
      <c r="C145" s="36" t="s">
        <v>522</v>
      </c>
      <c r="D145" s="36" t="s">
        <v>523</v>
      </c>
      <c r="E145" s="36">
        <f t="shared" si="21"/>
        <v>30</v>
      </c>
      <c r="F145" s="36">
        <f t="shared" si="16"/>
        <v>30</v>
      </c>
      <c r="G145" s="36">
        <f t="shared" si="17"/>
        <v>22</v>
      </c>
      <c r="H145" s="36">
        <f t="shared" si="18"/>
        <v>19</v>
      </c>
      <c r="I145" s="36">
        <f t="shared" si="19"/>
        <v>16</v>
      </c>
      <c r="J145" s="36">
        <f t="shared" si="20"/>
        <v>20</v>
      </c>
      <c r="O145" t="s">
        <v>396</v>
      </c>
      <c r="P145">
        <v>10</v>
      </c>
      <c r="Q145">
        <v>14</v>
      </c>
      <c r="R145">
        <v>14</v>
      </c>
      <c r="S145">
        <v>14</v>
      </c>
      <c r="T145">
        <v>13</v>
      </c>
      <c r="U145">
        <v>13</v>
      </c>
    </row>
    <row r="146" spans="1:21" x14ac:dyDescent="0.2">
      <c r="A146" s="36" t="s">
        <v>524</v>
      </c>
      <c r="B146" s="36" t="s">
        <v>467</v>
      </c>
      <c r="C146" s="36" t="s">
        <v>525</v>
      </c>
      <c r="D146" s="36" t="s">
        <v>526</v>
      </c>
      <c r="E146" s="36">
        <f t="shared" si="21"/>
        <v>10</v>
      </c>
      <c r="F146" s="36">
        <f t="shared" si="16"/>
        <v>10</v>
      </c>
      <c r="G146" s="36">
        <f t="shared" si="17"/>
        <v>11</v>
      </c>
      <c r="H146" s="36">
        <f t="shared" si="18"/>
        <v>12</v>
      </c>
      <c r="I146" s="36">
        <f t="shared" si="19"/>
        <v>11</v>
      </c>
      <c r="J146" s="36">
        <f t="shared" si="20"/>
        <v>11</v>
      </c>
      <c r="O146" t="s">
        <v>595</v>
      </c>
      <c r="P146">
        <v>30</v>
      </c>
      <c r="Q146">
        <v>16</v>
      </c>
      <c r="R146">
        <v>13</v>
      </c>
      <c r="S146">
        <v>11</v>
      </c>
      <c r="T146">
        <v>11</v>
      </c>
      <c r="U146">
        <v>11</v>
      </c>
    </row>
    <row r="147" spans="1:21" x14ac:dyDescent="0.2">
      <c r="A147" s="36" t="s">
        <v>524</v>
      </c>
      <c r="B147" s="36" t="s">
        <v>467</v>
      </c>
      <c r="C147" s="36" t="s">
        <v>527</v>
      </c>
      <c r="D147" s="36" t="s">
        <v>528</v>
      </c>
      <c r="E147" s="36">
        <f t="shared" si="21"/>
        <v>30</v>
      </c>
      <c r="F147" s="36">
        <f t="shared" si="16"/>
        <v>30</v>
      </c>
      <c r="G147" s="36">
        <f t="shared" si="17"/>
        <v>30</v>
      </c>
      <c r="H147" s="36">
        <f t="shared" si="18"/>
        <v>30</v>
      </c>
      <c r="I147" s="36">
        <f t="shared" si="19"/>
        <v>30</v>
      </c>
      <c r="J147" s="36">
        <f t="shared" si="20"/>
        <v>30</v>
      </c>
      <c r="O147" t="s">
        <v>491</v>
      </c>
      <c r="P147">
        <v>7</v>
      </c>
      <c r="Q147">
        <v>10</v>
      </c>
      <c r="R147">
        <v>30</v>
      </c>
      <c r="S147">
        <v>30</v>
      </c>
      <c r="T147">
        <v>30</v>
      </c>
      <c r="U147">
        <v>20</v>
      </c>
    </row>
    <row r="148" spans="1:21" x14ac:dyDescent="0.2">
      <c r="A148" s="36" t="s">
        <v>524</v>
      </c>
      <c r="B148" s="36" t="s">
        <v>467</v>
      </c>
      <c r="C148" s="36" t="s">
        <v>529</v>
      </c>
      <c r="D148" s="36" t="s">
        <v>530</v>
      </c>
      <c r="E148" s="36">
        <f t="shared" si="21"/>
        <v>30</v>
      </c>
      <c r="F148" s="36">
        <f t="shared" si="16"/>
        <v>30</v>
      </c>
      <c r="G148" s="36">
        <f t="shared" si="17"/>
        <v>30</v>
      </c>
      <c r="H148" s="36">
        <f t="shared" si="18"/>
        <v>15</v>
      </c>
      <c r="I148" s="36">
        <f t="shared" si="19"/>
        <v>17</v>
      </c>
      <c r="J148" s="36">
        <f t="shared" si="20"/>
        <v>12</v>
      </c>
      <c r="O148" t="s">
        <v>423</v>
      </c>
      <c r="P148">
        <v>9</v>
      </c>
      <c r="Q148">
        <v>23</v>
      </c>
      <c r="R148">
        <v>19</v>
      </c>
      <c r="S148">
        <v>30</v>
      </c>
      <c r="T148">
        <v>30</v>
      </c>
      <c r="U148">
        <v>30</v>
      </c>
    </row>
    <row r="149" spans="1:21" x14ac:dyDescent="0.2">
      <c r="A149" s="36" t="s">
        <v>524</v>
      </c>
      <c r="B149" s="36" t="s">
        <v>467</v>
      </c>
      <c r="C149" s="36" t="s">
        <v>531</v>
      </c>
      <c r="D149" s="36" t="s">
        <v>532</v>
      </c>
      <c r="E149" s="36">
        <f t="shared" si="21"/>
        <v>30</v>
      </c>
      <c r="F149" s="36">
        <f t="shared" si="16"/>
        <v>30</v>
      </c>
      <c r="G149" s="36">
        <f t="shared" si="17"/>
        <v>30</v>
      </c>
      <c r="H149" s="36">
        <f t="shared" si="18"/>
        <v>26</v>
      </c>
      <c r="I149" s="36">
        <f t="shared" si="19"/>
        <v>30</v>
      </c>
      <c r="J149" s="36">
        <f t="shared" si="20"/>
        <v>12</v>
      </c>
      <c r="O149" t="s">
        <v>631</v>
      </c>
      <c r="P149">
        <v>13</v>
      </c>
      <c r="Q149">
        <v>17</v>
      </c>
      <c r="R149">
        <v>17</v>
      </c>
      <c r="S149">
        <v>15</v>
      </c>
      <c r="T149">
        <v>14</v>
      </c>
      <c r="U149">
        <v>15</v>
      </c>
    </row>
    <row r="150" spans="1:21" x14ac:dyDescent="0.2">
      <c r="A150" s="36" t="s">
        <v>524</v>
      </c>
      <c r="B150" s="36" t="s">
        <v>348</v>
      </c>
      <c r="C150" s="36" t="s">
        <v>533</v>
      </c>
      <c r="D150" s="36" t="s">
        <v>534</v>
      </c>
      <c r="E150" s="36">
        <f t="shared" si="21"/>
        <v>16</v>
      </c>
      <c r="F150" s="36">
        <f t="shared" si="16"/>
        <v>30</v>
      </c>
      <c r="G150" s="36">
        <f t="shared" si="17"/>
        <v>30</v>
      </c>
      <c r="H150" s="36">
        <f t="shared" si="18"/>
        <v>30</v>
      </c>
      <c r="I150" s="36">
        <f t="shared" si="19"/>
        <v>22</v>
      </c>
      <c r="J150" s="36">
        <f t="shared" si="20"/>
        <v>21</v>
      </c>
      <c r="O150" t="s">
        <v>267</v>
      </c>
      <c r="P150">
        <v>19</v>
      </c>
      <c r="Q150">
        <v>13</v>
      </c>
      <c r="R150">
        <v>16</v>
      </c>
      <c r="S150">
        <v>16</v>
      </c>
      <c r="T150">
        <v>14</v>
      </c>
      <c r="U150">
        <v>13</v>
      </c>
    </row>
    <row r="151" spans="1:21" x14ac:dyDescent="0.2">
      <c r="A151" s="36" t="s">
        <v>524</v>
      </c>
      <c r="B151" s="36" t="s">
        <v>348</v>
      </c>
      <c r="C151" s="36" t="s">
        <v>535</v>
      </c>
      <c r="D151" s="36" t="s">
        <v>536</v>
      </c>
      <c r="E151" s="36">
        <f t="shared" si="21"/>
        <v>10</v>
      </c>
      <c r="F151" s="36">
        <f t="shared" si="16"/>
        <v>15</v>
      </c>
      <c r="G151" s="36">
        <f t="shared" si="17"/>
        <v>15</v>
      </c>
      <c r="H151" s="36">
        <f t="shared" si="18"/>
        <v>14</v>
      </c>
      <c r="I151" s="36">
        <f t="shared" si="19"/>
        <v>14</v>
      </c>
      <c r="J151" s="36">
        <f t="shared" si="20"/>
        <v>14</v>
      </c>
      <c r="O151" t="s">
        <v>425</v>
      </c>
      <c r="P151">
        <v>9</v>
      </c>
      <c r="Q151">
        <v>21</v>
      </c>
      <c r="R151">
        <v>18</v>
      </c>
      <c r="S151">
        <v>15</v>
      </c>
      <c r="T151">
        <v>16</v>
      </c>
      <c r="U151">
        <v>16</v>
      </c>
    </row>
    <row r="152" spans="1:21" x14ac:dyDescent="0.2">
      <c r="A152" s="36" t="s">
        <v>524</v>
      </c>
      <c r="B152" s="36" t="s">
        <v>348</v>
      </c>
      <c r="C152" s="36" t="s">
        <v>537</v>
      </c>
      <c r="D152" s="36" t="s">
        <v>538</v>
      </c>
      <c r="E152" s="36">
        <f t="shared" si="21"/>
        <v>11</v>
      </c>
      <c r="F152" s="36">
        <f t="shared" si="16"/>
        <v>15</v>
      </c>
      <c r="G152" s="36">
        <f t="shared" si="17"/>
        <v>15</v>
      </c>
      <c r="H152" s="36">
        <f t="shared" si="18"/>
        <v>14</v>
      </c>
      <c r="I152" s="36">
        <f t="shared" si="19"/>
        <v>14</v>
      </c>
      <c r="J152" s="36">
        <f t="shared" si="20"/>
        <v>14</v>
      </c>
      <c r="O152" t="s">
        <v>303</v>
      </c>
      <c r="P152">
        <v>13</v>
      </c>
      <c r="Q152">
        <v>10</v>
      </c>
      <c r="R152">
        <v>13</v>
      </c>
      <c r="S152">
        <v>12</v>
      </c>
      <c r="T152">
        <v>11</v>
      </c>
      <c r="U152">
        <v>10</v>
      </c>
    </row>
    <row r="153" spans="1:21" x14ac:dyDescent="0.2">
      <c r="A153" s="36" t="s">
        <v>524</v>
      </c>
      <c r="B153" s="36" t="s">
        <v>348</v>
      </c>
      <c r="C153" s="36" t="s">
        <v>539</v>
      </c>
      <c r="D153" s="36" t="s">
        <v>540</v>
      </c>
      <c r="E153" s="47">
        <f>E1</f>
        <v>12</v>
      </c>
      <c r="F153" s="47">
        <f t="shared" ref="F153:J153" si="22">F1</f>
        <v>15</v>
      </c>
      <c r="G153" s="47">
        <f t="shared" si="22"/>
        <v>15</v>
      </c>
      <c r="H153" s="47">
        <f t="shared" si="22"/>
        <v>20</v>
      </c>
      <c r="I153" s="47">
        <f t="shared" si="22"/>
        <v>20</v>
      </c>
      <c r="J153" s="47">
        <f t="shared" si="22"/>
        <v>20</v>
      </c>
      <c r="O153" t="s">
        <v>80</v>
      </c>
      <c r="P153">
        <v>20</v>
      </c>
      <c r="Q153">
        <v>13</v>
      </c>
      <c r="R153">
        <v>17</v>
      </c>
      <c r="S153">
        <v>17</v>
      </c>
      <c r="T153">
        <v>15</v>
      </c>
      <c r="U153">
        <v>13</v>
      </c>
    </row>
    <row r="154" spans="1:21" x14ac:dyDescent="0.2">
      <c r="A154" s="36" t="s">
        <v>524</v>
      </c>
      <c r="B154" s="36" t="s">
        <v>348</v>
      </c>
      <c r="C154" s="36" t="s">
        <v>541</v>
      </c>
      <c r="D154" s="36" t="s">
        <v>542</v>
      </c>
      <c r="E154" s="36">
        <f t="shared" si="21"/>
        <v>10</v>
      </c>
      <c r="F154" s="36">
        <f t="shared" si="16"/>
        <v>15</v>
      </c>
      <c r="G154" s="36">
        <f t="shared" si="17"/>
        <v>15</v>
      </c>
      <c r="H154" s="36">
        <f t="shared" si="18"/>
        <v>14</v>
      </c>
      <c r="I154" s="36">
        <f t="shared" si="19"/>
        <v>14</v>
      </c>
      <c r="J154" s="36">
        <f t="shared" si="20"/>
        <v>14</v>
      </c>
      <c r="O154" t="s">
        <v>462</v>
      </c>
      <c r="P154">
        <v>6</v>
      </c>
      <c r="Q154">
        <v>10</v>
      </c>
      <c r="R154">
        <v>19</v>
      </c>
      <c r="S154">
        <v>15</v>
      </c>
      <c r="T154">
        <v>16</v>
      </c>
      <c r="U154">
        <v>17</v>
      </c>
    </row>
    <row r="155" spans="1:21" x14ac:dyDescent="0.2">
      <c r="A155" s="36" t="s">
        <v>524</v>
      </c>
      <c r="B155" s="36" t="s">
        <v>60</v>
      </c>
      <c r="C155" s="36" t="s">
        <v>543</v>
      </c>
      <c r="D155" s="36" t="s">
        <v>544</v>
      </c>
      <c r="E155" s="36">
        <f t="shared" si="21"/>
        <v>16</v>
      </c>
      <c r="F155" s="36">
        <f t="shared" si="16"/>
        <v>19</v>
      </c>
      <c r="G155" s="36">
        <f t="shared" si="17"/>
        <v>26</v>
      </c>
      <c r="H155" s="36">
        <f t="shared" si="18"/>
        <v>14</v>
      </c>
      <c r="I155" s="36">
        <f t="shared" si="19"/>
        <v>20</v>
      </c>
      <c r="J155" s="36">
        <f t="shared" si="20"/>
        <v>12</v>
      </c>
      <c r="O155" t="s">
        <v>493</v>
      </c>
      <c r="P155">
        <v>7</v>
      </c>
      <c r="Q155">
        <v>11</v>
      </c>
      <c r="R155">
        <v>30</v>
      </c>
      <c r="S155">
        <v>30</v>
      </c>
      <c r="T155">
        <v>30</v>
      </c>
      <c r="U155">
        <v>26</v>
      </c>
    </row>
    <row r="156" spans="1:21" x14ac:dyDescent="0.2">
      <c r="A156" s="36" t="s">
        <v>524</v>
      </c>
      <c r="B156" s="36" t="s">
        <v>524</v>
      </c>
      <c r="C156" s="36" t="s">
        <v>545</v>
      </c>
      <c r="D156" s="36" t="s">
        <v>546</v>
      </c>
      <c r="E156" s="36">
        <f t="shared" si="21"/>
        <v>20</v>
      </c>
      <c r="F156" s="36">
        <f t="shared" si="16"/>
        <v>30</v>
      </c>
      <c r="G156" s="36">
        <f t="shared" si="17"/>
        <v>30</v>
      </c>
      <c r="H156" s="36">
        <f t="shared" si="18"/>
        <v>22</v>
      </c>
      <c r="I156" s="36">
        <f t="shared" si="19"/>
        <v>23</v>
      </c>
      <c r="J156" s="36">
        <f t="shared" si="20"/>
        <v>21</v>
      </c>
      <c r="O156" t="s">
        <v>81</v>
      </c>
      <c r="P156">
        <v>19</v>
      </c>
      <c r="Q156">
        <v>13</v>
      </c>
      <c r="R156">
        <v>16</v>
      </c>
      <c r="S156">
        <v>15</v>
      </c>
      <c r="T156">
        <v>14</v>
      </c>
      <c r="U156">
        <v>13</v>
      </c>
    </row>
    <row r="157" spans="1:21" x14ac:dyDescent="0.2">
      <c r="A157" s="36" t="s">
        <v>524</v>
      </c>
      <c r="B157" s="36" t="s">
        <v>524</v>
      </c>
      <c r="C157" s="36" t="s">
        <v>547</v>
      </c>
      <c r="D157" s="36" t="s">
        <v>548</v>
      </c>
      <c r="E157" s="36">
        <f t="shared" si="21"/>
        <v>14</v>
      </c>
      <c r="F157" s="36">
        <f t="shared" si="16"/>
        <v>30</v>
      </c>
      <c r="G157" s="36">
        <f t="shared" si="17"/>
        <v>30</v>
      </c>
      <c r="H157" s="36">
        <f t="shared" si="18"/>
        <v>26</v>
      </c>
      <c r="I157" s="36">
        <f t="shared" si="19"/>
        <v>30</v>
      </c>
      <c r="J157" s="36">
        <f t="shared" si="20"/>
        <v>24</v>
      </c>
      <c r="O157" t="s">
        <v>628</v>
      </c>
      <c r="P157">
        <v>30</v>
      </c>
      <c r="Q157">
        <v>11</v>
      </c>
      <c r="R157">
        <v>11</v>
      </c>
      <c r="S157">
        <v>10</v>
      </c>
      <c r="T157">
        <v>9</v>
      </c>
      <c r="U157">
        <v>9</v>
      </c>
    </row>
    <row r="158" spans="1:21" x14ac:dyDescent="0.2">
      <c r="A158" s="36" t="s">
        <v>524</v>
      </c>
      <c r="B158" s="36" t="s">
        <v>524</v>
      </c>
      <c r="C158" s="36" t="s">
        <v>549</v>
      </c>
      <c r="D158" s="36" t="s">
        <v>550</v>
      </c>
      <c r="E158" s="36">
        <f t="shared" si="21"/>
        <v>18</v>
      </c>
      <c r="F158" s="36">
        <f t="shared" si="16"/>
        <v>30</v>
      </c>
      <c r="G158" s="36">
        <f t="shared" si="17"/>
        <v>30</v>
      </c>
      <c r="H158" s="36">
        <f t="shared" si="18"/>
        <v>29</v>
      </c>
      <c r="I158" s="36">
        <f t="shared" si="19"/>
        <v>30</v>
      </c>
      <c r="J158" s="36">
        <f t="shared" si="20"/>
        <v>13</v>
      </c>
      <c r="O158" t="s">
        <v>294</v>
      </c>
      <c r="P158">
        <v>23</v>
      </c>
      <c r="Q158">
        <v>13</v>
      </c>
      <c r="R158">
        <v>17</v>
      </c>
      <c r="S158">
        <v>16</v>
      </c>
      <c r="T158">
        <v>15</v>
      </c>
      <c r="U158">
        <v>13</v>
      </c>
    </row>
    <row r="159" spans="1:21" x14ac:dyDescent="0.2">
      <c r="A159" s="36" t="s">
        <v>524</v>
      </c>
      <c r="B159" s="36" t="s">
        <v>524</v>
      </c>
      <c r="C159" s="36" t="s">
        <v>551</v>
      </c>
      <c r="D159" s="36" t="s">
        <v>552</v>
      </c>
      <c r="E159" s="36">
        <f t="shared" si="21"/>
        <v>18</v>
      </c>
      <c r="F159" s="36">
        <f t="shared" si="16"/>
        <v>19</v>
      </c>
      <c r="G159" s="36">
        <f t="shared" si="17"/>
        <v>17</v>
      </c>
      <c r="H159" s="36">
        <f t="shared" si="18"/>
        <v>29</v>
      </c>
      <c r="I159" s="36">
        <f t="shared" si="19"/>
        <v>15</v>
      </c>
      <c r="J159" s="36">
        <f t="shared" si="20"/>
        <v>20</v>
      </c>
      <c r="O159" t="s">
        <v>544</v>
      </c>
      <c r="P159">
        <v>16</v>
      </c>
      <c r="Q159">
        <v>19</v>
      </c>
      <c r="R159">
        <v>26</v>
      </c>
      <c r="S159">
        <v>14</v>
      </c>
      <c r="T159">
        <v>20</v>
      </c>
      <c r="U159">
        <v>12</v>
      </c>
    </row>
    <row r="160" spans="1:21" x14ac:dyDescent="0.2">
      <c r="A160" s="36" t="s">
        <v>524</v>
      </c>
      <c r="B160" s="36" t="s">
        <v>524</v>
      </c>
      <c r="C160" s="36" t="s">
        <v>553</v>
      </c>
      <c r="D160" s="36" t="s">
        <v>554</v>
      </c>
      <c r="E160" s="36">
        <f t="shared" si="21"/>
        <v>12</v>
      </c>
      <c r="F160" s="36">
        <f t="shared" si="16"/>
        <v>16</v>
      </c>
      <c r="G160" s="36">
        <f t="shared" si="17"/>
        <v>17</v>
      </c>
      <c r="H160" s="36">
        <f t="shared" si="18"/>
        <v>18</v>
      </c>
      <c r="I160" s="36">
        <f t="shared" si="19"/>
        <v>16</v>
      </c>
      <c r="J160" s="36">
        <f t="shared" si="20"/>
        <v>20</v>
      </c>
      <c r="O160" t="s">
        <v>269</v>
      </c>
      <c r="P160">
        <v>9</v>
      </c>
      <c r="Q160">
        <v>7</v>
      </c>
      <c r="R160">
        <v>10</v>
      </c>
      <c r="S160">
        <v>11</v>
      </c>
      <c r="T160">
        <v>8</v>
      </c>
      <c r="U160">
        <v>8</v>
      </c>
    </row>
    <row r="161" spans="1:21" x14ac:dyDescent="0.2">
      <c r="A161" s="36" t="s">
        <v>555</v>
      </c>
      <c r="B161" s="36" t="s">
        <v>556</v>
      </c>
      <c r="C161" s="36" t="s">
        <v>557</v>
      </c>
      <c r="D161" s="36" t="s">
        <v>558</v>
      </c>
      <c r="E161" s="36">
        <f t="shared" si="21"/>
        <v>16</v>
      </c>
      <c r="F161" s="36">
        <f t="shared" si="16"/>
        <v>10</v>
      </c>
      <c r="G161" s="36">
        <f t="shared" si="17"/>
        <v>11</v>
      </c>
      <c r="H161" s="36">
        <f t="shared" si="18"/>
        <v>12</v>
      </c>
      <c r="I161" s="36">
        <f t="shared" si="19"/>
        <v>11</v>
      </c>
      <c r="J161" s="36">
        <f t="shared" si="20"/>
        <v>11</v>
      </c>
      <c r="O161" t="s">
        <v>296</v>
      </c>
      <c r="P161">
        <v>18</v>
      </c>
      <c r="Q161">
        <v>12</v>
      </c>
      <c r="R161">
        <v>16</v>
      </c>
      <c r="S161">
        <v>15</v>
      </c>
      <c r="T161">
        <v>14</v>
      </c>
      <c r="U161">
        <v>13</v>
      </c>
    </row>
    <row r="162" spans="1:21" x14ac:dyDescent="0.2">
      <c r="A162" s="36" t="s">
        <v>555</v>
      </c>
      <c r="B162" s="36" t="s">
        <v>556</v>
      </c>
      <c r="C162" s="36" t="s">
        <v>559</v>
      </c>
      <c r="D162" s="36" t="s">
        <v>560</v>
      </c>
      <c r="E162" s="36">
        <f t="shared" si="21"/>
        <v>30</v>
      </c>
      <c r="F162" s="36">
        <f t="shared" si="16"/>
        <v>14</v>
      </c>
      <c r="G162" s="36">
        <f t="shared" si="17"/>
        <v>14</v>
      </c>
      <c r="H162" s="36">
        <f t="shared" si="18"/>
        <v>13</v>
      </c>
      <c r="I162" s="36">
        <f t="shared" si="19"/>
        <v>12</v>
      </c>
      <c r="J162" s="36">
        <f t="shared" si="20"/>
        <v>12</v>
      </c>
      <c r="O162" t="s">
        <v>585</v>
      </c>
      <c r="P162">
        <v>30</v>
      </c>
      <c r="Q162">
        <v>10</v>
      </c>
      <c r="R162">
        <v>11</v>
      </c>
      <c r="S162">
        <v>11</v>
      </c>
      <c r="U162">
        <v>11</v>
      </c>
    </row>
    <row r="163" spans="1:21" x14ac:dyDescent="0.2">
      <c r="A163" s="36" t="s">
        <v>555</v>
      </c>
      <c r="B163" s="36" t="s">
        <v>556</v>
      </c>
      <c r="C163" s="36" t="s">
        <v>561</v>
      </c>
      <c r="D163" s="36" t="s">
        <v>562</v>
      </c>
      <c r="E163" s="36">
        <f t="shared" si="21"/>
        <v>30</v>
      </c>
      <c r="F163" s="36">
        <f t="shared" si="16"/>
        <v>13</v>
      </c>
      <c r="G163" s="36">
        <f t="shared" si="17"/>
        <v>14</v>
      </c>
      <c r="H163" s="36">
        <f t="shared" si="18"/>
        <v>12</v>
      </c>
      <c r="I163" s="36">
        <f t="shared" si="19"/>
        <v>12</v>
      </c>
      <c r="J163" s="36">
        <f t="shared" si="20"/>
        <v>12</v>
      </c>
      <c r="O163" t="s">
        <v>400</v>
      </c>
      <c r="P163">
        <v>12</v>
      </c>
      <c r="Q163">
        <v>18</v>
      </c>
      <c r="R163">
        <v>17</v>
      </c>
      <c r="S163">
        <v>16</v>
      </c>
      <c r="T163">
        <v>15</v>
      </c>
      <c r="U163">
        <v>16</v>
      </c>
    </row>
    <row r="164" spans="1:21" x14ac:dyDescent="0.2">
      <c r="A164" s="36" t="s">
        <v>555</v>
      </c>
      <c r="B164" s="36" t="s">
        <v>563</v>
      </c>
      <c r="C164" s="36" t="s">
        <v>564</v>
      </c>
      <c r="D164" s="36" t="s">
        <v>565</v>
      </c>
      <c r="E164" s="36">
        <f t="shared" si="21"/>
        <v>12</v>
      </c>
      <c r="F164" s="36">
        <f t="shared" si="16"/>
        <v>9</v>
      </c>
      <c r="G164" s="36">
        <f t="shared" si="17"/>
        <v>11</v>
      </c>
      <c r="H164" s="36">
        <f t="shared" si="18"/>
        <v>13</v>
      </c>
      <c r="I164" s="36">
        <f t="shared" si="19"/>
        <v>13</v>
      </c>
      <c r="J164" s="36">
        <f t="shared" si="20"/>
        <v>12</v>
      </c>
      <c r="O164" t="s">
        <v>402</v>
      </c>
      <c r="P164">
        <v>10</v>
      </c>
      <c r="Q164">
        <v>15</v>
      </c>
      <c r="R164">
        <v>21</v>
      </c>
      <c r="S164">
        <v>19</v>
      </c>
      <c r="T164">
        <v>19</v>
      </c>
      <c r="U164">
        <v>19</v>
      </c>
    </row>
    <row r="165" spans="1:21" x14ac:dyDescent="0.2">
      <c r="A165" s="36" t="s">
        <v>555</v>
      </c>
      <c r="B165" s="36" t="s">
        <v>563</v>
      </c>
      <c r="C165" s="36" t="s">
        <v>566</v>
      </c>
      <c r="D165" s="36" t="s">
        <v>567</v>
      </c>
      <c r="E165" s="36">
        <f t="shared" si="21"/>
        <v>13</v>
      </c>
      <c r="F165" s="36">
        <f t="shared" si="16"/>
        <v>9</v>
      </c>
      <c r="G165" s="36">
        <f t="shared" si="17"/>
        <v>12</v>
      </c>
      <c r="H165" s="36">
        <f t="shared" si="18"/>
        <v>13</v>
      </c>
      <c r="I165" s="36">
        <f t="shared" si="19"/>
        <v>14</v>
      </c>
      <c r="J165" s="36">
        <f t="shared" si="20"/>
        <v>13</v>
      </c>
      <c r="O165" t="s">
        <v>404</v>
      </c>
      <c r="P165">
        <v>10</v>
      </c>
      <c r="Q165">
        <v>22</v>
      </c>
      <c r="R165">
        <v>15</v>
      </c>
      <c r="S165">
        <v>14</v>
      </c>
      <c r="T165">
        <v>14</v>
      </c>
      <c r="U165">
        <v>14</v>
      </c>
    </row>
    <row r="166" spans="1:21" x14ac:dyDescent="0.2">
      <c r="A166" s="36" t="s">
        <v>555</v>
      </c>
      <c r="B166" s="36" t="s">
        <v>563</v>
      </c>
      <c r="C166" s="36" t="s">
        <v>568</v>
      </c>
      <c r="D166" s="36" t="s">
        <v>569</v>
      </c>
      <c r="E166" s="36">
        <f t="shared" si="21"/>
        <v>11</v>
      </c>
      <c r="F166" s="36">
        <f t="shared" si="16"/>
        <v>9</v>
      </c>
      <c r="G166" s="36">
        <f t="shared" si="17"/>
        <v>11</v>
      </c>
      <c r="H166" s="36">
        <f t="shared" si="18"/>
        <v>12</v>
      </c>
      <c r="I166" s="36">
        <f t="shared" si="19"/>
        <v>12</v>
      </c>
      <c r="J166" s="36">
        <f t="shared" si="20"/>
        <v>12</v>
      </c>
      <c r="O166" t="s">
        <v>324</v>
      </c>
      <c r="P166">
        <v>16</v>
      </c>
      <c r="Q166">
        <v>12</v>
      </c>
      <c r="R166">
        <v>15</v>
      </c>
      <c r="S166">
        <v>14</v>
      </c>
      <c r="T166">
        <v>13</v>
      </c>
      <c r="U166">
        <v>12</v>
      </c>
    </row>
    <row r="167" spans="1:21" x14ac:dyDescent="0.2">
      <c r="A167" s="36" t="s">
        <v>555</v>
      </c>
      <c r="B167" s="36" t="s">
        <v>563</v>
      </c>
      <c r="C167" s="36" t="s">
        <v>570</v>
      </c>
      <c r="D167" s="36" t="s">
        <v>571</v>
      </c>
      <c r="E167" s="36">
        <f t="shared" si="21"/>
        <v>12</v>
      </c>
      <c r="F167" s="36">
        <f t="shared" si="16"/>
        <v>9</v>
      </c>
      <c r="G167" s="36">
        <f t="shared" si="17"/>
        <v>11</v>
      </c>
      <c r="H167" s="36">
        <f t="shared" si="18"/>
        <v>12</v>
      </c>
      <c r="I167" s="36">
        <f t="shared" si="19"/>
        <v>12</v>
      </c>
      <c r="J167" s="36">
        <f t="shared" si="20"/>
        <v>12</v>
      </c>
      <c r="O167" t="s">
        <v>326</v>
      </c>
      <c r="P167">
        <v>14</v>
      </c>
      <c r="Q167">
        <v>11</v>
      </c>
      <c r="R167">
        <v>14</v>
      </c>
      <c r="S167">
        <v>13</v>
      </c>
      <c r="T167">
        <v>12</v>
      </c>
      <c r="U167">
        <v>11</v>
      </c>
    </row>
    <row r="168" spans="1:21" x14ac:dyDescent="0.2">
      <c r="A168" s="36" t="s">
        <v>555</v>
      </c>
      <c r="B168" s="36" t="s">
        <v>563</v>
      </c>
      <c r="C168" s="36" t="s">
        <v>572</v>
      </c>
      <c r="D168" s="36" t="s">
        <v>573</v>
      </c>
      <c r="E168" s="36">
        <f t="shared" si="21"/>
        <v>11</v>
      </c>
      <c r="F168" s="36">
        <f t="shared" si="16"/>
        <v>9</v>
      </c>
      <c r="G168" s="36">
        <f t="shared" si="17"/>
        <v>11</v>
      </c>
      <c r="H168" s="36">
        <f t="shared" si="18"/>
        <v>12</v>
      </c>
      <c r="I168" s="36">
        <f t="shared" si="19"/>
        <v>12</v>
      </c>
      <c r="J168" s="36">
        <f t="shared" si="20"/>
        <v>12</v>
      </c>
      <c r="O168" t="s">
        <v>440</v>
      </c>
      <c r="P168">
        <v>6</v>
      </c>
      <c r="Q168">
        <v>8</v>
      </c>
      <c r="R168">
        <v>7</v>
      </c>
      <c r="S168">
        <v>6</v>
      </c>
      <c r="T168">
        <v>6</v>
      </c>
      <c r="U168">
        <v>7</v>
      </c>
    </row>
    <row r="169" spans="1:21" x14ac:dyDescent="0.2">
      <c r="A169" s="36" t="s">
        <v>555</v>
      </c>
      <c r="B169" s="36" t="s">
        <v>563</v>
      </c>
      <c r="C169" s="36" t="s">
        <v>574</v>
      </c>
      <c r="D169" s="36" t="s">
        <v>575</v>
      </c>
      <c r="E169" s="36">
        <f t="shared" si="21"/>
        <v>12</v>
      </c>
      <c r="F169" s="36">
        <f t="shared" si="16"/>
        <v>9</v>
      </c>
      <c r="G169" s="36">
        <f t="shared" si="17"/>
        <v>11</v>
      </c>
      <c r="H169" s="36">
        <f t="shared" si="18"/>
        <v>12</v>
      </c>
      <c r="I169" s="36">
        <f t="shared" si="19"/>
        <v>12</v>
      </c>
      <c r="J169" s="36">
        <f t="shared" si="20"/>
        <v>12</v>
      </c>
      <c r="O169" t="s">
        <v>260</v>
      </c>
      <c r="P169">
        <v>30</v>
      </c>
      <c r="Q169">
        <v>13</v>
      </c>
      <c r="R169">
        <v>18</v>
      </c>
      <c r="S169">
        <v>17</v>
      </c>
      <c r="T169">
        <v>16</v>
      </c>
      <c r="U169">
        <v>14</v>
      </c>
    </row>
    <row r="170" spans="1:21" x14ac:dyDescent="0.2">
      <c r="A170" s="36" t="s">
        <v>555</v>
      </c>
      <c r="B170" s="36" t="s">
        <v>563</v>
      </c>
      <c r="C170" s="36" t="s">
        <v>576</v>
      </c>
      <c r="D170" s="36" t="s">
        <v>577</v>
      </c>
      <c r="E170" s="36">
        <f t="shared" si="21"/>
        <v>30</v>
      </c>
      <c r="F170" s="36">
        <f t="shared" si="16"/>
        <v>10</v>
      </c>
      <c r="G170" s="36">
        <f t="shared" si="17"/>
        <v>12</v>
      </c>
      <c r="H170" s="36">
        <f t="shared" si="18"/>
        <v>12</v>
      </c>
      <c r="I170" s="36">
        <f t="shared" si="19"/>
        <v>12</v>
      </c>
      <c r="J170" s="36">
        <f t="shared" si="20"/>
        <v>11</v>
      </c>
      <c r="O170" t="s">
        <v>82</v>
      </c>
      <c r="P170">
        <v>11</v>
      </c>
      <c r="Q170">
        <v>10</v>
      </c>
      <c r="R170">
        <v>16</v>
      </c>
      <c r="S170">
        <v>26</v>
      </c>
      <c r="T170">
        <v>24</v>
      </c>
      <c r="U170">
        <v>13</v>
      </c>
    </row>
    <row r="171" spans="1:21" x14ac:dyDescent="0.2">
      <c r="A171" s="36" t="s">
        <v>555</v>
      </c>
      <c r="B171" s="36" t="s">
        <v>563</v>
      </c>
      <c r="C171" s="36" t="s">
        <v>578</v>
      </c>
      <c r="D171" s="36" t="s">
        <v>579</v>
      </c>
      <c r="E171" s="36">
        <f t="shared" si="21"/>
        <v>10</v>
      </c>
      <c r="F171" s="36">
        <f t="shared" si="16"/>
        <v>8</v>
      </c>
      <c r="G171" s="36">
        <f t="shared" si="17"/>
        <v>9</v>
      </c>
      <c r="H171" s="36">
        <f t="shared" si="18"/>
        <v>9</v>
      </c>
      <c r="I171" s="36">
        <f t="shared" si="19"/>
        <v>9</v>
      </c>
      <c r="J171" s="36">
        <f t="shared" si="20"/>
        <v>9</v>
      </c>
      <c r="O171" t="s">
        <v>464</v>
      </c>
      <c r="P171">
        <v>13</v>
      </c>
      <c r="Q171">
        <v>22</v>
      </c>
      <c r="R171">
        <v>16</v>
      </c>
      <c r="S171">
        <v>15</v>
      </c>
      <c r="T171">
        <v>14</v>
      </c>
      <c r="U171">
        <v>17</v>
      </c>
    </row>
    <row r="172" spans="1:21" x14ac:dyDescent="0.2">
      <c r="A172" s="36" t="s">
        <v>555</v>
      </c>
      <c r="B172" s="36" t="s">
        <v>563</v>
      </c>
      <c r="C172" s="36" t="s">
        <v>580</v>
      </c>
      <c r="D172" s="36" t="s">
        <v>581</v>
      </c>
      <c r="E172" s="36">
        <f t="shared" si="21"/>
        <v>12</v>
      </c>
      <c r="F172" s="36">
        <f t="shared" si="16"/>
        <v>9</v>
      </c>
      <c r="G172" s="36">
        <f t="shared" si="17"/>
        <v>11</v>
      </c>
      <c r="H172" s="36">
        <f t="shared" si="18"/>
        <v>13</v>
      </c>
      <c r="I172" s="36">
        <f t="shared" si="19"/>
        <v>13</v>
      </c>
      <c r="J172" s="36">
        <f t="shared" si="20"/>
        <v>12</v>
      </c>
      <c r="O172" t="s">
        <v>473</v>
      </c>
      <c r="P172">
        <v>30</v>
      </c>
      <c r="Q172">
        <v>30</v>
      </c>
      <c r="R172">
        <v>30</v>
      </c>
      <c r="S172">
        <v>30</v>
      </c>
      <c r="T172">
        <v>30</v>
      </c>
      <c r="U172">
        <v>30</v>
      </c>
    </row>
    <row r="173" spans="1:21" x14ac:dyDescent="0.2">
      <c r="A173" s="36" t="s">
        <v>555</v>
      </c>
      <c r="B173" s="36" t="s">
        <v>563</v>
      </c>
      <c r="C173" s="36" t="s">
        <v>582</v>
      </c>
      <c r="D173" s="36" t="s">
        <v>583</v>
      </c>
      <c r="E173" s="36">
        <f t="shared" si="21"/>
        <v>12</v>
      </c>
      <c r="F173" s="36">
        <f t="shared" si="16"/>
        <v>9</v>
      </c>
      <c r="G173" s="36">
        <f t="shared" si="17"/>
        <v>11</v>
      </c>
      <c r="H173" s="36">
        <f t="shared" si="18"/>
        <v>12</v>
      </c>
      <c r="I173" s="36">
        <f t="shared" si="19"/>
        <v>13</v>
      </c>
      <c r="J173" s="36">
        <f t="shared" si="20"/>
        <v>12</v>
      </c>
      <c r="O173" t="s">
        <v>509</v>
      </c>
      <c r="P173">
        <v>24</v>
      </c>
      <c r="Q173">
        <v>30</v>
      </c>
      <c r="R173">
        <v>30</v>
      </c>
      <c r="S173">
        <v>28</v>
      </c>
      <c r="T173">
        <v>30</v>
      </c>
      <c r="U173">
        <v>30</v>
      </c>
    </row>
    <row r="174" spans="1:21" x14ac:dyDescent="0.2">
      <c r="A174" s="36" t="s">
        <v>555</v>
      </c>
      <c r="B174" s="36" t="s">
        <v>563</v>
      </c>
      <c r="C174" s="36" t="s">
        <v>584</v>
      </c>
      <c r="D174" s="36" t="s">
        <v>585</v>
      </c>
      <c r="E174" s="36">
        <f t="shared" si="21"/>
        <v>30</v>
      </c>
      <c r="F174" s="36">
        <f t="shared" si="16"/>
        <v>10</v>
      </c>
      <c r="G174" s="36">
        <f t="shared" si="17"/>
        <v>11</v>
      </c>
      <c r="H174" s="36">
        <f t="shared" si="18"/>
        <v>11</v>
      </c>
      <c r="I174" s="36">
        <f t="shared" si="19"/>
        <v>0</v>
      </c>
      <c r="J174" s="36">
        <f t="shared" si="20"/>
        <v>11</v>
      </c>
      <c r="O174" t="s">
        <v>495</v>
      </c>
      <c r="P174">
        <v>7</v>
      </c>
      <c r="Q174">
        <v>11</v>
      </c>
      <c r="R174">
        <v>30</v>
      </c>
      <c r="S174">
        <v>30</v>
      </c>
      <c r="T174">
        <v>30</v>
      </c>
      <c r="U174">
        <v>24</v>
      </c>
    </row>
    <row r="175" spans="1:21" x14ac:dyDescent="0.2">
      <c r="A175" s="36" t="s">
        <v>555</v>
      </c>
      <c r="B175" s="36" t="s">
        <v>563</v>
      </c>
      <c r="C175" s="36" t="s">
        <v>586</v>
      </c>
      <c r="D175" s="36" t="s">
        <v>587</v>
      </c>
      <c r="E175" s="36">
        <f t="shared" si="21"/>
        <v>17</v>
      </c>
      <c r="F175" s="36">
        <f t="shared" si="16"/>
        <v>10</v>
      </c>
      <c r="G175" s="36">
        <f t="shared" si="17"/>
        <v>10</v>
      </c>
      <c r="H175" s="36">
        <f t="shared" si="18"/>
        <v>10</v>
      </c>
      <c r="I175" s="36">
        <f t="shared" si="19"/>
        <v>9</v>
      </c>
      <c r="J175" s="36">
        <f t="shared" si="20"/>
        <v>10</v>
      </c>
      <c r="O175" t="s">
        <v>497</v>
      </c>
      <c r="P175">
        <v>7</v>
      </c>
      <c r="Q175">
        <v>10</v>
      </c>
      <c r="R175">
        <v>30</v>
      </c>
      <c r="S175">
        <v>25</v>
      </c>
      <c r="T175">
        <v>30</v>
      </c>
      <c r="U175">
        <v>19</v>
      </c>
    </row>
    <row r="176" spans="1:21" x14ac:dyDescent="0.2">
      <c r="A176" s="36" t="s">
        <v>555</v>
      </c>
      <c r="B176" s="36" t="s">
        <v>563</v>
      </c>
      <c r="C176" s="36" t="s">
        <v>588</v>
      </c>
      <c r="D176" s="36" t="s">
        <v>589</v>
      </c>
      <c r="E176" s="36">
        <f t="shared" si="21"/>
        <v>11</v>
      </c>
      <c r="F176" s="36">
        <f t="shared" si="16"/>
        <v>9</v>
      </c>
      <c r="G176" s="36">
        <f t="shared" si="17"/>
        <v>10</v>
      </c>
      <c r="H176" s="36">
        <f t="shared" si="18"/>
        <v>12</v>
      </c>
      <c r="I176" s="36">
        <f t="shared" si="19"/>
        <v>12</v>
      </c>
      <c r="J176" s="36">
        <f t="shared" si="20"/>
        <v>12</v>
      </c>
      <c r="O176" t="s">
        <v>587</v>
      </c>
      <c r="P176">
        <v>17</v>
      </c>
      <c r="Q176">
        <v>10</v>
      </c>
      <c r="R176">
        <v>10</v>
      </c>
      <c r="S176">
        <v>10</v>
      </c>
      <c r="T176">
        <v>9</v>
      </c>
      <c r="U176">
        <v>10</v>
      </c>
    </row>
    <row r="177" spans="1:21" x14ac:dyDescent="0.2">
      <c r="A177" s="36" t="s">
        <v>555</v>
      </c>
      <c r="B177" s="36" t="s">
        <v>336</v>
      </c>
      <c r="C177" s="36" t="s">
        <v>590</v>
      </c>
      <c r="D177" s="36" t="s">
        <v>591</v>
      </c>
      <c r="E177" s="36">
        <f t="shared" si="21"/>
        <v>14</v>
      </c>
      <c r="F177" s="36">
        <f t="shared" si="16"/>
        <v>17</v>
      </c>
      <c r="G177" s="36">
        <f t="shared" si="17"/>
        <v>17</v>
      </c>
      <c r="H177" s="36">
        <f t="shared" si="18"/>
        <v>17</v>
      </c>
      <c r="I177" s="36">
        <f t="shared" si="19"/>
        <v>16</v>
      </c>
      <c r="J177" s="36">
        <f t="shared" si="20"/>
        <v>16</v>
      </c>
      <c r="O177" t="s">
        <v>247</v>
      </c>
      <c r="P177">
        <v>15</v>
      </c>
      <c r="Q177">
        <v>11</v>
      </c>
      <c r="R177">
        <v>15</v>
      </c>
      <c r="S177">
        <v>14</v>
      </c>
      <c r="T177">
        <v>14</v>
      </c>
      <c r="U177">
        <v>12</v>
      </c>
    </row>
    <row r="178" spans="1:21" x14ac:dyDescent="0.2">
      <c r="A178" s="36" t="s">
        <v>555</v>
      </c>
      <c r="B178" s="36" t="s">
        <v>336</v>
      </c>
      <c r="C178" s="36" t="s">
        <v>592</v>
      </c>
      <c r="D178" s="36" t="s">
        <v>593</v>
      </c>
      <c r="E178" s="36">
        <f t="shared" si="21"/>
        <v>30</v>
      </c>
      <c r="F178" s="36">
        <f t="shared" si="16"/>
        <v>13</v>
      </c>
      <c r="G178" s="36">
        <f t="shared" si="17"/>
        <v>12</v>
      </c>
      <c r="H178" s="36">
        <f t="shared" si="18"/>
        <v>12</v>
      </c>
      <c r="I178" s="36">
        <f t="shared" si="19"/>
        <v>11</v>
      </c>
      <c r="J178" s="36">
        <f t="shared" si="20"/>
        <v>11</v>
      </c>
      <c r="O178" t="s">
        <v>444</v>
      </c>
      <c r="P178">
        <v>12</v>
      </c>
      <c r="Q178">
        <v>17</v>
      </c>
      <c r="R178">
        <v>18</v>
      </c>
      <c r="S178">
        <v>17</v>
      </c>
      <c r="T178">
        <v>16</v>
      </c>
      <c r="U178">
        <v>17</v>
      </c>
    </row>
    <row r="179" spans="1:21" x14ac:dyDescent="0.2">
      <c r="A179" s="36" t="s">
        <v>555</v>
      </c>
      <c r="B179" s="36" t="s">
        <v>336</v>
      </c>
      <c r="C179" s="36" t="s">
        <v>594</v>
      </c>
      <c r="D179" s="36" t="s">
        <v>595</v>
      </c>
      <c r="E179" s="36">
        <f t="shared" si="21"/>
        <v>30</v>
      </c>
      <c r="F179" s="36">
        <f t="shared" si="16"/>
        <v>16</v>
      </c>
      <c r="G179" s="36">
        <f t="shared" si="17"/>
        <v>13</v>
      </c>
      <c r="H179" s="36">
        <f t="shared" si="18"/>
        <v>11</v>
      </c>
      <c r="I179" s="36">
        <f t="shared" si="19"/>
        <v>11</v>
      </c>
      <c r="J179" s="36">
        <f t="shared" si="20"/>
        <v>11</v>
      </c>
      <c r="O179" t="s">
        <v>271</v>
      </c>
      <c r="P179">
        <v>30</v>
      </c>
      <c r="Q179">
        <v>30</v>
      </c>
      <c r="R179">
        <v>30</v>
      </c>
      <c r="S179">
        <v>30</v>
      </c>
      <c r="T179">
        <v>30</v>
      </c>
      <c r="U179">
        <v>30</v>
      </c>
    </row>
    <row r="180" spans="1:21" x14ac:dyDescent="0.2">
      <c r="A180" s="36" t="s">
        <v>555</v>
      </c>
      <c r="B180" s="36" t="s">
        <v>336</v>
      </c>
      <c r="C180" s="36" t="s">
        <v>596</v>
      </c>
      <c r="D180" s="36" t="s">
        <v>597</v>
      </c>
      <c r="E180" s="36">
        <f t="shared" si="21"/>
        <v>30</v>
      </c>
      <c r="F180" s="36">
        <f t="shared" si="16"/>
        <v>14</v>
      </c>
      <c r="G180" s="36">
        <f t="shared" si="17"/>
        <v>11</v>
      </c>
      <c r="H180" s="36">
        <f t="shared" si="18"/>
        <v>10</v>
      </c>
      <c r="I180" s="36">
        <f t="shared" si="19"/>
        <v>9</v>
      </c>
      <c r="J180" s="36">
        <f t="shared" si="20"/>
        <v>10</v>
      </c>
      <c r="O180" t="s">
        <v>273</v>
      </c>
      <c r="P180">
        <v>30</v>
      </c>
      <c r="Q180">
        <v>13</v>
      </c>
      <c r="R180">
        <v>18</v>
      </c>
      <c r="S180">
        <v>17</v>
      </c>
      <c r="T180">
        <v>16</v>
      </c>
      <c r="U180">
        <v>14</v>
      </c>
    </row>
    <row r="181" spans="1:21" x14ac:dyDescent="0.2">
      <c r="A181" s="36" t="s">
        <v>555</v>
      </c>
      <c r="B181" s="36" t="s">
        <v>336</v>
      </c>
      <c r="C181" s="36" t="s">
        <v>598</v>
      </c>
      <c r="D181" s="36" t="s">
        <v>599</v>
      </c>
      <c r="E181" s="36">
        <f t="shared" si="21"/>
        <v>11</v>
      </c>
      <c r="F181" s="36">
        <f t="shared" si="16"/>
        <v>9</v>
      </c>
      <c r="G181" s="36">
        <f t="shared" si="17"/>
        <v>9</v>
      </c>
      <c r="H181" s="36">
        <f t="shared" si="18"/>
        <v>8</v>
      </c>
      <c r="I181" s="36">
        <f t="shared" si="19"/>
        <v>8</v>
      </c>
      <c r="J181" s="36">
        <f t="shared" si="20"/>
        <v>8</v>
      </c>
      <c r="O181" t="s">
        <v>554</v>
      </c>
      <c r="P181">
        <v>12</v>
      </c>
      <c r="Q181">
        <v>16</v>
      </c>
      <c r="R181">
        <v>17</v>
      </c>
      <c r="S181">
        <v>18</v>
      </c>
      <c r="T181">
        <v>16</v>
      </c>
      <c r="U181">
        <v>20</v>
      </c>
    </row>
    <row r="182" spans="1:21" x14ac:dyDescent="0.2">
      <c r="A182" s="36" t="s">
        <v>555</v>
      </c>
      <c r="B182" s="36" t="s">
        <v>60</v>
      </c>
      <c r="C182" s="36" t="s">
        <v>600</v>
      </c>
      <c r="D182" s="36" t="s">
        <v>601</v>
      </c>
      <c r="E182" s="36">
        <f t="shared" si="21"/>
        <v>12</v>
      </c>
      <c r="F182" s="36">
        <f t="shared" si="16"/>
        <v>9</v>
      </c>
      <c r="G182" s="36">
        <f t="shared" si="17"/>
        <v>11</v>
      </c>
      <c r="H182" s="36">
        <f t="shared" si="18"/>
        <v>12</v>
      </c>
      <c r="I182" s="36">
        <f t="shared" si="19"/>
        <v>13</v>
      </c>
      <c r="J182" s="36">
        <f t="shared" si="20"/>
        <v>12</v>
      </c>
      <c r="O182" t="s">
        <v>597</v>
      </c>
      <c r="P182">
        <v>30</v>
      </c>
      <c r="Q182">
        <v>14</v>
      </c>
      <c r="R182">
        <v>11</v>
      </c>
      <c r="S182">
        <v>10</v>
      </c>
      <c r="T182">
        <v>9</v>
      </c>
      <c r="U182">
        <v>10</v>
      </c>
    </row>
    <row r="183" spans="1:21" x14ac:dyDescent="0.2">
      <c r="A183" s="36" t="s">
        <v>555</v>
      </c>
      <c r="B183" s="36" t="s">
        <v>60</v>
      </c>
      <c r="C183" s="36" t="s">
        <v>602</v>
      </c>
      <c r="D183" s="36" t="s">
        <v>603</v>
      </c>
      <c r="E183" s="36">
        <f t="shared" si="21"/>
        <v>10</v>
      </c>
      <c r="F183" s="36">
        <f t="shared" si="16"/>
        <v>8</v>
      </c>
      <c r="G183" s="36">
        <f t="shared" si="17"/>
        <v>10</v>
      </c>
      <c r="H183" s="36">
        <f t="shared" si="18"/>
        <v>11</v>
      </c>
      <c r="I183" s="36">
        <f t="shared" si="19"/>
        <v>12</v>
      </c>
      <c r="J183" s="36">
        <f t="shared" si="20"/>
        <v>11</v>
      </c>
      <c r="O183" t="s">
        <v>639</v>
      </c>
      <c r="P183">
        <v>12</v>
      </c>
      <c r="Q183">
        <v>17</v>
      </c>
      <c r="R183">
        <v>15</v>
      </c>
      <c r="S183">
        <v>15</v>
      </c>
      <c r="T183">
        <v>14</v>
      </c>
      <c r="U183">
        <v>14</v>
      </c>
    </row>
    <row r="184" spans="1:21" x14ac:dyDescent="0.2">
      <c r="A184" s="36" t="s">
        <v>555</v>
      </c>
      <c r="B184" s="36" t="s">
        <v>60</v>
      </c>
      <c r="C184" s="36" t="s">
        <v>604</v>
      </c>
      <c r="D184" s="36" t="s">
        <v>605</v>
      </c>
      <c r="E184" s="36">
        <f t="shared" si="21"/>
        <v>14</v>
      </c>
      <c r="F184" s="36">
        <f t="shared" si="16"/>
        <v>9</v>
      </c>
      <c r="G184" s="36">
        <f t="shared" si="17"/>
        <v>12</v>
      </c>
      <c r="H184" s="36">
        <f t="shared" si="18"/>
        <v>14</v>
      </c>
      <c r="I184" s="36">
        <f t="shared" si="19"/>
        <v>14</v>
      </c>
      <c r="J184" s="36">
        <f t="shared" si="20"/>
        <v>13</v>
      </c>
      <c r="O184" t="s">
        <v>475</v>
      </c>
      <c r="P184">
        <v>9</v>
      </c>
      <c r="Q184">
        <v>9</v>
      </c>
      <c r="R184">
        <v>11</v>
      </c>
      <c r="S184">
        <v>11</v>
      </c>
      <c r="T184">
        <v>11</v>
      </c>
      <c r="U184">
        <v>11</v>
      </c>
    </row>
    <row r="185" spans="1:21" x14ac:dyDescent="0.2">
      <c r="A185" s="36" t="s">
        <v>555</v>
      </c>
      <c r="B185" s="36" t="s">
        <v>60</v>
      </c>
      <c r="C185" s="36" t="s">
        <v>606</v>
      </c>
      <c r="D185" s="36" t="s">
        <v>607</v>
      </c>
      <c r="E185" s="36">
        <f t="shared" si="21"/>
        <v>15</v>
      </c>
      <c r="F185" s="36">
        <f t="shared" si="16"/>
        <v>10</v>
      </c>
      <c r="G185" s="36">
        <f t="shared" si="17"/>
        <v>12</v>
      </c>
      <c r="H185" s="36">
        <f t="shared" si="18"/>
        <v>14</v>
      </c>
      <c r="I185" s="36">
        <f t="shared" si="19"/>
        <v>15</v>
      </c>
      <c r="J185" s="36">
        <f t="shared" si="20"/>
        <v>14</v>
      </c>
      <c r="O185" t="s">
        <v>589</v>
      </c>
      <c r="P185">
        <v>11</v>
      </c>
      <c r="Q185">
        <v>9</v>
      </c>
      <c r="R185">
        <v>10</v>
      </c>
      <c r="S185">
        <v>12</v>
      </c>
      <c r="T185">
        <v>12</v>
      </c>
      <c r="U185">
        <v>12</v>
      </c>
    </row>
    <row r="186" spans="1:21" x14ac:dyDescent="0.2">
      <c r="A186" s="36" t="s">
        <v>555</v>
      </c>
      <c r="B186" s="36" t="s">
        <v>555</v>
      </c>
      <c r="C186" s="36" t="s">
        <v>608</v>
      </c>
      <c r="D186" s="36" t="s">
        <v>609</v>
      </c>
      <c r="E186" s="36">
        <f t="shared" si="21"/>
        <v>14</v>
      </c>
      <c r="F186" s="36">
        <f t="shared" si="16"/>
        <v>17</v>
      </c>
      <c r="G186" s="36">
        <f t="shared" si="17"/>
        <v>17</v>
      </c>
      <c r="H186" s="36">
        <f t="shared" si="18"/>
        <v>16</v>
      </c>
      <c r="I186" s="36">
        <f t="shared" si="19"/>
        <v>15</v>
      </c>
      <c r="J186" s="36">
        <f t="shared" si="20"/>
        <v>16</v>
      </c>
      <c r="O186" t="s">
        <v>599</v>
      </c>
      <c r="P186">
        <v>11</v>
      </c>
      <c r="Q186">
        <v>9</v>
      </c>
      <c r="R186">
        <v>9</v>
      </c>
      <c r="S186">
        <v>8</v>
      </c>
      <c r="T186">
        <v>8</v>
      </c>
      <c r="U186">
        <v>8</v>
      </c>
    </row>
    <row r="187" spans="1:21" x14ac:dyDescent="0.2">
      <c r="A187" s="36" t="s">
        <v>555</v>
      </c>
      <c r="B187" s="36" t="s">
        <v>555</v>
      </c>
      <c r="C187" s="36" t="s">
        <v>610</v>
      </c>
      <c r="D187" s="36" t="s">
        <v>611</v>
      </c>
      <c r="E187" s="36">
        <f t="shared" si="21"/>
        <v>8</v>
      </c>
      <c r="F187" s="36">
        <f t="shared" si="16"/>
        <v>7</v>
      </c>
      <c r="G187" s="36">
        <f t="shared" si="17"/>
        <v>9</v>
      </c>
      <c r="H187" s="36">
        <f t="shared" si="18"/>
        <v>11</v>
      </c>
      <c r="I187" s="36">
        <f t="shared" si="19"/>
        <v>11</v>
      </c>
      <c r="J187" s="36">
        <f t="shared" si="20"/>
        <v>10</v>
      </c>
      <c r="O187" t="s">
        <v>607</v>
      </c>
      <c r="P187">
        <v>15</v>
      </c>
      <c r="Q187">
        <v>10</v>
      </c>
      <c r="R187">
        <v>12</v>
      </c>
      <c r="S187">
        <v>14</v>
      </c>
      <c r="T187">
        <v>15</v>
      </c>
      <c r="U187">
        <v>14</v>
      </c>
    </row>
    <row r="188" spans="1:21" x14ac:dyDescent="0.2">
      <c r="A188" s="36" t="s">
        <v>555</v>
      </c>
      <c r="B188" s="36" t="s">
        <v>612</v>
      </c>
      <c r="C188" s="36" t="s">
        <v>613</v>
      </c>
      <c r="D188" s="36" t="s">
        <v>614</v>
      </c>
      <c r="E188" s="36">
        <f t="shared" si="21"/>
        <v>15</v>
      </c>
      <c r="F188" s="36">
        <f t="shared" si="16"/>
        <v>10</v>
      </c>
      <c r="G188" s="36">
        <f t="shared" si="17"/>
        <v>12</v>
      </c>
      <c r="H188" s="36">
        <f t="shared" si="18"/>
        <v>14</v>
      </c>
      <c r="I188" s="36">
        <f t="shared" si="19"/>
        <v>15</v>
      </c>
      <c r="J188" s="36">
        <f t="shared" si="20"/>
        <v>14</v>
      </c>
      <c r="O188" t="s">
        <v>466</v>
      </c>
      <c r="P188">
        <v>16</v>
      </c>
      <c r="Q188">
        <v>27</v>
      </c>
      <c r="R188">
        <v>30</v>
      </c>
      <c r="S188">
        <v>23</v>
      </c>
      <c r="T188">
        <v>21</v>
      </c>
      <c r="U188">
        <v>23</v>
      </c>
    </row>
    <row r="189" spans="1:21" x14ac:dyDescent="0.2">
      <c r="A189" s="36" t="s">
        <v>555</v>
      </c>
      <c r="B189" s="36" t="s">
        <v>612</v>
      </c>
      <c r="C189" s="36" t="s">
        <v>615</v>
      </c>
      <c r="D189" s="36" t="s">
        <v>616</v>
      </c>
      <c r="E189" s="57">
        <v>6</v>
      </c>
      <c r="F189" s="57">
        <v>22</v>
      </c>
      <c r="G189" s="57">
        <v>27</v>
      </c>
      <c r="H189" s="57">
        <v>10</v>
      </c>
      <c r="I189" s="57">
        <v>10</v>
      </c>
      <c r="J189" s="57">
        <v>11</v>
      </c>
      <c r="K189" s="49" t="s">
        <v>707</v>
      </c>
      <c r="O189" t="s">
        <v>499</v>
      </c>
      <c r="P189">
        <v>7</v>
      </c>
      <c r="Q189">
        <v>11</v>
      </c>
      <c r="R189">
        <v>30</v>
      </c>
      <c r="S189">
        <v>30</v>
      </c>
      <c r="T189">
        <v>30</v>
      </c>
      <c r="U189">
        <v>26</v>
      </c>
    </row>
    <row r="190" spans="1:21" x14ac:dyDescent="0.2">
      <c r="A190" s="36" t="s">
        <v>555</v>
      </c>
      <c r="B190" s="36" t="s">
        <v>612</v>
      </c>
      <c r="C190" s="36" t="s">
        <v>617</v>
      </c>
      <c r="D190" s="36" t="s">
        <v>618</v>
      </c>
      <c r="E190" s="36">
        <f t="shared" si="21"/>
        <v>10</v>
      </c>
      <c r="F190" s="36">
        <f t="shared" si="16"/>
        <v>8</v>
      </c>
      <c r="G190" s="36">
        <f t="shared" si="17"/>
        <v>9</v>
      </c>
      <c r="H190" s="36">
        <f t="shared" si="18"/>
        <v>9</v>
      </c>
      <c r="I190" s="36">
        <f t="shared" si="19"/>
        <v>9</v>
      </c>
      <c r="J190" s="36">
        <f t="shared" si="20"/>
        <v>9</v>
      </c>
      <c r="O190" t="s">
        <v>501</v>
      </c>
      <c r="P190">
        <v>7</v>
      </c>
      <c r="Q190">
        <v>10</v>
      </c>
      <c r="R190">
        <v>30</v>
      </c>
      <c r="S190">
        <v>27</v>
      </c>
      <c r="T190">
        <v>30</v>
      </c>
      <c r="U190">
        <v>20</v>
      </c>
    </row>
    <row r="191" spans="1:21" x14ac:dyDescent="0.2">
      <c r="A191" s="36" t="s">
        <v>555</v>
      </c>
      <c r="B191" s="36" t="s">
        <v>612</v>
      </c>
      <c r="C191" s="36" t="s">
        <v>619</v>
      </c>
      <c r="D191" s="36" t="s">
        <v>620</v>
      </c>
      <c r="E191" s="36">
        <f t="shared" si="21"/>
        <v>30</v>
      </c>
      <c r="F191" s="36">
        <f t="shared" si="16"/>
        <v>13</v>
      </c>
      <c r="G191" s="36">
        <f t="shared" si="17"/>
        <v>13</v>
      </c>
      <c r="H191" s="36">
        <f t="shared" si="18"/>
        <v>12</v>
      </c>
      <c r="I191" s="36">
        <f t="shared" si="19"/>
        <v>11</v>
      </c>
      <c r="J191" s="36">
        <f t="shared" si="20"/>
        <v>11</v>
      </c>
      <c r="O191" t="s">
        <v>442</v>
      </c>
      <c r="P191">
        <v>5</v>
      </c>
      <c r="Q191">
        <v>6</v>
      </c>
      <c r="R191">
        <v>6</v>
      </c>
      <c r="S191">
        <v>3</v>
      </c>
      <c r="T191">
        <v>3</v>
      </c>
      <c r="U191">
        <v>3</v>
      </c>
    </row>
    <row r="192" spans="1:21" x14ac:dyDescent="0.2">
      <c r="A192" s="36" t="s">
        <v>555</v>
      </c>
      <c r="B192" s="36" t="s">
        <v>612</v>
      </c>
      <c r="C192" s="36" t="s">
        <v>621</v>
      </c>
      <c r="D192" s="36" t="s">
        <v>622</v>
      </c>
      <c r="E192" s="36">
        <f t="shared" si="21"/>
        <v>30</v>
      </c>
      <c r="F192" s="36">
        <f t="shared" si="16"/>
        <v>12</v>
      </c>
      <c r="G192" s="36">
        <f t="shared" si="17"/>
        <v>13</v>
      </c>
      <c r="H192" s="36">
        <f t="shared" si="18"/>
        <v>11</v>
      </c>
      <c r="I192" s="36">
        <f t="shared" si="19"/>
        <v>11</v>
      </c>
      <c r="J192" s="36">
        <f t="shared" si="20"/>
        <v>11</v>
      </c>
      <c r="O192" t="s">
        <v>328</v>
      </c>
      <c r="P192">
        <v>14</v>
      </c>
      <c r="Q192">
        <v>20</v>
      </c>
      <c r="R192">
        <v>21</v>
      </c>
      <c r="S192">
        <v>19</v>
      </c>
      <c r="T192">
        <v>18</v>
      </c>
      <c r="U192">
        <v>19</v>
      </c>
    </row>
    <row r="193" spans="1:21" x14ac:dyDescent="0.2">
      <c r="A193" s="36" t="s">
        <v>555</v>
      </c>
      <c r="B193" s="36" t="s">
        <v>612</v>
      </c>
      <c r="C193" s="36" t="s">
        <v>623</v>
      </c>
      <c r="D193" s="36" t="s">
        <v>624</v>
      </c>
      <c r="E193" s="36">
        <f t="shared" si="21"/>
        <v>30</v>
      </c>
      <c r="F193" s="36">
        <f t="shared" si="16"/>
        <v>13</v>
      </c>
      <c r="G193" s="36">
        <f t="shared" si="17"/>
        <v>13</v>
      </c>
      <c r="H193" s="36">
        <f t="shared" si="18"/>
        <v>12</v>
      </c>
      <c r="I193" s="36">
        <f t="shared" si="19"/>
        <v>11</v>
      </c>
      <c r="J193" s="36">
        <f t="shared" si="20"/>
        <v>11</v>
      </c>
      <c r="O193" t="s">
        <v>330</v>
      </c>
      <c r="P193">
        <v>30</v>
      </c>
      <c r="Q193">
        <v>17</v>
      </c>
      <c r="R193">
        <v>21</v>
      </c>
      <c r="S193">
        <v>12</v>
      </c>
      <c r="T193">
        <v>11</v>
      </c>
      <c r="U193">
        <v>15</v>
      </c>
    </row>
    <row r="194" spans="1:21" x14ac:dyDescent="0.2">
      <c r="A194" s="36" t="s">
        <v>555</v>
      </c>
      <c r="B194" s="36" t="s">
        <v>612</v>
      </c>
      <c r="C194" s="36" t="s">
        <v>625</v>
      </c>
      <c r="D194" s="36" t="s">
        <v>626</v>
      </c>
      <c r="E194" s="36">
        <f t="shared" si="21"/>
        <v>30</v>
      </c>
      <c r="F194" s="36">
        <f t="shared" si="16"/>
        <v>13</v>
      </c>
      <c r="G194" s="36">
        <f t="shared" si="17"/>
        <v>13</v>
      </c>
      <c r="H194" s="36">
        <f t="shared" si="18"/>
        <v>11</v>
      </c>
      <c r="I194" s="36">
        <f t="shared" si="19"/>
        <v>11</v>
      </c>
      <c r="J194" s="36">
        <f t="shared" si="20"/>
        <v>11</v>
      </c>
      <c r="O194" t="s">
        <v>332</v>
      </c>
      <c r="P194">
        <v>30</v>
      </c>
      <c r="Q194">
        <v>15</v>
      </c>
      <c r="R194">
        <v>18</v>
      </c>
      <c r="S194">
        <v>16</v>
      </c>
      <c r="T194">
        <v>16</v>
      </c>
      <c r="U194">
        <v>15</v>
      </c>
    </row>
    <row r="195" spans="1:21" x14ac:dyDescent="0.2">
      <c r="A195" s="36" t="s">
        <v>555</v>
      </c>
      <c r="B195" s="36" t="s">
        <v>612</v>
      </c>
      <c r="C195" s="36" t="s">
        <v>627</v>
      </c>
      <c r="D195" s="36" t="s">
        <v>628</v>
      </c>
      <c r="E195" s="36">
        <f t="shared" si="21"/>
        <v>30</v>
      </c>
      <c r="F195" s="36">
        <f t="shared" ref="F195:F199" si="23">INDEX(Q$3:Q$194,MATCH($D195,$O$3:$O$194,0),1)</f>
        <v>11</v>
      </c>
      <c r="G195" s="36">
        <f t="shared" ref="G195:G199" si="24">INDEX(R$3:R$194,MATCH($D195,$O$3:$O$194,0),1)</f>
        <v>11</v>
      </c>
      <c r="H195" s="36">
        <f t="shared" ref="H195:H199" si="25">INDEX(S$3:S$194,MATCH($D195,$O$3:$O$194,0),1)</f>
        <v>10</v>
      </c>
      <c r="I195" s="36">
        <f t="shared" ref="I195:I199" si="26">INDEX(T$3:T$194,MATCH($D195,$O$3:$O$194,0),1)</f>
        <v>9</v>
      </c>
      <c r="J195" s="36">
        <f t="shared" ref="J195:J199" si="27">INDEX(U$3:U$194,MATCH($D195,$O$3:$O$194,0),1)</f>
        <v>9</v>
      </c>
    </row>
    <row r="196" spans="1:21" x14ac:dyDescent="0.2">
      <c r="A196" s="36" t="s">
        <v>629</v>
      </c>
      <c r="B196" s="36" t="s">
        <v>467</v>
      </c>
      <c r="C196" s="36" t="s">
        <v>630</v>
      </c>
      <c r="D196" s="36" t="s">
        <v>631</v>
      </c>
      <c r="E196" s="36">
        <f t="shared" ref="E196:E199" si="28">INDEX(P$3:P$194,MATCH($D196,$O$3:$O$194,0),1)</f>
        <v>13</v>
      </c>
      <c r="F196" s="36">
        <f t="shared" si="23"/>
        <v>17</v>
      </c>
      <c r="G196" s="36">
        <f t="shared" si="24"/>
        <v>17</v>
      </c>
      <c r="H196" s="36">
        <f t="shared" si="25"/>
        <v>15</v>
      </c>
      <c r="I196" s="36">
        <f t="shared" si="26"/>
        <v>14</v>
      </c>
      <c r="J196" s="36">
        <f t="shared" si="27"/>
        <v>15</v>
      </c>
    </row>
    <row r="197" spans="1:21" x14ac:dyDescent="0.2">
      <c r="A197" s="36" t="s">
        <v>632</v>
      </c>
      <c r="B197" s="36" t="s">
        <v>633</v>
      </c>
      <c r="C197" s="36" t="s">
        <v>634</v>
      </c>
      <c r="D197" s="36" t="s">
        <v>635</v>
      </c>
      <c r="E197" s="36">
        <f t="shared" si="28"/>
        <v>11</v>
      </c>
      <c r="F197" s="36">
        <f t="shared" si="23"/>
        <v>15</v>
      </c>
      <c r="G197" s="36">
        <f t="shared" si="24"/>
        <v>15</v>
      </c>
      <c r="H197" s="36">
        <f t="shared" si="25"/>
        <v>15</v>
      </c>
      <c r="I197" s="36">
        <f t="shared" si="26"/>
        <v>14</v>
      </c>
      <c r="J197" s="36">
        <f t="shared" si="27"/>
        <v>14</v>
      </c>
    </row>
    <row r="198" spans="1:21" x14ac:dyDescent="0.2">
      <c r="A198" s="36" t="s">
        <v>636</v>
      </c>
      <c r="B198" s="36" t="s">
        <v>339</v>
      </c>
      <c r="C198" s="36" t="s">
        <v>637</v>
      </c>
      <c r="D198" s="36" t="s">
        <v>638</v>
      </c>
      <c r="E198" s="36">
        <f t="shared" si="28"/>
        <v>13</v>
      </c>
      <c r="F198" s="36">
        <f t="shared" si="23"/>
        <v>18</v>
      </c>
      <c r="G198" s="36">
        <f t="shared" si="24"/>
        <v>16</v>
      </c>
      <c r="H198" s="36">
        <f t="shared" si="25"/>
        <v>21</v>
      </c>
      <c r="I198" s="36">
        <f t="shared" si="26"/>
        <v>19</v>
      </c>
      <c r="J198" s="36">
        <f t="shared" si="27"/>
        <v>22</v>
      </c>
    </row>
    <row r="199" spans="1:21" x14ac:dyDescent="0.2">
      <c r="A199" s="36" t="s">
        <v>636</v>
      </c>
      <c r="B199" s="36" t="s">
        <v>339</v>
      </c>
      <c r="C199" s="36" t="s">
        <v>636</v>
      </c>
      <c r="D199" s="36" t="s">
        <v>639</v>
      </c>
      <c r="E199" s="36">
        <f t="shared" si="28"/>
        <v>12</v>
      </c>
      <c r="F199" s="36">
        <f t="shared" si="23"/>
        <v>17</v>
      </c>
      <c r="G199" s="36">
        <f t="shared" si="24"/>
        <v>15</v>
      </c>
      <c r="H199" s="36">
        <f t="shared" si="25"/>
        <v>15</v>
      </c>
      <c r="I199" s="36">
        <f t="shared" si="26"/>
        <v>14</v>
      </c>
      <c r="J199" s="36">
        <f t="shared" si="27"/>
        <v>14</v>
      </c>
    </row>
    <row r="200" spans="1:21" x14ac:dyDescent="0.2">
      <c r="A200" s="36" t="s">
        <v>636</v>
      </c>
      <c r="B200" s="36" t="s">
        <v>60</v>
      </c>
      <c r="C200" s="36" t="s">
        <v>640</v>
      </c>
      <c r="D200" s="36" t="s">
        <v>641</v>
      </c>
      <c r="E200" s="47">
        <f>E199</f>
        <v>12</v>
      </c>
      <c r="F200" s="47">
        <f t="shared" ref="F200:F201" si="29">F199</f>
        <v>17</v>
      </c>
      <c r="G200" s="47">
        <f t="shared" ref="G200:G201" si="30">G199</f>
        <v>15</v>
      </c>
      <c r="H200" s="47">
        <f t="shared" ref="H200:H201" si="31">H199</f>
        <v>15</v>
      </c>
      <c r="I200" s="47">
        <f t="shared" ref="I200:I201" si="32">I199</f>
        <v>14</v>
      </c>
      <c r="J200" s="47">
        <f t="shared" ref="J200:J201" si="33">J199</f>
        <v>14</v>
      </c>
    </row>
    <row r="201" spans="1:21" x14ac:dyDescent="0.2">
      <c r="A201" s="36" t="s">
        <v>636</v>
      </c>
      <c r="B201" s="36" t="s">
        <v>639</v>
      </c>
      <c r="C201" s="36" t="s">
        <v>642</v>
      </c>
      <c r="D201" s="36" t="s">
        <v>643</v>
      </c>
      <c r="E201" s="47">
        <f t="shared" ref="E201" si="34">E200</f>
        <v>12</v>
      </c>
      <c r="F201" s="47">
        <f t="shared" si="29"/>
        <v>17</v>
      </c>
      <c r="G201" s="47">
        <f t="shared" si="30"/>
        <v>15</v>
      </c>
      <c r="H201" s="47">
        <f t="shared" si="31"/>
        <v>15</v>
      </c>
      <c r="I201" s="47">
        <f t="shared" si="32"/>
        <v>14</v>
      </c>
      <c r="J201" s="47">
        <f t="shared" si="33"/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60A-1E82-2740-AB7F-2116316436BD}">
  <sheetPr>
    <tabColor rgb="FF00B0F0"/>
  </sheetPr>
  <dimension ref="A1:H52"/>
  <sheetViews>
    <sheetView workbookViewId="0"/>
  </sheetViews>
  <sheetFormatPr baseColWidth="10" defaultRowHeight="16" x14ac:dyDescent="0.2"/>
  <sheetData>
    <row r="1" spans="1:8" x14ac:dyDescent="0.2">
      <c r="A1" s="39" t="s">
        <v>89</v>
      </c>
      <c r="B1" s="39" t="s">
        <v>10</v>
      </c>
      <c r="C1" s="39" t="s">
        <v>11</v>
      </c>
      <c r="D1" s="39" t="s">
        <v>644</v>
      </c>
      <c r="E1" s="39" t="s">
        <v>12</v>
      </c>
      <c r="F1" s="39" t="s">
        <v>13</v>
      </c>
      <c r="G1" s="39" t="s">
        <v>0</v>
      </c>
      <c r="H1" s="15" t="s">
        <v>645</v>
      </c>
    </row>
    <row r="2" spans="1:8" x14ac:dyDescent="0.2">
      <c r="A2" s="36">
        <v>0</v>
      </c>
      <c r="B2" s="36">
        <v>1</v>
      </c>
      <c r="C2" s="36">
        <v>1</v>
      </c>
      <c r="D2" s="36">
        <v>1</v>
      </c>
      <c r="E2" s="36">
        <v>1</v>
      </c>
      <c r="F2" s="36">
        <v>1</v>
      </c>
      <c r="G2" s="36">
        <v>1</v>
      </c>
    </row>
    <row r="3" spans="1:8" x14ac:dyDescent="0.2">
      <c r="A3" s="36">
        <v>1</v>
      </c>
      <c r="B3" s="36">
        <v>1</v>
      </c>
      <c r="C3" s="36">
        <v>1</v>
      </c>
      <c r="D3" s="36">
        <v>1</v>
      </c>
      <c r="E3" s="36">
        <v>1</v>
      </c>
      <c r="F3" s="36">
        <v>1</v>
      </c>
      <c r="G3" s="36">
        <v>1</v>
      </c>
    </row>
    <row r="4" spans="1:8" x14ac:dyDescent="0.2">
      <c r="A4" s="36">
        <v>2</v>
      </c>
      <c r="B4" s="50">
        <v>0.9830274062747818</v>
      </c>
      <c r="C4" s="50">
        <v>0.98404950403540592</v>
      </c>
      <c r="D4" s="50">
        <v>0.93239381990594827</v>
      </c>
      <c r="E4" s="50">
        <v>0.93239381990594827</v>
      </c>
      <c r="F4" s="50">
        <v>0.98368</v>
      </c>
      <c r="G4" s="50">
        <v>0.98353845515509386</v>
      </c>
    </row>
    <row r="5" spans="1:8" x14ac:dyDescent="0.2">
      <c r="A5" s="36">
        <v>3</v>
      </c>
      <c r="B5" s="50">
        <v>0.96438065541337736</v>
      </c>
      <c r="C5" s="50">
        <v>0.96555358465909513</v>
      </c>
      <c r="D5" s="50">
        <v>0.86935823539880586</v>
      </c>
      <c r="E5" s="50">
        <v>0.86935823539880586</v>
      </c>
      <c r="F5" s="50">
        <v>0.96409</v>
      </c>
      <c r="G5" s="50">
        <v>0.9649671200362363</v>
      </c>
    </row>
    <row r="6" spans="1:8" x14ac:dyDescent="0.2">
      <c r="A6" s="36">
        <v>4</v>
      </c>
      <c r="B6" s="50">
        <v>0.94421194579991119</v>
      </c>
      <c r="C6" s="50">
        <v>0.94476208964400821</v>
      </c>
      <c r="D6" s="50">
        <v>0.81058424597018708</v>
      </c>
      <c r="E6" s="50">
        <v>0.81058424597018708</v>
      </c>
      <c r="F6" s="50">
        <v>0.94145999999999996</v>
      </c>
      <c r="G6" s="50">
        <v>0.94448701772195975</v>
      </c>
    </row>
    <row r="7" spans="1:8" x14ac:dyDescent="0.2">
      <c r="A7" s="36">
        <v>5</v>
      </c>
      <c r="B7" s="50">
        <v>0.92267347581850701</v>
      </c>
      <c r="C7" s="50">
        <v>0.92192486676308572</v>
      </c>
      <c r="D7" s="50">
        <v>0.75578374145572547</v>
      </c>
      <c r="E7" s="50">
        <v>0.75578374145572547</v>
      </c>
      <c r="F7" s="50">
        <v>0.91605000000000003</v>
      </c>
      <c r="G7" s="50">
        <v>0.92229917129079642</v>
      </c>
    </row>
    <row r="8" spans="1:8" x14ac:dyDescent="0.2">
      <c r="A8" s="36">
        <v>6</v>
      </c>
      <c r="B8" s="50">
        <v>0.89991744385328898</v>
      </c>
      <c r="C8" s="50">
        <v>0.89729176378926812</v>
      </c>
      <c r="D8" s="50">
        <v>0.70468808971871344</v>
      </c>
      <c r="E8" s="50">
        <v>0.70468808971871344</v>
      </c>
      <c r="F8" s="50">
        <v>0.88810999999999996</v>
      </c>
      <c r="G8" s="50">
        <v>0.8986046038212786</v>
      </c>
    </row>
    <row r="9" spans="1:8" x14ac:dyDescent="0.2">
      <c r="A9" s="36">
        <v>7</v>
      </c>
      <c r="B9" s="50">
        <v>0.87609604828838195</v>
      </c>
      <c r="C9" s="50">
        <v>0.87111262849549609</v>
      </c>
      <c r="D9" s="50">
        <v>0.65704681981505675</v>
      </c>
      <c r="E9" s="50">
        <v>0.65704681981505675</v>
      </c>
      <c r="F9" s="50">
        <v>0.8579</v>
      </c>
      <c r="G9" s="50">
        <v>0.87360433839193918</v>
      </c>
    </row>
    <row r="10" spans="1:8" x14ac:dyDescent="0.2">
      <c r="A10" s="36">
        <v>8</v>
      </c>
      <c r="B10" s="50">
        <v>0.85136148750790952</v>
      </c>
      <c r="C10" s="50">
        <v>0.84363730865470987</v>
      </c>
      <c r="D10" s="50">
        <v>0.612626394184416</v>
      </c>
      <c r="E10" s="50">
        <v>0.612626394184416</v>
      </c>
      <c r="F10" s="50">
        <v>0.82565</v>
      </c>
      <c r="G10" s="50">
        <v>0.8474993980813097</v>
      </c>
    </row>
    <row r="11" spans="1:8" x14ac:dyDescent="0.2">
      <c r="A11" s="36">
        <v>9</v>
      </c>
      <c r="B11" s="50">
        <v>0.82586595989599598</v>
      </c>
      <c r="C11" s="50">
        <v>0.81511565203985015</v>
      </c>
      <c r="D11" s="50">
        <v>0.57120906384881487</v>
      </c>
      <c r="E11" s="50">
        <v>0.57120906384881487</v>
      </c>
      <c r="F11" s="50">
        <v>0.79161999999999999</v>
      </c>
      <c r="G11" s="50">
        <v>0.82049080596792301</v>
      </c>
    </row>
    <row r="12" spans="1:8" x14ac:dyDescent="0.2">
      <c r="A12" s="36">
        <v>10</v>
      </c>
      <c r="B12" s="50">
        <v>0.79976166383676561</v>
      </c>
      <c r="C12" s="50">
        <v>0.78579750642385715</v>
      </c>
      <c r="D12" s="50">
        <v>0.53259180100689718</v>
      </c>
      <c r="E12" s="50">
        <v>0.53259180100689718</v>
      </c>
      <c r="F12" s="50">
        <v>0.75605999999999995</v>
      </c>
      <c r="G12" s="50">
        <v>0.79277958513031144</v>
      </c>
    </row>
    <row r="13" spans="1:8" x14ac:dyDescent="0.2">
      <c r="A13" s="36">
        <v>11</v>
      </c>
      <c r="B13" s="50">
        <v>0.77320079771434258</v>
      </c>
      <c r="C13" s="50">
        <v>0.75593271957967179</v>
      </c>
      <c r="D13" s="50">
        <v>0.49658530379140947</v>
      </c>
      <c r="E13" s="50">
        <v>0.49658530379140947</v>
      </c>
      <c r="F13" s="50">
        <v>0.71921999999999997</v>
      </c>
      <c r="G13" s="50">
        <v>0.76456675864700718</v>
      </c>
    </row>
    <row r="14" spans="1:8" x14ac:dyDescent="0.2">
      <c r="A14" s="36">
        <v>12</v>
      </c>
      <c r="B14" s="50">
        <v>0.74633555991285105</v>
      </c>
      <c r="C14" s="50">
        <v>0.72577113928023429</v>
      </c>
      <c r="D14" s="50">
        <v>0.46301306831122807</v>
      </c>
      <c r="E14" s="50">
        <v>0.46301306831122807</v>
      </c>
      <c r="F14" s="50">
        <v>0.68135000000000001</v>
      </c>
      <c r="G14" s="50">
        <v>0.73605334959654267</v>
      </c>
    </row>
    <row r="15" spans="1:8" x14ac:dyDescent="0.2">
      <c r="A15" s="36">
        <v>13</v>
      </c>
      <c r="B15" s="50">
        <v>0.71931814881641509</v>
      </c>
      <c r="C15" s="50">
        <v>0.69556261329848557</v>
      </c>
      <c r="D15" s="50">
        <v>0.43171052342907967</v>
      </c>
      <c r="E15" s="50">
        <v>0.43171052342907967</v>
      </c>
      <c r="F15" s="50">
        <v>0.64270000000000005</v>
      </c>
      <c r="G15" s="50">
        <v>0.70744038105745033</v>
      </c>
    </row>
    <row r="16" spans="1:8" x14ac:dyDescent="0.2">
      <c r="A16" s="36">
        <v>14</v>
      </c>
      <c r="B16" s="50">
        <v>0.69230076280915931</v>
      </c>
      <c r="C16" s="50">
        <v>0.66555698940736552</v>
      </c>
      <c r="D16" s="50">
        <v>0.40252422403363591</v>
      </c>
      <c r="E16" s="50">
        <v>0.40252422403363591</v>
      </c>
      <c r="F16" s="50">
        <v>0.60351999999999995</v>
      </c>
      <c r="G16" s="50">
        <v>0.67892887610826236</v>
      </c>
    </row>
    <row r="17" spans="1:7" x14ac:dyDescent="0.2">
      <c r="A17" s="36">
        <v>15</v>
      </c>
      <c r="B17" s="50">
        <v>0.66543560027520732</v>
      </c>
      <c r="C17" s="50">
        <v>0.63600411537981527</v>
      </c>
      <c r="D17" s="50">
        <v>0.37531109885139952</v>
      </c>
      <c r="E17" s="50">
        <v>0.37531109885139952</v>
      </c>
      <c r="F17" s="50">
        <v>0.56406000000000001</v>
      </c>
      <c r="G17" s="50">
        <v>0.65071985782751129</v>
      </c>
    </row>
    <row r="18" spans="1:7" x14ac:dyDescent="0.2">
      <c r="A18" s="36">
        <v>16</v>
      </c>
      <c r="B18" s="50">
        <v>0.63887485959868362</v>
      </c>
      <c r="C18" s="50">
        <v>0.60715383898877484</v>
      </c>
      <c r="D18" s="50">
        <v>0.34993774911115533</v>
      </c>
      <c r="E18" s="50">
        <v>0.34993774911115533</v>
      </c>
      <c r="F18" s="50">
        <v>0.52456000000000003</v>
      </c>
      <c r="G18" s="50">
        <v>0.62301434929372923</v>
      </c>
    </row>
    <row r="19" spans="1:7" x14ac:dyDescent="0.2">
      <c r="A19" s="36">
        <v>17</v>
      </c>
      <c r="B19" s="50">
        <v>0.61277073916371239</v>
      </c>
      <c r="C19" s="50">
        <v>0.57925600800718502</v>
      </c>
      <c r="D19" s="50">
        <v>0.32627979462303947</v>
      </c>
      <c r="E19" s="50">
        <v>0.32627979462303947</v>
      </c>
      <c r="F19" s="50">
        <v>0.48527999999999999</v>
      </c>
      <c r="G19" s="50">
        <v>0.5960133735854487</v>
      </c>
    </row>
    <row r="20" spans="1:7" x14ac:dyDescent="0.2">
      <c r="A20" s="36">
        <v>18</v>
      </c>
      <c r="B20" s="50">
        <v>0.5872754373544179</v>
      </c>
      <c r="C20" s="50">
        <v>0.55256047020798627</v>
      </c>
      <c r="D20" s="50">
        <v>0.30422126406670402</v>
      </c>
      <c r="E20" s="50">
        <v>0.30422126406670402</v>
      </c>
      <c r="F20" s="50">
        <v>0.44647999999999999</v>
      </c>
      <c r="G20" s="50">
        <v>0.56991795378120202</v>
      </c>
    </row>
    <row r="21" spans="1:7" x14ac:dyDescent="0.2">
      <c r="A21" s="36">
        <v>19</v>
      </c>
      <c r="B21" s="50">
        <v>0.5625411525549241</v>
      </c>
      <c r="C21" s="50">
        <v>0.52731707336411904</v>
      </c>
      <c r="D21" s="50">
        <v>0.28365402649977028</v>
      </c>
      <c r="E21" s="50">
        <v>0.28365402649977028</v>
      </c>
      <c r="F21" s="50">
        <v>0.40838000000000002</v>
      </c>
      <c r="G21" s="50">
        <v>0.54492911295952151</v>
      </c>
    </row>
    <row r="22" spans="1:7" x14ac:dyDescent="0.2">
      <c r="A22" s="36">
        <v>20</v>
      </c>
      <c r="B22" s="50">
        <v>0.53872008314935527</v>
      </c>
      <c r="C22" s="50">
        <v>0.50377566524852369</v>
      </c>
      <c r="D22" s="50">
        <v>0.26447726129982396</v>
      </c>
      <c r="E22" s="50">
        <v>0.26447726129982396</v>
      </c>
      <c r="F22" s="50">
        <v>0.37125999999999998</v>
      </c>
      <c r="G22" s="50">
        <v>0.52124787419893948</v>
      </c>
    </row>
    <row r="23" spans="1:7" x14ac:dyDescent="0.2">
      <c r="A23" s="36">
        <v>21</v>
      </c>
      <c r="B23" s="50">
        <v>0.51596442752183558</v>
      </c>
      <c r="C23" s="50">
        <v>0.48218609363414117</v>
      </c>
      <c r="D23" s="50">
        <v>0.24659696394160643</v>
      </c>
      <c r="E23" s="50">
        <v>0.24659696394160643</v>
      </c>
      <c r="F23" s="50">
        <v>0.33535999999999999</v>
      </c>
      <c r="G23" s="50">
        <v>0.49907526057798834</v>
      </c>
    </row>
    <row r="24" spans="1:7" x14ac:dyDescent="0.2">
      <c r="A24" s="36">
        <v>22</v>
      </c>
      <c r="B24" s="50">
        <v>0.49442638405648937</v>
      </c>
      <c r="C24" s="50">
        <v>0.46279820629391161</v>
      </c>
      <c r="D24" s="50">
        <v>0.22992548518672379</v>
      </c>
      <c r="E24" s="50">
        <v>0.22992548518672379</v>
      </c>
      <c r="F24" s="50">
        <v>0.30092000000000002</v>
      </c>
      <c r="G24" s="50">
        <v>0.47861229517520049</v>
      </c>
    </row>
    <row r="25" spans="1:7" x14ac:dyDescent="0.2">
      <c r="A25" s="36">
        <v>23</v>
      </c>
      <c r="B25" s="50">
        <v>0.47425815113744069</v>
      </c>
      <c r="C25" s="50">
        <v>0.44586185100077574</v>
      </c>
      <c r="D25" s="50">
        <v>0.21438110142697794</v>
      </c>
      <c r="E25" s="50">
        <v>0.21438110142697794</v>
      </c>
      <c r="F25" s="50">
        <v>0.26819999999999999</v>
      </c>
      <c r="G25" s="50">
        <v>0.46006000106910822</v>
      </c>
    </row>
    <row r="26" spans="1:7" x14ac:dyDescent="0.2">
      <c r="A26" s="36">
        <v>24</v>
      </c>
      <c r="B26" s="50">
        <v>0.45561192714881371</v>
      </c>
      <c r="C26" s="50">
        <v>0.43162687552767398</v>
      </c>
      <c r="D26" s="50">
        <v>0.19988761407514449</v>
      </c>
      <c r="E26" s="50">
        <v>0.19988761407514449</v>
      </c>
      <c r="F26" s="50">
        <v>0.23744000000000001</v>
      </c>
      <c r="G26" s="50">
        <v>0.44361940133824385</v>
      </c>
    </row>
    <row r="27" spans="1:7" x14ac:dyDescent="0.2">
      <c r="A27" s="36">
        <v>25</v>
      </c>
      <c r="B27" s="50">
        <v>0.43863991047473261</v>
      </c>
      <c r="C27" s="50">
        <v>0.42034312764754683</v>
      </c>
      <c r="D27" s="50">
        <v>0.18637397603940994</v>
      </c>
      <c r="E27" s="50">
        <v>0.18637397603940994</v>
      </c>
      <c r="F27" s="50">
        <v>0.20891000000000001</v>
      </c>
      <c r="G27" s="50">
        <v>0.42949151906113975</v>
      </c>
    </row>
    <row r="28" spans="1:7" x14ac:dyDescent="0.2">
      <c r="A28" s="36">
        <v>26</v>
      </c>
      <c r="B28" s="50">
        <v>0.42349429949932182</v>
      </c>
      <c r="C28" s="50">
        <v>0.41226045513333476</v>
      </c>
      <c r="D28" s="50">
        <v>0.17377394345044508</v>
      </c>
      <c r="E28" s="50">
        <v>0.17377394345044508</v>
      </c>
      <c r="F28" s="50">
        <v>0.18284</v>
      </c>
      <c r="G28" s="50">
        <v>0.41787737731632824</v>
      </c>
    </row>
    <row r="29" spans="1:7" x14ac:dyDescent="0.2">
      <c r="A29" s="36">
        <v>27</v>
      </c>
      <c r="B29" s="50">
        <v>0.41032729260670509</v>
      </c>
      <c r="C29" s="50">
        <v>0.40762870575797844</v>
      </c>
      <c r="D29" s="50">
        <v>0.16202575093388072</v>
      </c>
      <c r="E29" s="50">
        <v>0.16202575093388072</v>
      </c>
      <c r="F29" s="50">
        <v>0.15948000000000001</v>
      </c>
      <c r="G29" s="50">
        <v>0.40897799918234173</v>
      </c>
    </row>
    <row r="30" spans="1:7" x14ac:dyDescent="0.2">
      <c r="A30" s="36">
        <v>28</v>
      </c>
      <c r="B30" s="50">
        <v>0.39929108818100689</v>
      </c>
      <c r="C30" s="50">
        <v>0.40669772729441817</v>
      </c>
      <c r="D30" s="50">
        <v>0.15107180883637084</v>
      </c>
      <c r="E30" s="50">
        <v>0.15107180883637084</v>
      </c>
      <c r="F30" s="50">
        <v>0.1391</v>
      </c>
      <c r="G30" s="50">
        <v>0.4029944077377125</v>
      </c>
    </row>
    <row r="31" spans="1:7" x14ac:dyDescent="0.2">
      <c r="A31" s="36">
        <v>29</v>
      </c>
      <c r="B31" s="50">
        <v>0.39053788460635142</v>
      </c>
      <c r="C31" s="50">
        <v>0.40669772729441817</v>
      </c>
      <c r="D31" s="50">
        <v>0.14085842092104497</v>
      </c>
      <c r="E31" s="50">
        <v>0.14085842092104497</v>
      </c>
      <c r="F31" s="50">
        <v>0.12193</v>
      </c>
      <c r="G31" s="50">
        <v>0.39861780595038476</v>
      </c>
    </row>
    <row r="32" spans="1:7" x14ac:dyDescent="0.2">
      <c r="A32" s="36">
        <v>30</v>
      </c>
      <c r="B32" s="50">
        <v>0.38421988026686271</v>
      </c>
      <c r="C32" s="50">
        <v>0.40669772729441817</v>
      </c>
      <c r="D32" s="50">
        <v>0.13133552114849303</v>
      </c>
      <c r="E32" s="50">
        <v>0.13133552114849303</v>
      </c>
      <c r="F32" s="50">
        <v>0.10823000000000001</v>
      </c>
      <c r="G32" s="50">
        <v>0.39545880378064041</v>
      </c>
    </row>
    <row r="33" spans="1:7" x14ac:dyDescent="0.2">
      <c r="A33" s="36">
        <v>31</v>
      </c>
      <c r="B33" s="50">
        <v>0.38048927354666506</v>
      </c>
      <c r="C33" s="50">
        <v>0.40669772729441817</v>
      </c>
      <c r="D33" s="50">
        <v>0.12245642825298191</v>
      </c>
      <c r="E33" s="50">
        <v>0.12245642825298191</v>
      </c>
      <c r="F33" s="50">
        <v>9.8239999999999994E-2</v>
      </c>
      <c r="G33" s="50">
        <v>0.39359350042054164</v>
      </c>
    </row>
    <row r="34" spans="1:7" x14ac:dyDescent="0.2">
      <c r="A34" s="36">
        <v>32</v>
      </c>
      <c r="B34" s="50">
        <v>0.37949826282988275</v>
      </c>
      <c r="C34" s="50">
        <v>0.40669772729441817</v>
      </c>
      <c r="D34" s="50">
        <v>0.11417761691083644</v>
      </c>
      <c r="E34" s="50">
        <v>0.11417761691083644</v>
      </c>
      <c r="F34" s="50">
        <v>9.2219999999999996E-2</v>
      </c>
      <c r="G34" s="50">
        <v>0.39309799506215043</v>
      </c>
    </row>
    <row r="35" spans="1:7" x14ac:dyDescent="0.2">
      <c r="A35" s="36">
        <v>33</v>
      </c>
      <c r="B35" s="50">
        <v>0.37949826282988275</v>
      </c>
      <c r="C35" s="50">
        <v>0.40669772729441817</v>
      </c>
      <c r="D35" s="50">
        <v>0.10645850437925281</v>
      </c>
      <c r="E35" s="50">
        <v>0.10645850437925281</v>
      </c>
      <c r="F35" s="50">
        <v>9.0410000000000004E-2</v>
      </c>
      <c r="G35" s="50">
        <v>0.39309799506215043</v>
      </c>
    </row>
    <row r="36" spans="1:7" x14ac:dyDescent="0.2">
      <c r="A36" s="36">
        <v>34</v>
      </c>
      <c r="B36" s="50">
        <v>0.37949826282988275</v>
      </c>
      <c r="C36" s="50">
        <v>0.40669772729441817</v>
      </c>
      <c r="D36" s="50">
        <v>9.9261251559645658E-2</v>
      </c>
      <c r="E36" s="50">
        <v>9.9261251559645658E-2</v>
      </c>
      <c r="F36" s="50">
        <v>9.0410000000000004E-2</v>
      </c>
      <c r="G36" s="50">
        <v>0.39309799506215043</v>
      </c>
    </row>
    <row r="37" spans="1:7" x14ac:dyDescent="0.2">
      <c r="A37" s="36">
        <v>35</v>
      </c>
      <c r="B37" s="50">
        <v>0.37949826282988275</v>
      </c>
      <c r="C37" s="50">
        <v>0.40669772729441817</v>
      </c>
      <c r="D37" s="50">
        <v>9.2550577510343249E-2</v>
      </c>
      <c r="E37" s="50">
        <v>9.2550577510343249E-2</v>
      </c>
      <c r="F37" s="50">
        <v>9.0410000000000004E-2</v>
      </c>
      <c r="G37" s="50">
        <v>0.39309799506215043</v>
      </c>
    </row>
    <row r="38" spans="1:7" x14ac:dyDescent="0.2">
      <c r="A38" s="36">
        <v>36</v>
      </c>
      <c r="B38" s="50">
        <v>0.37949826282988275</v>
      </c>
      <c r="C38" s="50">
        <v>0.40669772729441817</v>
      </c>
      <c r="D38" s="50">
        <v>8.6293586499370495E-2</v>
      </c>
      <c r="E38" s="50">
        <v>8.6293586499370495E-2</v>
      </c>
      <c r="F38" s="50">
        <v>9.0410000000000004E-2</v>
      </c>
      <c r="G38" s="50">
        <v>0.39309799506215043</v>
      </c>
    </row>
    <row r="39" spans="1:7" x14ac:dyDescent="0.2">
      <c r="A39" s="36">
        <v>37</v>
      </c>
      <c r="B39" s="50">
        <v>0.37949826282988275</v>
      </c>
      <c r="C39" s="50">
        <v>0.40669772729441817</v>
      </c>
      <c r="D39" s="50">
        <v>8.0459606749532397E-2</v>
      </c>
      <c r="E39" s="50">
        <v>8.0459606749532397E-2</v>
      </c>
      <c r="F39" s="50">
        <v>9.0410000000000004E-2</v>
      </c>
      <c r="G39" s="50">
        <v>0.39309799506215043</v>
      </c>
    </row>
    <row r="40" spans="1:7" x14ac:dyDescent="0.2">
      <c r="A40" s="36">
        <v>38</v>
      </c>
      <c r="B40" s="50">
        <v>0.37949826282988275</v>
      </c>
      <c r="C40" s="50">
        <v>0.40669772729441817</v>
      </c>
      <c r="D40" s="50">
        <v>7.5020040085326936E-2</v>
      </c>
      <c r="E40" s="50">
        <v>7.5020040085326936E-2</v>
      </c>
      <c r="F40" s="50">
        <v>9.0410000000000004E-2</v>
      </c>
      <c r="G40" s="50">
        <v>0.39309799506215043</v>
      </c>
    </row>
    <row r="41" spans="1:7" x14ac:dyDescent="0.2">
      <c r="A41" s="36">
        <v>39</v>
      </c>
      <c r="B41" s="50">
        <v>0.37949826282988275</v>
      </c>
      <c r="C41" s="50">
        <v>0.40669772729441817</v>
      </c>
      <c r="D41" s="50">
        <v>6.9948221744655356E-2</v>
      </c>
      <c r="E41" s="50">
        <v>6.9948221744655356E-2</v>
      </c>
      <c r="F41" s="50">
        <v>9.0410000000000004E-2</v>
      </c>
      <c r="G41" s="50">
        <v>0.39309799506215043</v>
      </c>
    </row>
    <row r="42" spans="1:7" x14ac:dyDescent="0.2">
      <c r="A42" s="36">
        <v>40</v>
      </c>
      <c r="B42" s="50">
        <v>0.37949826282988275</v>
      </c>
      <c r="C42" s="50">
        <v>0.40669772729441817</v>
      </c>
      <c r="D42" s="50">
        <v>6.5219289668127498E-2</v>
      </c>
      <c r="E42" s="50">
        <v>6.5219289668127498E-2</v>
      </c>
      <c r="F42" s="50">
        <v>9.0410000000000004E-2</v>
      </c>
      <c r="G42" s="50">
        <v>0.39309799506215043</v>
      </c>
    </row>
    <row r="43" spans="1:7" x14ac:dyDescent="0.2">
      <c r="A43" s="36">
        <v>41</v>
      </c>
      <c r="B43" s="50">
        <v>0.37949826282988275</v>
      </c>
      <c r="C43" s="50">
        <v>0.40669772729441817</v>
      </c>
      <c r="D43" s="50">
        <v>6.0810062625217952E-2</v>
      </c>
      <c r="E43" s="50">
        <v>6.0810062625217952E-2</v>
      </c>
      <c r="F43" s="50">
        <v>9.0410000000000004E-2</v>
      </c>
      <c r="G43" s="50">
        <v>0.39309799506215043</v>
      </c>
    </row>
    <row r="44" spans="1:7" x14ac:dyDescent="0.2">
      <c r="A44" s="36">
        <v>42</v>
      </c>
      <c r="B44" s="50">
        <v>0.37949826282988275</v>
      </c>
      <c r="C44" s="50">
        <v>0.40669772729441817</v>
      </c>
      <c r="D44" s="50">
        <v>5.6698926579846903E-2</v>
      </c>
      <c r="E44" s="50">
        <v>5.6698926579846903E-2</v>
      </c>
      <c r="F44" s="50">
        <v>9.0410000000000004E-2</v>
      </c>
      <c r="G44" s="50">
        <v>0.39309799506215043</v>
      </c>
    </row>
    <row r="45" spans="1:7" x14ac:dyDescent="0.2">
      <c r="A45" s="36">
        <v>43</v>
      </c>
      <c r="B45" s="50">
        <v>0.37949826282988275</v>
      </c>
      <c r="C45" s="50">
        <v>0.40669772729441817</v>
      </c>
      <c r="D45" s="50">
        <v>5.286572873835034E-2</v>
      </c>
      <c r="E45" s="50">
        <v>5.286572873835034E-2</v>
      </c>
      <c r="F45" s="50">
        <v>9.0410000000000004E-2</v>
      </c>
      <c r="G45" s="50">
        <v>0.39309799506215043</v>
      </c>
    </row>
    <row r="46" spans="1:7" x14ac:dyDescent="0.2">
      <c r="A46" s="36">
        <v>44</v>
      </c>
      <c r="B46" s="50">
        <v>0.37949826282988275</v>
      </c>
      <c r="C46" s="50">
        <v>0.40669772729441817</v>
      </c>
      <c r="D46" s="50">
        <v>4.929167876046215E-2</v>
      </c>
      <c r="E46" s="50">
        <v>4.929167876046215E-2</v>
      </c>
      <c r="F46" s="50">
        <v>9.0410000000000004E-2</v>
      </c>
      <c r="G46" s="50">
        <v>0.39309799506215043</v>
      </c>
    </row>
    <row r="47" spans="1:7" x14ac:dyDescent="0.2">
      <c r="A47" s="36">
        <v>45</v>
      </c>
      <c r="B47" s="50">
        <v>0.37949826282988275</v>
      </c>
      <c r="C47" s="50">
        <v>0.40669772729441817</v>
      </c>
      <c r="D47" s="50">
        <v>4.5959256649044204E-2</v>
      </c>
      <c r="E47" s="50">
        <v>4.5959256649044204E-2</v>
      </c>
      <c r="F47" s="50">
        <v>9.0410000000000004E-2</v>
      </c>
      <c r="G47" s="50">
        <v>0.39309799506215043</v>
      </c>
    </row>
    <row r="48" spans="1:7" x14ac:dyDescent="0.2">
      <c r="A48" s="36">
        <v>46</v>
      </c>
      <c r="B48" s="50">
        <v>0.37949826282988275</v>
      </c>
      <c r="C48" s="50">
        <v>0.40669772729441817</v>
      </c>
      <c r="D48" s="50">
        <v>4.2852126867040166E-2</v>
      </c>
      <c r="E48" s="50">
        <v>4.2852126867040166E-2</v>
      </c>
      <c r="F48" s="50">
        <v>9.0410000000000004E-2</v>
      </c>
      <c r="G48" s="50">
        <v>0.39309799506215043</v>
      </c>
    </row>
    <row r="49" spans="1:7" x14ac:dyDescent="0.2">
      <c r="A49" s="36">
        <v>47</v>
      </c>
      <c r="B49" s="50">
        <v>0.37949826282988275</v>
      </c>
      <c r="C49" s="50">
        <v>0.40669772729441817</v>
      </c>
      <c r="D49" s="50">
        <v>3.9955058260653896E-2</v>
      </c>
      <c r="E49" s="50">
        <v>3.9955058260653896E-2</v>
      </c>
      <c r="F49" s="50">
        <v>9.0410000000000004E-2</v>
      </c>
      <c r="G49" s="50">
        <v>0.39309799506215043</v>
      </c>
    </row>
    <row r="50" spans="1:7" x14ac:dyDescent="0.2">
      <c r="A50" s="36">
        <v>48</v>
      </c>
      <c r="B50" s="50">
        <v>0.37949826282988275</v>
      </c>
      <c r="C50" s="50">
        <v>0.40669772729441817</v>
      </c>
      <c r="D50" s="50">
        <v>3.7253849396215788E-2</v>
      </c>
      <c r="E50" s="50">
        <v>3.7253849396215788E-2</v>
      </c>
      <c r="F50" s="50">
        <v>9.0410000000000004E-2</v>
      </c>
      <c r="G50" s="50">
        <v>0.39309799506215043</v>
      </c>
    </row>
    <row r="51" spans="1:7" x14ac:dyDescent="0.2">
      <c r="A51" s="36">
        <v>49</v>
      </c>
      <c r="B51" s="50">
        <v>0.37949826282988275</v>
      </c>
      <c r="C51" s="50">
        <v>0.40669772729441817</v>
      </c>
      <c r="D51" s="50">
        <v>3.4735258944738549E-2</v>
      </c>
      <c r="E51" s="50">
        <v>3.4735258944738549E-2</v>
      </c>
      <c r="F51" s="50">
        <v>9.0410000000000004E-2</v>
      </c>
      <c r="G51" s="50">
        <v>0.39309799506215043</v>
      </c>
    </row>
    <row r="52" spans="1:7" x14ac:dyDescent="0.2">
      <c r="A52" s="36">
        <v>50</v>
      </c>
      <c r="B52" s="50">
        <v>0.37949826282988275</v>
      </c>
      <c r="C52" s="50">
        <v>0.40669772729441817</v>
      </c>
      <c r="D52" s="50">
        <v>3.238694077290704E-2</v>
      </c>
      <c r="E52" s="50">
        <v>3.238694077290704E-2</v>
      </c>
      <c r="F52" s="50">
        <v>9.0410000000000004E-2</v>
      </c>
      <c r="G52" s="50">
        <v>0.39309799506215043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F474-3E46-5F49-91A7-269692C62CED}">
  <sheetPr>
    <tabColor theme="0" tint="-0.249977111117893"/>
  </sheetPr>
  <dimension ref="A1:F37"/>
  <sheetViews>
    <sheetView workbookViewId="0"/>
  </sheetViews>
  <sheetFormatPr baseColWidth="10" defaultRowHeight="16" x14ac:dyDescent="0.2"/>
  <cols>
    <col min="4" max="4" width="57.83203125" bestFit="1" customWidth="1"/>
    <col min="5" max="5" width="50.1640625" bestFit="1" customWidth="1"/>
    <col min="6" max="6" width="28" bestFit="1" customWidth="1"/>
  </cols>
  <sheetData>
    <row r="1" spans="1:6" x14ac:dyDescent="0.2">
      <c r="A1" t="s">
        <v>2</v>
      </c>
      <c r="B1" t="s">
        <v>3</v>
      </c>
      <c r="C1" t="s">
        <v>7</v>
      </c>
      <c r="D1" t="s">
        <v>22</v>
      </c>
      <c r="E1" t="s">
        <v>21</v>
      </c>
      <c r="F1" t="s">
        <v>25</v>
      </c>
    </row>
    <row r="2" spans="1:6" x14ac:dyDescent="0.2">
      <c r="A2" t="s">
        <v>1</v>
      </c>
      <c r="B2" t="s">
        <v>0</v>
      </c>
      <c r="C2" t="s">
        <v>14</v>
      </c>
      <c r="D2" t="s">
        <v>23</v>
      </c>
      <c r="E2" t="s">
        <v>24</v>
      </c>
      <c r="F2" t="s">
        <v>26</v>
      </c>
    </row>
    <row r="3" spans="1:6" x14ac:dyDescent="0.2">
      <c r="A3" t="s">
        <v>1</v>
      </c>
      <c r="B3" t="s">
        <v>0</v>
      </c>
      <c r="C3" t="s">
        <v>8</v>
      </c>
      <c r="D3" t="s">
        <v>23</v>
      </c>
      <c r="E3" t="s">
        <v>24</v>
      </c>
      <c r="F3" t="s">
        <v>50</v>
      </c>
    </row>
    <row r="4" spans="1:6" x14ac:dyDescent="0.2">
      <c r="A4" t="s">
        <v>1</v>
      </c>
      <c r="B4" t="s">
        <v>60</v>
      </c>
      <c r="C4" t="s">
        <v>14</v>
      </c>
      <c r="D4" t="s">
        <v>61</v>
      </c>
    </row>
    <row r="5" spans="1:6" x14ac:dyDescent="0.2">
      <c r="A5" t="s">
        <v>72</v>
      </c>
      <c r="B5" t="s">
        <v>135</v>
      </c>
      <c r="C5" t="s">
        <v>8</v>
      </c>
      <c r="E5" t="s">
        <v>136</v>
      </c>
      <c r="F5" t="s">
        <v>137</v>
      </c>
    </row>
    <row r="6" spans="1:6" x14ac:dyDescent="0.2">
      <c r="A6" t="s">
        <v>72</v>
      </c>
      <c r="B6" t="s">
        <v>135</v>
      </c>
      <c r="C6" t="s">
        <v>14</v>
      </c>
      <c r="E6" t="s">
        <v>136</v>
      </c>
      <c r="F6" t="s">
        <v>137</v>
      </c>
    </row>
    <row r="7" spans="1:6" x14ac:dyDescent="0.2">
      <c r="A7" t="s">
        <v>72</v>
      </c>
      <c r="B7" t="s">
        <v>135</v>
      </c>
      <c r="C7" t="s">
        <v>14</v>
      </c>
      <c r="E7" t="s">
        <v>141</v>
      </c>
      <c r="F7" t="s">
        <v>142</v>
      </c>
    </row>
    <row r="8" spans="1:6" x14ac:dyDescent="0.2">
      <c r="A8" t="s">
        <v>71</v>
      </c>
      <c r="B8" t="s">
        <v>135</v>
      </c>
      <c r="C8" t="s">
        <v>14</v>
      </c>
      <c r="E8" t="s">
        <v>139</v>
      </c>
      <c r="F8" t="s">
        <v>140</v>
      </c>
    </row>
    <row r="9" spans="1:6" x14ac:dyDescent="0.2">
      <c r="A9" t="s">
        <v>73</v>
      </c>
      <c r="B9" t="s">
        <v>135</v>
      </c>
      <c r="C9" t="s">
        <v>14</v>
      </c>
      <c r="E9" t="s">
        <v>143</v>
      </c>
      <c r="F9" t="s">
        <v>157</v>
      </c>
    </row>
    <row r="10" spans="1:6" x14ac:dyDescent="0.2">
      <c r="A10" t="s">
        <v>75</v>
      </c>
      <c r="B10" t="s">
        <v>135</v>
      </c>
      <c r="C10" t="s">
        <v>14</v>
      </c>
      <c r="D10" t="s">
        <v>152</v>
      </c>
      <c r="E10" t="s">
        <v>153</v>
      </c>
      <c r="F10" s="28" t="s">
        <v>154</v>
      </c>
    </row>
    <row r="11" spans="1:6" x14ac:dyDescent="0.2">
      <c r="A11" t="s">
        <v>74</v>
      </c>
      <c r="B11" t="s">
        <v>135</v>
      </c>
      <c r="C11" t="s">
        <v>14</v>
      </c>
      <c r="D11" t="s">
        <v>184</v>
      </c>
      <c r="E11" t="s">
        <v>185</v>
      </c>
      <c r="F11" t="s">
        <v>187</v>
      </c>
    </row>
    <row r="12" spans="1:6" x14ac:dyDescent="0.2">
      <c r="A12" t="s">
        <v>63</v>
      </c>
      <c r="B12" t="s">
        <v>0</v>
      </c>
      <c r="C12" t="s">
        <v>14</v>
      </c>
      <c r="D12" t="s">
        <v>188</v>
      </c>
      <c r="E12" t="s">
        <v>189</v>
      </c>
      <c r="F12" t="s">
        <v>190</v>
      </c>
    </row>
    <row r="13" spans="1:6" x14ac:dyDescent="0.2">
      <c r="A13" t="s">
        <v>78</v>
      </c>
      <c r="B13" t="s">
        <v>135</v>
      </c>
      <c r="C13" t="s">
        <v>8</v>
      </c>
      <c r="D13" t="s">
        <v>195</v>
      </c>
      <c r="E13" t="s">
        <v>196</v>
      </c>
      <c r="F13" t="s">
        <v>197</v>
      </c>
    </row>
    <row r="14" spans="1:6" x14ac:dyDescent="0.2">
      <c r="A14" t="s">
        <v>78</v>
      </c>
      <c r="B14" t="s">
        <v>135</v>
      </c>
      <c r="C14" t="s">
        <v>198</v>
      </c>
      <c r="D14" t="s">
        <v>195</v>
      </c>
      <c r="E14" t="s">
        <v>199</v>
      </c>
      <c r="F14" t="s">
        <v>200</v>
      </c>
    </row>
    <row r="15" spans="1:6" x14ac:dyDescent="0.2">
      <c r="A15" t="s">
        <v>78</v>
      </c>
      <c r="B15" t="s">
        <v>10</v>
      </c>
      <c r="C15" t="s">
        <v>43</v>
      </c>
      <c r="D15" t="s">
        <v>195</v>
      </c>
      <c r="E15" t="s">
        <v>196</v>
      </c>
      <c r="F15" t="s">
        <v>197</v>
      </c>
    </row>
    <row r="16" spans="1:6" x14ac:dyDescent="0.2">
      <c r="A16" t="s">
        <v>78</v>
      </c>
      <c r="B16" t="s">
        <v>135</v>
      </c>
      <c r="C16" t="s">
        <v>14</v>
      </c>
      <c r="E16" t="s">
        <v>201</v>
      </c>
      <c r="F16" t="s">
        <v>202</v>
      </c>
    </row>
    <row r="17" spans="1:6" x14ac:dyDescent="0.2">
      <c r="A17" t="s">
        <v>79</v>
      </c>
      <c r="B17" t="s">
        <v>135</v>
      </c>
      <c r="C17" t="s">
        <v>8</v>
      </c>
      <c r="D17" t="s">
        <v>205</v>
      </c>
      <c r="E17" t="s">
        <v>204</v>
      </c>
      <c r="F17" t="s">
        <v>206</v>
      </c>
    </row>
    <row r="18" spans="1:6" x14ac:dyDescent="0.2">
      <c r="A18" t="s">
        <v>79</v>
      </c>
      <c r="B18" t="s">
        <v>135</v>
      </c>
      <c r="C18" t="s">
        <v>14</v>
      </c>
      <c r="D18" t="s">
        <v>205</v>
      </c>
      <c r="E18" t="s">
        <v>204</v>
      </c>
      <c r="F18" t="s">
        <v>207</v>
      </c>
    </row>
    <row r="22" spans="1:6" x14ac:dyDescent="0.2">
      <c r="A22" s="29" t="s">
        <v>155</v>
      </c>
    </row>
    <row r="23" spans="1:6" x14ac:dyDescent="0.2">
      <c r="A23" t="s">
        <v>66</v>
      </c>
      <c r="B23" s="3" t="s">
        <v>156</v>
      </c>
    </row>
    <row r="24" spans="1:6" x14ac:dyDescent="0.2">
      <c r="A24" t="s">
        <v>1</v>
      </c>
      <c r="B24" s="3" t="s">
        <v>156</v>
      </c>
    </row>
    <row r="25" spans="1:6" x14ac:dyDescent="0.2">
      <c r="A25" t="s">
        <v>71</v>
      </c>
      <c r="B25" s="3" t="s">
        <v>156</v>
      </c>
    </row>
    <row r="26" spans="1:6" x14ac:dyDescent="0.2">
      <c r="A26" t="s">
        <v>72</v>
      </c>
      <c r="B26" s="3" t="s">
        <v>156</v>
      </c>
    </row>
    <row r="27" spans="1:6" x14ac:dyDescent="0.2">
      <c r="A27" t="s">
        <v>73</v>
      </c>
      <c r="B27" s="3" t="s">
        <v>156</v>
      </c>
    </row>
    <row r="28" spans="1:6" x14ac:dyDescent="0.2">
      <c r="A28" t="s">
        <v>74</v>
      </c>
      <c r="B28" s="3" t="s">
        <v>156</v>
      </c>
    </row>
    <row r="29" spans="1:6" x14ac:dyDescent="0.2">
      <c r="A29" t="s">
        <v>75</v>
      </c>
      <c r="B29" s="3" t="s">
        <v>216</v>
      </c>
    </row>
    <row r="30" spans="1:6" x14ac:dyDescent="0.2">
      <c r="A30" t="s">
        <v>76</v>
      </c>
      <c r="B30" s="3" t="s">
        <v>216</v>
      </c>
    </row>
    <row r="31" spans="1:6" x14ac:dyDescent="0.2">
      <c r="A31" t="s">
        <v>77</v>
      </c>
      <c r="B31" s="3" t="s">
        <v>156</v>
      </c>
    </row>
    <row r="32" spans="1:6" x14ac:dyDescent="0.2">
      <c r="A32" t="s">
        <v>78</v>
      </c>
      <c r="B32" s="3" t="s">
        <v>156</v>
      </c>
    </row>
    <row r="33" spans="1:2" x14ac:dyDescent="0.2">
      <c r="A33" t="s">
        <v>79</v>
      </c>
      <c r="B33" s="3" t="s">
        <v>156</v>
      </c>
    </row>
    <row r="34" spans="1:2" x14ac:dyDescent="0.2">
      <c r="A34" t="s">
        <v>63</v>
      </c>
      <c r="B34" s="3" t="s">
        <v>156</v>
      </c>
    </row>
    <row r="35" spans="1:2" x14ac:dyDescent="0.2">
      <c r="A35" t="s">
        <v>80</v>
      </c>
      <c r="B35" s="3" t="s">
        <v>156</v>
      </c>
    </row>
    <row r="36" spans="1:2" x14ac:dyDescent="0.2">
      <c r="A36" t="s">
        <v>81</v>
      </c>
      <c r="B36" s="3" t="s">
        <v>216</v>
      </c>
    </row>
    <row r="37" spans="1:2" x14ac:dyDescent="0.2">
      <c r="A37" t="s">
        <v>82</v>
      </c>
      <c r="B37" s="3" t="s">
        <v>156</v>
      </c>
    </row>
  </sheetData>
  <hyperlinks>
    <hyperlink ref="F10" r:id="rId1" xr:uid="{FD649383-58C4-3D4C-BA05-8E99F0E6383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575F-27F6-1A41-B54D-AEBADA21C571}">
  <sheetPr>
    <tabColor rgb="FFFF0000"/>
  </sheetPr>
  <dimension ref="A1:AK47"/>
  <sheetViews>
    <sheetView topLeftCell="A5" workbookViewId="0">
      <selection activeCell="AK17" sqref="AK17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13" width="6.1640625" bestFit="1" customWidth="1"/>
    <col min="14" max="14" width="7.1640625" bestFit="1" customWidth="1"/>
    <col min="15" max="15" width="6.1640625" bestFit="1" customWidth="1"/>
    <col min="16" max="22" width="7.1640625" bestFit="1" customWidth="1"/>
    <col min="23" max="23" width="10.83203125" bestFit="1" customWidth="1"/>
  </cols>
  <sheetData>
    <row r="1" spans="1:37" x14ac:dyDescent="0.2">
      <c r="A1" s="30" t="s">
        <v>2</v>
      </c>
      <c r="B1" t="s">
        <v>73</v>
      </c>
    </row>
    <row r="3" spans="1:37" x14ac:dyDescent="0.2">
      <c r="A3" s="30" t="s">
        <v>161</v>
      </c>
      <c r="B3" s="30" t="s">
        <v>160</v>
      </c>
    </row>
    <row r="4" spans="1:37" x14ac:dyDescent="0.2">
      <c r="A4" s="30" t="s">
        <v>158</v>
      </c>
      <c r="B4">
        <v>1995</v>
      </c>
      <c r="C4">
        <v>1997</v>
      </c>
      <c r="D4">
        <v>1998</v>
      </c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 t="s">
        <v>159</v>
      </c>
    </row>
    <row r="5" spans="1:37" x14ac:dyDescent="0.2">
      <c r="A5" s="31" t="s">
        <v>13</v>
      </c>
      <c r="B5" s="32">
        <v>10387</v>
      </c>
      <c r="C5" s="32">
        <v>9114</v>
      </c>
      <c r="D5" s="32">
        <v>11443</v>
      </c>
      <c r="E5" s="32">
        <v>9843</v>
      </c>
      <c r="F5" s="32">
        <v>5469</v>
      </c>
      <c r="G5" s="32">
        <v>2676</v>
      </c>
      <c r="H5" s="32">
        <v>2601</v>
      </c>
      <c r="I5" s="32">
        <v>2916</v>
      </c>
      <c r="J5" s="32">
        <v>4882</v>
      </c>
      <c r="K5" s="32">
        <v>5585</v>
      </c>
      <c r="L5" s="32">
        <v>7399</v>
      </c>
      <c r="M5" s="32">
        <v>9791</v>
      </c>
      <c r="N5" s="32">
        <v>11737</v>
      </c>
      <c r="O5" s="32">
        <v>8810</v>
      </c>
      <c r="P5" s="32">
        <v>9506</v>
      </c>
      <c r="Q5" s="32">
        <v>7751</v>
      </c>
      <c r="R5" s="32">
        <v>11240</v>
      </c>
      <c r="S5" s="32">
        <v>14121</v>
      </c>
      <c r="T5" s="32">
        <v>9513</v>
      </c>
      <c r="U5" s="32">
        <v>7644</v>
      </c>
      <c r="V5" s="32">
        <v>6068</v>
      </c>
      <c r="W5" s="32">
        <v>168496</v>
      </c>
    </row>
    <row r="6" spans="1:37" x14ac:dyDescent="0.2">
      <c r="A6" s="31" t="s">
        <v>12</v>
      </c>
      <c r="B6" s="32">
        <v>7486</v>
      </c>
      <c r="C6" s="32">
        <v>5199</v>
      </c>
      <c r="D6" s="32">
        <v>6491</v>
      </c>
      <c r="E6" s="32">
        <v>5085</v>
      </c>
      <c r="F6" s="32">
        <v>2603</v>
      </c>
      <c r="G6" s="32">
        <v>1971</v>
      </c>
      <c r="H6" s="32">
        <v>2132</v>
      </c>
      <c r="I6" s="32">
        <v>2605</v>
      </c>
      <c r="J6" s="32">
        <v>4422</v>
      </c>
      <c r="K6" s="32">
        <v>4799</v>
      </c>
      <c r="L6" s="32">
        <v>5340</v>
      </c>
      <c r="M6" s="32">
        <v>6656</v>
      </c>
      <c r="N6" s="32">
        <v>7100</v>
      </c>
      <c r="O6" s="32">
        <v>6083</v>
      </c>
      <c r="P6" s="32">
        <v>7561</v>
      </c>
      <c r="Q6" s="32">
        <v>9687</v>
      </c>
      <c r="R6" s="32">
        <v>10210</v>
      </c>
      <c r="S6" s="32">
        <v>9131</v>
      </c>
      <c r="T6" s="32">
        <v>6617</v>
      </c>
      <c r="U6" s="32">
        <v>5317</v>
      </c>
      <c r="V6" s="32">
        <v>12390</v>
      </c>
      <c r="W6" s="32">
        <v>128885</v>
      </c>
    </row>
    <row r="7" spans="1:37" x14ac:dyDescent="0.2">
      <c r="A7" s="31" t="s">
        <v>11</v>
      </c>
      <c r="B7" s="32">
        <v>2947</v>
      </c>
      <c r="C7" s="32">
        <v>5516</v>
      </c>
      <c r="D7" s="32">
        <v>4940</v>
      </c>
      <c r="E7" s="32">
        <v>18253</v>
      </c>
      <c r="F7" s="32">
        <v>10300</v>
      </c>
      <c r="G7" s="32">
        <v>10911</v>
      </c>
      <c r="H7" s="32">
        <v>13158</v>
      </c>
      <c r="I7" s="32">
        <v>12888</v>
      </c>
      <c r="J7" s="32">
        <v>14831</v>
      </c>
      <c r="K7" s="32">
        <v>15401</v>
      </c>
      <c r="L7" s="32">
        <v>18376</v>
      </c>
      <c r="M7" s="32">
        <v>23053</v>
      </c>
      <c r="N7" s="32">
        <v>24414</v>
      </c>
      <c r="O7" s="32">
        <v>25282</v>
      </c>
      <c r="P7" s="32">
        <v>25763</v>
      </c>
      <c r="Q7" s="32">
        <v>29222</v>
      </c>
      <c r="R7" s="32">
        <v>46830</v>
      </c>
      <c r="S7" s="32">
        <v>60014</v>
      </c>
      <c r="T7" s="32">
        <v>40147</v>
      </c>
      <c r="U7" s="32">
        <v>33731</v>
      </c>
      <c r="V7" s="32">
        <v>36318</v>
      </c>
      <c r="W7" s="32">
        <v>472295</v>
      </c>
    </row>
    <row r="8" spans="1:37" x14ac:dyDescent="0.2">
      <c r="A8" s="31" t="s">
        <v>0</v>
      </c>
      <c r="B8" s="32">
        <v>4908</v>
      </c>
      <c r="C8" s="32">
        <v>7930</v>
      </c>
      <c r="D8" s="32">
        <v>6064</v>
      </c>
      <c r="E8" s="32">
        <v>6623</v>
      </c>
      <c r="F8" s="32">
        <v>6440</v>
      </c>
      <c r="G8" s="32">
        <v>6058</v>
      </c>
      <c r="H8" s="32">
        <v>6430</v>
      </c>
      <c r="I8" s="32">
        <v>8777</v>
      </c>
      <c r="J8" s="32">
        <v>14462</v>
      </c>
      <c r="K8" s="32">
        <v>15136</v>
      </c>
      <c r="L8" s="32">
        <v>18051</v>
      </c>
      <c r="M8" s="32">
        <v>20320</v>
      </c>
      <c r="N8" s="32">
        <v>25475</v>
      </c>
      <c r="O8" s="32">
        <v>27581</v>
      </c>
      <c r="P8" s="32">
        <v>36097</v>
      </c>
      <c r="Q8" s="32">
        <v>49644</v>
      </c>
      <c r="R8" s="32">
        <v>60262</v>
      </c>
      <c r="S8" s="32">
        <v>57518</v>
      </c>
      <c r="T8" s="32">
        <v>38303</v>
      </c>
      <c r="U8" s="32">
        <v>37126</v>
      </c>
      <c r="V8" s="32">
        <v>32751</v>
      </c>
      <c r="W8" s="32">
        <v>485956</v>
      </c>
    </row>
    <row r="9" spans="1:37" x14ac:dyDescent="0.2">
      <c r="A9" s="31" t="s">
        <v>10</v>
      </c>
      <c r="B9" s="32">
        <v>17248</v>
      </c>
      <c r="C9" s="32">
        <v>24134</v>
      </c>
      <c r="D9" s="32">
        <v>22693</v>
      </c>
      <c r="E9" s="32">
        <v>24434</v>
      </c>
      <c r="F9" s="32">
        <v>27552</v>
      </c>
      <c r="G9" s="32">
        <v>17953</v>
      </c>
      <c r="H9" s="32">
        <v>18512</v>
      </c>
      <c r="I9" s="32">
        <v>20564</v>
      </c>
      <c r="J9" s="32">
        <v>20333</v>
      </c>
      <c r="K9" s="32">
        <v>22949</v>
      </c>
      <c r="L9" s="32">
        <v>23806</v>
      </c>
      <c r="M9" s="32">
        <v>29633</v>
      </c>
      <c r="N9" s="32">
        <v>31628</v>
      </c>
      <c r="O9" s="32">
        <v>25128</v>
      </c>
      <c r="P9" s="32">
        <v>22444</v>
      </c>
      <c r="Q9" s="32">
        <v>44220</v>
      </c>
      <c r="R9" s="32">
        <v>30294</v>
      </c>
      <c r="S9" s="32">
        <v>35099</v>
      </c>
      <c r="T9" s="32">
        <v>36253</v>
      </c>
      <c r="U9" s="32">
        <v>27073</v>
      </c>
      <c r="V9" s="32">
        <v>26391</v>
      </c>
      <c r="W9" s="32">
        <v>548341</v>
      </c>
    </row>
    <row r="10" spans="1:37" x14ac:dyDescent="0.2">
      <c r="A10" s="31" t="s">
        <v>159</v>
      </c>
      <c r="B10" s="32">
        <v>42976</v>
      </c>
      <c r="C10" s="32">
        <v>51893</v>
      </c>
      <c r="D10" s="32">
        <v>51631</v>
      </c>
      <c r="E10" s="32">
        <v>64238</v>
      </c>
      <c r="F10" s="32">
        <v>52364</v>
      </c>
      <c r="G10" s="32">
        <v>39569</v>
      </c>
      <c r="H10" s="32">
        <v>42833</v>
      </c>
      <c r="I10" s="32">
        <v>47750</v>
      </c>
      <c r="J10" s="32">
        <v>58930</v>
      </c>
      <c r="K10" s="32">
        <v>63870</v>
      </c>
      <c r="L10" s="32">
        <v>72972</v>
      </c>
      <c r="M10" s="32">
        <v>89453</v>
      </c>
      <c r="N10" s="32">
        <v>100354</v>
      </c>
      <c r="O10" s="32">
        <v>92884</v>
      </c>
      <c r="P10" s="32">
        <v>101371</v>
      </c>
      <c r="Q10" s="32">
        <v>140524</v>
      </c>
      <c r="R10" s="32">
        <v>158836</v>
      </c>
      <c r="S10" s="32">
        <v>175883</v>
      </c>
      <c r="T10" s="32">
        <v>130833</v>
      </c>
      <c r="U10" s="32">
        <v>110891</v>
      </c>
      <c r="V10" s="32">
        <v>113918</v>
      </c>
      <c r="W10" s="32">
        <v>1803973</v>
      </c>
    </row>
    <row r="13" spans="1:37" x14ac:dyDescent="0.2">
      <c r="A13" s="33" t="s">
        <v>162</v>
      </c>
    </row>
    <row r="14" spans="1:37" x14ac:dyDescent="0.2">
      <c r="B14">
        <v>1995</v>
      </c>
      <c r="C14">
        <v>1997</v>
      </c>
      <c r="D14">
        <v>1998</v>
      </c>
      <c r="E14">
        <v>1999</v>
      </c>
      <c r="F14">
        <v>2000</v>
      </c>
      <c r="G14">
        <v>2001</v>
      </c>
      <c r="H14">
        <v>2002</v>
      </c>
      <c r="I14">
        <v>2003</v>
      </c>
      <c r="J14">
        <v>2004</v>
      </c>
      <c r="K14">
        <v>2005</v>
      </c>
      <c r="L14">
        <v>2006</v>
      </c>
      <c r="M14">
        <v>2007</v>
      </c>
      <c r="N14">
        <v>2008</v>
      </c>
      <c r="O14">
        <v>2009</v>
      </c>
      <c r="P14">
        <v>2010</v>
      </c>
      <c r="Q14">
        <v>2011</v>
      </c>
      <c r="R14">
        <v>2012</v>
      </c>
      <c r="S14">
        <v>2013</v>
      </c>
      <c r="T14">
        <v>2014</v>
      </c>
      <c r="U14">
        <v>2015</v>
      </c>
      <c r="V14">
        <v>2016</v>
      </c>
      <c r="W14" s="11">
        <v>2017</v>
      </c>
      <c r="X14" s="11">
        <v>2018</v>
      </c>
      <c r="Y14" s="11">
        <v>2019</v>
      </c>
      <c r="Z14" s="11">
        <v>2020</v>
      </c>
      <c r="AA14" s="11">
        <v>2021</v>
      </c>
      <c r="AB14" s="11">
        <v>2022</v>
      </c>
      <c r="AC14" s="11">
        <v>2023</v>
      </c>
      <c r="AD14" s="11">
        <v>2024</v>
      </c>
      <c r="AE14" s="11">
        <v>2025</v>
      </c>
      <c r="AF14" s="11">
        <v>2026</v>
      </c>
      <c r="AG14" s="11">
        <v>2027</v>
      </c>
      <c r="AH14" s="11">
        <v>2028</v>
      </c>
      <c r="AI14" s="11">
        <v>2029</v>
      </c>
      <c r="AJ14" s="11">
        <v>2030</v>
      </c>
      <c r="AK14" s="39" t="s">
        <v>170</v>
      </c>
    </row>
    <row r="15" spans="1:37" x14ac:dyDescent="0.2">
      <c r="A15" t="s">
        <v>13</v>
      </c>
      <c r="B15">
        <v>10387</v>
      </c>
      <c r="C15">
        <v>9114</v>
      </c>
      <c r="D15">
        <v>11443</v>
      </c>
      <c r="E15">
        <v>9843</v>
      </c>
      <c r="F15">
        <v>5469</v>
      </c>
      <c r="G15">
        <v>2676</v>
      </c>
      <c r="H15">
        <v>2601</v>
      </c>
      <c r="I15">
        <v>2916</v>
      </c>
      <c r="J15">
        <v>4882</v>
      </c>
      <c r="K15">
        <v>5585</v>
      </c>
      <c r="L15">
        <v>7399</v>
      </c>
      <c r="M15">
        <v>9791</v>
      </c>
      <c r="N15">
        <v>11737</v>
      </c>
      <c r="O15">
        <v>8810</v>
      </c>
      <c r="P15">
        <v>9506</v>
      </c>
      <c r="Q15">
        <v>7751</v>
      </c>
      <c r="R15">
        <v>11240</v>
      </c>
      <c r="S15">
        <v>14121</v>
      </c>
      <c r="T15">
        <v>9513</v>
      </c>
      <c r="U15">
        <v>7644</v>
      </c>
      <c r="V15">
        <v>6068</v>
      </c>
      <c r="W15" s="14">
        <f>_xlfn.FORECAST.ETS(W$14,$C15:$V15,$C$14:$V$14)</f>
        <v>7943.5973970999867</v>
      </c>
      <c r="X15" s="14">
        <f t="shared" ref="X15:AJ20" si="0">_xlfn.FORECAST.ETS(X$14,$C15:$V15,$C$14:$V$14)</f>
        <v>8094.6502731015407</v>
      </c>
      <c r="Y15" s="14">
        <f t="shared" si="0"/>
        <v>8245.7031491030939</v>
      </c>
      <c r="Z15" s="14">
        <f t="shared" si="0"/>
        <v>8396.7560251046471</v>
      </c>
      <c r="AA15" s="14">
        <f t="shared" si="0"/>
        <v>8547.8089011062002</v>
      </c>
      <c r="AB15" s="14">
        <f t="shared" si="0"/>
        <v>8698.8617771077534</v>
      </c>
      <c r="AC15" s="14">
        <f t="shared" si="0"/>
        <v>8849.9146531093083</v>
      </c>
      <c r="AD15" s="14">
        <f t="shared" si="0"/>
        <v>9000.9675291108615</v>
      </c>
      <c r="AE15" s="14">
        <f t="shared" si="0"/>
        <v>9152.0204051124147</v>
      </c>
      <c r="AF15" s="14">
        <f t="shared" si="0"/>
        <v>9303.0732811139678</v>
      </c>
      <c r="AG15" s="14">
        <f t="shared" si="0"/>
        <v>9454.126157115521</v>
      </c>
      <c r="AH15" s="14">
        <f t="shared" si="0"/>
        <v>9605.1790331170741</v>
      </c>
      <c r="AI15" s="14">
        <f t="shared" si="0"/>
        <v>9756.2319091186291</v>
      </c>
      <c r="AJ15" s="14">
        <f t="shared" si="0"/>
        <v>9907.2847851201823</v>
      </c>
      <c r="AK15" s="38">
        <f>(AJ15/W15)^(1/(AJ$14-W$14))-1</f>
        <v>1.7137817235919561E-2</v>
      </c>
    </row>
    <row r="16" spans="1:37" x14ac:dyDescent="0.2">
      <c r="A16" t="s">
        <v>12</v>
      </c>
      <c r="B16">
        <v>7486</v>
      </c>
      <c r="C16">
        <v>5199</v>
      </c>
      <c r="D16">
        <v>6491</v>
      </c>
      <c r="E16">
        <v>5085</v>
      </c>
      <c r="F16">
        <v>2603</v>
      </c>
      <c r="G16">
        <v>1971</v>
      </c>
      <c r="H16">
        <v>2132</v>
      </c>
      <c r="I16">
        <v>2605</v>
      </c>
      <c r="J16">
        <v>4422</v>
      </c>
      <c r="K16">
        <v>4799</v>
      </c>
      <c r="L16">
        <v>5340</v>
      </c>
      <c r="M16">
        <v>6656</v>
      </c>
      <c r="N16">
        <v>7100</v>
      </c>
      <c r="O16">
        <v>6083</v>
      </c>
      <c r="P16">
        <v>7561</v>
      </c>
      <c r="Q16">
        <v>9687</v>
      </c>
      <c r="R16">
        <v>10210</v>
      </c>
      <c r="S16">
        <v>9131</v>
      </c>
      <c r="T16">
        <v>6617</v>
      </c>
      <c r="U16">
        <v>5317</v>
      </c>
      <c r="V16">
        <v>12390</v>
      </c>
      <c r="W16" s="14">
        <f t="shared" ref="W16:W20" si="1">_xlfn.FORECAST.ETS(W$14,$C16:$V16,$C$14:$V$14)</f>
        <v>12060.948330820695</v>
      </c>
      <c r="X16" s="14">
        <f t="shared" si="0"/>
        <v>12387.95261274832</v>
      </c>
      <c r="Y16" s="14">
        <f t="shared" si="0"/>
        <v>12714.956894675937</v>
      </c>
      <c r="Z16" s="14">
        <f t="shared" si="0"/>
        <v>13041.961176603563</v>
      </c>
      <c r="AA16" s="14">
        <f t="shared" si="0"/>
        <v>13368.965458531182</v>
      </c>
      <c r="AB16" s="14">
        <f t="shared" si="0"/>
        <v>13695.969740458808</v>
      </c>
      <c r="AC16" s="14">
        <f t="shared" si="0"/>
        <v>14022.974022386426</v>
      </c>
      <c r="AD16" s="14">
        <f t="shared" si="0"/>
        <v>14349.978304314051</v>
      </c>
      <c r="AE16" s="14">
        <f t="shared" si="0"/>
        <v>14676.982586241669</v>
      </c>
      <c r="AF16" s="14">
        <f t="shared" si="0"/>
        <v>15003.986868169295</v>
      </c>
      <c r="AG16" s="14">
        <f t="shared" si="0"/>
        <v>15330.991150096914</v>
      </c>
      <c r="AH16" s="14">
        <f t="shared" si="0"/>
        <v>15657.99543202454</v>
      </c>
      <c r="AI16" s="14">
        <f t="shared" si="0"/>
        <v>15984.999713952157</v>
      </c>
      <c r="AJ16" s="14">
        <f t="shared" si="0"/>
        <v>16312.003995879784</v>
      </c>
      <c r="AK16" s="38">
        <f t="shared" ref="AK16:AK20" si="2">(AJ16/W16)^(1/(AJ$14-W$14))-1</f>
        <v>2.3497072485889836E-2</v>
      </c>
    </row>
    <row r="17" spans="1:37" x14ac:dyDescent="0.2">
      <c r="A17" t="s">
        <v>11</v>
      </c>
      <c r="B17">
        <v>2947</v>
      </c>
      <c r="C17">
        <v>5516</v>
      </c>
      <c r="D17">
        <v>4940</v>
      </c>
      <c r="E17">
        <v>18253</v>
      </c>
      <c r="F17">
        <v>10300</v>
      </c>
      <c r="G17">
        <v>10911</v>
      </c>
      <c r="H17">
        <v>13158</v>
      </c>
      <c r="I17">
        <v>12888</v>
      </c>
      <c r="J17">
        <v>14831</v>
      </c>
      <c r="K17">
        <v>15401</v>
      </c>
      <c r="L17">
        <v>18376</v>
      </c>
      <c r="M17">
        <v>23053</v>
      </c>
      <c r="N17">
        <v>24414</v>
      </c>
      <c r="O17">
        <v>25282</v>
      </c>
      <c r="P17">
        <v>25763</v>
      </c>
      <c r="Q17">
        <v>29222</v>
      </c>
      <c r="R17">
        <v>46830</v>
      </c>
      <c r="S17">
        <v>60014</v>
      </c>
      <c r="T17">
        <v>40147</v>
      </c>
      <c r="U17">
        <v>33731</v>
      </c>
      <c r="V17">
        <v>36318</v>
      </c>
      <c r="W17" s="14">
        <f t="shared" si="1"/>
        <v>45465.785541664627</v>
      </c>
      <c r="X17" s="14">
        <f t="shared" si="0"/>
        <v>47529.507894592796</v>
      </c>
      <c r="Y17" s="14">
        <f t="shared" si="0"/>
        <v>49593.230247520973</v>
      </c>
      <c r="Z17" s="14">
        <f t="shared" si="0"/>
        <v>51656.952600449142</v>
      </c>
      <c r="AA17" s="14">
        <f t="shared" si="0"/>
        <v>53720.674953377311</v>
      </c>
      <c r="AB17" s="14">
        <f t="shared" si="0"/>
        <v>55784.39730630548</v>
      </c>
      <c r="AC17" s="14">
        <f t="shared" si="0"/>
        <v>57848.119659233649</v>
      </c>
      <c r="AD17" s="14">
        <f t="shared" si="0"/>
        <v>59911.842012161826</v>
      </c>
      <c r="AE17" s="14">
        <f t="shared" si="0"/>
        <v>61975.564365089987</v>
      </c>
      <c r="AF17" s="14">
        <f t="shared" si="0"/>
        <v>64039.286718018164</v>
      </c>
      <c r="AG17" s="14">
        <f t="shared" si="0"/>
        <v>66103.00907094634</v>
      </c>
      <c r="AH17" s="14">
        <f t="shared" si="0"/>
        <v>68166.731423874502</v>
      </c>
      <c r="AI17" s="14">
        <f t="shared" si="0"/>
        <v>70230.453776802678</v>
      </c>
      <c r="AJ17" s="14">
        <f t="shared" si="0"/>
        <v>72294.17612973084</v>
      </c>
      <c r="AK17" s="38">
        <f t="shared" si="2"/>
        <v>3.6319665476823193E-2</v>
      </c>
    </row>
    <row r="18" spans="1:37" x14ac:dyDescent="0.2">
      <c r="A18" t="s">
        <v>0</v>
      </c>
      <c r="B18">
        <v>4908</v>
      </c>
      <c r="C18">
        <v>7930</v>
      </c>
      <c r="D18">
        <v>6064</v>
      </c>
      <c r="E18">
        <v>6623</v>
      </c>
      <c r="F18">
        <v>6440</v>
      </c>
      <c r="G18">
        <v>6058</v>
      </c>
      <c r="H18">
        <v>6430</v>
      </c>
      <c r="I18">
        <v>8777</v>
      </c>
      <c r="J18">
        <v>14462</v>
      </c>
      <c r="K18">
        <v>15136</v>
      </c>
      <c r="L18">
        <v>18051</v>
      </c>
      <c r="M18">
        <v>20320</v>
      </c>
      <c r="N18">
        <v>25475</v>
      </c>
      <c r="O18">
        <v>27581</v>
      </c>
      <c r="P18">
        <v>36097</v>
      </c>
      <c r="Q18">
        <v>49644</v>
      </c>
      <c r="R18">
        <v>60262</v>
      </c>
      <c r="S18">
        <v>57518</v>
      </c>
      <c r="T18">
        <v>38303</v>
      </c>
      <c r="U18">
        <v>37126</v>
      </c>
      <c r="V18">
        <v>32751</v>
      </c>
      <c r="W18" s="14">
        <f t="shared" si="1"/>
        <v>35318.036090225563</v>
      </c>
      <c r="X18" s="14">
        <f t="shared" si="0"/>
        <v>37885.072180451127</v>
      </c>
      <c r="Y18" s="14">
        <f t="shared" si="0"/>
        <v>40452.10827067669</v>
      </c>
      <c r="Z18" s="14">
        <f t="shared" si="0"/>
        <v>43019.144360902254</v>
      </c>
      <c r="AA18" s="14">
        <f t="shared" si="0"/>
        <v>45586.180451127817</v>
      </c>
      <c r="AB18" s="14">
        <f t="shared" si="0"/>
        <v>48153.21654135338</v>
      </c>
      <c r="AC18" s="14">
        <f t="shared" si="0"/>
        <v>50720.252631578944</v>
      </c>
      <c r="AD18" s="14">
        <f t="shared" si="0"/>
        <v>53287.288721804507</v>
      </c>
      <c r="AE18" s="14">
        <f t="shared" si="0"/>
        <v>55854.32481203007</v>
      </c>
      <c r="AF18" s="14">
        <f t="shared" si="0"/>
        <v>58421.360902255634</v>
      </c>
      <c r="AG18" s="14">
        <f t="shared" si="0"/>
        <v>60988.396992481197</v>
      </c>
      <c r="AH18" s="14">
        <f t="shared" si="0"/>
        <v>63555.433082706768</v>
      </c>
      <c r="AI18" s="14">
        <f t="shared" si="0"/>
        <v>66122.469172932324</v>
      </c>
      <c r="AJ18" s="14">
        <f t="shared" si="0"/>
        <v>68689.505263157887</v>
      </c>
      <c r="AK18" s="38">
        <f t="shared" si="2"/>
        <v>5.2501208709448077E-2</v>
      </c>
    </row>
    <row r="19" spans="1:37" x14ac:dyDescent="0.2">
      <c r="A19" t="s">
        <v>10</v>
      </c>
      <c r="B19">
        <v>17248</v>
      </c>
      <c r="C19">
        <v>24134</v>
      </c>
      <c r="D19">
        <v>22693</v>
      </c>
      <c r="E19">
        <v>24434</v>
      </c>
      <c r="F19">
        <v>27552</v>
      </c>
      <c r="G19">
        <v>17953</v>
      </c>
      <c r="H19">
        <v>18512</v>
      </c>
      <c r="I19">
        <v>20564</v>
      </c>
      <c r="J19">
        <v>20333</v>
      </c>
      <c r="K19">
        <v>22949</v>
      </c>
      <c r="L19">
        <v>23806</v>
      </c>
      <c r="M19">
        <v>29633</v>
      </c>
      <c r="N19">
        <v>31628</v>
      </c>
      <c r="O19">
        <v>25128</v>
      </c>
      <c r="P19">
        <v>22444</v>
      </c>
      <c r="Q19">
        <v>44220</v>
      </c>
      <c r="R19">
        <v>30294</v>
      </c>
      <c r="S19">
        <v>35099</v>
      </c>
      <c r="T19">
        <v>36253</v>
      </c>
      <c r="U19">
        <v>27073</v>
      </c>
      <c r="V19">
        <v>26391</v>
      </c>
      <c r="W19" s="14">
        <f t="shared" si="1"/>
        <v>29943.219519820646</v>
      </c>
      <c r="X19" s="14">
        <f t="shared" si="0"/>
        <v>30553.362608398911</v>
      </c>
      <c r="Y19" s="14">
        <f t="shared" si="0"/>
        <v>31163.505696977194</v>
      </c>
      <c r="Z19" s="14">
        <f t="shared" si="0"/>
        <v>31773.648785555459</v>
      </c>
      <c r="AA19" s="14">
        <f t="shared" si="0"/>
        <v>32383.791874133742</v>
      </c>
      <c r="AB19" s="14">
        <f t="shared" si="0"/>
        <v>32993.93496271201</v>
      </c>
      <c r="AC19" s="14">
        <f t="shared" si="0"/>
        <v>33604.078051290286</v>
      </c>
      <c r="AD19" s="14">
        <f t="shared" si="0"/>
        <v>34214.221139868561</v>
      </c>
      <c r="AE19" s="14">
        <f t="shared" si="0"/>
        <v>34824.364228446837</v>
      </c>
      <c r="AF19" s="14">
        <f t="shared" si="0"/>
        <v>35434.507317025105</v>
      </c>
      <c r="AG19" s="14">
        <f t="shared" si="0"/>
        <v>36044.650405603381</v>
      </c>
      <c r="AH19" s="14">
        <f t="shared" si="0"/>
        <v>36654.793494181657</v>
      </c>
      <c r="AI19" s="14">
        <f t="shared" si="0"/>
        <v>37264.936582759932</v>
      </c>
      <c r="AJ19" s="14">
        <f t="shared" si="0"/>
        <v>37875.079671338201</v>
      </c>
      <c r="AK19" s="38">
        <f t="shared" si="2"/>
        <v>1.8240552536695764E-2</v>
      </c>
    </row>
    <row r="20" spans="1:37" x14ac:dyDescent="0.2">
      <c r="A20" t="s">
        <v>17</v>
      </c>
      <c r="B20">
        <v>42976</v>
      </c>
      <c r="C20">
        <v>51893</v>
      </c>
      <c r="D20">
        <v>51631</v>
      </c>
      <c r="E20">
        <v>64238</v>
      </c>
      <c r="F20">
        <v>52364</v>
      </c>
      <c r="G20">
        <v>39569</v>
      </c>
      <c r="H20">
        <v>42833</v>
      </c>
      <c r="I20">
        <v>47750</v>
      </c>
      <c r="J20">
        <v>58930</v>
      </c>
      <c r="K20">
        <v>63870</v>
      </c>
      <c r="L20">
        <v>72972</v>
      </c>
      <c r="M20">
        <v>89453</v>
      </c>
      <c r="N20">
        <v>100354</v>
      </c>
      <c r="O20">
        <v>92884</v>
      </c>
      <c r="P20">
        <v>101371</v>
      </c>
      <c r="Q20">
        <v>140524</v>
      </c>
      <c r="R20">
        <v>158836</v>
      </c>
      <c r="S20">
        <v>175883</v>
      </c>
      <c r="T20">
        <v>130833</v>
      </c>
      <c r="U20">
        <v>110891</v>
      </c>
      <c r="V20">
        <v>113918</v>
      </c>
      <c r="W20" s="14">
        <f t="shared" si="1"/>
        <v>120194.91394549217</v>
      </c>
      <c r="X20" s="14">
        <f t="shared" si="0"/>
        <v>125897.34956835628</v>
      </c>
      <c r="Y20" s="14">
        <f t="shared" si="0"/>
        <v>131599.78519122041</v>
      </c>
      <c r="Z20" s="14">
        <f t="shared" si="0"/>
        <v>137302.22081408452</v>
      </c>
      <c r="AA20" s="14">
        <f t="shared" si="0"/>
        <v>143004.65643694863</v>
      </c>
      <c r="AB20" s="14">
        <f t="shared" si="0"/>
        <v>148707.09205981274</v>
      </c>
      <c r="AC20" s="14">
        <f t="shared" si="0"/>
        <v>154409.52768267685</v>
      </c>
      <c r="AD20" s="14">
        <f t="shared" si="0"/>
        <v>160111.96330554096</v>
      </c>
      <c r="AE20" s="14">
        <f t="shared" si="0"/>
        <v>165814.39892840508</v>
      </c>
      <c r="AF20" s="14">
        <f t="shared" si="0"/>
        <v>171516.83455126919</v>
      </c>
      <c r="AG20" s="14">
        <f t="shared" si="0"/>
        <v>177219.2701741333</v>
      </c>
      <c r="AH20" s="14">
        <f t="shared" si="0"/>
        <v>182921.70579699741</v>
      </c>
      <c r="AI20" s="14">
        <f t="shared" si="0"/>
        <v>188624.14141986152</v>
      </c>
      <c r="AJ20" s="14">
        <f t="shared" si="0"/>
        <v>194326.57704272564</v>
      </c>
      <c r="AK20" s="38">
        <f t="shared" si="2"/>
        <v>3.7647157626852668E-2</v>
      </c>
    </row>
    <row r="22" spans="1:37" x14ac:dyDescent="0.2">
      <c r="A22" t="s">
        <v>164</v>
      </c>
      <c r="W22" s="36" t="s">
        <v>167</v>
      </c>
      <c r="X22" s="36" t="s">
        <v>168</v>
      </c>
    </row>
    <row r="23" spans="1:37" x14ac:dyDescent="0.2">
      <c r="B23">
        <v>1995</v>
      </c>
      <c r="C23">
        <v>1997</v>
      </c>
      <c r="D23">
        <v>1998</v>
      </c>
      <c r="E23">
        <v>1999</v>
      </c>
      <c r="F23">
        <v>2000</v>
      </c>
      <c r="G23">
        <v>2001</v>
      </c>
      <c r="H23">
        <v>2002</v>
      </c>
      <c r="I23">
        <v>2003</v>
      </c>
      <c r="J23">
        <v>2004</v>
      </c>
      <c r="K23">
        <v>2005</v>
      </c>
      <c r="L23">
        <v>2006</v>
      </c>
      <c r="M23">
        <v>2007</v>
      </c>
      <c r="N23">
        <v>2008</v>
      </c>
      <c r="O23">
        <v>2009</v>
      </c>
      <c r="P23">
        <v>2010</v>
      </c>
      <c r="Q23">
        <v>2011</v>
      </c>
      <c r="R23">
        <v>2012</v>
      </c>
      <c r="S23">
        <v>2013</v>
      </c>
      <c r="T23">
        <v>2014</v>
      </c>
      <c r="U23">
        <v>2015</v>
      </c>
      <c r="V23">
        <v>2016</v>
      </c>
      <c r="W23" s="36" t="s">
        <v>166</v>
      </c>
      <c r="X23" s="36" t="s">
        <v>166</v>
      </c>
    </row>
    <row r="24" spans="1:37" x14ac:dyDescent="0.2">
      <c r="A24" t="s">
        <v>13</v>
      </c>
      <c r="B24" s="14"/>
      <c r="C24" s="34">
        <f>C15/B15-1</f>
        <v>-0.12255704245691734</v>
      </c>
      <c r="D24" s="34">
        <f t="shared" ref="D24:V24" si="3">D15/C15-1</f>
        <v>0.25554092604783851</v>
      </c>
      <c r="E24" s="34">
        <f t="shared" si="3"/>
        <v>-0.13982347286550734</v>
      </c>
      <c r="F24" s="34">
        <f t="shared" si="3"/>
        <v>-0.44437671441633653</v>
      </c>
      <c r="G24" s="34">
        <f t="shared" si="3"/>
        <v>-0.51069665386725172</v>
      </c>
      <c r="H24" s="34">
        <f t="shared" si="3"/>
        <v>-2.8026905829596438E-2</v>
      </c>
      <c r="I24" s="34">
        <f t="shared" si="3"/>
        <v>0.12110726643598624</v>
      </c>
      <c r="J24" s="34">
        <f t="shared" si="3"/>
        <v>0.67421124828532242</v>
      </c>
      <c r="K24" s="34">
        <f t="shared" si="3"/>
        <v>0.1439983613273248</v>
      </c>
      <c r="L24" s="34">
        <f t="shared" si="3"/>
        <v>0.32479856759176373</v>
      </c>
      <c r="M24" s="34">
        <f t="shared" si="3"/>
        <v>0.3232869306663062</v>
      </c>
      <c r="N24" s="34">
        <f t="shared" si="3"/>
        <v>0.19875395771627002</v>
      </c>
      <c r="O24" s="34">
        <f t="shared" si="3"/>
        <v>-0.24938229530544431</v>
      </c>
      <c r="P24" s="34">
        <f t="shared" si="3"/>
        <v>7.9001135073779816E-2</v>
      </c>
      <c r="Q24" s="34">
        <f t="shared" si="3"/>
        <v>-0.18462023984851672</v>
      </c>
      <c r="R24" s="34">
        <f t="shared" si="3"/>
        <v>0.45013546639143343</v>
      </c>
      <c r="S24" s="34">
        <f t="shared" si="3"/>
        <v>0.25631672597864763</v>
      </c>
      <c r="T24" s="34">
        <f t="shared" si="3"/>
        <v>-0.32632249840662841</v>
      </c>
      <c r="U24" s="34">
        <f t="shared" si="3"/>
        <v>-0.19646799116997793</v>
      </c>
      <c r="V24" s="34">
        <f t="shared" si="3"/>
        <v>-0.20617477760334901</v>
      </c>
      <c r="W24" s="37">
        <f>AVERAGE(C24:V24)</f>
        <v>2.0935099687257354E-2</v>
      </c>
      <c r="X24" s="37">
        <f>MEDIAN(C24:V24)</f>
        <v>2.5487114622091689E-2</v>
      </c>
    </row>
    <row r="25" spans="1:37" x14ac:dyDescent="0.2">
      <c r="A25" t="s">
        <v>12</v>
      </c>
      <c r="B25" s="14"/>
      <c r="C25" s="34">
        <f t="shared" ref="C25:V25" si="4">C16/B16-1</f>
        <v>-0.30550360673256749</v>
      </c>
      <c r="D25" s="34">
        <f t="shared" si="4"/>
        <v>0.248509328717061</v>
      </c>
      <c r="E25" s="34">
        <f t="shared" si="4"/>
        <v>-0.21660761053766753</v>
      </c>
      <c r="F25" s="34">
        <f t="shared" si="4"/>
        <v>-0.48810226155358893</v>
      </c>
      <c r="G25" s="34">
        <f t="shared" si="4"/>
        <v>-0.24279677295428348</v>
      </c>
      <c r="H25" s="34">
        <f t="shared" si="4"/>
        <v>8.1684424150177515E-2</v>
      </c>
      <c r="I25" s="34">
        <f t="shared" si="4"/>
        <v>0.22185741088180122</v>
      </c>
      <c r="J25" s="34">
        <f t="shared" si="4"/>
        <v>0.69750479846449132</v>
      </c>
      <c r="K25" s="34">
        <f t="shared" si="4"/>
        <v>8.5255540479421077E-2</v>
      </c>
      <c r="L25" s="34">
        <f t="shared" si="4"/>
        <v>0.11273181912898522</v>
      </c>
      <c r="M25" s="34">
        <f t="shared" si="4"/>
        <v>0.24644194756554305</v>
      </c>
      <c r="N25" s="34">
        <f t="shared" si="4"/>
        <v>6.6706730769230838E-2</v>
      </c>
      <c r="O25" s="34">
        <f t="shared" si="4"/>
        <v>-0.14323943661971827</v>
      </c>
      <c r="P25" s="34">
        <f t="shared" si="4"/>
        <v>0.24297221765576205</v>
      </c>
      <c r="Q25" s="34">
        <f t="shared" si="4"/>
        <v>0.28117973812987707</v>
      </c>
      <c r="R25" s="34">
        <f t="shared" si="4"/>
        <v>5.3989883348817935E-2</v>
      </c>
      <c r="S25" s="34">
        <f t="shared" si="4"/>
        <v>-0.10568070519098927</v>
      </c>
      <c r="T25" s="34">
        <f t="shared" si="4"/>
        <v>-0.275325813163947</v>
      </c>
      <c r="U25" s="34">
        <f t="shared" si="4"/>
        <v>-0.19646365422396861</v>
      </c>
      <c r="V25" s="34">
        <f t="shared" si="4"/>
        <v>1.3302614256159488</v>
      </c>
      <c r="W25" s="37">
        <f t="shared" ref="W25:W29" si="5">AVERAGE(C25:V25)</f>
        <v>8.4768770196519322E-2</v>
      </c>
      <c r="X25" s="37">
        <f t="shared" ref="X25:X29" si="6">MEDIAN(C25:V25)</f>
        <v>7.4195577459704176E-2</v>
      </c>
    </row>
    <row r="26" spans="1:37" x14ac:dyDescent="0.2">
      <c r="A26" t="s">
        <v>11</v>
      </c>
      <c r="B26" s="14"/>
      <c r="C26" s="34">
        <f t="shared" ref="C26:V26" si="7">C17/B17-1</f>
        <v>0.87173396674584325</v>
      </c>
      <c r="D26" s="34">
        <f t="shared" si="7"/>
        <v>-0.10442349528643946</v>
      </c>
      <c r="E26" s="34">
        <f t="shared" si="7"/>
        <v>2.6949392712550608</v>
      </c>
      <c r="F26" s="34">
        <f t="shared" si="7"/>
        <v>-0.43570919848791978</v>
      </c>
      <c r="G26" s="34">
        <f t="shared" si="7"/>
        <v>5.9320388349514586E-2</v>
      </c>
      <c r="H26" s="34">
        <f t="shared" si="7"/>
        <v>0.20593896068188067</v>
      </c>
      <c r="I26" s="34">
        <f t="shared" si="7"/>
        <v>-2.0519835841313228E-2</v>
      </c>
      <c r="J26" s="34">
        <f t="shared" si="7"/>
        <v>0.15076039726877721</v>
      </c>
      <c r="K26" s="34">
        <f t="shared" si="7"/>
        <v>3.8433011934461581E-2</v>
      </c>
      <c r="L26" s="34">
        <f t="shared" si="7"/>
        <v>0.19316927472242051</v>
      </c>
      <c r="M26" s="34">
        <f t="shared" si="7"/>
        <v>0.25451676099259912</v>
      </c>
      <c r="N26" s="34">
        <f t="shared" si="7"/>
        <v>5.9037869257797304E-2</v>
      </c>
      <c r="O26" s="34">
        <f t="shared" si="7"/>
        <v>3.5553371016629809E-2</v>
      </c>
      <c r="P26" s="34">
        <f t="shared" si="7"/>
        <v>1.9025393560635928E-2</v>
      </c>
      <c r="Q26" s="34">
        <f t="shared" si="7"/>
        <v>0.13426231417148626</v>
      </c>
      <c r="R26" s="34">
        <f t="shared" si="7"/>
        <v>0.602559715283006</v>
      </c>
      <c r="S26" s="34">
        <f t="shared" si="7"/>
        <v>0.28152893444373261</v>
      </c>
      <c r="T26" s="34">
        <f t="shared" si="7"/>
        <v>-0.3310394241343686</v>
      </c>
      <c r="U26" s="34">
        <f t="shared" si="7"/>
        <v>-0.15981268837023932</v>
      </c>
      <c r="V26" s="34">
        <f t="shared" si="7"/>
        <v>7.6695028312234959E-2</v>
      </c>
      <c r="W26" s="37">
        <f t="shared" si="5"/>
        <v>0.23129850079378994</v>
      </c>
      <c r="X26" s="37">
        <f t="shared" si="6"/>
        <v>6.8007708330874772E-2</v>
      </c>
    </row>
    <row r="27" spans="1:37" x14ac:dyDescent="0.2">
      <c r="A27" t="s">
        <v>0</v>
      </c>
      <c r="B27" s="14"/>
      <c r="C27" s="34">
        <f t="shared" ref="C27:V27" si="8">C18/B18-1</f>
        <v>0.61572942135289321</v>
      </c>
      <c r="D27" s="34">
        <f t="shared" si="8"/>
        <v>-0.23530895334174018</v>
      </c>
      <c r="E27" s="34">
        <f t="shared" si="8"/>
        <v>9.2183377308707071E-2</v>
      </c>
      <c r="F27" s="34">
        <f t="shared" si="8"/>
        <v>-2.7630982938245507E-2</v>
      </c>
      <c r="G27" s="34">
        <f t="shared" si="8"/>
        <v>-5.931677018633541E-2</v>
      </c>
      <c r="H27" s="34">
        <f t="shared" si="8"/>
        <v>6.140640475404413E-2</v>
      </c>
      <c r="I27" s="34">
        <f t="shared" si="8"/>
        <v>0.36500777604976675</v>
      </c>
      <c r="J27" s="34">
        <f t="shared" si="8"/>
        <v>0.64771562037142538</v>
      </c>
      <c r="K27" s="34">
        <f t="shared" si="8"/>
        <v>4.6604895588438611E-2</v>
      </c>
      <c r="L27" s="34">
        <f t="shared" si="8"/>
        <v>0.19258720930232553</v>
      </c>
      <c r="M27" s="34">
        <f t="shared" si="8"/>
        <v>0.12569940723505613</v>
      </c>
      <c r="N27" s="34">
        <f t="shared" si="8"/>
        <v>0.25369094488188981</v>
      </c>
      <c r="O27" s="34">
        <f t="shared" si="8"/>
        <v>8.2669283611383815E-2</v>
      </c>
      <c r="P27" s="34">
        <f t="shared" si="8"/>
        <v>0.30876327906892431</v>
      </c>
      <c r="Q27" s="34">
        <f t="shared" si="8"/>
        <v>0.37529434579050891</v>
      </c>
      <c r="R27" s="34">
        <f t="shared" si="8"/>
        <v>0.21388284586254125</v>
      </c>
      <c r="S27" s="34">
        <f t="shared" si="8"/>
        <v>-4.5534499352825941E-2</v>
      </c>
      <c r="T27" s="34">
        <f t="shared" si="8"/>
        <v>-0.33406933481692691</v>
      </c>
      <c r="U27" s="34">
        <f t="shared" si="8"/>
        <v>-3.0728663551157887E-2</v>
      </c>
      <c r="V27" s="34">
        <f t="shared" si="8"/>
        <v>-0.11784194365134948</v>
      </c>
      <c r="W27" s="37">
        <f t="shared" si="5"/>
        <v>0.12654018316696616</v>
      </c>
      <c r="X27" s="37">
        <f t="shared" si="6"/>
        <v>8.7426330460045443E-2</v>
      </c>
    </row>
    <row r="28" spans="1:37" x14ac:dyDescent="0.2">
      <c r="A28" t="s">
        <v>10</v>
      </c>
      <c r="B28" s="14"/>
      <c r="C28" s="34">
        <f t="shared" ref="C28:V28" si="9">C19/B19-1</f>
        <v>0.39923469387755106</v>
      </c>
      <c r="D28" s="34">
        <f t="shared" si="9"/>
        <v>-5.9708295350957119E-2</v>
      </c>
      <c r="E28" s="34">
        <f t="shared" si="9"/>
        <v>7.6719693297492508E-2</v>
      </c>
      <c r="F28" s="34">
        <f t="shared" si="9"/>
        <v>0.12760906932962257</v>
      </c>
      <c r="G28" s="34">
        <f t="shared" si="9"/>
        <v>-0.34839576074332168</v>
      </c>
      <c r="H28" s="34">
        <f t="shared" si="9"/>
        <v>3.1136857349746583E-2</v>
      </c>
      <c r="I28" s="34">
        <f t="shared" si="9"/>
        <v>0.11084701815038889</v>
      </c>
      <c r="J28" s="34">
        <f t="shared" si="9"/>
        <v>-1.1233223108344625E-2</v>
      </c>
      <c r="K28" s="34">
        <f t="shared" si="9"/>
        <v>0.12865784684994841</v>
      </c>
      <c r="L28" s="34">
        <f t="shared" si="9"/>
        <v>3.734367510566905E-2</v>
      </c>
      <c r="M28" s="34">
        <f t="shared" si="9"/>
        <v>0.244770225993447</v>
      </c>
      <c r="N28" s="34">
        <f t="shared" si="9"/>
        <v>6.7323591941416572E-2</v>
      </c>
      <c r="O28" s="34">
        <f t="shared" si="9"/>
        <v>-0.20551410142911342</v>
      </c>
      <c r="P28" s="34">
        <f t="shared" si="9"/>
        <v>-0.10681311684177008</v>
      </c>
      <c r="Q28" s="34">
        <f t="shared" si="9"/>
        <v>0.97023703439672082</v>
      </c>
      <c r="R28" s="34">
        <f t="shared" si="9"/>
        <v>-0.31492537313432833</v>
      </c>
      <c r="S28" s="34">
        <f t="shared" si="9"/>
        <v>0.15861226645540372</v>
      </c>
      <c r="T28" s="34">
        <f t="shared" si="9"/>
        <v>3.2878429584888513E-2</v>
      </c>
      <c r="U28" s="34">
        <f t="shared" si="9"/>
        <v>-0.25322042313739557</v>
      </c>
      <c r="V28" s="34">
        <f t="shared" si="9"/>
        <v>-2.5191149854098205E-2</v>
      </c>
      <c r="W28" s="37">
        <f t="shared" si="5"/>
        <v>5.3018447936648339E-2</v>
      </c>
      <c r="X28" s="37">
        <f t="shared" si="6"/>
        <v>3.5111052345278781E-2</v>
      </c>
    </row>
    <row r="29" spans="1:37" x14ac:dyDescent="0.2">
      <c r="A29" t="s">
        <v>17</v>
      </c>
      <c r="B29" s="14"/>
      <c r="C29" s="34">
        <f t="shared" ref="C29:V29" si="10">C20/B20-1</f>
        <v>0.20748790022338048</v>
      </c>
      <c r="D29" s="34">
        <f t="shared" si="10"/>
        <v>-5.0488505193378996E-3</v>
      </c>
      <c r="E29" s="34">
        <f t="shared" si="10"/>
        <v>0.24417501113672024</v>
      </c>
      <c r="F29" s="34">
        <f t="shared" si="10"/>
        <v>-0.1848438618886018</v>
      </c>
      <c r="G29" s="34">
        <f t="shared" si="10"/>
        <v>-0.24434726147735086</v>
      </c>
      <c r="H29" s="34">
        <f t="shared" si="10"/>
        <v>8.2488817003209647E-2</v>
      </c>
      <c r="I29" s="34">
        <f t="shared" si="10"/>
        <v>0.11479466766278335</v>
      </c>
      <c r="J29" s="34">
        <f t="shared" si="10"/>
        <v>0.2341361256544503</v>
      </c>
      <c r="K29" s="34">
        <f t="shared" si="10"/>
        <v>8.3828270829798157E-2</v>
      </c>
      <c r="L29" s="34">
        <f t="shared" si="10"/>
        <v>0.14250821982151241</v>
      </c>
      <c r="M29" s="34">
        <f t="shared" si="10"/>
        <v>0.22585375212410241</v>
      </c>
      <c r="N29" s="34">
        <f t="shared" si="10"/>
        <v>0.1218628777123183</v>
      </c>
      <c r="O29" s="34">
        <f t="shared" si="10"/>
        <v>-7.4436494808378328E-2</v>
      </c>
      <c r="P29" s="34">
        <f t="shared" si="10"/>
        <v>9.1372033934800312E-2</v>
      </c>
      <c r="Q29" s="34">
        <f t="shared" si="10"/>
        <v>0.38623472196190223</v>
      </c>
      <c r="R29" s="34">
        <f t="shared" si="10"/>
        <v>0.13031225982750283</v>
      </c>
      <c r="S29" s="34">
        <f t="shared" si="10"/>
        <v>0.10732453599939551</v>
      </c>
      <c r="T29" s="34">
        <f t="shared" si="10"/>
        <v>-0.25613618143879735</v>
      </c>
      <c r="U29" s="34">
        <f t="shared" si="10"/>
        <v>-0.15242331827597011</v>
      </c>
      <c r="V29" s="34">
        <f t="shared" si="10"/>
        <v>2.729707550657845E-2</v>
      </c>
      <c r="W29" s="37">
        <f t="shared" si="5"/>
        <v>6.4122015049500894E-2</v>
      </c>
      <c r="X29" s="37">
        <f t="shared" si="6"/>
        <v>9.9348284967097911E-2</v>
      </c>
    </row>
    <row r="31" spans="1:37" x14ac:dyDescent="0.2">
      <c r="E31" t="s">
        <v>163</v>
      </c>
      <c r="W31" s="36" t="s">
        <v>167</v>
      </c>
      <c r="X31" s="36" t="s">
        <v>167</v>
      </c>
    </row>
    <row r="32" spans="1:37" x14ac:dyDescent="0.2">
      <c r="F32">
        <v>2000</v>
      </c>
      <c r="G32">
        <v>2001</v>
      </c>
      <c r="H32">
        <v>2002</v>
      </c>
      <c r="I32">
        <v>2003</v>
      </c>
      <c r="J32">
        <v>2004</v>
      </c>
      <c r="K32">
        <v>2005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T32">
        <v>2014</v>
      </c>
      <c r="U32">
        <v>2015</v>
      </c>
      <c r="V32">
        <v>2016</v>
      </c>
      <c r="W32" s="36" t="s">
        <v>165</v>
      </c>
      <c r="X32" s="36" t="s">
        <v>169</v>
      </c>
    </row>
    <row r="33" spans="5:24" x14ac:dyDescent="0.2">
      <c r="E33" t="s">
        <v>13</v>
      </c>
      <c r="F33" s="14">
        <f t="shared" ref="F33:O38" si="11">AVERAGE(B15:F15)</f>
        <v>9251.2000000000007</v>
      </c>
      <c r="G33" s="14">
        <f t="shared" si="11"/>
        <v>7709</v>
      </c>
      <c r="H33" s="14">
        <f t="shared" si="11"/>
        <v>6406.4</v>
      </c>
      <c r="I33" s="14">
        <f t="shared" si="11"/>
        <v>4701</v>
      </c>
      <c r="J33" s="14">
        <f t="shared" si="11"/>
        <v>3708.8</v>
      </c>
      <c r="K33" s="14">
        <f t="shared" si="11"/>
        <v>3732</v>
      </c>
      <c r="L33" s="14">
        <f t="shared" si="11"/>
        <v>4676.6000000000004</v>
      </c>
      <c r="M33" s="14">
        <f t="shared" si="11"/>
        <v>6114.6</v>
      </c>
      <c r="N33" s="14">
        <f t="shared" si="11"/>
        <v>7878.8</v>
      </c>
      <c r="O33" s="14">
        <f t="shared" si="11"/>
        <v>8664.4</v>
      </c>
      <c r="P33" s="14">
        <f t="shared" ref="P33:V38" si="12">AVERAGE(L15:P15)</f>
        <v>9448.6</v>
      </c>
      <c r="Q33" s="14">
        <f t="shared" si="12"/>
        <v>9519</v>
      </c>
      <c r="R33" s="14">
        <f t="shared" si="12"/>
        <v>9808.7999999999993</v>
      </c>
      <c r="S33" s="14">
        <f t="shared" si="12"/>
        <v>10285.6</v>
      </c>
      <c r="T33" s="14">
        <f t="shared" si="12"/>
        <v>10426.200000000001</v>
      </c>
      <c r="U33" s="14">
        <f t="shared" si="12"/>
        <v>10053.799999999999</v>
      </c>
      <c r="V33" s="14">
        <f t="shared" si="12"/>
        <v>9717.2000000000007</v>
      </c>
      <c r="W33" s="35">
        <f>(V33/F33)^(1/(V$32-F$32))-1</f>
        <v>3.0762368282484243E-3</v>
      </c>
      <c r="X33" s="35">
        <f>(V33/L33)^0.1-1</f>
        <v>7.5873205557934975E-2</v>
      </c>
    </row>
    <row r="34" spans="5:24" x14ac:dyDescent="0.2">
      <c r="E34" t="s">
        <v>12</v>
      </c>
      <c r="F34" s="14">
        <f t="shared" si="11"/>
        <v>5372.8</v>
      </c>
      <c r="G34" s="14">
        <f t="shared" si="11"/>
        <v>4269.8</v>
      </c>
      <c r="H34" s="14">
        <f t="shared" si="11"/>
        <v>3656.4</v>
      </c>
      <c r="I34" s="14">
        <f t="shared" si="11"/>
        <v>2879.2</v>
      </c>
      <c r="J34" s="14">
        <f t="shared" si="11"/>
        <v>2746.6</v>
      </c>
      <c r="K34" s="14">
        <f t="shared" si="11"/>
        <v>3185.8</v>
      </c>
      <c r="L34" s="14">
        <f t="shared" si="11"/>
        <v>3859.6</v>
      </c>
      <c r="M34" s="14">
        <f t="shared" si="11"/>
        <v>4764.3999999999996</v>
      </c>
      <c r="N34" s="14">
        <f t="shared" si="11"/>
        <v>5663.4</v>
      </c>
      <c r="O34" s="14">
        <f t="shared" si="11"/>
        <v>5995.6</v>
      </c>
      <c r="P34" s="14">
        <f t="shared" si="12"/>
        <v>6548</v>
      </c>
      <c r="Q34" s="14">
        <f t="shared" si="12"/>
        <v>7417.4</v>
      </c>
      <c r="R34" s="14">
        <f t="shared" si="12"/>
        <v>8128.2</v>
      </c>
      <c r="S34" s="14">
        <f t="shared" si="12"/>
        <v>8534.4</v>
      </c>
      <c r="T34" s="14">
        <f t="shared" si="12"/>
        <v>8641.2000000000007</v>
      </c>
      <c r="U34" s="14">
        <f t="shared" si="12"/>
        <v>8192.4</v>
      </c>
      <c r="V34" s="14">
        <f t="shared" si="12"/>
        <v>8733</v>
      </c>
      <c r="W34" s="35">
        <f t="shared" ref="W34:W38" si="13">(V34/F34)^(1/(V$32-F$32))-1</f>
        <v>3.0825549261136231E-2</v>
      </c>
      <c r="X34" s="35">
        <f t="shared" ref="X34:X38" si="14">(V34/L34)^0.1-1</f>
        <v>8.5080893274635638E-2</v>
      </c>
    </row>
    <row r="35" spans="5:24" x14ac:dyDescent="0.2">
      <c r="E35" t="s">
        <v>11</v>
      </c>
      <c r="F35" s="14">
        <f t="shared" si="11"/>
        <v>8391.2000000000007</v>
      </c>
      <c r="G35" s="14">
        <f t="shared" si="11"/>
        <v>9984</v>
      </c>
      <c r="H35" s="14">
        <f t="shared" si="11"/>
        <v>11512.4</v>
      </c>
      <c r="I35" s="14">
        <f t="shared" si="11"/>
        <v>13102</v>
      </c>
      <c r="J35" s="14">
        <f t="shared" si="11"/>
        <v>12417.6</v>
      </c>
      <c r="K35" s="14">
        <f t="shared" si="11"/>
        <v>13437.8</v>
      </c>
      <c r="L35" s="14">
        <f t="shared" si="11"/>
        <v>14930.8</v>
      </c>
      <c r="M35" s="14">
        <f t="shared" si="11"/>
        <v>16909.8</v>
      </c>
      <c r="N35" s="14">
        <f t="shared" si="11"/>
        <v>19215</v>
      </c>
      <c r="O35" s="14">
        <f t="shared" si="11"/>
        <v>21305.200000000001</v>
      </c>
      <c r="P35" s="14">
        <f t="shared" si="12"/>
        <v>23377.599999999999</v>
      </c>
      <c r="Q35" s="14">
        <f t="shared" si="12"/>
        <v>25546.799999999999</v>
      </c>
      <c r="R35" s="14">
        <f t="shared" si="12"/>
        <v>30302.2</v>
      </c>
      <c r="S35" s="14">
        <f t="shared" si="12"/>
        <v>37422.199999999997</v>
      </c>
      <c r="T35" s="14">
        <f t="shared" si="12"/>
        <v>40395.199999999997</v>
      </c>
      <c r="U35" s="14">
        <f t="shared" si="12"/>
        <v>41988.800000000003</v>
      </c>
      <c r="V35" s="14">
        <f t="shared" si="12"/>
        <v>43408</v>
      </c>
      <c r="W35" s="35">
        <f t="shared" si="13"/>
        <v>0.10817693437535203</v>
      </c>
      <c r="X35" s="35">
        <f t="shared" si="14"/>
        <v>0.11262463054650818</v>
      </c>
    </row>
    <row r="36" spans="5:24" x14ac:dyDescent="0.2">
      <c r="E36" t="s">
        <v>0</v>
      </c>
      <c r="F36" s="14">
        <f t="shared" si="11"/>
        <v>6393</v>
      </c>
      <c r="G36" s="14">
        <f t="shared" si="11"/>
        <v>6623</v>
      </c>
      <c r="H36" s="14">
        <f t="shared" si="11"/>
        <v>6323</v>
      </c>
      <c r="I36" s="14">
        <f t="shared" si="11"/>
        <v>6865.6</v>
      </c>
      <c r="J36" s="14">
        <f t="shared" si="11"/>
        <v>8433.4</v>
      </c>
      <c r="K36" s="14">
        <f t="shared" si="11"/>
        <v>10172.6</v>
      </c>
      <c r="L36" s="14">
        <f t="shared" si="11"/>
        <v>12571.2</v>
      </c>
      <c r="M36" s="14">
        <f t="shared" si="11"/>
        <v>15349.2</v>
      </c>
      <c r="N36" s="14">
        <f t="shared" si="11"/>
        <v>18688.8</v>
      </c>
      <c r="O36" s="14">
        <f t="shared" si="11"/>
        <v>21312.6</v>
      </c>
      <c r="P36" s="14">
        <f t="shared" si="12"/>
        <v>25504.799999999999</v>
      </c>
      <c r="Q36" s="14">
        <f t="shared" si="12"/>
        <v>31823.4</v>
      </c>
      <c r="R36" s="14">
        <f t="shared" si="12"/>
        <v>39811.800000000003</v>
      </c>
      <c r="S36" s="14">
        <f t="shared" si="12"/>
        <v>46220.4</v>
      </c>
      <c r="T36" s="14">
        <f t="shared" si="12"/>
        <v>48364.800000000003</v>
      </c>
      <c r="U36" s="14">
        <f t="shared" si="12"/>
        <v>48570.6</v>
      </c>
      <c r="V36" s="14">
        <f t="shared" si="12"/>
        <v>45192</v>
      </c>
      <c r="W36" s="35">
        <f t="shared" si="13"/>
        <v>0.13001654859335732</v>
      </c>
      <c r="X36" s="35">
        <f t="shared" si="14"/>
        <v>0.13649749441564274</v>
      </c>
    </row>
    <row r="37" spans="5:24" x14ac:dyDescent="0.2">
      <c r="E37" t="s">
        <v>10</v>
      </c>
      <c r="F37" s="14">
        <f t="shared" si="11"/>
        <v>23212.2</v>
      </c>
      <c r="G37" s="14">
        <f t="shared" si="11"/>
        <v>23353.200000000001</v>
      </c>
      <c r="H37" s="14">
        <f t="shared" si="11"/>
        <v>22228.799999999999</v>
      </c>
      <c r="I37" s="14">
        <f t="shared" si="11"/>
        <v>21803</v>
      </c>
      <c r="J37" s="14">
        <f t="shared" si="11"/>
        <v>20982.799999999999</v>
      </c>
      <c r="K37" s="14">
        <f t="shared" si="11"/>
        <v>20062.2</v>
      </c>
      <c r="L37" s="14">
        <f t="shared" si="11"/>
        <v>21232.799999999999</v>
      </c>
      <c r="M37" s="14">
        <f t="shared" si="11"/>
        <v>23457</v>
      </c>
      <c r="N37" s="14">
        <f t="shared" si="11"/>
        <v>25669.8</v>
      </c>
      <c r="O37" s="14">
        <f t="shared" si="11"/>
        <v>26628.799999999999</v>
      </c>
      <c r="P37" s="14">
        <f t="shared" si="12"/>
        <v>26527.8</v>
      </c>
      <c r="Q37" s="14">
        <f t="shared" si="12"/>
        <v>30610.6</v>
      </c>
      <c r="R37" s="14">
        <f t="shared" si="12"/>
        <v>30742.799999999999</v>
      </c>
      <c r="S37" s="14">
        <f t="shared" si="12"/>
        <v>31437</v>
      </c>
      <c r="T37" s="14">
        <f t="shared" si="12"/>
        <v>33662</v>
      </c>
      <c r="U37" s="14">
        <f t="shared" si="12"/>
        <v>34587.800000000003</v>
      </c>
      <c r="V37" s="14">
        <f t="shared" si="12"/>
        <v>31022</v>
      </c>
      <c r="W37" s="35">
        <f t="shared" si="13"/>
        <v>1.8291440241219536E-2</v>
      </c>
      <c r="X37" s="35">
        <f t="shared" si="14"/>
        <v>3.8642889879479503E-2</v>
      </c>
    </row>
    <row r="38" spans="5:24" x14ac:dyDescent="0.2">
      <c r="E38" t="s">
        <v>17</v>
      </c>
      <c r="F38" s="14">
        <f t="shared" si="11"/>
        <v>52620.4</v>
      </c>
      <c r="G38" s="14">
        <f t="shared" si="11"/>
        <v>51939</v>
      </c>
      <c r="H38" s="14">
        <f t="shared" si="11"/>
        <v>50127</v>
      </c>
      <c r="I38" s="14">
        <f t="shared" si="11"/>
        <v>49350.8</v>
      </c>
      <c r="J38" s="14">
        <f t="shared" si="11"/>
        <v>48289.2</v>
      </c>
      <c r="K38" s="14">
        <f t="shared" si="11"/>
        <v>50590.400000000001</v>
      </c>
      <c r="L38" s="14">
        <f t="shared" si="11"/>
        <v>57271</v>
      </c>
      <c r="M38" s="14">
        <f t="shared" si="11"/>
        <v>66595</v>
      </c>
      <c r="N38" s="14">
        <f t="shared" si="11"/>
        <v>77115.8</v>
      </c>
      <c r="O38" s="14">
        <f t="shared" si="11"/>
        <v>83906.6</v>
      </c>
      <c r="P38" s="14">
        <f t="shared" si="12"/>
        <v>91406.8</v>
      </c>
      <c r="Q38" s="14">
        <f t="shared" si="12"/>
        <v>104917.2</v>
      </c>
      <c r="R38" s="14">
        <f t="shared" si="12"/>
        <v>118793.8</v>
      </c>
      <c r="S38" s="14">
        <f t="shared" si="12"/>
        <v>133899.6</v>
      </c>
      <c r="T38" s="14">
        <f t="shared" si="12"/>
        <v>141489.4</v>
      </c>
      <c r="U38" s="14">
        <f t="shared" si="12"/>
        <v>143393.4</v>
      </c>
      <c r="V38" s="14">
        <f t="shared" si="12"/>
        <v>138072.20000000001</v>
      </c>
      <c r="W38" s="35">
        <f t="shared" si="13"/>
        <v>6.2146705146236547E-2</v>
      </c>
      <c r="X38" s="35">
        <f t="shared" si="14"/>
        <v>9.1986194599381621E-2</v>
      </c>
    </row>
    <row r="40" spans="5:24" x14ac:dyDescent="0.2">
      <c r="E40" t="s">
        <v>164</v>
      </c>
      <c r="W40" s="36" t="s">
        <v>167</v>
      </c>
      <c r="X40" s="36" t="s">
        <v>168</v>
      </c>
    </row>
    <row r="41" spans="5:24" x14ac:dyDescent="0.2">
      <c r="F41">
        <v>2000</v>
      </c>
      <c r="G41">
        <v>2001</v>
      </c>
      <c r="H41">
        <v>2002</v>
      </c>
      <c r="I41">
        <v>2003</v>
      </c>
      <c r="J41">
        <v>2004</v>
      </c>
      <c r="K41">
        <v>2005</v>
      </c>
      <c r="L41">
        <v>2006</v>
      </c>
      <c r="M41">
        <v>2007</v>
      </c>
      <c r="N41">
        <v>2008</v>
      </c>
      <c r="O41">
        <v>2009</v>
      </c>
      <c r="P41">
        <v>2010</v>
      </c>
      <c r="Q41">
        <v>2011</v>
      </c>
      <c r="R41">
        <v>2012</v>
      </c>
      <c r="S41">
        <v>2013</v>
      </c>
      <c r="T41">
        <v>2014</v>
      </c>
      <c r="U41">
        <v>2015</v>
      </c>
      <c r="V41">
        <v>2016</v>
      </c>
      <c r="W41" s="36" t="s">
        <v>165</v>
      </c>
      <c r="X41" s="36" t="s">
        <v>165</v>
      </c>
    </row>
    <row r="42" spans="5:24" x14ac:dyDescent="0.2">
      <c r="E42" t="s">
        <v>13</v>
      </c>
      <c r="F42" s="14"/>
      <c r="G42" s="34">
        <f>(G33/F33)-1</f>
        <v>-0.1667026980283639</v>
      </c>
      <c r="H42" s="34">
        <f t="shared" ref="H42:V42" si="15">(H33/G33)-1</f>
        <v>-0.16897133220910632</v>
      </c>
      <c r="I42" s="34">
        <f t="shared" si="15"/>
        <v>-0.26620254745254746</v>
      </c>
      <c r="J42" s="34">
        <f t="shared" si="15"/>
        <v>-0.21106147628164218</v>
      </c>
      <c r="K42" s="34">
        <f t="shared" si="15"/>
        <v>6.2553925798101151E-3</v>
      </c>
      <c r="L42" s="34">
        <f t="shared" si="15"/>
        <v>0.25310825294748129</v>
      </c>
      <c r="M42" s="34">
        <f t="shared" si="15"/>
        <v>0.30748834623444377</v>
      </c>
      <c r="N42" s="34">
        <f t="shared" si="15"/>
        <v>0.28852255257907289</v>
      </c>
      <c r="O42" s="34">
        <f t="shared" si="15"/>
        <v>9.9710615829821769E-2</v>
      </c>
      <c r="P42" s="34">
        <f t="shared" si="15"/>
        <v>9.0508286782697178E-2</v>
      </c>
      <c r="Q42" s="34">
        <f t="shared" si="15"/>
        <v>7.4508392777765664E-3</v>
      </c>
      <c r="R42" s="34">
        <f t="shared" si="15"/>
        <v>3.0444374409076547E-2</v>
      </c>
      <c r="S42" s="34">
        <f t="shared" si="15"/>
        <v>4.8609411956610504E-2</v>
      </c>
      <c r="T42" s="34">
        <f t="shared" si="15"/>
        <v>1.3669596328848233E-2</v>
      </c>
      <c r="U42" s="34">
        <f t="shared" si="15"/>
        <v>-3.5717711150754949E-2</v>
      </c>
      <c r="V42" s="34">
        <f t="shared" si="15"/>
        <v>-3.3479878254987994E-2</v>
      </c>
      <c r="W42" s="37">
        <f>AVERAGE(G42:V42)</f>
        <v>1.6477001596764754E-2</v>
      </c>
      <c r="X42" s="37">
        <f>MEDIAN(G42:V42)</f>
        <v>1.0560217803312399E-2</v>
      </c>
    </row>
    <row r="43" spans="5:24" x14ac:dyDescent="0.2">
      <c r="E43" t="s">
        <v>12</v>
      </c>
      <c r="F43" s="14"/>
      <c r="G43" s="34">
        <f t="shared" ref="G43:V43" si="16">(G34/F34)-1</f>
        <v>-0.20529332936271594</v>
      </c>
      <c r="H43" s="34">
        <f t="shared" si="16"/>
        <v>-0.14366012459599986</v>
      </c>
      <c r="I43" s="34">
        <f t="shared" si="16"/>
        <v>-0.21255880100645452</v>
      </c>
      <c r="J43" s="34">
        <f t="shared" si="16"/>
        <v>-4.6054459572103301E-2</v>
      </c>
      <c r="K43" s="34">
        <f t="shared" si="16"/>
        <v>0.1599067938542198</v>
      </c>
      <c r="L43" s="34">
        <f t="shared" si="16"/>
        <v>0.21150103584656899</v>
      </c>
      <c r="M43" s="34">
        <f t="shared" si="16"/>
        <v>0.23442843818012227</v>
      </c>
      <c r="N43" s="34">
        <f t="shared" si="16"/>
        <v>0.18869112585005454</v>
      </c>
      <c r="O43" s="34">
        <f t="shared" si="16"/>
        <v>5.8657343645160287E-2</v>
      </c>
      <c r="P43" s="34">
        <f t="shared" si="16"/>
        <v>9.2134231769964492E-2</v>
      </c>
      <c r="Q43" s="34">
        <f t="shared" si="16"/>
        <v>0.13277336591325595</v>
      </c>
      <c r="R43" s="34">
        <f t="shared" si="16"/>
        <v>9.5828727047213347E-2</v>
      </c>
      <c r="S43" s="34">
        <f t="shared" si="16"/>
        <v>4.9974164021554524E-2</v>
      </c>
      <c r="T43" s="34">
        <f t="shared" si="16"/>
        <v>1.251406074240724E-2</v>
      </c>
      <c r="U43" s="34">
        <f t="shared" si="16"/>
        <v>-5.193723094014735E-2</v>
      </c>
      <c r="V43" s="34">
        <f t="shared" si="16"/>
        <v>6.5987988867731051E-2</v>
      </c>
      <c r="W43" s="37">
        <f t="shared" ref="W43:W47" si="17">AVERAGE(G43:V43)</f>
        <v>4.0180833141301969E-2</v>
      </c>
      <c r="X43" s="37">
        <f t="shared" ref="X43:X47" si="18">MEDIAN(G43:V43)</f>
        <v>6.2322666256445669E-2</v>
      </c>
    </row>
    <row r="44" spans="5:24" x14ac:dyDescent="0.2">
      <c r="E44" t="s">
        <v>11</v>
      </c>
      <c r="F44" s="14"/>
      <c r="G44" s="34">
        <f t="shared" ref="G44:V44" si="19">(G35/F35)-1</f>
        <v>0.18981790447135083</v>
      </c>
      <c r="H44" s="34">
        <f t="shared" si="19"/>
        <v>0.15308493589743577</v>
      </c>
      <c r="I44" s="34">
        <f t="shared" si="19"/>
        <v>0.13807720371078136</v>
      </c>
      <c r="J44" s="34">
        <f t="shared" si="19"/>
        <v>-5.2236299801556973E-2</v>
      </c>
      <c r="K44" s="34">
        <f t="shared" si="19"/>
        <v>8.2157582785723493E-2</v>
      </c>
      <c r="L44" s="34">
        <f t="shared" si="19"/>
        <v>0.11110449627171115</v>
      </c>
      <c r="M44" s="34">
        <f t="shared" si="19"/>
        <v>0.13254480670828084</v>
      </c>
      <c r="N44" s="34">
        <f t="shared" si="19"/>
        <v>0.13632331547386722</v>
      </c>
      <c r="O44" s="34">
        <f>(O35/N35)-1</f>
        <v>0.10877959927140268</v>
      </c>
      <c r="P44" s="34">
        <f t="shared" si="19"/>
        <v>9.7272027486247303E-2</v>
      </c>
      <c r="Q44" s="34">
        <f t="shared" si="19"/>
        <v>9.2789679008965953E-2</v>
      </c>
      <c r="R44" s="34">
        <f t="shared" si="19"/>
        <v>0.18614464433901712</v>
      </c>
      <c r="S44" s="34">
        <f t="shared" si="19"/>
        <v>0.23496643808040329</v>
      </c>
      <c r="T44" s="34">
        <f t="shared" si="19"/>
        <v>7.9444821523053211E-2</v>
      </c>
      <c r="U44" s="34">
        <f t="shared" si="19"/>
        <v>3.9450231710698391E-2</v>
      </c>
      <c r="V44" s="34">
        <f t="shared" si="19"/>
        <v>3.3799489387646098E-2</v>
      </c>
      <c r="W44" s="37">
        <f t="shared" si="17"/>
        <v>0.11022005477031424</v>
      </c>
      <c r="X44" s="37">
        <f t="shared" si="18"/>
        <v>0.10994204777155692</v>
      </c>
    </row>
    <row r="45" spans="5:24" x14ac:dyDescent="0.2">
      <c r="E45" t="s">
        <v>0</v>
      </c>
      <c r="F45" s="14"/>
      <c r="G45" s="34">
        <f t="shared" ref="G45:V45" si="20">(G36/F36)-1</f>
        <v>3.5976849679336675E-2</v>
      </c>
      <c r="H45" s="34">
        <f t="shared" si="20"/>
        <v>-4.5296693341386085E-2</v>
      </c>
      <c r="I45" s="34">
        <f t="shared" si="20"/>
        <v>8.5813696030365483E-2</v>
      </c>
      <c r="J45" s="34">
        <f t="shared" si="20"/>
        <v>0.22835586110463746</v>
      </c>
      <c r="K45" s="34">
        <f t="shared" si="20"/>
        <v>0.20622761875400197</v>
      </c>
      <c r="L45" s="34">
        <f t="shared" si="20"/>
        <v>0.23579026011049287</v>
      </c>
      <c r="M45" s="34">
        <f t="shared" si="20"/>
        <v>0.22098129056891946</v>
      </c>
      <c r="N45" s="34">
        <f t="shared" si="20"/>
        <v>0.21757485732155413</v>
      </c>
      <c r="O45" s="34">
        <f>(O36/N36)-1</f>
        <v>0.14039424682162571</v>
      </c>
      <c r="P45" s="34">
        <f t="shared" si="20"/>
        <v>0.19670054334055909</v>
      </c>
      <c r="Q45" s="34">
        <f t="shared" si="20"/>
        <v>0.24774160158087888</v>
      </c>
      <c r="R45" s="34">
        <f t="shared" si="20"/>
        <v>0.25102283225551014</v>
      </c>
      <c r="S45" s="34">
        <f t="shared" si="20"/>
        <v>0.16097237502449024</v>
      </c>
      <c r="T45" s="34">
        <f t="shared" si="20"/>
        <v>4.6395098268297241E-2</v>
      </c>
      <c r="U45" s="34">
        <f t="shared" si="20"/>
        <v>4.2551607780865197E-3</v>
      </c>
      <c r="V45" s="34">
        <f t="shared" si="20"/>
        <v>-6.9560598386678385E-2</v>
      </c>
      <c r="W45" s="37">
        <f t="shared" si="17"/>
        <v>0.13520906249441819</v>
      </c>
      <c r="X45" s="37">
        <f t="shared" si="18"/>
        <v>0.17883645918252467</v>
      </c>
    </row>
    <row r="46" spans="5:24" x14ac:dyDescent="0.2">
      <c r="E46" t="s">
        <v>10</v>
      </c>
      <c r="F46" s="14"/>
      <c r="G46" s="34">
        <f t="shared" ref="G46:V46" si="21">(G37/F37)-1</f>
        <v>6.0743919145966885E-3</v>
      </c>
      <c r="H46" s="34">
        <f t="shared" si="21"/>
        <v>-4.8147577205693515E-2</v>
      </c>
      <c r="I46" s="34">
        <f t="shared" si="21"/>
        <v>-1.9155330022313399E-2</v>
      </c>
      <c r="J46" s="34">
        <f t="shared" si="21"/>
        <v>-3.7618676328945555E-2</v>
      </c>
      <c r="K46" s="34">
        <f t="shared" si="21"/>
        <v>-4.387403015803415E-2</v>
      </c>
      <c r="L46" s="34">
        <f t="shared" si="21"/>
        <v>5.8348536052875488E-2</v>
      </c>
      <c r="M46" s="34">
        <f t="shared" si="21"/>
        <v>0.10475302362382743</v>
      </c>
      <c r="N46" s="34">
        <f t="shared" si="21"/>
        <v>9.4334313850876095E-2</v>
      </c>
      <c r="O46" s="34">
        <f t="shared" si="21"/>
        <v>3.7359075645310824E-2</v>
      </c>
      <c r="P46" s="34">
        <f t="shared" si="21"/>
        <v>-3.7928858979751068E-3</v>
      </c>
      <c r="Q46" s="34">
        <f t="shared" si="21"/>
        <v>0.15390646793175455</v>
      </c>
      <c r="R46" s="34">
        <f t="shared" si="21"/>
        <v>4.3187653949938731E-3</v>
      </c>
      <c r="S46" s="34">
        <f t="shared" si="21"/>
        <v>2.2580896990514798E-2</v>
      </c>
      <c r="T46" s="34">
        <f t="shared" si="21"/>
        <v>7.0776473582084831E-2</v>
      </c>
      <c r="U46" s="34">
        <f t="shared" si="21"/>
        <v>2.7502822173370634E-2</v>
      </c>
      <c r="V46" s="34">
        <f t="shared" si="21"/>
        <v>-0.10309415458629934</v>
      </c>
      <c r="W46" s="37">
        <f t="shared" si="17"/>
        <v>2.026700706005901E-2</v>
      </c>
      <c r="X46" s="37">
        <f t="shared" si="18"/>
        <v>1.4327644452555743E-2</v>
      </c>
    </row>
    <row r="47" spans="5:24" x14ac:dyDescent="0.2">
      <c r="E47" t="s">
        <v>17</v>
      </c>
      <c r="F47" s="14"/>
      <c r="G47" s="34">
        <f t="shared" ref="G47:V47" si="22">(G38/F38)-1</f>
        <v>-1.2949350442033936E-2</v>
      </c>
      <c r="H47" s="34">
        <f t="shared" si="22"/>
        <v>-3.4887079073528615E-2</v>
      </c>
      <c r="I47" s="34">
        <f t="shared" si="22"/>
        <v>-1.5484668940890067E-2</v>
      </c>
      <c r="J47" s="34">
        <f t="shared" si="22"/>
        <v>-2.1511302754970707E-2</v>
      </c>
      <c r="K47" s="34">
        <f t="shared" si="22"/>
        <v>4.7654548014877118E-2</v>
      </c>
      <c r="L47" s="34">
        <f t="shared" si="22"/>
        <v>0.13205272146494185</v>
      </c>
      <c r="M47" s="34">
        <f t="shared" si="22"/>
        <v>0.16280490998934893</v>
      </c>
      <c r="N47" s="34">
        <f t="shared" si="22"/>
        <v>0.15798183046775294</v>
      </c>
      <c r="O47" s="34">
        <f t="shared" si="22"/>
        <v>8.8059775039615706E-2</v>
      </c>
      <c r="P47" s="34">
        <f t="shared" si="22"/>
        <v>8.9387485608998452E-2</v>
      </c>
      <c r="Q47" s="34">
        <f t="shared" si="22"/>
        <v>0.14780519611232412</v>
      </c>
      <c r="R47" s="34">
        <f t="shared" si="22"/>
        <v>0.13226239358274916</v>
      </c>
      <c r="S47" s="34">
        <f t="shared" si="22"/>
        <v>0.12715983494088068</v>
      </c>
      <c r="T47" s="34">
        <f t="shared" si="22"/>
        <v>5.6682768283101481E-2</v>
      </c>
      <c r="U47" s="34">
        <f t="shared" si="22"/>
        <v>1.345683846281065E-2</v>
      </c>
      <c r="V47" s="34">
        <f t="shared" si="22"/>
        <v>-3.7109099860941908E-2</v>
      </c>
      <c r="W47" s="37">
        <f t="shared" si="17"/>
        <v>6.4585425055939727E-2</v>
      </c>
      <c r="X47" s="37">
        <f t="shared" si="18"/>
        <v>7.2371271661358594E-2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EF6A-51D1-BD46-8F4E-B64C8C482C04}">
  <dimension ref="A1:E416"/>
  <sheetViews>
    <sheetView topLeftCell="A388" workbookViewId="0">
      <selection activeCell="A397" sqref="A397"/>
    </sheetView>
  </sheetViews>
  <sheetFormatPr baseColWidth="10" defaultRowHeight="16" x14ac:dyDescent="0.2"/>
  <sheetData>
    <row r="1" spans="1:5" x14ac:dyDescent="0.2">
      <c r="A1" s="15" t="s">
        <v>133</v>
      </c>
    </row>
    <row r="2" spans="1:5" x14ac:dyDescent="0.2">
      <c r="A2" t="s">
        <v>2</v>
      </c>
      <c r="B2" t="s">
        <v>3</v>
      </c>
      <c r="C2" t="s">
        <v>4</v>
      </c>
      <c r="D2" t="s">
        <v>5</v>
      </c>
      <c r="E2" s="17" t="s">
        <v>134</v>
      </c>
    </row>
    <row r="3" spans="1:5" x14ac:dyDescent="0.2">
      <c r="A3" t="s">
        <v>1</v>
      </c>
      <c r="B3" t="s">
        <v>0</v>
      </c>
      <c r="C3">
        <v>2007</v>
      </c>
      <c r="D3" s="3">
        <v>356472</v>
      </c>
    </row>
    <row r="4" spans="1:5" x14ac:dyDescent="0.2">
      <c r="A4" t="s">
        <v>1</v>
      </c>
      <c r="B4" t="s">
        <v>0</v>
      </c>
      <c r="C4">
        <v>2008</v>
      </c>
      <c r="D4" s="3">
        <v>447426</v>
      </c>
    </row>
    <row r="5" spans="1:5" x14ac:dyDescent="0.2">
      <c r="A5" t="s">
        <v>1</v>
      </c>
      <c r="B5" t="s">
        <v>0</v>
      </c>
      <c r="C5">
        <v>2009</v>
      </c>
      <c r="D5" s="3">
        <v>551252</v>
      </c>
    </row>
    <row r="6" spans="1:5" x14ac:dyDescent="0.2">
      <c r="A6" t="s">
        <v>1</v>
      </c>
      <c r="B6" t="s">
        <v>0</v>
      </c>
      <c r="C6">
        <v>2010</v>
      </c>
      <c r="D6" s="3">
        <v>689808</v>
      </c>
    </row>
    <row r="7" spans="1:5" x14ac:dyDescent="0.2">
      <c r="A7" t="s">
        <v>1</v>
      </c>
      <c r="B7" t="s">
        <v>0</v>
      </c>
      <c r="C7">
        <v>2011</v>
      </c>
      <c r="D7" s="3">
        <v>868088</v>
      </c>
    </row>
    <row r="8" spans="1:5" x14ac:dyDescent="0.2">
      <c r="A8" t="s">
        <v>1</v>
      </c>
      <c r="B8" t="s">
        <v>0</v>
      </c>
      <c r="C8">
        <v>2012</v>
      </c>
      <c r="D8" s="3">
        <v>1072966</v>
      </c>
    </row>
    <row r="9" spans="1:5" x14ac:dyDescent="0.2">
      <c r="A9" t="s">
        <v>1</v>
      </c>
      <c r="B9" t="s">
        <v>0</v>
      </c>
      <c r="C9">
        <v>2013</v>
      </c>
      <c r="D9" s="3">
        <v>1282706</v>
      </c>
    </row>
    <row r="10" spans="1:5" x14ac:dyDescent="0.2">
      <c r="A10" t="s">
        <v>1</v>
      </c>
      <c r="B10" t="s">
        <v>0</v>
      </c>
      <c r="C10">
        <v>2014</v>
      </c>
      <c r="D10" s="3">
        <v>1521048</v>
      </c>
    </row>
    <row r="11" spans="1:5" x14ac:dyDescent="0.2">
      <c r="A11" t="s">
        <v>1</v>
      </c>
      <c r="B11" t="s">
        <v>0</v>
      </c>
      <c r="C11">
        <v>2015</v>
      </c>
      <c r="D11" s="3">
        <v>1789181</v>
      </c>
    </row>
    <row r="12" spans="1:5" x14ac:dyDescent="0.2">
      <c r="A12" t="s">
        <v>1</v>
      </c>
      <c r="B12" t="s">
        <v>0</v>
      </c>
      <c r="C12">
        <v>2016</v>
      </c>
      <c r="D12" s="3">
        <v>2051103</v>
      </c>
    </row>
    <row r="13" spans="1:5" x14ac:dyDescent="0.2">
      <c r="A13" t="s">
        <v>1</v>
      </c>
      <c r="B13" t="s">
        <v>10</v>
      </c>
      <c r="C13">
        <v>2007</v>
      </c>
      <c r="D13" s="3">
        <v>97052</v>
      </c>
    </row>
    <row r="14" spans="1:5" x14ac:dyDescent="0.2">
      <c r="A14" t="s">
        <v>1</v>
      </c>
      <c r="B14" t="s">
        <v>10</v>
      </c>
      <c r="C14">
        <v>2008</v>
      </c>
      <c r="D14" s="3">
        <v>103623</v>
      </c>
    </row>
    <row r="15" spans="1:5" x14ac:dyDescent="0.2">
      <c r="A15" t="s">
        <v>1</v>
      </c>
      <c r="B15" t="s">
        <v>10</v>
      </c>
      <c r="C15">
        <v>2009</v>
      </c>
      <c r="D15" s="3">
        <v>110931</v>
      </c>
    </row>
    <row r="16" spans="1:5" x14ac:dyDescent="0.2">
      <c r="A16" t="s">
        <v>1</v>
      </c>
      <c r="B16" t="s">
        <v>10</v>
      </c>
      <c r="C16">
        <v>2010</v>
      </c>
      <c r="D16" s="3">
        <v>120209</v>
      </c>
    </row>
    <row r="17" spans="1:4" x14ac:dyDescent="0.2">
      <c r="A17" t="s">
        <v>1</v>
      </c>
      <c r="B17" t="s">
        <v>10</v>
      </c>
      <c r="C17">
        <v>2011</v>
      </c>
      <c r="D17" s="3">
        <v>131452</v>
      </c>
    </row>
    <row r="18" spans="1:4" x14ac:dyDescent="0.2">
      <c r="A18" t="s">
        <v>1</v>
      </c>
      <c r="B18" t="s">
        <v>10</v>
      </c>
      <c r="C18">
        <v>2012</v>
      </c>
      <c r="D18" s="3">
        <v>146076</v>
      </c>
    </row>
    <row r="19" spans="1:4" x14ac:dyDescent="0.2">
      <c r="A19" t="s">
        <v>1</v>
      </c>
      <c r="B19" t="s">
        <v>10</v>
      </c>
      <c r="C19">
        <v>2013</v>
      </c>
      <c r="D19" s="3">
        <v>162417</v>
      </c>
    </row>
    <row r="20" spans="1:4" x14ac:dyDescent="0.2">
      <c r="A20" t="s">
        <v>1</v>
      </c>
      <c r="B20" t="s">
        <v>10</v>
      </c>
      <c r="C20">
        <v>2014</v>
      </c>
      <c r="D20" s="3">
        <v>179832</v>
      </c>
    </row>
    <row r="21" spans="1:4" x14ac:dyDescent="0.2">
      <c r="A21" t="s">
        <v>1</v>
      </c>
      <c r="B21" t="s">
        <v>10</v>
      </c>
      <c r="C21">
        <v>2015</v>
      </c>
      <c r="D21" s="3">
        <v>198488</v>
      </c>
    </row>
    <row r="22" spans="1:4" x14ac:dyDescent="0.2">
      <c r="A22" t="s">
        <v>1</v>
      </c>
      <c r="B22" t="s">
        <v>10</v>
      </c>
      <c r="C22">
        <v>2016</v>
      </c>
      <c r="D22" s="3">
        <v>217331</v>
      </c>
    </row>
    <row r="23" spans="1:4" x14ac:dyDescent="0.2">
      <c r="A23" t="s">
        <v>1</v>
      </c>
      <c r="B23" t="s">
        <v>11</v>
      </c>
      <c r="C23">
        <v>2007</v>
      </c>
      <c r="D23" s="3">
        <v>23047</v>
      </c>
    </row>
    <row r="24" spans="1:4" x14ac:dyDescent="0.2">
      <c r="A24" t="s">
        <v>1</v>
      </c>
      <c r="B24" t="s">
        <v>11</v>
      </c>
      <c r="C24">
        <v>2008</v>
      </c>
      <c r="D24" s="3">
        <v>24576</v>
      </c>
    </row>
    <row r="25" spans="1:4" x14ac:dyDescent="0.2">
      <c r="A25" t="s">
        <v>1</v>
      </c>
      <c r="B25" t="s">
        <v>11</v>
      </c>
      <c r="C25">
        <v>2009</v>
      </c>
      <c r="D25" s="3">
        <v>26130</v>
      </c>
    </row>
    <row r="26" spans="1:4" x14ac:dyDescent="0.2">
      <c r="A26" t="s">
        <v>1</v>
      </c>
      <c r="B26" t="s">
        <v>11</v>
      </c>
      <c r="C26">
        <v>2010</v>
      </c>
      <c r="D26" s="3">
        <v>27949</v>
      </c>
    </row>
    <row r="27" spans="1:4" x14ac:dyDescent="0.2">
      <c r="A27" t="s">
        <v>1</v>
      </c>
      <c r="B27" t="s">
        <v>11</v>
      </c>
      <c r="C27">
        <v>2011</v>
      </c>
      <c r="D27" s="3">
        <v>30134</v>
      </c>
    </row>
    <row r="28" spans="1:4" x14ac:dyDescent="0.2">
      <c r="A28" t="s">
        <v>1</v>
      </c>
      <c r="B28" t="s">
        <v>11</v>
      </c>
      <c r="C28">
        <v>2012</v>
      </c>
      <c r="D28" s="3">
        <v>32915</v>
      </c>
    </row>
    <row r="29" spans="1:4" x14ac:dyDescent="0.2">
      <c r="A29" t="s">
        <v>1</v>
      </c>
      <c r="B29" t="s">
        <v>11</v>
      </c>
      <c r="C29">
        <v>2013</v>
      </c>
      <c r="D29" s="3">
        <v>35285</v>
      </c>
    </row>
    <row r="30" spans="1:4" x14ac:dyDescent="0.2">
      <c r="A30" t="s">
        <v>1</v>
      </c>
      <c r="B30" t="s">
        <v>11</v>
      </c>
      <c r="C30">
        <v>2014</v>
      </c>
      <c r="D30" s="3">
        <v>37493</v>
      </c>
    </row>
    <row r="31" spans="1:4" x14ac:dyDescent="0.2">
      <c r="A31" t="s">
        <v>1</v>
      </c>
      <c r="B31" t="s">
        <v>11</v>
      </c>
      <c r="C31">
        <v>2015</v>
      </c>
      <c r="D31" s="3">
        <v>39491</v>
      </c>
    </row>
    <row r="32" spans="1:4" x14ac:dyDescent="0.2">
      <c r="A32" t="s">
        <v>1</v>
      </c>
      <c r="B32" t="s">
        <v>11</v>
      </c>
      <c r="C32">
        <v>2016</v>
      </c>
      <c r="D32" s="3">
        <v>41304</v>
      </c>
    </row>
    <row r="33" spans="1:4" x14ac:dyDescent="0.2">
      <c r="A33" t="s">
        <v>1</v>
      </c>
      <c r="B33" t="s">
        <v>12</v>
      </c>
      <c r="C33">
        <v>2007</v>
      </c>
      <c r="D33" s="3">
        <v>23092</v>
      </c>
    </row>
    <row r="34" spans="1:4" x14ac:dyDescent="0.2">
      <c r="A34" t="s">
        <v>1</v>
      </c>
      <c r="B34" t="s">
        <v>12</v>
      </c>
      <c r="C34">
        <v>2008</v>
      </c>
      <c r="D34" s="3">
        <v>24172</v>
      </c>
    </row>
    <row r="35" spans="1:4" x14ac:dyDescent="0.2">
      <c r="A35" t="s">
        <v>1</v>
      </c>
      <c r="B35" t="s">
        <v>12</v>
      </c>
      <c r="C35">
        <v>2009</v>
      </c>
      <c r="D35" s="3">
        <v>25536</v>
      </c>
    </row>
    <row r="36" spans="1:4" x14ac:dyDescent="0.2">
      <c r="A36" t="s">
        <v>1</v>
      </c>
      <c r="B36" t="s">
        <v>12</v>
      </c>
      <c r="C36">
        <v>2010</v>
      </c>
      <c r="D36" s="3">
        <v>27851</v>
      </c>
    </row>
    <row r="37" spans="1:4" x14ac:dyDescent="0.2">
      <c r="A37" t="s">
        <v>1</v>
      </c>
      <c r="B37" t="s">
        <v>12</v>
      </c>
      <c r="C37">
        <v>2011</v>
      </c>
      <c r="D37" s="3">
        <v>31045</v>
      </c>
    </row>
    <row r="38" spans="1:4" x14ac:dyDescent="0.2">
      <c r="A38" t="s">
        <v>1</v>
      </c>
      <c r="B38" t="s">
        <v>12</v>
      </c>
      <c r="C38">
        <v>2012</v>
      </c>
      <c r="D38" s="3">
        <v>35281</v>
      </c>
    </row>
    <row r="39" spans="1:4" x14ac:dyDescent="0.2">
      <c r="A39" t="s">
        <v>1</v>
      </c>
      <c r="B39" t="s">
        <v>12</v>
      </c>
      <c r="C39">
        <v>2013</v>
      </c>
      <c r="D39" s="3">
        <v>39580</v>
      </c>
    </row>
    <row r="40" spans="1:4" x14ac:dyDescent="0.2">
      <c r="A40" t="s">
        <v>1</v>
      </c>
      <c r="B40" t="s">
        <v>12</v>
      </c>
      <c r="C40">
        <v>2014</v>
      </c>
      <c r="D40" s="3">
        <v>43579</v>
      </c>
    </row>
    <row r="41" spans="1:4" x14ac:dyDescent="0.2">
      <c r="A41" t="s">
        <v>1</v>
      </c>
      <c r="B41" t="s">
        <v>12</v>
      </c>
      <c r="C41">
        <v>2015</v>
      </c>
      <c r="D41" s="3">
        <v>47706</v>
      </c>
    </row>
    <row r="42" spans="1:4" x14ac:dyDescent="0.2">
      <c r="A42" t="s">
        <v>1</v>
      </c>
      <c r="B42" t="s">
        <v>12</v>
      </c>
      <c r="C42">
        <v>2016</v>
      </c>
      <c r="D42" s="3">
        <v>51443</v>
      </c>
    </row>
    <row r="43" spans="1:4" x14ac:dyDescent="0.2">
      <c r="A43" t="s">
        <v>1</v>
      </c>
      <c r="B43" t="s">
        <v>13</v>
      </c>
      <c r="C43">
        <v>2007</v>
      </c>
      <c r="D43" s="3">
        <v>6274</v>
      </c>
    </row>
    <row r="44" spans="1:4" x14ac:dyDescent="0.2">
      <c r="A44" t="s">
        <v>1</v>
      </c>
      <c r="B44" t="s">
        <v>13</v>
      </c>
      <c r="C44">
        <v>2008</v>
      </c>
      <c r="D44" s="3">
        <v>6678</v>
      </c>
    </row>
    <row r="45" spans="1:4" x14ac:dyDescent="0.2">
      <c r="A45" t="s">
        <v>1</v>
      </c>
      <c r="B45" t="s">
        <v>13</v>
      </c>
      <c r="C45">
        <v>2009</v>
      </c>
      <c r="D45" s="3">
        <v>7034</v>
      </c>
    </row>
    <row r="46" spans="1:4" x14ac:dyDescent="0.2">
      <c r="A46" t="s">
        <v>1</v>
      </c>
      <c r="B46" t="s">
        <v>13</v>
      </c>
      <c r="C46">
        <v>2010</v>
      </c>
      <c r="D46" s="3">
        <v>7494</v>
      </c>
    </row>
    <row r="47" spans="1:4" x14ac:dyDescent="0.2">
      <c r="A47" t="s">
        <v>1</v>
      </c>
      <c r="B47" t="s">
        <v>13</v>
      </c>
      <c r="C47">
        <v>2011</v>
      </c>
      <c r="D47" s="3">
        <v>8032</v>
      </c>
    </row>
    <row r="48" spans="1:4" x14ac:dyDescent="0.2">
      <c r="A48" t="s">
        <v>1</v>
      </c>
      <c r="B48" t="s">
        <v>13</v>
      </c>
      <c r="C48">
        <v>2012</v>
      </c>
      <c r="D48" s="3">
        <v>8816</v>
      </c>
    </row>
    <row r="49" spans="1:4" x14ac:dyDescent="0.2">
      <c r="A49" t="s">
        <v>1</v>
      </c>
      <c r="B49" t="s">
        <v>13</v>
      </c>
      <c r="C49">
        <v>2013</v>
      </c>
      <c r="D49" s="3">
        <v>9615</v>
      </c>
    </row>
    <row r="50" spans="1:4" x14ac:dyDescent="0.2">
      <c r="A50" t="s">
        <v>1</v>
      </c>
      <c r="B50" t="s">
        <v>13</v>
      </c>
      <c r="C50">
        <v>2014</v>
      </c>
      <c r="D50" s="3">
        <v>10296</v>
      </c>
    </row>
    <row r="51" spans="1:4" x14ac:dyDescent="0.2">
      <c r="A51" t="s">
        <v>1</v>
      </c>
      <c r="B51" t="s">
        <v>13</v>
      </c>
      <c r="C51">
        <v>2015</v>
      </c>
      <c r="D51" s="3">
        <v>10952</v>
      </c>
    </row>
    <row r="52" spans="1:4" x14ac:dyDescent="0.2">
      <c r="A52" t="s">
        <v>1</v>
      </c>
      <c r="B52" t="s">
        <v>13</v>
      </c>
      <c r="C52">
        <v>2016</v>
      </c>
      <c r="D52" s="3">
        <v>11596</v>
      </c>
    </row>
    <row r="53" spans="1:4" x14ac:dyDescent="0.2">
      <c r="A53" t="s">
        <v>72</v>
      </c>
      <c r="B53" t="s">
        <v>0</v>
      </c>
      <c r="C53">
        <v>1997</v>
      </c>
      <c r="D53" s="3">
        <v>1091</v>
      </c>
    </row>
    <row r="54" spans="1:4" x14ac:dyDescent="0.2">
      <c r="A54" t="s">
        <v>72</v>
      </c>
      <c r="B54" t="s">
        <v>0</v>
      </c>
      <c r="C54">
        <v>1998</v>
      </c>
      <c r="D54" s="3">
        <v>1181</v>
      </c>
    </row>
    <row r="55" spans="1:4" x14ac:dyDescent="0.2">
      <c r="A55" t="s">
        <v>72</v>
      </c>
      <c r="B55" t="s">
        <v>0</v>
      </c>
      <c r="C55">
        <v>1999</v>
      </c>
      <c r="D55" s="3">
        <v>1296</v>
      </c>
    </row>
    <row r="56" spans="1:4" x14ac:dyDescent="0.2">
      <c r="A56" t="s">
        <v>72</v>
      </c>
      <c r="B56" t="s">
        <v>0</v>
      </c>
      <c r="C56">
        <v>2000</v>
      </c>
      <c r="D56" s="3">
        <v>1425</v>
      </c>
    </row>
    <row r="57" spans="1:4" x14ac:dyDescent="0.2">
      <c r="A57" t="s">
        <v>72</v>
      </c>
      <c r="B57" t="s">
        <v>0</v>
      </c>
      <c r="C57">
        <v>2001</v>
      </c>
      <c r="D57" s="3">
        <v>1597</v>
      </c>
    </row>
    <row r="58" spans="1:4" x14ac:dyDescent="0.2">
      <c r="A58" t="s">
        <v>72</v>
      </c>
      <c r="B58" t="s">
        <v>0</v>
      </c>
      <c r="C58">
        <v>2002</v>
      </c>
      <c r="D58" s="3">
        <v>1597</v>
      </c>
    </row>
    <row r="59" spans="1:4" x14ac:dyDescent="0.2">
      <c r="A59" t="s">
        <v>72</v>
      </c>
      <c r="B59" t="s">
        <v>0</v>
      </c>
      <c r="C59">
        <v>2004</v>
      </c>
      <c r="D59" s="3">
        <v>2251</v>
      </c>
    </row>
    <row r="60" spans="1:4" x14ac:dyDescent="0.2">
      <c r="A60" t="s">
        <v>72</v>
      </c>
      <c r="B60" t="s">
        <v>0</v>
      </c>
      <c r="C60">
        <v>2005</v>
      </c>
      <c r="D60" s="3">
        <v>2358</v>
      </c>
    </row>
    <row r="61" spans="1:4" x14ac:dyDescent="0.2">
      <c r="A61" t="s">
        <v>72</v>
      </c>
      <c r="B61" t="s">
        <v>0</v>
      </c>
      <c r="C61">
        <v>2006</v>
      </c>
      <c r="D61" s="3">
        <v>2854</v>
      </c>
    </row>
    <row r="62" spans="1:4" x14ac:dyDescent="0.2">
      <c r="A62" t="s">
        <v>72</v>
      </c>
      <c r="B62" t="s">
        <v>0</v>
      </c>
      <c r="C62">
        <v>2007</v>
      </c>
      <c r="D62" s="3">
        <v>3416</v>
      </c>
    </row>
    <row r="63" spans="1:4" x14ac:dyDescent="0.2">
      <c r="A63" t="s">
        <v>72</v>
      </c>
      <c r="B63" t="s">
        <v>0</v>
      </c>
      <c r="C63">
        <v>2008</v>
      </c>
      <c r="D63" s="3">
        <v>4055</v>
      </c>
    </row>
    <row r="64" spans="1:4" x14ac:dyDescent="0.2">
      <c r="A64" t="s">
        <v>72</v>
      </c>
      <c r="B64" t="s">
        <v>0</v>
      </c>
      <c r="C64">
        <v>2009</v>
      </c>
      <c r="D64" s="3">
        <v>4567</v>
      </c>
    </row>
    <row r="65" spans="1:5" x14ac:dyDescent="0.2">
      <c r="A65" t="s">
        <v>72</v>
      </c>
      <c r="B65" t="s">
        <v>0</v>
      </c>
      <c r="C65">
        <v>2010</v>
      </c>
      <c r="D65" s="3">
        <v>5099</v>
      </c>
    </row>
    <row r="66" spans="1:5" x14ac:dyDescent="0.2">
      <c r="A66" t="s">
        <v>72</v>
      </c>
      <c r="B66" t="s">
        <v>0</v>
      </c>
      <c r="C66">
        <v>2011</v>
      </c>
      <c r="D66" s="3">
        <v>5606</v>
      </c>
    </row>
    <row r="67" spans="1:5" x14ac:dyDescent="0.2">
      <c r="A67" t="s">
        <v>72</v>
      </c>
      <c r="B67" t="s">
        <v>0</v>
      </c>
      <c r="C67">
        <v>2012</v>
      </c>
      <c r="D67" s="3">
        <v>5851</v>
      </c>
    </row>
    <row r="68" spans="1:5" x14ac:dyDescent="0.2">
      <c r="A68" t="s">
        <v>72</v>
      </c>
      <c r="B68" t="s">
        <v>0</v>
      </c>
      <c r="C68">
        <v>2013</v>
      </c>
      <c r="D68" s="3">
        <v>6207</v>
      </c>
    </row>
    <row r="69" spans="1:5" x14ac:dyDescent="0.2">
      <c r="A69" t="s">
        <v>72</v>
      </c>
      <c r="B69" t="s">
        <v>0</v>
      </c>
      <c r="C69">
        <v>2014</v>
      </c>
      <c r="D69" s="3">
        <v>6697</v>
      </c>
    </row>
    <row r="70" spans="1:5" x14ac:dyDescent="0.2">
      <c r="A70" t="s">
        <v>72</v>
      </c>
      <c r="B70" t="s">
        <v>0</v>
      </c>
      <c r="C70">
        <v>2015</v>
      </c>
      <c r="D70" s="3">
        <v>7171</v>
      </c>
    </row>
    <row r="71" spans="1:5" x14ac:dyDescent="0.2">
      <c r="A71" t="s">
        <v>72</v>
      </c>
      <c r="B71" t="s">
        <v>0</v>
      </c>
      <c r="C71">
        <v>2016</v>
      </c>
      <c r="D71" s="3">
        <v>9646</v>
      </c>
    </row>
    <row r="72" spans="1:5" x14ac:dyDescent="0.2">
      <c r="A72" t="s">
        <v>72</v>
      </c>
      <c r="B72" t="s">
        <v>0</v>
      </c>
      <c r="C72">
        <v>2017</v>
      </c>
      <c r="D72" s="3">
        <v>10145</v>
      </c>
    </row>
    <row r="73" spans="1:5" x14ac:dyDescent="0.2">
      <c r="A73" t="s">
        <v>72</v>
      </c>
      <c r="B73" t="s">
        <v>10</v>
      </c>
      <c r="C73">
        <v>1997</v>
      </c>
      <c r="D73" s="16">
        <f>E73*0.8</f>
        <v>8244</v>
      </c>
      <c r="E73" s="3">
        <v>10305</v>
      </c>
    </row>
    <row r="74" spans="1:5" x14ac:dyDescent="0.2">
      <c r="A74" t="s">
        <v>72</v>
      </c>
      <c r="B74" t="s">
        <v>10</v>
      </c>
      <c r="C74">
        <v>1998</v>
      </c>
      <c r="D74" s="16">
        <f t="shared" ref="D74:D92" si="0">E74*0.8</f>
        <v>9104</v>
      </c>
      <c r="E74" s="3">
        <v>11380</v>
      </c>
    </row>
    <row r="75" spans="1:5" x14ac:dyDescent="0.2">
      <c r="A75" t="s">
        <v>72</v>
      </c>
      <c r="B75" t="s">
        <v>10</v>
      </c>
      <c r="C75">
        <v>1999</v>
      </c>
      <c r="D75" s="16">
        <f t="shared" si="0"/>
        <v>10778.400000000001</v>
      </c>
      <c r="E75" s="3">
        <v>13473</v>
      </c>
    </row>
    <row r="76" spans="1:5" x14ac:dyDescent="0.2">
      <c r="A76" t="s">
        <v>72</v>
      </c>
      <c r="B76" t="s">
        <v>10</v>
      </c>
      <c r="C76">
        <v>2000</v>
      </c>
      <c r="D76" s="16">
        <f t="shared" si="0"/>
        <v>12776.800000000001</v>
      </c>
      <c r="E76" s="3">
        <v>15971</v>
      </c>
    </row>
    <row r="77" spans="1:5" x14ac:dyDescent="0.2">
      <c r="A77" t="s">
        <v>72</v>
      </c>
      <c r="B77" t="s">
        <v>10</v>
      </c>
      <c r="C77">
        <v>2001</v>
      </c>
      <c r="D77" s="16">
        <f t="shared" si="0"/>
        <v>14844.800000000001</v>
      </c>
      <c r="E77" s="3">
        <v>18556</v>
      </c>
    </row>
    <row r="78" spans="1:5" x14ac:dyDescent="0.2">
      <c r="A78" t="s">
        <v>72</v>
      </c>
      <c r="B78" t="s">
        <v>10</v>
      </c>
      <c r="C78">
        <v>2002</v>
      </c>
      <c r="D78" s="16">
        <f t="shared" si="0"/>
        <v>16782.400000000001</v>
      </c>
      <c r="E78" s="3">
        <v>20978</v>
      </c>
    </row>
    <row r="79" spans="1:5" x14ac:dyDescent="0.2">
      <c r="A79" t="s">
        <v>72</v>
      </c>
      <c r="B79" t="s">
        <v>10</v>
      </c>
      <c r="C79">
        <v>2004</v>
      </c>
      <c r="D79" s="16">
        <f t="shared" si="0"/>
        <v>20140.800000000003</v>
      </c>
      <c r="E79" s="3">
        <v>25176</v>
      </c>
    </row>
    <row r="80" spans="1:5" x14ac:dyDescent="0.2">
      <c r="A80" t="s">
        <v>72</v>
      </c>
      <c r="B80" t="s">
        <v>10</v>
      </c>
      <c r="C80">
        <v>2005</v>
      </c>
      <c r="D80" s="16">
        <f t="shared" si="0"/>
        <v>21392.800000000003</v>
      </c>
      <c r="E80" s="3">
        <v>26741</v>
      </c>
    </row>
    <row r="81" spans="1:5" x14ac:dyDescent="0.2">
      <c r="A81" t="s">
        <v>72</v>
      </c>
      <c r="B81" t="s">
        <v>10</v>
      </c>
      <c r="C81">
        <v>2006</v>
      </c>
      <c r="D81" s="16">
        <f t="shared" si="0"/>
        <v>23080.800000000003</v>
      </c>
      <c r="E81" s="3">
        <v>28851</v>
      </c>
    </row>
    <row r="82" spans="1:5" x14ac:dyDescent="0.2">
      <c r="A82" t="s">
        <v>72</v>
      </c>
      <c r="B82" t="s">
        <v>10</v>
      </c>
      <c r="C82">
        <v>2007</v>
      </c>
      <c r="D82" s="16">
        <f t="shared" si="0"/>
        <v>24860.800000000003</v>
      </c>
      <c r="E82" s="3">
        <v>31076</v>
      </c>
    </row>
    <row r="83" spans="1:5" x14ac:dyDescent="0.2">
      <c r="A83" t="s">
        <v>72</v>
      </c>
      <c r="B83" t="s">
        <v>10</v>
      </c>
      <c r="C83">
        <v>2008</v>
      </c>
      <c r="D83" s="16">
        <f t="shared" si="0"/>
        <v>27076.800000000003</v>
      </c>
      <c r="E83" s="3">
        <v>33846</v>
      </c>
    </row>
    <row r="84" spans="1:5" x14ac:dyDescent="0.2">
      <c r="A84" t="s">
        <v>72</v>
      </c>
      <c r="B84" t="s">
        <v>10</v>
      </c>
      <c r="C84">
        <v>2009</v>
      </c>
      <c r="D84" s="16">
        <f t="shared" si="0"/>
        <v>28426.400000000001</v>
      </c>
      <c r="E84" s="3">
        <v>35533</v>
      </c>
    </row>
    <row r="85" spans="1:5" x14ac:dyDescent="0.2">
      <c r="A85" t="s">
        <v>72</v>
      </c>
      <c r="B85" t="s">
        <v>10</v>
      </c>
      <c r="C85">
        <v>2010</v>
      </c>
      <c r="D85" s="16">
        <f t="shared" si="0"/>
        <v>29764.800000000003</v>
      </c>
      <c r="E85" s="3">
        <v>37206</v>
      </c>
    </row>
    <row r="86" spans="1:5" x14ac:dyDescent="0.2">
      <c r="A86" t="s">
        <v>72</v>
      </c>
      <c r="B86" t="s">
        <v>10</v>
      </c>
      <c r="C86">
        <v>2011</v>
      </c>
      <c r="D86" s="16">
        <f t="shared" si="0"/>
        <v>31227.200000000001</v>
      </c>
      <c r="E86" s="3">
        <v>39034</v>
      </c>
    </row>
    <row r="87" spans="1:5" x14ac:dyDescent="0.2">
      <c r="A87" t="s">
        <v>72</v>
      </c>
      <c r="B87" t="s">
        <v>10</v>
      </c>
      <c r="C87">
        <v>2012</v>
      </c>
      <c r="D87" s="16">
        <f t="shared" si="0"/>
        <v>32186.400000000001</v>
      </c>
      <c r="E87" s="3">
        <v>40233</v>
      </c>
    </row>
    <row r="88" spans="1:5" x14ac:dyDescent="0.2">
      <c r="A88" t="s">
        <v>72</v>
      </c>
      <c r="B88" t="s">
        <v>10</v>
      </c>
      <c r="C88">
        <v>2013</v>
      </c>
      <c r="D88" s="16">
        <f t="shared" si="0"/>
        <v>33033.599999999999</v>
      </c>
      <c r="E88" s="3">
        <v>41292</v>
      </c>
    </row>
    <row r="89" spans="1:5" x14ac:dyDescent="0.2">
      <c r="A89" t="s">
        <v>72</v>
      </c>
      <c r="B89" t="s">
        <v>10</v>
      </c>
      <c r="C89">
        <v>2014</v>
      </c>
      <c r="D89" s="16">
        <f t="shared" si="0"/>
        <v>34097.599999999999</v>
      </c>
      <c r="E89" s="3">
        <v>42622</v>
      </c>
    </row>
    <row r="90" spans="1:5" x14ac:dyDescent="0.2">
      <c r="A90" t="s">
        <v>72</v>
      </c>
      <c r="B90" t="s">
        <v>10</v>
      </c>
      <c r="C90">
        <v>2015</v>
      </c>
      <c r="D90" s="16">
        <f t="shared" si="0"/>
        <v>35415.200000000004</v>
      </c>
      <c r="E90" s="3">
        <v>44269</v>
      </c>
    </row>
    <row r="91" spans="1:5" x14ac:dyDescent="0.2">
      <c r="A91" t="s">
        <v>72</v>
      </c>
      <c r="B91" t="s">
        <v>10</v>
      </c>
      <c r="C91">
        <v>2016</v>
      </c>
      <c r="D91" s="16">
        <f t="shared" si="0"/>
        <v>36912.800000000003</v>
      </c>
      <c r="E91" s="3">
        <v>46141</v>
      </c>
    </row>
    <row r="92" spans="1:5" x14ac:dyDescent="0.2">
      <c r="A92" t="s">
        <v>72</v>
      </c>
      <c r="B92" t="s">
        <v>10</v>
      </c>
      <c r="C92">
        <v>2017</v>
      </c>
      <c r="D92" s="16">
        <f t="shared" si="0"/>
        <v>38982.400000000001</v>
      </c>
      <c r="E92" s="3">
        <v>48728</v>
      </c>
    </row>
    <row r="93" spans="1:5" x14ac:dyDescent="0.2">
      <c r="A93" t="s">
        <v>72</v>
      </c>
      <c r="B93" t="s">
        <v>11</v>
      </c>
      <c r="C93">
        <v>1997</v>
      </c>
      <c r="D93" s="16">
        <f>E73-D73</f>
        <v>2061</v>
      </c>
    </row>
    <row r="94" spans="1:5" x14ac:dyDescent="0.2">
      <c r="A94" t="s">
        <v>72</v>
      </c>
      <c r="B94" t="s">
        <v>11</v>
      </c>
      <c r="C94">
        <v>1998</v>
      </c>
      <c r="D94" s="16">
        <f t="shared" ref="D94:D112" si="1">E74-D74</f>
        <v>2276</v>
      </c>
    </row>
    <row r="95" spans="1:5" x14ac:dyDescent="0.2">
      <c r="A95" t="s">
        <v>72</v>
      </c>
      <c r="B95" t="s">
        <v>11</v>
      </c>
      <c r="C95">
        <v>1999</v>
      </c>
      <c r="D95" s="16">
        <f t="shared" si="1"/>
        <v>2694.5999999999985</v>
      </c>
    </row>
    <row r="96" spans="1:5" x14ac:dyDescent="0.2">
      <c r="A96" t="s">
        <v>72</v>
      </c>
      <c r="B96" t="s">
        <v>11</v>
      </c>
      <c r="C96">
        <v>2000</v>
      </c>
      <c r="D96" s="16">
        <f t="shared" si="1"/>
        <v>3194.1999999999989</v>
      </c>
    </row>
    <row r="97" spans="1:4" x14ac:dyDescent="0.2">
      <c r="A97" t="s">
        <v>72</v>
      </c>
      <c r="B97" t="s">
        <v>11</v>
      </c>
      <c r="C97">
        <v>2001</v>
      </c>
      <c r="D97" s="16">
        <f t="shared" si="1"/>
        <v>3711.1999999999989</v>
      </c>
    </row>
    <row r="98" spans="1:4" x14ac:dyDescent="0.2">
      <c r="A98" t="s">
        <v>72</v>
      </c>
      <c r="B98" t="s">
        <v>11</v>
      </c>
      <c r="C98">
        <v>2002</v>
      </c>
      <c r="D98" s="16">
        <f t="shared" si="1"/>
        <v>4195.5999999999985</v>
      </c>
    </row>
    <row r="99" spans="1:4" x14ac:dyDescent="0.2">
      <c r="A99" t="s">
        <v>72</v>
      </c>
      <c r="B99" t="s">
        <v>11</v>
      </c>
      <c r="C99">
        <v>2004</v>
      </c>
      <c r="D99" s="16">
        <f t="shared" si="1"/>
        <v>5035.1999999999971</v>
      </c>
    </row>
    <row r="100" spans="1:4" x14ac:dyDescent="0.2">
      <c r="A100" t="s">
        <v>72</v>
      </c>
      <c r="B100" t="s">
        <v>11</v>
      </c>
      <c r="C100">
        <v>2005</v>
      </c>
      <c r="D100" s="16">
        <f t="shared" si="1"/>
        <v>5348.1999999999971</v>
      </c>
    </row>
    <row r="101" spans="1:4" x14ac:dyDescent="0.2">
      <c r="A101" t="s">
        <v>72</v>
      </c>
      <c r="B101" t="s">
        <v>11</v>
      </c>
      <c r="C101">
        <v>2006</v>
      </c>
      <c r="D101" s="16">
        <f t="shared" si="1"/>
        <v>5770.1999999999971</v>
      </c>
    </row>
    <row r="102" spans="1:4" x14ac:dyDescent="0.2">
      <c r="A102" t="s">
        <v>72</v>
      </c>
      <c r="B102" t="s">
        <v>11</v>
      </c>
      <c r="C102">
        <v>2007</v>
      </c>
      <c r="D102" s="16">
        <f t="shared" si="1"/>
        <v>6215.1999999999971</v>
      </c>
    </row>
    <row r="103" spans="1:4" x14ac:dyDescent="0.2">
      <c r="A103" t="s">
        <v>72</v>
      </c>
      <c r="B103" t="s">
        <v>11</v>
      </c>
      <c r="C103">
        <v>2008</v>
      </c>
      <c r="D103" s="16">
        <f t="shared" si="1"/>
        <v>6769.1999999999971</v>
      </c>
    </row>
    <row r="104" spans="1:4" x14ac:dyDescent="0.2">
      <c r="A104" t="s">
        <v>72</v>
      </c>
      <c r="B104" t="s">
        <v>11</v>
      </c>
      <c r="C104">
        <v>2009</v>
      </c>
      <c r="D104" s="16">
        <f t="shared" si="1"/>
        <v>7106.5999999999985</v>
      </c>
    </row>
    <row r="105" spans="1:4" x14ac:dyDescent="0.2">
      <c r="A105" t="s">
        <v>72</v>
      </c>
      <c r="B105" t="s">
        <v>11</v>
      </c>
      <c r="C105">
        <v>2010</v>
      </c>
      <c r="D105" s="16">
        <f t="shared" si="1"/>
        <v>7441.1999999999971</v>
      </c>
    </row>
    <row r="106" spans="1:4" x14ac:dyDescent="0.2">
      <c r="A106" t="s">
        <v>72</v>
      </c>
      <c r="B106" t="s">
        <v>11</v>
      </c>
      <c r="C106">
        <v>2011</v>
      </c>
      <c r="D106" s="16">
        <f t="shared" si="1"/>
        <v>7806.7999999999993</v>
      </c>
    </row>
    <row r="107" spans="1:4" x14ac:dyDescent="0.2">
      <c r="A107" t="s">
        <v>72</v>
      </c>
      <c r="B107" t="s">
        <v>11</v>
      </c>
      <c r="C107">
        <v>2012</v>
      </c>
      <c r="D107" s="16">
        <f t="shared" si="1"/>
        <v>8046.5999999999985</v>
      </c>
    </row>
    <row r="108" spans="1:4" x14ac:dyDescent="0.2">
      <c r="A108" t="s">
        <v>72</v>
      </c>
      <c r="B108" t="s">
        <v>11</v>
      </c>
      <c r="C108">
        <v>2013</v>
      </c>
      <c r="D108" s="16">
        <f t="shared" si="1"/>
        <v>8258.4000000000015</v>
      </c>
    </row>
    <row r="109" spans="1:4" x14ac:dyDescent="0.2">
      <c r="A109" t="s">
        <v>72</v>
      </c>
      <c r="B109" t="s">
        <v>11</v>
      </c>
      <c r="C109">
        <v>2014</v>
      </c>
      <c r="D109" s="16">
        <f t="shared" si="1"/>
        <v>8524.4000000000015</v>
      </c>
    </row>
    <row r="110" spans="1:4" x14ac:dyDescent="0.2">
      <c r="A110" t="s">
        <v>72</v>
      </c>
      <c r="B110" t="s">
        <v>11</v>
      </c>
      <c r="C110">
        <v>2015</v>
      </c>
      <c r="D110" s="16">
        <f t="shared" si="1"/>
        <v>8853.7999999999956</v>
      </c>
    </row>
    <row r="111" spans="1:4" x14ac:dyDescent="0.2">
      <c r="A111" t="s">
        <v>72</v>
      </c>
      <c r="B111" t="s">
        <v>11</v>
      </c>
      <c r="C111">
        <v>2016</v>
      </c>
      <c r="D111" s="16">
        <f t="shared" si="1"/>
        <v>9228.1999999999971</v>
      </c>
    </row>
    <row r="112" spans="1:4" x14ac:dyDescent="0.2">
      <c r="A112" t="s">
        <v>72</v>
      </c>
      <c r="B112" t="s">
        <v>11</v>
      </c>
      <c r="C112">
        <v>2017</v>
      </c>
      <c r="D112" s="16">
        <f t="shared" si="1"/>
        <v>9745.5999999999985</v>
      </c>
    </row>
    <row r="113" spans="1:5" x14ac:dyDescent="0.2">
      <c r="A113" t="s">
        <v>72</v>
      </c>
      <c r="B113" t="s">
        <v>12</v>
      </c>
      <c r="C113">
        <v>1997</v>
      </c>
      <c r="D113" s="16">
        <f>E113*0.8</f>
        <v>1971.2</v>
      </c>
      <c r="E113" s="3">
        <v>2464</v>
      </c>
    </row>
    <row r="114" spans="1:5" x14ac:dyDescent="0.2">
      <c r="A114" t="s">
        <v>72</v>
      </c>
      <c r="B114" t="s">
        <v>12</v>
      </c>
      <c r="C114">
        <v>1998</v>
      </c>
      <c r="D114" s="16">
        <f t="shared" ref="D114:D132" si="2">E114*0.8</f>
        <v>2200</v>
      </c>
      <c r="E114" s="3">
        <v>2750</v>
      </c>
    </row>
    <row r="115" spans="1:5" x14ac:dyDescent="0.2">
      <c r="A115" t="s">
        <v>72</v>
      </c>
      <c r="B115" t="s">
        <v>12</v>
      </c>
      <c r="C115">
        <v>1999</v>
      </c>
      <c r="D115" s="16">
        <f t="shared" si="2"/>
        <v>2468</v>
      </c>
      <c r="E115" s="3">
        <v>3085</v>
      </c>
    </row>
    <row r="116" spans="1:5" x14ac:dyDescent="0.2">
      <c r="A116" t="s">
        <v>72</v>
      </c>
      <c r="B116" t="s">
        <v>12</v>
      </c>
      <c r="C116">
        <v>2000</v>
      </c>
      <c r="D116" s="16">
        <f t="shared" si="2"/>
        <v>2772.8</v>
      </c>
      <c r="E116" s="3">
        <v>3466</v>
      </c>
    </row>
    <row r="117" spans="1:5" x14ac:dyDescent="0.2">
      <c r="A117" t="s">
        <v>72</v>
      </c>
      <c r="B117" t="s">
        <v>12</v>
      </c>
      <c r="C117">
        <v>2001</v>
      </c>
      <c r="D117" s="16">
        <f t="shared" si="2"/>
        <v>3139.2000000000003</v>
      </c>
      <c r="E117" s="3">
        <v>3924</v>
      </c>
    </row>
    <row r="118" spans="1:5" x14ac:dyDescent="0.2">
      <c r="A118" t="s">
        <v>72</v>
      </c>
      <c r="B118" t="s">
        <v>12</v>
      </c>
      <c r="C118">
        <v>2002</v>
      </c>
      <c r="D118" s="16">
        <f t="shared" si="2"/>
        <v>3619.2000000000003</v>
      </c>
      <c r="E118" s="3">
        <v>4524</v>
      </c>
    </row>
    <row r="119" spans="1:5" x14ac:dyDescent="0.2">
      <c r="A119" t="s">
        <v>72</v>
      </c>
      <c r="B119" t="s">
        <v>12</v>
      </c>
      <c r="C119">
        <v>2004</v>
      </c>
      <c r="D119" s="16">
        <f t="shared" si="2"/>
        <v>4272.8</v>
      </c>
      <c r="E119" s="3">
        <v>5341</v>
      </c>
    </row>
    <row r="120" spans="1:5" x14ac:dyDescent="0.2">
      <c r="A120" t="s">
        <v>72</v>
      </c>
      <c r="B120" t="s">
        <v>12</v>
      </c>
      <c r="C120">
        <v>2005</v>
      </c>
      <c r="D120" s="16">
        <f t="shared" si="2"/>
        <v>4591.2</v>
      </c>
      <c r="E120" s="3">
        <v>5739</v>
      </c>
    </row>
    <row r="121" spans="1:5" x14ac:dyDescent="0.2">
      <c r="A121" t="s">
        <v>72</v>
      </c>
      <c r="B121" t="s">
        <v>12</v>
      </c>
      <c r="C121">
        <v>2006</v>
      </c>
      <c r="D121" s="16">
        <f t="shared" si="2"/>
        <v>4972.8</v>
      </c>
      <c r="E121" s="3">
        <v>6216</v>
      </c>
    </row>
    <row r="122" spans="1:5" x14ac:dyDescent="0.2">
      <c r="A122" t="s">
        <v>72</v>
      </c>
      <c r="B122" t="s">
        <v>12</v>
      </c>
      <c r="C122">
        <v>2007</v>
      </c>
      <c r="D122" s="16">
        <f t="shared" si="2"/>
        <v>5470.4000000000005</v>
      </c>
      <c r="E122" s="3">
        <v>6838</v>
      </c>
    </row>
    <row r="123" spans="1:5" x14ac:dyDescent="0.2">
      <c r="A123" t="s">
        <v>72</v>
      </c>
      <c r="B123" t="s">
        <v>12</v>
      </c>
      <c r="C123">
        <v>2008</v>
      </c>
      <c r="D123" s="16">
        <f t="shared" si="2"/>
        <v>5964.8</v>
      </c>
      <c r="E123" s="3">
        <v>7456</v>
      </c>
    </row>
    <row r="124" spans="1:5" x14ac:dyDescent="0.2">
      <c r="A124" t="s">
        <v>72</v>
      </c>
      <c r="B124" t="s">
        <v>12</v>
      </c>
      <c r="C124">
        <v>2009</v>
      </c>
      <c r="D124" s="16">
        <f t="shared" si="2"/>
        <v>6419.2000000000007</v>
      </c>
      <c r="E124" s="3">
        <v>8024</v>
      </c>
    </row>
    <row r="125" spans="1:5" x14ac:dyDescent="0.2">
      <c r="A125" t="s">
        <v>72</v>
      </c>
      <c r="B125" t="s">
        <v>12</v>
      </c>
      <c r="C125">
        <v>2010</v>
      </c>
      <c r="D125" s="16">
        <f t="shared" si="2"/>
        <v>6743.2000000000007</v>
      </c>
      <c r="E125" s="3">
        <v>8429</v>
      </c>
    </row>
    <row r="126" spans="1:5" x14ac:dyDescent="0.2">
      <c r="A126" t="s">
        <v>72</v>
      </c>
      <c r="B126" t="s">
        <v>12</v>
      </c>
      <c r="C126">
        <v>2011</v>
      </c>
      <c r="D126" s="16">
        <f t="shared" si="2"/>
        <v>7085.6</v>
      </c>
      <c r="E126" s="3">
        <v>8857</v>
      </c>
    </row>
    <row r="127" spans="1:5" x14ac:dyDescent="0.2">
      <c r="A127" t="s">
        <v>72</v>
      </c>
      <c r="B127" t="s">
        <v>12</v>
      </c>
      <c r="C127">
        <v>2012</v>
      </c>
      <c r="D127" s="16">
        <f t="shared" si="2"/>
        <v>7134.4000000000005</v>
      </c>
      <c r="E127" s="3">
        <v>8918</v>
      </c>
    </row>
    <row r="128" spans="1:5" x14ac:dyDescent="0.2">
      <c r="A128" t="s">
        <v>72</v>
      </c>
      <c r="B128" t="s">
        <v>12</v>
      </c>
      <c r="C128">
        <v>2013</v>
      </c>
      <c r="D128" s="16">
        <f t="shared" si="2"/>
        <v>7270.4000000000005</v>
      </c>
      <c r="E128" s="3">
        <v>9088</v>
      </c>
    </row>
    <row r="129" spans="1:5" x14ac:dyDescent="0.2">
      <c r="A129" t="s">
        <v>72</v>
      </c>
      <c r="B129" t="s">
        <v>12</v>
      </c>
      <c r="C129">
        <v>2014</v>
      </c>
      <c r="D129" s="16">
        <f t="shared" si="2"/>
        <v>7417.6</v>
      </c>
      <c r="E129" s="3">
        <v>9272</v>
      </c>
    </row>
    <row r="130" spans="1:5" x14ac:dyDescent="0.2">
      <c r="A130" t="s">
        <v>72</v>
      </c>
      <c r="B130" t="s">
        <v>12</v>
      </c>
      <c r="C130">
        <v>2015</v>
      </c>
      <c r="D130" s="16">
        <f t="shared" si="2"/>
        <v>7615.2000000000007</v>
      </c>
      <c r="E130" s="3">
        <v>9519</v>
      </c>
    </row>
    <row r="131" spans="1:5" x14ac:dyDescent="0.2">
      <c r="A131" t="s">
        <v>72</v>
      </c>
      <c r="B131" t="s">
        <v>12</v>
      </c>
      <c r="C131">
        <v>2016</v>
      </c>
      <c r="D131" s="16">
        <f t="shared" si="2"/>
        <v>7846.4000000000005</v>
      </c>
      <c r="E131" s="3">
        <v>9808</v>
      </c>
    </row>
    <row r="132" spans="1:5" x14ac:dyDescent="0.2">
      <c r="A132" t="s">
        <v>72</v>
      </c>
      <c r="B132" t="s">
        <v>12</v>
      </c>
      <c r="C132">
        <v>2017</v>
      </c>
      <c r="D132" s="16">
        <f t="shared" si="2"/>
        <v>8121.6</v>
      </c>
      <c r="E132" s="3">
        <v>10152</v>
      </c>
    </row>
    <row r="133" spans="1:5" x14ac:dyDescent="0.2">
      <c r="A133" t="s">
        <v>72</v>
      </c>
      <c r="B133" t="s">
        <v>13</v>
      </c>
      <c r="C133">
        <v>1997</v>
      </c>
      <c r="D133" s="16">
        <f>E113-D113</f>
        <v>492.79999999999995</v>
      </c>
    </row>
    <row r="134" spans="1:5" x14ac:dyDescent="0.2">
      <c r="A134" t="s">
        <v>72</v>
      </c>
      <c r="B134" t="s">
        <v>13</v>
      </c>
      <c r="C134">
        <v>1998</v>
      </c>
      <c r="D134" s="16">
        <f t="shared" ref="D134:D152" si="3">E114-D114</f>
        <v>550</v>
      </c>
    </row>
    <row r="135" spans="1:5" x14ac:dyDescent="0.2">
      <c r="A135" t="s">
        <v>72</v>
      </c>
      <c r="B135" t="s">
        <v>13</v>
      </c>
      <c r="C135">
        <v>1999</v>
      </c>
      <c r="D135" s="16">
        <f t="shared" si="3"/>
        <v>617</v>
      </c>
    </row>
    <row r="136" spans="1:5" x14ac:dyDescent="0.2">
      <c r="A136" t="s">
        <v>72</v>
      </c>
      <c r="B136" t="s">
        <v>13</v>
      </c>
      <c r="C136">
        <v>2000</v>
      </c>
      <c r="D136" s="16">
        <f t="shared" si="3"/>
        <v>693.19999999999982</v>
      </c>
    </row>
    <row r="137" spans="1:5" x14ac:dyDescent="0.2">
      <c r="A137" t="s">
        <v>72</v>
      </c>
      <c r="B137" t="s">
        <v>13</v>
      </c>
      <c r="C137">
        <v>2001</v>
      </c>
      <c r="D137" s="16">
        <f t="shared" si="3"/>
        <v>784.79999999999973</v>
      </c>
    </row>
    <row r="138" spans="1:5" x14ac:dyDescent="0.2">
      <c r="A138" t="s">
        <v>72</v>
      </c>
      <c r="B138" t="s">
        <v>13</v>
      </c>
      <c r="C138">
        <v>2002</v>
      </c>
      <c r="D138" s="16">
        <f t="shared" si="3"/>
        <v>904.79999999999973</v>
      </c>
    </row>
    <row r="139" spans="1:5" x14ac:dyDescent="0.2">
      <c r="A139" t="s">
        <v>72</v>
      </c>
      <c r="B139" t="s">
        <v>13</v>
      </c>
      <c r="C139">
        <v>2004</v>
      </c>
      <c r="D139" s="16">
        <f t="shared" si="3"/>
        <v>1068.1999999999998</v>
      </c>
    </row>
    <row r="140" spans="1:5" x14ac:dyDescent="0.2">
      <c r="A140" t="s">
        <v>72</v>
      </c>
      <c r="B140" t="s">
        <v>13</v>
      </c>
      <c r="C140">
        <v>2005</v>
      </c>
      <c r="D140" s="16">
        <f t="shared" si="3"/>
        <v>1147.8000000000002</v>
      </c>
    </row>
    <row r="141" spans="1:5" x14ac:dyDescent="0.2">
      <c r="A141" t="s">
        <v>72</v>
      </c>
      <c r="B141" t="s">
        <v>13</v>
      </c>
      <c r="C141">
        <v>2006</v>
      </c>
      <c r="D141" s="16">
        <f t="shared" si="3"/>
        <v>1243.1999999999998</v>
      </c>
    </row>
    <row r="142" spans="1:5" x14ac:dyDescent="0.2">
      <c r="A142" t="s">
        <v>72</v>
      </c>
      <c r="B142" t="s">
        <v>13</v>
      </c>
      <c r="C142">
        <v>2007</v>
      </c>
      <c r="D142" s="16">
        <f t="shared" si="3"/>
        <v>1367.5999999999995</v>
      </c>
    </row>
    <row r="143" spans="1:5" x14ac:dyDescent="0.2">
      <c r="A143" t="s">
        <v>72</v>
      </c>
      <c r="B143" t="s">
        <v>13</v>
      </c>
      <c r="C143">
        <v>2008</v>
      </c>
      <c r="D143" s="16">
        <f t="shared" si="3"/>
        <v>1491.1999999999998</v>
      </c>
    </row>
    <row r="144" spans="1:5" x14ac:dyDescent="0.2">
      <c r="A144" t="s">
        <v>72</v>
      </c>
      <c r="B144" t="s">
        <v>13</v>
      </c>
      <c r="C144">
        <v>2009</v>
      </c>
      <c r="D144" s="16">
        <f t="shared" si="3"/>
        <v>1604.7999999999993</v>
      </c>
    </row>
    <row r="145" spans="1:4" x14ac:dyDescent="0.2">
      <c r="A145" t="s">
        <v>72</v>
      </c>
      <c r="B145" t="s">
        <v>13</v>
      </c>
      <c r="C145">
        <v>2010</v>
      </c>
      <c r="D145" s="16">
        <f t="shared" si="3"/>
        <v>1685.7999999999993</v>
      </c>
    </row>
    <row r="146" spans="1:4" x14ac:dyDescent="0.2">
      <c r="A146" t="s">
        <v>72</v>
      </c>
      <c r="B146" t="s">
        <v>13</v>
      </c>
      <c r="C146">
        <v>2011</v>
      </c>
      <c r="D146" s="16">
        <f t="shared" si="3"/>
        <v>1771.3999999999996</v>
      </c>
    </row>
    <row r="147" spans="1:4" x14ac:dyDescent="0.2">
      <c r="A147" t="s">
        <v>72</v>
      </c>
      <c r="B147" t="s">
        <v>13</v>
      </c>
      <c r="C147">
        <v>2012</v>
      </c>
      <c r="D147" s="16">
        <f t="shared" si="3"/>
        <v>1783.5999999999995</v>
      </c>
    </row>
    <row r="148" spans="1:4" x14ac:dyDescent="0.2">
      <c r="A148" t="s">
        <v>72</v>
      </c>
      <c r="B148" t="s">
        <v>13</v>
      </c>
      <c r="C148">
        <v>2013</v>
      </c>
      <c r="D148" s="16">
        <f t="shared" si="3"/>
        <v>1817.5999999999995</v>
      </c>
    </row>
    <row r="149" spans="1:4" x14ac:dyDescent="0.2">
      <c r="A149" t="s">
        <v>72</v>
      </c>
      <c r="B149" t="s">
        <v>13</v>
      </c>
      <c r="C149">
        <v>2014</v>
      </c>
      <c r="D149" s="16">
        <f t="shared" si="3"/>
        <v>1854.3999999999996</v>
      </c>
    </row>
    <row r="150" spans="1:4" x14ac:dyDescent="0.2">
      <c r="A150" t="s">
        <v>72</v>
      </c>
      <c r="B150" t="s">
        <v>13</v>
      </c>
      <c r="C150">
        <v>2015</v>
      </c>
      <c r="D150" s="16">
        <f t="shared" si="3"/>
        <v>1903.7999999999993</v>
      </c>
    </row>
    <row r="151" spans="1:4" x14ac:dyDescent="0.2">
      <c r="A151" t="s">
        <v>72</v>
      </c>
      <c r="B151" t="s">
        <v>13</v>
      </c>
      <c r="C151">
        <v>2016</v>
      </c>
      <c r="D151" s="16">
        <f t="shared" si="3"/>
        <v>1961.5999999999995</v>
      </c>
    </row>
    <row r="152" spans="1:4" x14ac:dyDescent="0.2">
      <c r="A152" t="s">
        <v>72</v>
      </c>
      <c r="B152" t="s">
        <v>13</v>
      </c>
      <c r="C152">
        <v>2017</v>
      </c>
      <c r="D152" s="16">
        <f t="shared" si="3"/>
        <v>2030.3999999999996</v>
      </c>
    </row>
    <row r="153" spans="1:4" x14ac:dyDescent="0.2">
      <c r="A153" t="s">
        <v>74</v>
      </c>
      <c r="B153" t="s">
        <v>0</v>
      </c>
      <c r="C153">
        <v>2011</v>
      </c>
      <c r="D153" s="3">
        <v>69681</v>
      </c>
    </row>
    <row r="154" spans="1:4" x14ac:dyDescent="0.2">
      <c r="A154" t="s">
        <v>74</v>
      </c>
      <c r="B154" t="s">
        <v>0</v>
      </c>
      <c r="C154">
        <v>2012</v>
      </c>
      <c r="D154" s="3">
        <v>76780</v>
      </c>
    </row>
    <row r="155" spans="1:4" x14ac:dyDescent="0.2">
      <c r="A155" t="s">
        <v>74</v>
      </c>
      <c r="B155" t="s">
        <v>0</v>
      </c>
      <c r="C155">
        <v>2013</v>
      </c>
      <c r="D155" s="3">
        <v>79780</v>
      </c>
    </row>
    <row r="156" spans="1:4" x14ac:dyDescent="0.2">
      <c r="A156" t="s">
        <v>74</v>
      </c>
      <c r="B156" t="s">
        <v>0</v>
      </c>
      <c r="C156">
        <v>2014</v>
      </c>
      <c r="D156" s="3">
        <v>111534</v>
      </c>
    </row>
    <row r="157" spans="1:4" x14ac:dyDescent="0.2">
      <c r="A157" t="s">
        <v>74</v>
      </c>
      <c r="B157" t="s">
        <v>0</v>
      </c>
      <c r="C157">
        <v>2015</v>
      </c>
      <c r="D157" s="3">
        <v>108222</v>
      </c>
    </row>
    <row r="158" spans="1:4" x14ac:dyDescent="0.2">
      <c r="A158" t="s">
        <v>74</v>
      </c>
      <c r="B158" t="s">
        <v>0</v>
      </c>
      <c r="C158">
        <v>2016</v>
      </c>
      <c r="D158" s="3">
        <v>114591</v>
      </c>
    </row>
    <row r="159" spans="1:4" x14ac:dyDescent="0.2">
      <c r="A159" t="s">
        <v>78</v>
      </c>
      <c r="B159" t="s">
        <v>0</v>
      </c>
      <c r="C159">
        <v>2003</v>
      </c>
      <c r="D159" s="3">
        <v>6005</v>
      </c>
    </row>
    <row r="160" spans="1:4" x14ac:dyDescent="0.2">
      <c r="A160" t="s">
        <v>78</v>
      </c>
      <c r="B160" t="s">
        <v>0</v>
      </c>
      <c r="C160">
        <v>2004</v>
      </c>
      <c r="D160" s="3">
        <v>8575</v>
      </c>
    </row>
    <row r="161" spans="1:4" x14ac:dyDescent="0.2">
      <c r="A161" t="s">
        <v>78</v>
      </c>
      <c r="B161" t="s">
        <v>0</v>
      </c>
      <c r="C161">
        <v>2005</v>
      </c>
      <c r="D161" s="3">
        <v>9487</v>
      </c>
    </row>
    <row r="162" spans="1:4" x14ac:dyDescent="0.2">
      <c r="A162" t="s">
        <v>78</v>
      </c>
      <c r="B162" t="s">
        <v>0</v>
      </c>
      <c r="C162">
        <v>2006</v>
      </c>
      <c r="D162" s="3">
        <v>10150</v>
      </c>
    </row>
    <row r="163" spans="1:4" x14ac:dyDescent="0.2">
      <c r="A163" t="s">
        <v>78</v>
      </c>
      <c r="B163" t="s">
        <v>0</v>
      </c>
      <c r="C163">
        <v>2007</v>
      </c>
      <c r="D163" s="3">
        <v>10125</v>
      </c>
    </row>
    <row r="164" spans="1:4" x14ac:dyDescent="0.2">
      <c r="A164" t="s">
        <v>78</v>
      </c>
      <c r="B164" t="s">
        <v>0</v>
      </c>
      <c r="C164">
        <v>2008</v>
      </c>
      <c r="D164" s="3">
        <v>12431</v>
      </c>
    </row>
    <row r="165" spans="1:4" x14ac:dyDescent="0.2">
      <c r="A165" t="s">
        <v>78</v>
      </c>
      <c r="B165" t="s">
        <v>0</v>
      </c>
      <c r="C165">
        <v>2009</v>
      </c>
      <c r="D165" s="3">
        <v>24700</v>
      </c>
    </row>
    <row r="166" spans="1:4" x14ac:dyDescent="0.2">
      <c r="A166" t="s">
        <v>78</v>
      </c>
      <c r="B166" t="s">
        <v>0</v>
      </c>
      <c r="C166">
        <v>2010</v>
      </c>
      <c r="D166" s="3">
        <v>33586</v>
      </c>
    </row>
    <row r="167" spans="1:4" x14ac:dyDescent="0.2">
      <c r="A167" t="s">
        <v>78</v>
      </c>
      <c r="B167" t="s">
        <v>0</v>
      </c>
      <c r="C167">
        <v>2011</v>
      </c>
      <c r="D167" s="3">
        <v>41659</v>
      </c>
    </row>
    <row r="168" spans="1:4" x14ac:dyDescent="0.2">
      <c r="A168" t="s">
        <v>78</v>
      </c>
      <c r="B168" t="s">
        <v>0</v>
      </c>
      <c r="C168">
        <v>2012</v>
      </c>
      <c r="D168" s="3">
        <v>44248</v>
      </c>
    </row>
    <row r="169" spans="1:4" x14ac:dyDescent="0.2">
      <c r="A169" t="s">
        <v>78</v>
      </c>
      <c r="B169" t="s">
        <v>0</v>
      </c>
      <c r="C169">
        <v>2013</v>
      </c>
      <c r="D169" s="3">
        <v>48369</v>
      </c>
    </row>
    <row r="170" spans="1:4" x14ac:dyDescent="0.2">
      <c r="A170" t="s">
        <v>78</v>
      </c>
      <c r="B170" t="s">
        <v>0</v>
      </c>
      <c r="C170">
        <v>2016</v>
      </c>
      <c r="D170" s="3">
        <v>55142</v>
      </c>
    </row>
    <row r="171" spans="1:4" x14ac:dyDescent="0.2">
      <c r="A171" t="s">
        <v>78</v>
      </c>
      <c r="B171" t="s">
        <v>10</v>
      </c>
      <c r="C171">
        <v>2003</v>
      </c>
      <c r="D171" s="3">
        <v>43367</v>
      </c>
    </row>
    <row r="172" spans="1:4" x14ac:dyDescent="0.2">
      <c r="A172" t="s">
        <v>78</v>
      </c>
      <c r="B172" t="s">
        <v>10</v>
      </c>
      <c r="C172">
        <v>2004</v>
      </c>
      <c r="D172" s="3">
        <v>66012</v>
      </c>
    </row>
    <row r="173" spans="1:4" x14ac:dyDescent="0.2">
      <c r="A173" t="s">
        <v>78</v>
      </c>
      <c r="B173" t="s">
        <v>10</v>
      </c>
      <c r="C173">
        <v>2005</v>
      </c>
      <c r="D173" s="3">
        <v>72625</v>
      </c>
    </row>
    <row r="174" spans="1:4" x14ac:dyDescent="0.2">
      <c r="A174" t="s">
        <v>78</v>
      </c>
      <c r="B174" t="s">
        <v>10</v>
      </c>
      <c r="C174">
        <v>2006</v>
      </c>
      <c r="D174" s="3">
        <v>80244</v>
      </c>
    </row>
    <row r="175" spans="1:4" x14ac:dyDescent="0.2">
      <c r="A175" t="s">
        <v>78</v>
      </c>
      <c r="B175" t="s">
        <v>10</v>
      </c>
      <c r="C175">
        <v>2007</v>
      </c>
      <c r="D175" s="3">
        <v>87653</v>
      </c>
    </row>
    <row r="176" spans="1:4" x14ac:dyDescent="0.2">
      <c r="A176" t="s">
        <v>78</v>
      </c>
      <c r="B176" t="s">
        <v>10</v>
      </c>
      <c r="C176">
        <v>2008</v>
      </c>
      <c r="D176" s="3">
        <v>96743</v>
      </c>
    </row>
    <row r="177" spans="1:4" x14ac:dyDescent="0.2">
      <c r="A177" t="s">
        <v>78</v>
      </c>
      <c r="B177" t="s">
        <v>10</v>
      </c>
      <c r="C177">
        <v>2009</v>
      </c>
      <c r="D177" s="3">
        <v>107194</v>
      </c>
    </row>
    <row r="178" spans="1:4" x14ac:dyDescent="0.2">
      <c r="A178" t="s">
        <v>78</v>
      </c>
      <c r="B178" t="s">
        <v>10</v>
      </c>
      <c r="C178">
        <v>2010</v>
      </c>
      <c r="D178" s="3">
        <v>122915</v>
      </c>
    </row>
    <row r="179" spans="1:4" x14ac:dyDescent="0.2">
      <c r="A179" t="s">
        <v>78</v>
      </c>
      <c r="B179" t="s">
        <v>10</v>
      </c>
      <c r="C179">
        <v>2011</v>
      </c>
      <c r="D179" s="3">
        <v>124944</v>
      </c>
    </row>
    <row r="180" spans="1:4" x14ac:dyDescent="0.2">
      <c r="A180" t="s">
        <v>78</v>
      </c>
      <c r="B180" t="s">
        <v>10</v>
      </c>
      <c r="C180">
        <v>2012</v>
      </c>
      <c r="D180" s="3">
        <v>130200</v>
      </c>
    </row>
    <row r="181" spans="1:4" x14ac:dyDescent="0.2">
      <c r="A181" t="s">
        <v>78</v>
      </c>
      <c r="B181" t="s">
        <v>10</v>
      </c>
      <c r="C181">
        <v>2013</v>
      </c>
      <c r="D181" s="3">
        <v>139769</v>
      </c>
    </row>
    <row r="182" spans="1:4" x14ac:dyDescent="0.2">
      <c r="A182" t="s">
        <v>78</v>
      </c>
      <c r="B182" t="s">
        <v>10</v>
      </c>
      <c r="C182">
        <v>2016</v>
      </c>
      <c r="D182" s="3">
        <v>201998</v>
      </c>
    </row>
    <row r="183" spans="1:4" x14ac:dyDescent="0.2">
      <c r="A183" t="s">
        <v>78</v>
      </c>
      <c r="B183" t="s">
        <v>11</v>
      </c>
      <c r="C183">
        <v>2003</v>
      </c>
      <c r="D183" s="3">
        <v>7940</v>
      </c>
    </row>
    <row r="184" spans="1:4" x14ac:dyDescent="0.2">
      <c r="A184" t="s">
        <v>78</v>
      </c>
      <c r="B184" t="s">
        <v>11</v>
      </c>
      <c r="C184">
        <v>2004</v>
      </c>
      <c r="D184" s="3">
        <v>9800</v>
      </c>
    </row>
    <row r="185" spans="1:4" x14ac:dyDescent="0.2">
      <c r="A185" t="s">
        <v>78</v>
      </c>
      <c r="B185" t="s">
        <v>11</v>
      </c>
      <c r="C185">
        <v>2005</v>
      </c>
      <c r="D185" s="3">
        <v>10746</v>
      </c>
    </row>
    <row r="186" spans="1:4" x14ac:dyDescent="0.2">
      <c r="A186" t="s">
        <v>78</v>
      </c>
      <c r="B186" t="s">
        <v>11</v>
      </c>
      <c r="C186">
        <v>2006</v>
      </c>
      <c r="D186" s="3">
        <v>11855</v>
      </c>
    </row>
    <row r="187" spans="1:4" x14ac:dyDescent="0.2">
      <c r="A187" t="s">
        <v>78</v>
      </c>
      <c r="B187" t="s">
        <v>11</v>
      </c>
      <c r="C187">
        <v>2007</v>
      </c>
      <c r="D187" s="3">
        <v>15464</v>
      </c>
    </row>
    <row r="188" spans="1:4" x14ac:dyDescent="0.2">
      <c r="A188" t="s">
        <v>78</v>
      </c>
      <c r="B188" t="s">
        <v>11</v>
      </c>
      <c r="C188">
        <v>2008</v>
      </c>
      <c r="D188" s="3">
        <v>15806</v>
      </c>
    </row>
    <row r="189" spans="1:4" x14ac:dyDescent="0.2">
      <c r="A189" t="s">
        <v>78</v>
      </c>
      <c r="B189" t="s">
        <v>11</v>
      </c>
      <c r="C189">
        <v>2009</v>
      </c>
      <c r="D189" s="3">
        <v>17057</v>
      </c>
    </row>
    <row r="190" spans="1:4" x14ac:dyDescent="0.2">
      <c r="A190" t="s">
        <v>78</v>
      </c>
      <c r="B190" t="s">
        <v>11</v>
      </c>
      <c r="C190">
        <v>2010</v>
      </c>
      <c r="D190" s="3">
        <v>18527</v>
      </c>
    </row>
    <row r="191" spans="1:4" x14ac:dyDescent="0.2">
      <c r="A191" t="s">
        <v>78</v>
      </c>
      <c r="B191" t="s">
        <v>11</v>
      </c>
      <c r="C191">
        <v>2011</v>
      </c>
      <c r="D191" s="3">
        <v>20013</v>
      </c>
    </row>
    <row r="192" spans="1:4" x14ac:dyDescent="0.2">
      <c r="A192" t="s">
        <v>78</v>
      </c>
      <c r="B192" t="s">
        <v>11</v>
      </c>
      <c r="C192">
        <v>2012</v>
      </c>
      <c r="D192" s="3">
        <v>20984</v>
      </c>
    </row>
    <row r="193" spans="1:4" x14ac:dyDescent="0.2">
      <c r="A193" t="s">
        <v>78</v>
      </c>
      <c r="B193" t="s">
        <v>11</v>
      </c>
      <c r="C193">
        <v>2013</v>
      </c>
      <c r="D193" s="3">
        <v>22712</v>
      </c>
    </row>
    <row r="194" spans="1:4" x14ac:dyDescent="0.2">
      <c r="A194" t="s">
        <v>78</v>
      </c>
      <c r="B194" t="s">
        <v>11</v>
      </c>
      <c r="C194">
        <v>2016</v>
      </c>
      <c r="D194" s="3">
        <v>28157</v>
      </c>
    </row>
    <row r="195" spans="1:4" x14ac:dyDescent="0.2">
      <c r="A195" t="s">
        <v>78</v>
      </c>
      <c r="B195" t="s">
        <v>12</v>
      </c>
      <c r="C195">
        <v>2003</v>
      </c>
      <c r="D195" s="3">
        <v>7181</v>
      </c>
    </row>
    <row r="196" spans="1:4" x14ac:dyDescent="0.2">
      <c r="A196" t="s">
        <v>78</v>
      </c>
      <c r="B196" t="s">
        <v>12</v>
      </c>
      <c r="C196">
        <v>2004</v>
      </c>
      <c r="D196" s="3">
        <v>13609</v>
      </c>
    </row>
    <row r="197" spans="1:4" x14ac:dyDescent="0.2">
      <c r="A197" t="s">
        <v>78</v>
      </c>
      <c r="B197" t="s">
        <v>12</v>
      </c>
      <c r="C197">
        <v>2005</v>
      </c>
      <c r="D197" s="3">
        <v>15314</v>
      </c>
    </row>
    <row r="198" spans="1:4" x14ac:dyDescent="0.2">
      <c r="A198" t="s">
        <v>78</v>
      </c>
      <c r="B198" t="s">
        <v>12</v>
      </c>
      <c r="C198">
        <v>2006</v>
      </c>
      <c r="D198" s="3">
        <v>16891</v>
      </c>
    </row>
    <row r="199" spans="1:4" x14ac:dyDescent="0.2">
      <c r="A199" t="s">
        <v>78</v>
      </c>
      <c r="B199" t="s">
        <v>12</v>
      </c>
      <c r="C199">
        <v>2007</v>
      </c>
      <c r="D199" s="3">
        <v>18910</v>
      </c>
    </row>
    <row r="200" spans="1:4" x14ac:dyDescent="0.2">
      <c r="A200" t="s">
        <v>78</v>
      </c>
      <c r="B200" t="s">
        <v>12</v>
      </c>
      <c r="C200">
        <v>2008</v>
      </c>
      <c r="D200" s="3">
        <v>19726</v>
      </c>
    </row>
    <row r="201" spans="1:4" x14ac:dyDescent="0.2">
      <c r="A201" t="s">
        <v>78</v>
      </c>
      <c r="B201" t="s">
        <v>12</v>
      </c>
      <c r="C201">
        <v>2009</v>
      </c>
      <c r="D201" s="3">
        <v>23166</v>
      </c>
    </row>
    <row r="202" spans="1:4" x14ac:dyDescent="0.2">
      <c r="A202" t="s">
        <v>78</v>
      </c>
      <c r="B202" t="s">
        <v>12</v>
      </c>
      <c r="C202">
        <v>2010</v>
      </c>
      <c r="D202" s="3">
        <v>25479</v>
      </c>
    </row>
    <row r="203" spans="1:4" x14ac:dyDescent="0.2">
      <c r="A203" t="s">
        <v>78</v>
      </c>
      <c r="B203" t="s">
        <v>12</v>
      </c>
      <c r="C203">
        <v>2011</v>
      </c>
      <c r="D203" s="3">
        <v>26605</v>
      </c>
    </row>
    <row r="204" spans="1:4" x14ac:dyDescent="0.2">
      <c r="A204" t="s">
        <v>78</v>
      </c>
      <c r="B204" t="s">
        <v>12</v>
      </c>
      <c r="C204">
        <v>2012</v>
      </c>
      <c r="D204" s="3">
        <v>28037</v>
      </c>
    </row>
    <row r="205" spans="1:4" x14ac:dyDescent="0.2">
      <c r="A205" t="s">
        <v>78</v>
      </c>
      <c r="B205" t="s">
        <v>12</v>
      </c>
      <c r="C205">
        <v>2013</v>
      </c>
      <c r="D205" s="3">
        <v>30668</v>
      </c>
    </row>
    <row r="206" spans="1:4" x14ac:dyDescent="0.2">
      <c r="A206" t="s">
        <v>78</v>
      </c>
      <c r="B206" t="s">
        <v>12</v>
      </c>
      <c r="C206">
        <v>2016</v>
      </c>
      <c r="D206" s="3">
        <v>17212</v>
      </c>
    </row>
    <row r="207" spans="1:4" x14ac:dyDescent="0.2">
      <c r="A207" t="s">
        <v>78</v>
      </c>
      <c r="B207" t="s">
        <v>13</v>
      </c>
      <c r="C207">
        <v>2003</v>
      </c>
      <c r="D207" s="3">
        <v>7006</v>
      </c>
    </row>
    <row r="208" spans="1:4" x14ac:dyDescent="0.2">
      <c r="A208" t="s">
        <v>78</v>
      </c>
      <c r="B208" t="s">
        <v>13</v>
      </c>
      <c r="C208">
        <v>2004</v>
      </c>
      <c r="D208" s="3">
        <v>14096</v>
      </c>
    </row>
    <row r="209" spans="1:4" x14ac:dyDescent="0.2">
      <c r="A209" t="s">
        <v>78</v>
      </c>
      <c r="B209" t="s">
        <v>13</v>
      </c>
      <c r="C209">
        <v>2005</v>
      </c>
      <c r="D209" s="3">
        <v>15640</v>
      </c>
    </row>
    <row r="210" spans="1:4" x14ac:dyDescent="0.2">
      <c r="A210" t="s">
        <v>78</v>
      </c>
      <c r="B210" t="s">
        <v>13</v>
      </c>
      <c r="C210">
        <v>2006</v>
      </c>
      <c r="D210" s="3">
        <v>16980</v>
      </c>
    </row>
    <row r="211" spans="1:4" x14ac:dyDescent="0.2">
      <c r="A211" t="s">
        <v>78</v>
      </c>
      <c r="B211" t="s">
        <v>13</v>
      </c>
      <c r="C211">
        <v>2007</v>
      </c>
      <c r="D211" s="3">
        <v>18166</v>
      </c>
    </row>
    <row r="212" spans="1:4" x14ac:dyDescent="0.2">
      <c r="A212" t="s">
        <v>78</v>
      </c>
      <c r="B212" t="s">
        <v>13</v>
      </c>
      <c r="C212">
        <v>2008</v>
      </c>
      <c r="D212" s="3">
        <v>18821</v>
      </c>
    </row>
    <row r="213" spans="1:4" x14ac:dyDescent="0.2">
      <c r="A213" t="s">
        <v>78</v>
      </c>
      <c r="B213" t="s">
        <v>13</v>
      </c>
      <c r="C213">
        <v>2009</v>
      </c>
      <c r="D213" s="3">
        <v>22506</v>
      </c>
    </row>
    <row r="214" spans="1:4" x14ac:dyDescent="0.2">
      <c r="A214" t="s">
        <v>78</v>
      </c>
      <c r="B214" t="s">
        <v>13</v>
      </c>
      <c r="C214">
        <v>2010</v>
      </c>
      <c r="D214" s="3">
        <v>26065</v>
      </c>
    </row>
    <row r="215" spans="1:4" x14ac:dyDescent="0.2">
      <c r="A215" t="s">
        <v>78</v>
      </c>
      <c r="B215" t="s">
        <v>13</v>
      </c>
      <c r="C215">
        <v>2011</v>
      </c>
      <c r="D215" s="3">
        <v>24800</v>
      </c>
    </row>
    <row r="216" spans="1:4" x14ac:dyDescent="0.2">
      <c r="A216" t="s">
        <v>78</v>
      </c>
      <c r="B216" t="s">
        <v>13</v>
      </c>
      <c r="C216">
        <v>2012</v>
      </c>
      <c r="D216" s="3">
        <v>25159</v>
      </c>
    </row>
    <row r="217" spans="1:4" x14ac:dyDescent="0.2">
      <c r="A217" t="s">
        <v>78</v>
      </c>
      <c r="B217" t="s">
        <v>13</v>
      </c>
      <c r="C217">
        <v>2013</v>
      </c>
      <c r="D217" s="3">
        <v>26150</v>
      </c>
    </row>
    <row r="218" spans="1:4" x14ac:dyDescent="0.2">
      <c r="A218" t="s">
        <v>78</v>
      </c>
      <c r="B218" t="s">
        <v>13</v>
      </c>
      <c r="C218">
        <v>2016</v>
      </c>
      <c r="D218" s="3">
        <v>29743</v>
      </c>
    </row>
    <row r="219" spans="1:4" x14ac:dyDescent="0.2">
      <c r="A219" t="s">
        <v>79</v>
      </c>
      <c r="B219" t="s">
        <v>0</v>
      </c>
      <c r="C219">
        <v>2000</v>
      </c>
      <c r="D219" s="3">
        <v>1877</v>
      </c>
    </row>
    <row r="220" spans="1:4" x14ac:dyDescent="0.2">
      <c r="A220" t="s">
        <v>79</v>
      </c>
      <c r="B220" t="s">
        <v>0</v>
      </c>
      <c r="C220">
        <v>2001</v>
      </c>
      <c r="D220" s="3">
        <v>3987</v>
      </c>
    </row>
    <row r="221" spans="1:4" x14ac:dyDescent="0.2">
      <c r="A221" t="s">
        <v>79</v>
      </c>
      <c r="B221" t="s">
        <v>0</v>
      </c>
      <c r="C221">
        <v>2002</v>
      </c>
      <c r="D221" s="3">
        <v>6523</v>
      </c>
    </row>
    <row r="222" spans="1:4" x14ac:dyDescent="0.2">
      <c r="A222" t="s">
        <v>79</v>
      </c>
      <c r="B222" t="s">
        <v>0</v>
      </c>
      <c r="C222">
        <v>2003</v>
      </c>
      <c r="D222" s="3">
        <v>10041</v>
      </c>
    </row>
    <row r="223" spans="1:4" x14ac:dyDescent="0.2">
      <c r="A223" t="s">
        <v>79</v>
      </c>
      <c r="B223" t="s">
        <v>0</v>
      </c>
      <c r="C223">
        <v>2004</v>
      </c>
      <c r="D223" s="3">
        <v>14188</v>
      </c>
    </row>
    <row r="224" spans="1:4" x14ac:dyDescent="0.2">
      <c r="A224" t="s">
        <v>79</v>
      </c>
      <c r="B224" t="s">
        <v>0</v>
      </c>
      <c r="C224">
        <v>2005</v>
      </c>
      <c r="D224" s="3">
        <v>18214</v>
      </c>
    </row>
    <row r="225" spans="1:4" x14ac:dyDescent="0.2">
      <c r="A225" t="s">
        <v>79</v>
      </c>
      <c r="B225" t="s">
        <v>0</v>
      </c>
      <c r="C225">
        <v>2006</v>
      </c>
      <c r="D225" s="3">
        <v>25469</v>
      </c>
    </row>
    <row r="226" spans="1:4" x14ac:dyDescent="0.2">
      <c r="A226" t="s">
        <v>79</v>
      </c>
      <c r="B226" t="s">
        <v>0</v>
      </c>
      <c r="C226">
        <v>2007</v>
      </c>
      <c r="D226" s="3">
        <v>32906</v>
      </c>
    </row>
    <row r="227" spans="1:4" x14ac:dyDescent="0.2">
      <c r="A227" t="s">
        <v>79</v>
      </c>
      <c r="B227" t="s">
        <v>0</v>
      </c>
      <c r="C227">
        <v>2008</v>
      </c>
      <c r="D227" s="3">
        <v>41018</v>
      </c>
    </row>
    <row r="228" spans="1:4" x14ac:dyDescent="0.2">
      <c r="A228" t="s">
        <v>79</v>
      </c>
      <c r="B228" t="s">
        <v>0</v>
      </c>
      <c r="C228">
        <v>2009</v>
      </c>
      <c r="D228" s="3">
        <v>50824</v>
      </c>
    </row>
    <row r="229" spans="1:4" x14ac:dyDescent="0.2">
      <c r="A229" t="s">
        <v>79</v>
      </c>
      <c r="B229" t="s">
        <v>0</v>
      </c>
      <c r="C229">
        <v>2010</v>
      </c>
      <c r="D229" s="3">
        <v>65733</v>
      </c>
    </row>
    <row r="230" spans="1:4" x14ac:dyDescent="0.2">
      <c r="A230" t="s">
        <v>79</v>
      </c>
      <c r="B230" t="s">
        <v>0</v>
      </c>
      <c r="C230">
        <v>2011</v>
      </c>
      <c r="D230" s="3">
        <v>78939</v>
      </c>
    </row>
    <row r="231" spans="1:4" x14ac:dyDescent="0.2">
      <c r="A231" t="s">
        <v>79</v>
      </c>
      <c r="B231" t="s">
        <v>0</v>
      </c>
      <c r="C231">
        <v>2012</v>
      </c>
      <c r="D231" s="3">
        <v>91041</v>
      </c>
    </row>
    <row r="232" spans="1:4" x14ac:dyDescent="0.2">
      <c r="A232" t="s">
        <v>79</v>
      </c>
      <c r="B232" t="s">
        <v>0</v>
      </c>
      <c r="C232">
        <v>2013</v>
      </c>
      <c r="D232" s="3">
        <v>111110</v>
      </c>
    </row>
    <row r="233" spans="1:4" x14ac:dyDescent="0.2">
      <c r="A233" t="s">
        <v>79</v>
      </c>
      <c r="B233" t="s">
        <v>0</v>
      </c>
      <c r="C233">
        <v>2014</v>
      </c>
      <c r="D233" s="3">
        <v>127302</v>
      </c>
    </row>
    <row r="234" spans="1:4" x14ac:dyDescent="0.2">
      <c r="A234" t="s">
        <v>79</v>
      </c>
      <c r="B234" t="s">
        <v>0</v>
      </c>
      <c r="C234">
        <v>2015</v>
      </c>
      <c r="D234" s="3">
        <v>167605</v>
      </c>
    </row>
    <row r="235" spans="1:4" x14ac:dyDescent="0.2">
      <c r="A235" t="s">
        <v>79</v>
      </c>
      <c r="B235" t="s">
        <v>0</v>
      </c>
      <c r="C235">
        <v>2016</v>
      </c>
      <c r="D235" s="3">
        <v>205909</v>
      </c>
    </row>
    <row r="236" spans="1:4" x14ac:dyDescent="0.2">
      <c r="A236" t="s">
        <v>79</v>
      </c>
      <c r="B236" t="s">
        <v>0</v>
      </c>
      <c r="C236">
        <v>2017</v>
      </c>
      <c r="D236" s="3">
        <v>240664</v>
      </c>
    </row>
    <row r="237" spans="1:4" x14ac:dyDescent="0.2">
      <c r="A237" t="s">
        <v>79</v>
      </c>
      <c r="B237" t="s">
        <v>10</v>
      </c>
      <c r="C237">
        <v>2000</v>
      </c>
      <c r="D237" s="3">
        <v>36192</v>
      </c>
    </row>
    <row r="238" spans="1:4" x14ac:dyDescent="0.2">
      <c r="A238" t="s">
        <v>79</v>
      </c>
      <c r="B238" t="s">
        <v>10</v>
      </c>
      <c r="C238">
        <v>2001</v>
      </c>
      <c r="D238" s="3">
        <v>39396</v>
      </c>
    </row>
    <row r="239" spans="1:4" x14ac:dyDescent="0.2">
      <c r="A239" t="s">
        <v>79</v>
      </c>
      <c r="B239" t="s">
        <v>10</v>
      </c>
      <c r="C239">
        <v>2002</v>
      </c>
      <c r="D239" s="3">
        <v>43832</v>
      </c>
    </row>
    <row r="240" spans="1:4" x14ac:dyDescent="0.2">
      <c r="A240" t="s">
        <v>79</v>
      </c>
      <c r="B240" t="s">
        <v>10</v>
      </c>
      <c r="C240">
        <v>2003</v>
      </c>
      <c r="D240" s="3">
        <v>47676</v>
      </c>
    </row>
    <row r="241" spans="1:4" x14ac:dyDescent="0.2">
      <c r="A241" t="s">
        <v>79</v>
      </c>
      <c r="B241" t="s">
        <v>10</v>
      </c>
      <c r="C241">
        <v>2004</v>
      </c>
      <c r="D241" s="3">
        <v>52992</v>
      </c>
    </row>
    <row r="242" spans="1:4" x14ac:dyDescent="0.2">
      <c r="A242" t="s">
        <v>79</v>
      </c>
      <c r="B242" t="s">
        <v>10</v>
      </c>
      <c r="C242">
        <v>2005</v>
      </c>
      <c r="D242" s="3">
        <v>57732</v>
      </c>
    </row>
    <row r="243" spans="1:4" x14ac:dyDescent="0.2">
      <c r="A243" t="s">
        <v>79</v>
      </c>
      <c r="B243" t="s">
        <v>10</v>
      </c>
      <c r="C243">
        <v>2006</v>
      </c>
      <c r="D243" s="3">
        <v>67347</v>
      </c>
    </row>
    <row r="244" spans="1:4" x14ac:dyDescent="0.2">
      <c r="A244" t="s">
        <v>79</v>
      </c>
      <c r="B244" t="s">
        <v>10</v>
      </c>
      <c r="C244">
        <v>2007</v>
      </c>
      <c r="D244" s="3">
        <v>75733</v>
      </c>
    </row>
    <row r="245" spans="1:4" x14ac:dyDescent="0.2">
      <c r="A245" t="s">
        <v>79</v>
      </c>
      <c r="B245" t="s">
        <v>10</v>
      </c>
      <c r="C245">
        <v>2008</v>
      </c>
      <c r="D245" s="3">
        <v>83675</v>
      </c>
    </row>
    <row r="246" spans="1:4" x14ac:dyDescent="0.2">
      <c r="A246" t="s">
        <v>79</v>
      </c>
      <c r="B246" t="s">
        <v>10</v>
      </c>
      <c r="C246">
        <v>2009</v>
      </c>
      <c r="D246" s="3">
        <v>91797</v>
      </c>
    </row>
    <row r="247" spans="1:4" x14ac:dyDescent="0.2">
      <c r="A247" t="s">
        <v>79</v>
      </c>
      <c r="B247" t="s">
        <v>10</v>
      </c>
      <c r="C247">
        <v>2010</v>
      </c>
      <c r="D247" s="3">
        <v>103909</v>
      </c>
    </row>
    <row r="248" spans="1:4" x14ac:dyDescent="0.2">
      <c r="A248" t="s">
        <v>79</v>
      </c>
      <c r="B248" t="s">
        <v>10</v>
      </c>
      <c r="C248">
        <v>2011</v>
      </c>
      <c r="D248" s="3">
        <v>119332</v>
      </c>
    </row>
    <row r="249" spans="1:4" x14ac:dyDescent="0.2">
      <c r="A249" t="s">
        <v>79</v>
      </c>
      <c r="B249" t="s">
        <v>10</v>
      </c>
      <c r="C249">
        <v>2012</v>
      </c>
      <c r="D249" s="3">
        <v>133745</v>
      </c>
    </row>
    <row r="250" spans="1:4" x14ac:dyDescent="0.2">
      <c r="A250" t="s">
        <v>79</v>
      </c>
      <c r="B250" t="s">
        <v>10</v>
      </c>
      <c r="C250">
        <v>2013</v>
      </c>
      <c r="D250" s="3">
        <v>147072</v>
      </c>
    </row>
    <row r="251" spans="1:4" x14ac:dyDescent="0.2">
      <c r="A251" t="s">
        <v>79</v>
      </c>
      <c r="B251" t="s">
        <v>10</v>
      </c>
      <c r="C251">
        <v>2014</v>
      </c>
      <c r="D251" s="3">
        <v>166114</v>
      </c>
    </row>
    <row r="252" spans="1:4" x14ac:dyDescent="0.2">
      <c r="A252" t="s">
        <v>79</v>
      </c>
      <c r="B252" t="s">
        <v>10</v>
      </c>
      <c r="C252">
        <v>2015</v>
      </c>
      <c r="D252" s="3">
        <v>183107</v>
      </c>
    </row>
    <row r="253" spans="1:4" x14ac:dyDescent="0.2">
      <c r="A253" t="s">
        <v>79</v>
      </c>
      <c r="B253" t="s">
        <v>10</v>
      </c>
      <c r="C253">
        <v>2016</v>
      </c>
      <c r="D253" s="3">
        <v>198666</v>
      </c>
    </row>
    <row r="254" spans="1:4" x14ac:dyDescent="0.2">
      <c r="A254" t="s">
        <v>79</v>
      </c>
      <c r="B254" t="s">
        <v>10</v>
      </c>
      <c r="C254">
        <v>2017</v>
      </c>
      <c r="D254" s="3">
        <v>214134</v>
      </c>
    </row>
    <row r="255" spans="1:4" x14ac:dyDescent="0.2">
      <c r="A255" t="s">
        <v>79</v>
      </c>
      <c r="B255" t="s">
        <v>11</v>
      </c>
      <c r="C255">
        <v>2000</v>
      </c>
      <c r="D255" s="3">
        <v>8493</v>
      </c>
    </row>
    <row r="256" spans="1:4" x14ac:dyDescent="0.2">
      <c r="A256" t="s">
        <v>79</v>
      </c>
      <c r="B256" t="s">
        <v>11</v>
      </c>
      <c r="C256">
        <v>2001</v>
      </c>
      <c r="D256" s="3">
        <v>8576</v>
      </c>
    </row>
    <row r="257" spans="1:4" x14ac:dyDescent="0.2">
      <c r="A257" t="s">
        <v>79</v>
      </c>
      <c r="B257" t="s">
        <v>11</v>
      </c>
      <c r="C257">
        <v>2002</v>
      </c>
      <c r="D257" s="3">
        <v>9146</v>
      </c>
    </row>
    <row r="258" spans="1:4" x14ac:dyDescent="0.2">
      <c r="A258" t="s">
        <v>79</v>
      </c>
      <c r="B258" t="s">
        <v>11</v>
      </c>
      <c r="C258">
        <v>2003</v>
      </c>
      <c r="D258" s="3">
        <v>9639</v>
      </c>
    </row>
    <row r="259" spans="1:4" x14ac:dyDescent="0.2">
      <c r="A259" t="s">
        <v>79</v>
      </c>
      <c r="B259" t="s">
        <v>11</v>
      </c>
      <c r="C259">
        <v>2004</v>
      </c>
      <c r="D259" s="3">
        <v>10531</v>
      </c>
    </row>
    <row r="260" spans="1:4" x14ac:dyDescent="0.2">
      <c r="A260" t="s">
        <v>79</v>
      </c>
      <c r="B260" t="s">
        <v>11</v>
      </c>
      <c r="C260">
        <v>2005</v>
      </c>
      <c r="D260" s="3">
        <v>11261</v>
      </c>
    </row>
    <row r="261" spans="1:4" x14ac:dyDescent="0.2">
      <c r="A261" t="s">
        <v>79</v>
      </c>
      <c r="B261" t="s">
        <v>11</v>
      </c>
      <c r="C261">
        <v>2006</v>
      </c>
      <c r="D261" s="3">
        <v>12822</v>
      </c>
    </row>
    <row r="262" spans="1:4" x14ac:dyDescent="0.2">
      <c r="A262" t="s">
        <v>79</v>
      </c>
      <c r="B262" t="s">
        <v>11</v>
      </c>
      <c r="C262">
        <v>2007</v>
      </c>
      <c r="D262" s="3">
        <v>14522</v>
      </c>
    </row>
    <row r="263" spans="1:4" x14ac:dyDescent="0.2">
      <c r="A263" t="s">
        <v>79</v>
      </c>
      <c r="B263" t="s">
        <v>11</v>
      </c>
      <c r="C263">
        <v>2008</v>
      </c>
      <c r="D263" s="3">
        <v>16066</v>
      </c>
    </row>
    <row r="264" spans="1:4" x14ac:dyDescent="0.2">
      <c r="A264" t="s">
        <v>79</v>
      </c>
      <c r="B264" t="s">
        <v>11</v>
      </c>
      <c r="C264">
        <v>2009</v>
      </c>
      <c r="D264" s="3">
        <v>17506</v>
      </c>
    </row>
    <row r="265" spans="1:4" x14ac:dyDescent="0.2">
      <c r="A265" t="s">
        <v>79</v>
      </c>
      <c r="B265" t="s">
        <v>11</v>
      </c>
      <c r="C265">
        <v>2010</v>
      </c>
      <c r="D265" s="3">
        <v>18770</v>
      </c>
    </row>
    <row r="266" spans="1:4" x14ac:dyDescent="0.2">
      <c r="A266" t="s">
        <v>79</v>
      </c>
      <c r="B266" t="s">
        <v>11</v>
      </c>
      <c r="C266">
        <v>2011</v>
      </c>
      <c r="D266" s="3">
        <v>20392</v>
      </c>
    </row>
    <row r="267" spans="1:4" x14ac:dyDescent="0.2">
      <c r="A267" t="s">
        <v>79</v>
      </c>
      <c r="B267" t="s">
        <v>11</v>
      </c>
      <c r="C267">
        <v>2012</v>
      </c>
      <c r="D267" s="3">
        <v>22344</v>
      </c>
    </row>
    <row r="268" spans="1:4" x14ac:dyDescent="0.2">
      <c r="A268" t="s">
        <v>79</v>
      </c>
      <c r="B268" t="s">
        <v>11</v>
      </c>
      <c r="C268">
        <v>2013</v>
      </c>
      <c r="D268" s="3">
        <v>24188</v>
      </c>
    </row>
    <row r="269" spans="1:4" x14ac:dyDescent="0.2">
      <c r="A269" t="s">
        <v>79</v>
      </c>
      <c r="B269" t="s">
        <v>11</v>
      </c>
      <c r="C269">
        <v>2014</v>
      </c>
      <c r="D269" s="3">
        <v>26922</v>
      </c>
    </row>
    <row r="270" spans="1:4" x14ac:dyDescent="0.2">
      <c r="A270" t="s">
        <v>79</v>
      </c>
      <c r="B270" t="s">
        <v>11</v>
      </c>
      <c r="C270">
        <v>2015</v>
      </c>
      <c r="D270" s="3">
        <v>29966</v>
      </c>
    </row>
    <row r="271" spans="1:4" x14ac:dyDescent="0.2">
      <c r="A271" t="s">
        <v>79</v>
      </c>
      <c r="B271" t="s">
        <v>11</v>
      </c>
      <c r="C271">
        <v>2016</v>
      </c>
      <c r="D271" s="3">
        <v>33074</v>
      </c>
    </row>
    <row r="272" spans="1:4" x14ac:dyDescent="0.2">
      <c r="A272" t="s">
        <v>79</v>
      </c>
      <c r="B272" t="s">
        <v>11</v>
      </c>
      <c r="C272">
        <v>2017</v>
      </c>
      <c r="D272" s="3">
        <v>35391</v>
      </c>
    </row>
    <row r="273" spans="1:4" x14ac:dyDescent="0.2">
      <c r="A273" t="s">
        <v>79</v>
      </c>
      <c r="B273" t="s">
        <v>11</v>
      </c>
      <c r="C273">
        <v>2000</v>
      </c>
      <c r="D273" s="3">
        <v>8493</v>
      </c>
    </row>
    <row r="274" spans="1:4" x14ac:dyDescent="0.2">
      <c r="A274" t="s">
        <v>79</v>
      </c>
      <c r="B274" t="s">
        <v>11</v>
      </c>
      <c r="C274">
        <v>2001</v>
      </c>
      <c r="D274" s="3">
        <v>8576</v>
      </c>
    </row>
    <row r="275" spans="1:4" x14ac:dyDescent="0.2">
      <c r="A275" t="s">
        <v>79</v>
      </c>
      <c r="B275" t="s">
        <v>11</v>
      </c>
      <c r="C275">
        <v>2002</v>
      </c>
      <c r="D275" s="3">
        <v>9146</v>
      </c>
    </row>
    <row r="276" spans="1:4" x14ac:dyDescent="0.2">
      <c r="A276" t="s">
        <v>79</v>
      </c>
      <c r="B276" t="s">
        <v>11</v>
      </c>
      <c r="C276">
        <v>2003</v>
      </c>
      <c r="D276" s="3">
        <v>9639</v>
      </c>
    </row>
    <row r="277" spans="1:4" x14ac:dyDescent="0.2">
      <c r="A277" t="s">
        <v>79</v>
      </c>
      <c r="B277" t="s">
        <v>11</v>
      </c>
      <c r="C277">
        <v>2004</v>
      </c>
      <c r="D277" s="3">
        <v>10531</v>
      </c>
    </row>
    <row r="278" spans="1:4" x14ac:dyDescent="0.2">
      <c r="A278" t="s">
        <v>79</v>
      </c>
      <c r="B278" t="s">
        <v>11</v>
      </c>
      <c r="C278">
        <v>2005</v>
      </c>
      <c r="D278" s="3">
        <v>11261</v>
      </c>
    </row>
    <row r="279" spans="1:4" x14ac:dyDescent="0.2">
      <c r="A279" t="s">
        <v>79</v>
      </c>
      <c r="B279" t="s">
        <v>11</v>
      </c>
      <c r="C279">
        <v>2006</v>
      </c>
      <c r="D279" s="3">
        <v>12822</v>
      </c>
    </row>
    <row r="280" spans="1:4" x14ac:dyDescent="0.2">
      <c r="A280" t="s">
        <v>79</v>
      </c>
      <c r="B280" t="s">
        <v>11</v>
      </c>
      <c r="C280">
        <v>2007</v>
      </c>
      <c r="D280" s="3">
        <v>14522</v>
      </c>
    </row>
    <row r="281" spans="1:4" x14ac:dyDescent="0.2">
      <c r="A281" t="s">
        <v>79</v>
      </c>
      <c r="B281" t="s">
        <v>11</v>
      </c>
      <c r="C281">
        <v>2008</v>
      </c>
      <c r="D281" s="3">
        <v>16066</v>
      </c>
    </row>
    <row r="282" spans="1:4" x14ac:dyDescent="0.2">
      <c r="A282" t="s">
        <v>79</v>
      </c>
      <c r="B282" t="s">
        <v>11</v>
      </c>
      <c r="C282">
        <v>2009</v>
      </c>
      <c r="D282" s="3">
        <v>17506</v>
      </c>
    </row>
    <row r="283" spans="1:4" x14ac:dyDescent="0.2">
      <c r="A283" t="s">
        <v>79</v>
      </c>
      <c r="B283" t="s">
        <v>11</v>
      </c>
      <c r="C283">
        <v>2010</v>
      </c>
      <c r="D283" s="3">
        <v>18770</v>
      </c>
    </row>
    <row r="284" spans="1:4" x14ac:dyDescent="0.2">
      <c r="A284" t="s">
        <v>79</v>
      </c>
      <c r="B284" t="s">
        <v>11</v>
      </c>
      <c r="C284">
        <v>2011</v>
      </c>
      <c r="D284" s="3">
        <v>20392</v>
      </c>
    </row>
    <row r="285" spans="1:4" x14ac:dyDescent="0.2">
      <c r="A285" t="s">
        <v>79</v>
      </c>
      <c r="B285" t="s">
        <v>11</v>
      </c>
      <c r="C285">
        <v>2012</v>
      </c>
      <c r="D285" s="3">
        <v>22344</v>
      </c>
    </row>
    <row r="286" spans="1:4" x14ac:dyDescent="0.2">
      <c r="A286" t="s">
        <v>79</v>
      </c>
      <c r="B286" t="s">
        <v>11</v>
      </c>
      <c r="C286">
        <v>2013</v>
      </c>
      <c r="D286" s="3">
        <v>24188</v>
      </c>
    </row>
    <row r="287" spans="1:4" x14ac:dyDescent="0.2">
      <c r="A287" t="s">
        <v>79</v>
      </c>
      <c r="B287" t="s">
        <v>11</v>
      </c>
      <c r="C287">
        <v>2014</v>
      </c>
      <c r="D287" s="3">
        <v>26922</v>
      </c>
    </row>
    <row r="288" spans="1:4" x14ac:dyDescent="0.2">
      <c r="A288" t="s">
        <v>79</v>
      </c>
      <c r="B288" t="s">
        <v>11</v>
      </c>
      <c r="C288">
        <v>2015</v>
      </c>
      <c r="D288" s="3">
        <v>29966</v>
      </c>
    </row>
    <row r="289" spans="1:4" x14ac:dyDescent="0.2">
      <c r="A289" t="s">
        <v>79</v>
      </c>
      <c r="B289" t="s">
        <v>11</v>
      </c>
      <c r="C289">
        <v>2016</v>
      </c>
      <c r="D289" s="3">
        <v>33074</v>
      </c>
    </row>
    <row r="290" spans="1:4" x14ac:dyDescent="0.2">
      <c r="A290" t="s">
        <v>79</v>
      </c>
      <c r="B290" t="s">
        <v>11</v>
      </c>
      <c r="C290">
        <v>2017</v>
      </c>
      <c r="D290" s="3">
        <v>35391</v>
      </c>
    </row>
    <row r="291" spans="1:4" x14ac:dyDescent="0.2">
      <c r="A291" t="s">
        <v>79</v>
      </c>
      <c r="B291" t="s">
        <v>12</v>
      </c>
      <c r="C291">
        <v>2000</v>
      </c>
      <c r="D291" s="3">
        <v>2849</v>
      </c>
    </row>
    <row r="292" spans="1:4" x14ac:dyDescent="0.2">
      <c r="A292" t="s">
        <v>79</v>
      </c>
      <c r="B292" t="s">
        <v>12</v>
      </c>
      <c r="C292">
        <v>2001</v>
      </c>
      <c r="D292" s="3">
        <v>3044</v>
      </c>
    </row>
    <row r="293" spans="1:4" x14ac:dyDescent="0.2">
      <c r="A293" t="s">
        <v>79</v>
      </c>
      <c r="B293" t="s">
        <v>12</v>
      </c>
      <c r="C293">
        <v>2002</v>
      </c>
      <c r="D293" s="3">
        <v>3198</v>
      </c>
    </row>
    <row r="294" spans="1:4" x14ac:dyDescent="0.2">
      <c r="A294" t="s">
        <v>79</v>
      </c>
      <c r="B294" t="s">
        <v>12</v>
      </c>
      <c r="C294">
        <v>2003</v>
      </c>
      <c r="D294" s="3">
        <v>3514</v>
      </c>
    </row>
    <row r="295" spans="1:4" x14ac:dyDescent="0.2">
      <c r="A295" t="s">
        <v>79</v>
      </c>
      <c r="B295" t="s">
        <v>12</v>
      </c>
      <c r="C295">
        <v>2004</v>
      </c>
      <c r="D295" s="3">
        <v>4031</v>
      </c>
    </row>
    <row r="296" spans="1:4" x14ac:dyDescent="0.2">
      <c r="A296" t="s">
        <v>79</v>
      </c>
      <c r="B296" t="s">
        <v>12</v>
      </c>
      <c r="C296">
        <v>2005</v>
      </c>
      <c r="D296" s="3">
        <v>4455</v>
      </c>
    </row>
    <row r="297" spans="1:4" x14ac:dyDescent="0.2">
      <c r="A297" t="s">
        <v>79</v>
      </c>
      <c r="B297" t="s">
        <v>12</v>
      </c>
      <c r="C297">
        <v>2006</v>
      </c>
      <c r="D297" s="3">
        <v>6361</v>
      </c>
    </row>
    <row r="298" spans="1:4" x14ac:dyDescent="0.2">
      <c r="A298" t="s">
        <v>79</v>
      </c>
      <c r="B298" t="s">
        <v>12</v>
      </c>
      <c r="C298">
        <v>2007</v>
      </c>
      <c r="D298" s="3">
        <v>8322</v>
      </c>
    </row>
    <row r="299" spans="1:4" x14ac:dyDescent="0.2">
      <c r="A299" t="s">
        <v>79</v>
      </c>
      <c r="B299" t="s">
        <v>12</v>
      </c>
      <c r="C299">
        <v>2008</v>
      </c>
      <c r="D299" s="3">
        <v>10483</v>
      </c>
    </row>
    <row r="300" spans="1:4" x14ac:dyDescent="0.2">
      <c r="A300" t="s">
        <v>79</v>
      </c>
      <c r="B300" t="s">
        <v>12</v>
      </c>
      <c r="C300">
        <v>2009</v>
      </c>
      <c r="D300" s="3">
        <v>12760</v>
      </c>
    </row>
    <row r="301" spans="1:4" x14ac:dyDescent="0.2">
      <c r="A301" t="s">
        <v>79</v>
      </c>
      <c r="B301" t="s">
        <v>12</v>
      </c>
      <c r="C301">
        <v>2010</v>
      </c>
      <c r="D301" s="3">
        <v>17304</v>
      </c>
    </row>
    <row r="302" spans="1:4" x14ac:dyDescent="0.2">
      <c r="A302" t="s">
        <v>79</v>
      </c>
      <c r="B302" t="s">
        <v>12</v>
      </c>
      <c r="C302">
        <v>2011</v>
      </c>
      <c r="D302" s="3">
        <v>20711</v>
      </c>
    </row>
    <row r="303" spans="1:4" x14ac:dyDescent="0.2">
      <c r="A303" t="s">
        <v>79</v>
      </c>
      <c r="B303" t="s">
        <v>12</v>
      </c>
      <c r="C303">
        <v>2012</v>
      </c>
      <c r="D303" s="3">
        <v>23880</v>
      </c>
    </row>
    <row r="304" spans="1:4" x14ac:dyDescent="0.2">
      <c r="A304" t="s">
        <v>79</v>
      </c>
      <c r="B304" t="s">
        <v>12</v>
      </c>
      <c r="C304">
        <v>2013</v>
      </c>
      <c r="D304" s="3">
        <v>26462</v>
      </c>
    </row>
    <row r="305" spans="1:4" x14ac:dyDescent="0.2">
      <c r="A305" t="s">
        <v>79</v>
      </c>
      <c r="B305" t="s">
        <v>12</v>
      </c>
      <c r="C305">
        <v>2014</v>
      </c>
      <c r="D305" s="3">
        <v>30101</v>
      </c>
    </row>
    <row r="306" spans="1:4" x14ac:dyDescent="0.2">
      <c r="A306" t="s">
        <v>79</v>
      </c>
      <c r="B306" t="s">
        <v>12</v>
      </c>
      <c r="C306">
        <v>2015</v>
      </c>
      <c r="D306" s="3">
        <v>34669</v>
      </c>
    </row>
    <row r="307" spans="1:4" x14ac:dyDescent="0.2">
      <c r="A307" t="s">
        <v>79</v>
      </c>
      <c r="B307" t="s">
        <v>12</v>
      </c>
      <c r="C307">
        <v>2016</v>
      </c>
      <c r="D307" s="3">
        <v>36907</v>
      </c>
    </row>
    <row r="308" spans="1:4" x14ac:dyDescent="0.2">
      <c r="A308" t="s">
        <v>79</v>
      </c>
      <c r="B308" t="s">
        <v>12</v>
      </c>
      <c r="C308">
        <v>2017</v>
      </c>
      <c r="D308" s="3">
        <v>39391</v>
      </c>
    </row>
    <row r="309" spans="1:4" x14ac:dyDescent="0.2">
      <c r="A309" t="s">
        <v>79</v>
      </c>
      <c r="B309" t="s">
        <v>13</v>
      </c>
      <c r="C309">
        <v>2000</v>
      </c>
      <c r="D309" s="3">
        <v>1786</v>
      </c>
    </row>
    <row r="310" spans="1:4" x14ac:dyDescent="0.2">
      <c r="A310" t="s">
        <v>79</v>
      </c>
      <c r="B310" t="s">
        <v>13</v>
      </c>
      <c r="C310">
        <v>2001</v>
      </c>
      <c r="D310" s="3">
        <v>1947</v>
      </c>
    </row>
    <row r="311" spans="1:4" x14ac:dyDescent="0.2">
      <c r="A311" t="s">
        <v>79</v>
      </c>
      <c r="B311" t="s">
        <v>13</v>
      </c>
      <c r="C311">
        <v>2002</v>
      </c>
      <c r="D311" s="3">
        <v>2080</v>
      </c>
    </row>
    <row r="312" spans="1:4" x14ac:dyDescent="0.2">
      <c r="A312" t="s">
        <v>79</v>
      </c>
      <c r="B312" t="s">
        <v>13</v>
      </c>
      <c r="C312">
        <v>2003</v>
      </c>
      <c r="D312" s="3">
        <v>2264</v>
      </c>
    </row>
    <row r="313" spans="1:4" x14ac:dyDescent="0.2">
      <c r="A313" t="s">
        <v>79</v>
      </c>
      <c r="B313" t="s">
        <v>13</v>
      </c>
      <c r="C313">
        <v>2004</v>
      </c>
      <c r="D313" s="3">
        <v>2430</v>
      </c>
    </row>
    <row r="314" spans="1:4" x14ac:dyDescent="0.2">
      <c r="A314" t="s">
        <v>79</v>
      </c>
      <c r="B314" t="s">
        <v>13</v>
      </c>
      <c r="C314">
        <v>2005</v>
      </c>
      <c r="D314" s="3">
        <v>2613</v>
      </c>
    </row>
    <row r="315" spans="1:4" x14ac:dyDescent="0.2">
      <c r="A315" t="s">
        <v>79</v>
      </c>
      <c r="B315" t="s">
        <v>13</v>
      </c>
      <c r="C315">
        <v>2006</v>
      </c>
      <c r="D315" s="3">
        <v>3309</v>
      </c>
    </row>
    <row r="316" spans="1:4" x14ac:dyDescent="0.2">
      <c r="A316" t="s">
        <v>79</v>
      </c>
      <c r="B316" t="s">
        <v>13</v>
      </c>
      <c r="C316">
        <v>2007</v>
      </c>
      <c r="D316" s="3">
        <v>3991</v>
      </c>
    </row>
    <row r="317" spans="1:4" x14ac:dyDescent="0.2">
      <c r="A317" t="s">
        <v>79</v>
      </c>
      <c r="B317" t="s">
        <v>13</v>
      </c>
      <c r="C317">
        <v>2008</v>
      </c>
      <c r="D317" s="3">
        <v>4595</v>
      </c>
    </row>
    <row r="318" spans="1:4" x14ac:dyDescent="0.2">
      <c r="A318" t="s">
        <v>79</v>
      </c>
      <c r="B318" t="s">
        <v>13</v>
      </c>
      <c r="C318">
        <v>2009</v>
      </c>
      <c r="D318" s="3">
        <v>5171</v>
      </c>
    </row>
    <row r="319" spans="1:4" x14ac:dyDescent="0.2">
      <c r="A319" t="s">
        <v>79</v>
      </c>
      <c r="B319" t="s">
        <v>13</v>
      </c>
      <c r="C319">
        <v>2010</v>
      </c>
      <c r="D319" s="3">
        <v>5918</v>
      </c>
    </row>
    <row r="320" spans="1:4" x14ac:dyDescent="0.2">
      <c r="A320" t="s">
        <v>79</v>
      </c>
      <c r="B320" t="s">
        <v>13</v>
      </c>
      <c r="C320">
        <v>2011</v>
      </c>
      <c r="D320" s="3">
        <v>6850</v>
      </c>
    </row>
    <row r="321" spans="1:4" x14ac:dyDescent="0.2">
      <c r="A321" t="s">
        <v>79</v>
      </c>
      <c r="B321" t="s">
        <v>13</v>
      </c>
      <c r="C321">
        <v>2012</v>
      </c>
      <c r="D321" s="3">
        <v>7842</v>
      </c>
    </row>
    <row r="322" spans="1:4" x14ac:dyDescent="0.2">
      <c r="A322" t="s">
        <v>79</v>
      </c>
      <c r="B322" t="s">
        <v>13</v>
      </c>
      <c r="C322">
        <v>2013</v>
      </c>
      <c r="D322" s="3">
        <v>8515</v>
      </c>
    </row>
    <row r="323" spans="1:4" x14ac:dyDescent="0.2">
      <c r="A323" t="s">
        <v>79</v>
      </c>
      <c r="B323" t="s">
        <v>13</v>
      </c>
      <c r="C323">
        <v>2014</v>
      </c>
      <c r="D323" s="3">
        <v>9427</v>
      </c>
    </row>
    <row r="324" spans="1:4" x14ac:dyDescent="0.2">
      <c r="A324" t="s">
        <v>79</v>
      </c>
      <c r="B324" t="s">
        <v>13</v>
      </c>
      <c r="C324">
        <v>2015</v>
      </c>
      <c r="D324" s="3">
        <v>10112</v>
      </c>
    </row>
    <row r="325" spans="1:4" x14ac:dyDescent="0.2">
      <c r="A325" t="s">
        <v>79</v>
      </c>
      <c r="B325" t="s">
        <v>13</v>
      </c>
      <c r="C325">
        <v>2016</v>
      </c>
      <c r="D325" s="3">
        <v>10679</v>
      </c>
    </row>
    <row r="326" spans="1:4" x14ac:dyDescent="0.2">
      <c r="A326" t="s">
        <v>79</v>
      </c>
      <c r="B326" t="s">
        <v>13</v>
      </c>
      <c r="C326">
        <v>2017</v>
      </c>
      <c r="D326" s="3">
        <v>11373</v>
      </c>
    </row>
    <row r="327" spans="1:4" x14ac:dyDescent="0.2">
      <c r="A327" t="s">
        <v>82</v>
      </c>
      <c r="B327" t="s">
        <v>0</v>
      </c>
      <c r="C327">
        <v>2004</v>
      </c>
      <c r="D327" s="3">
        <v>152285</v>
      </c>
    </row>
    <row r="328" spans="1:4" x14ac:dyDescent="0.2">
      <c r="A328" t="s">
        <v>82</v>
      </c>
      <c r="B328" t="s">
        <v>0</v>
      </c>
      <c r="C328">
        <v>2005</v>
      </c>
      <c r="D328" s="3">
        <v>180076</v>
      </c>
    </row>
    <row r="329" spans="1:4" x14ac:dyDescent="0.2">
      <c r="A329" t="s">
        <v>82</v>
      </c>
      <c r="B329" t="s">
        <v>0</v>
      </c>
      <c r="C329">
        <v>2006</v>
      </c>
      <c r="D329" s="3">
        <v>215836</v>
      </c>
    </row>
    <row r="330" spans="1:4" x14ac:dyDescent="0.2">
      <c r="A330" t="s">
        <v>82</v>
      </c>
      <c r="B330" t="s">
        <v>0</v>
      </c>
      <c r="C330">
        <v>2007</v>
      </c>
      <c r="D330" s="3">
        <v>250290</v>
      </c>
    </row>
    <row r="331" spans="1:4" x14ac:dyDescent="0.2">
      <c r="A331" t="s">
        <v>82</v>
      </c>
      <c r="B331" t="s">
        <v>0</v>
      </c>
      <c r="C331">
        <v>2008</v>
      </c>
      <c r="D331" s="3">
        <v>294699</v>
      </c>
    </row>
    <row r="332" spans="1:4" x14ac:dyDescent="0.2">
      <c r="A332" t="s">
        <v>82</v>
      </c>
      <c r="B332" t="s">
        <v>0</v>
      </c>
      <c r="C332">
        <v>2009</v>
      </c>
      <c r="D332" s="3">
        <v>330976</v>
      </c>
    </row>
    <row r="333" spans="1:4" x14ac:dyDescent="0.2">
      <c r="A333" t="s">
        <v>82</v>
      </c>
      <c r="B333" t="s">
        <v>0</v>
      </c>
      <c r="C333">
        <v>2010</v>
      </c>
      <c r="D333" s="3">
        <v>369614</v>
      </c>
    </row>
    <row r="334" spans="1:4" x14ac:dyDescent="0.2">
      <c r="A334" t="s">
        <v>82</v>
      </c>
      <c r="B334" t="s">
        <v>0</v>
      </c>
      <c r="C334">
        <v>2011</v>
      </c>
      <c r="D334" s="3">
        <v>411897</v>
      </c>
    </row>
    <row r="335" spans="1:4" x14ac:dyDescent="0.2">
      <c r="A335" t="s">
        <v>82</v>
      </c>
      <c r="B335" t="s">
        <v>0</v>
      </c>
      <c r="C335">
        <v>2012</v>
      </c>
      <c r="D335" s="3">
        <v>455654</v>
      </c>
    </row>
    <row r="336" spans="1:4" x14ac:dyDescent="0.2">
      <c r="A336" t="s">
        <v>82</v>
      </c>
      <c r="B336" t="s">
        <v>0</v>
      </c>
      <c r="C336">
        <v>2013</v>
      </c>
      <c r="D336" s="3">
        <v>497484</v>
      </c>
    </row>
    <row r="337" spans="1:4" x14ac:dyDescent="0.2">
      <c r="A337" t="s">
        <v>82</v>
      </c>
      <c r="B337" t="s">
        <v>0</v>
      </c>
      <c r="C337">
        <v>2014</v>
      </c>
      <c r="D337" s="3">
        <v>548618</v>
      </c>
    </row>
    <row r="338" spans="1:4" x14ac:dyDescent="0.2">
      <c r="A338" t="s">
        <v>82</v>
      </c>
      <c r="B338" t="s">
        <v>0</v>
      </c>
      <c r="C338">
        <v>2015</v>
      </c>
      <c r="D338" s="3">
        <v>614217</v>
      </c>
    </row>
    <row r="339" spans="1:4" x14ac:dyDescent="0.2">
      <c r="A339" t="s">
        <v>82</v>
      </c>
      <c r="B339" t="s">
        <v>0</v>
      </c>
      <c r="C339">
        <v>2016</v>
      </c>
      <c r="D339" s="3">
        <v>659558</v>
      </c>
    </row>
    <row r="340" spans="1:4" x14ac:dyDescent="0.2">
      <c r="A340" t="s">
        <v>82</v>
      </c>
      <c r="B340" t="s">
        <v>10</v>
      </c>
      <c r="C340">
        <v>2004</v>
      </c>
      <c r="D340" s="3">
        <v>140555</v>
      </c>
    </row>
    <row r="341" spans="1:4" x14ac:dyDescent="0.2">
      <c r="A341" t="s">
        <v>82</v>
      </c>
      <c r="B341" t="s">
        <v>10</v>
      </c>
      <c r="C341">
        <v>2005</v>
      </c>
      <c r="D341" s="3">
        <v>151863</v>
      </c>
    </row>
    <row r="342" spans="1:4" x14ac:dyDescent="0.2">
      <c r="A342" t="s">
        <v>82</v>
      </c>
      <c r="B342" t="s">
        <v>10</v>
      </c>
      <c r="C342">
        <v>2006</v>
      </c>
      <c r="D342" s="3">
        <v>162824</v>
      </c>
    </row>
    <row r="343" spans="1:4" x14ac:dyDescent="0.2">
      <c r="A343" t="s">
        <v>82</v>
      </c>
      <c r="B343" t="s">
        <v>10</v>
      </c>
      <c r="C343">
        <v>2007</v>
      </c>
      <c r="D343" s="3">
        <v>173516</v>
      </c>
    </row>
    <row r="344" spans="1:4" x14ac:dyDescent="0.2">
      <c r="A344" t="s">
        <v>82</v>
      </c>
      <c r="B344" t="s">
        <v>10</v>
      </c>
      <c r="C344">
        <v>2008</v>
      </c>
      <c r="D344" s="3">
        <v>184505</v>
      </c>
    </row>
    <row r="345" spans="1:4" x14ac:dyDescent="0.2">
      <c r="A345" t="s">
        <v>82</v>
      </c>
      <c r="B345" t="s">
        <v>10</v>
      </c>
      <c r="C345">
        <v>2009</v>
      </c>
      <c r="D345" s="3">
        <v>190256</v>
      </c>
    </row>
    <row r="346" spans="1:4" x14ac:dyDescent="0.2">
      <c r="A346" t="s">
        <v>82</v>
      </c>
      <c r="B346" t="s">
        <v>10</v>
      </c>
      <c r="C346">
        <v>2010</v>
      </c>
      <c r="D346" s="3">
        <v>196485</v>
      </c>
    </row>
    <row r="347" spans="1:4" x14ac:dyDescent="0.2">
      <c r="A347" t="s">
        <v>82</v>
      </c>
      <c r="B347" t="s">
        <v>10</v>
      </c>
      <c r="C347">
        <v>2011</v>
      </c>
      <c r="D347" s="3">
        <v>203741</v>
      </c>
    </row>
    <row r="348" spans="1:4" x14ac:dyDescent="0.2">
      <c r="A348" t="s">
        <v>82</v>
      </c>
      <c r="B348" t="s">
        <v>10</v>
      </c>
      <c r="C348">
        <v>2012</v>
      </c>
      <c r="D348" s="3">
        <v>212797</v>
      </c>
    </row>
    <row r="349" spans="1:4" x14ac:dyDescent="0.2">
      <c r="A349" t="s">
        <v>82</v>
      </c>
      <c r="B349" t="s">
        <v>10</v>
      </c>
      <c r="C349">
        <v>2013</v>
      </c>
      <c r="D349" s="3">
        <v>222199</v>
      </c>
    </row>
    <row r="350" spans="1:4" x14ac:dyDescent="0.2">
      <c r="A350" t="s">
        <v>82</v>
      </c>
      <c r="B350" t="s">
        <v>10</v>
      </c>
      <c r="C350">
        <v>2014</v>
      </c>
      <c r="D350" s="3">
        <v>232503</v>
      </c>
    </row>
    <row r="351" spans="1:4" x14ac:dyDescent="0.2">
      <c r="A351" t="s">
        <v>82</v>
      </c>
      <c r="B351" t="s">
        <v>10</v>
      </c>
      <c r="C351">
        <v>2015</v>
      </c>
      <c r="D351" s="3">
        <v>247003</v>
      </c>
    </row>
    <row r="352" spans="1:4" x14ac:dyDescent="0.2">
      <c r="A352" t="s">
        <v>82</v>
      </c>
      <c r="B352" t="s">
        <v>10</v>
      </c>
      <c r="C352">
        <v>2016</v>
      </c>
      <c r="D352" s="3">
        <v>261080</v>
      </c>
    </row>
    <row r="353" spans="1:4" x14ac:dyDescent="0.2">
      <c r="A353" t="s">
        <v>82</v>
      </c>
      <c r="B353" t="s">
        <v>11</v>
      </c>
      <c r="C353">
        <v>2004</v>
      </c>
      <c r="D353" s="3">
        <v>23887</v>
      </c>
    </row>
    <row r="354" spans="1:4" x14ac:dyDescent="0.2">
      <c r="A354" t="s">
        <v>82</v>
      </c>
      <c r="B354" t="s">
        <v>11</v>
      </c>
      <c r="C354">
        <v>2005</v>
      </c>
      <c r="D354" s="3">
        <v>24842</v>
      </c>
    </row>
    <row r="355" spans="1:4" x14ac:dyDescent="0.2">
      <c r="A355" t="s">
        <v>82</v>
      </c>
      <c r="B355" t="s">
        <v>11</v>
      </c>
      <c r="C355">
        <v>2006</v>
      </c>
      <c r="D355" s="3">
        <v>26147</v>
      </c>
    </row>
    <row r="356" spans="1:4" x14ac:dyDescent="0.2">
      <c r="A356" t="s">
        <v>82</v>
      </c>
      <c r="B356" t="s">
        <v>11</v>
      </c>
      <c r="C356">
        <v>2007</v>
      </c>
      <c r="D356" s="3">
        <v>27414</v>
      </c>
    </row>
    <row r="357" spans="1:4" x14ac:dyDescent="0.2">
      <c r="A357" t="s">
        <v>82</v>
      </c>
      <c r="B357" t="s">
        <v>11</v>
      </c>
      <c r="C357">
        <v>2008</v>
      </c>
      <c r="D357" s="3">
        <v>28489</v>
      </c>
    </row>
    <row r="358" spans="1:4" x14ac:dyDescent="0.2">
      <c r="A358" t="s">
        <v>82</v>
      </c>
      <c r="B358" t="s">
        <v>11</v>
      </c>
      <c r="C358">
        <v>2009</v>
      </c>
      <c r="D358" s="3">
        <v>29892</v>
      </c>
    </row>
    <row r="359" spans="1:4" x14ac:dyDescent="0.2">
      <c r="A359" t="s">
        <v>82</v>
      </c>
      <c r="B359" t="s">
        <v>11</v>
      </c>
      <c r="C359">
        <v>2010</v>
      </c>
      <c r="D359" s="3">
        <v>31434</v>
      </c>
    </row>
    <row r="360" spans="1:4" x14ac:dyDescent="0.2">
      <c r="A360" t="s">
        <v>82</v>
      </c>
      <c r="B360" t="s">
        <v>11</v>
      </c>
      <c r="C360">
        <v>2011</v>
      </c>
      <c r="D360" s="3">
        <v>33653</v>
      </c>
    </row>
    <row r="361" spans="1:4" x14ac:dyDescent="0.2">
      <c r="A361" t="s">
        <v>82</v>
      </c>
      <c r="B361" t="s">
        <v>11</v>
      </c>
      <c r="C361">
        <v>2012</v>
      </c>
      <c r="D361" s="3">
        <v>35639</v>
      </c>
    </row>
    <row r="362" spans="1:4" x14ac:dyDescent="0.2">
      <c r="A362" t="s">
        <v>82</v>
      </c>
      <c r="B362" t="s">
        <v>11</v>
      </c>
      <c r="C362">
        <v>2013</v>
      </c>
      <c r="D362" s="3">
        <v>37950</v>
      </c>
    </row>
    <row r="363" spans="1:4" x14ac:dyDescent="0.2">
      <c r="A363" t="s">
        <v>82</v>
      </c>
      <c r="B363" t="s">
        <v>11</v>
      </c>
      <c r="C363">
        <v>2014</v>
      </c>
      <c r="D363" s="3">
        <v>40483</v>
      </c>
    </row>
    <row r="364" spans="1:4" x14ac:dyDescent="0.2">
      <c r="A364" t="s">
        <v>82</v>
      </c>
      <c r="B364" t="s">
        <v>11</v>
      </c>
      <c r="C364">
        <v>2015</v>
      </c>
      <c r="D364" s="3">
        <v>43712</v>
      </c>
    </row>
    <row r="365" spans="1:4" x14ac:dyDescent="0.2">
      <c r="A365" t="s">
        <v>82</v>
      </c>
      <c r="B365" t="s">
        <v>11</v>
      </c>
      <c r="C365">
        <v>2016</v>
      </c>
      <c r="D365" s="3">
        <v>46635</v>
      </c>
    </row>
    <row r="366" spans="1:4" x14ac:dyDescent="0.2">
      <c r="A366" t="s">
        <v>82</v>
      </c>
      <c r="B366" t="s">
        <v>12</v>
      </c>
      <c r="C366">
        <v>2004</v>
      </c>
      <c r="D366" s="3">
        <v>10568</v>
      </c>
    </row>
    <row r="367" spans="1:4" x14ac:dyDescent="0.2">
      <c r="A367" t="s">
        <v>82</v>
      </c>
      <c r="B367" t="s">
        <v>12</v>
      </c>
      <c r="C367">
        <v>2005</v>
      </c>
      <c r="D367" s="3">
        <v>11650</v>
      </c>
    </row>
    <row r="368" spans="1:4" x14ac:dyDescent="0.2">
      <c r="A368" t="s">
        <v>82</v>
      </c>
      <c r="B368" t="s">
        <v>12</v>
      </c>
      <c r="C368">
        <v>2006</v>
      </c>
      <c r="D368" s="3">
        <v>12594</v>
      </c>
    </row>
    <row r="369" spans="1:4" x14ac:dyDescent="0.2">
      <c r="A369" t="s">
        <v>82</v>
      </c>
      <c r="B369" t="s">
        <v>12</v>
      </c>
      <c r="C369">
        <v>2007</v>
      </c>
      <c r="D369" s="3">
        <v>13449</v>
      </c>
    </row>
    <row r="370" spans="1:4" x14ac:dyDescent="0.2">
      <c r="A370" t="s">
        <v>82</v>
      </c>
      <c r="B370" t="s">
        <v>12</v>
      </c>
      <c r="C370">
        <v>2008</v>
      </c>
      <c r="D370" s="3">
        <v>14490</v>
      </c>
    </row>
    <row r="371" spans="1:4" x14ac:dyDescent="0.2">
      <c r="A371" t="s">
        <v>82</v>
      </c>
      <c r="B371" t="s">
        <v>12</v>
      </c>
      <c r="C371">
        <v>2009</v>
      </c>
      <c r="D371" s="3">
        <v>15504</v>
      </c>
    </row>
    <row r="372" spans="1:4" x14ac:dyDescent="0.2">
      <c r="A372" t="s">
        <v>82</v>
      </c>
      <c r="B372" t="s">
        <v>12</v>
      </c>
      <c r="C372">
        <v>2010</v>
      </c>
      <c r="D372" s="3">
        <v>17621</v>
      </c>
    </row>
    <row r="373" spans="1:4" x14ac:dyDescent="0.2">
      <c r="A373" t="s">
        <v>82</v>
      </c>
      <c r="B373" t="s">
        <v>12</v>
      </c>
      <c r="C373">
        <v>2011</v>
      </c>
      <c r="D373" s="3">
        <v>20295</v>
      </c>
    </row>
    <row r="374" spans="1:4" x14ac:dyDescent="0.2">
      <c r="A374" t="s">
        <v>82</v>
      </c>
      <c r="B374" t="s">
        <v>12</v>
      </c>
      <c r="C374">
        <v>2012</v>
      </c>
      <c r="D374" s="3">
        <v>23765</v>
      </c>
    </row>
    <row r="375" spans="1:4" x14ac:dyDescent="0.2">
      <c r="A375" t="s">
        <v>82</v>
      </c>
      <c r="B375" t="s">
        <v>12</v>
      </c>
      <c r="C375">
        <v>2013</v>
      </c>
      <c r="D375" s="3">
        <v>27173</v>
      </c>
    </row>
    <row r="376" spans="1:4" x14ac:dyDescent="0.2">
      <c r="A376" t="s">
        <v>82</v>
      </c>
      <c r="B376" t="s">
        <v>12</v>
      </c>
      <c r="C376">
        <v>2014</v>
      </c>
      <c r="D376" s="3">
        <v>30908</v>
      </c>
    </row>
    <row r="377" spans="1:4" x14ac:dyDescent="0.2">
      <c r="A377" t="s">
        <v>82</v>
      </c>
      <c r="B377" t="s">
        <v>12</v>
      </c>
      <c r="C377">
        <v>2015</v>
      </c>
      <c r="D377" s="3">
        <v>32748</v>
      </c>
    </row>
    <row r="378" spans="1:4" x14ac:dyDescent="0.2">
      <c r="A378" t="s">
        <v>82</v>
      </c>
      <c r="B378" t="s">
        <v>12</v>
      </c>
      <c r="C378">
        <v>2016</v>
      </c>
      <c r="D378" s="3">
        <v>34069</v>
      </c>
    </row>
    <row r="379" spans="1:4" x14ac:dyDescent="0.2">
      <c r="A379" t="s">
        <v>82</v>
      </c>
      <c r="B379" t="s">
        <v>13</v>
      </c>
      <c r="C379">
        <v>2004</v>
      </c>
      <c r="D379" s="3">
        <v>506</v>
      </c>
    </row>
    <row r="380" spans="1:4" x14ac:dyDescent="0.2">
      <c r="A380" t="s">
        <v>82</v>
      </c>
      <c r="B380" t="s">
        <v>13</v>
      </c>
      <c r="C380">
        <v>2005</v>
      </c>
      <c r="D380" s="3">
        <v>524</v>
      </c>
    </row>
    <row r="381" spans="1:4" x14ac:dyDescent="0.2">
      <c r="A381" t="s">
        <v>82</v>
      </c>
      <c r="B381" t="s">
        <v>13</v>
      </c>
      <c r="C381">
        <v>2006</v>
      </c>
      <c r="D381" s="3">
        <v>552</v>
      </c>
    </row>
    <row r="382" spans="1:4" x14ac:dyDescent="0.2">
      <c r="A382" t="s">
        <v>82</v>
      </c>
      <c r="B382" t="s">
        <v>13</v>
      </c>
      <c r="C382">
        <v>2007</v>
      </c>
      <c r="D382" s="3">
        <v>574</v>
      </c>
    </row>
    <row r="383" spans="1:4" x14ac:dyDescent="0.2">
      <c r="A383" t="s">
        <v>82</v>
      </c>
      <c r="B383" t="s">
        <v>13</v>
      </c>
      <c r="C383">
        <v>2008</v>
      </c>
      <c r="D383" s="3">
        <v>592</v>
      </c>
    </row>
    <row r="384" spans="1:4" x14ac:dyDescent="0.2">
      <c r="A384" t="s">
        <v>82</v>
      </c>
      <c r="B384" t="s">
        <v>13</v>
      </c>
      <c r="C384">
        <v>2009</v>
      </c>
      <c r="D384" s="3">
        <v>628</v>
      </c>
    </row>
    <row r="385" spans="1:4" x14ac:dyDescent="0.2">
      <c r="A385" t="s">
        <v>82</v>
      </c>
      <c r="B385" t="s">
        <v>13</v>
      </c>
      <c r="C385">
        <v>2010</v>
      </c>
      <c r="D385" s="3">
        <v>724</v>
      </c>
    </row>
    <row r="386" spans="1:4" x14ac:dyDescent="0.2">
      <c r="A386" t="s">
        <v>82</v>
      </c>
      <c r="B386" t="s">
        <v>13</v>
      </c>
      <c r="C386">
        <v>2011</v>
      </c>
      <c r="D386" s="3">
        <v>821</v>
      </c>
    </row>
    <row r="387" spans="1:4" x14ac:dyDescent="0.2">
      <c r="A387" t="s">
        <v>82</v>
      </c>
      <c r="B387" t="s">
        <v>13</v>
      </c>
      <c r="C387">
        <v>2012</v>
      </c>
      <c r="D387" s="3">
        <v>923</v>
      </c>
    </row>
    <row r="388" spans="1:4" x14ac:dyDescent="0.2">
      <c r="A388" t="s">
        <v>82</v>
      </c>
      <c r="B388" t="s">
        <v>13</v>
      </c>
      <c r="C388">
        <v>2013</v>
      </c>
      <c r="D388" s="3">
        <v>1017</v>
      </c>
    </row>
    <row r="389" spans="1:4" x14ac:dyDescent="0.2">
      <c r="A389" t="s">
        <v>82</v>
      </c>
      <c r="B389" t="s">
        <v>13</v>
      </c>
      <c r="C389">
        <v>2014</v>
      </c>
      <c r="D389" s="3">
        <v>1120</v>
      </c>
    </row>
    <row r="390" spans="1:4" x14ac:dyDescent="0.2">
      <c r="A390" t="s">
        <v>82</v>
      </c>
      <c r="B390" t="s">
        <v>13</v>
      </c>
      <c r="C390">
        <v>2015</v>
      </c>
      <c r="D390" s="3">
        <v>1207</v>
      </c>
    </row>
    <row r="391" spans="1:4" x14ac:dyDescent="0.2">
      <c r="A391" t="s">
        <v>82</v>
      </c>
      <c r="B391" t="s">
        <v>13</v>
      </c>
      <c r="C391">
        <v>2016</v>
      </c>
      <c r="D391" s="3">
        <v>1269</v>
      </c>
    </row>
    <row r="392" spans="1:4" x14ac:dyDescent="0.2">
      <c r="A392" t="s">
        <v>80</v>
      </c>
      <c r="B392" t="s">
        <v>0</v>
      </c>
      <c r="C392">
        <v>2015</v>
      </c>
      <c r="D392" s="21">
        <v>26678.906999999999</v>
      </c>
    </row>
    <row r="393" spans="1:4" x14ac:dyDescent="0.2">
      <c r="A393" t="s">
        <v>80</v>
      </c>
      <c r="B393" t="s">
        <v>10</v>
      </c>
      <c r="C393">
        <v>2015</v>
      </c>
      <c r="D393" s="21">
        <v>292063.82400000002</v>
      </c>
    </row>
    <row r="394" spans="1:4" x14ac:dyDescent="0.2">
      <c r="A394" t="s">
        <v>80</v>
      </c>
      <c r="B394" t="s">
        <v>11</v>
      </c>
      <c r="C394">
        <v>2015</v>
      </c>
      <c r="D394" s="21">
        <v>57570.273000000001</v>
      </c>
    </row>
    <row r="395" spans="1:4" x14ac:dyDescent="0.2">
      <c r="A395" t="s">
        <v>80</v>
      </c>
      <c r="B395" t="s">
        <v>12</v>
      </c>
      <c r="C395">
        <v>2016</v>
      </c>
      <c r="D395" s="21">
        <v>24338.651999999998</v>
      </c>
    </row>
    <row r="396" spans="1:4" x14ac:dyDescent="0.2">
      <c r="A396" t="s">
        <v>80</v>
      </c>
      <c r="B396" t="s">
        <v>13</v>
      </c>
      <c r="C396">
        <v>2017</v>
      </c>
      <c r="D396" s="16">
        <v>46805.100000000006</v>
      </c>
    </row>
    <row r="397" spans="1:4" x14ac:dyDescent="0.2">
      <c r="A397" t="s">
        <v>75</v>
      </c>
      <c r="B397" t="s">
        <v>10</v>
      </c>
      <c r="C397">
        <v>2006</v>
      </c>
      <c r="D397" s="7">
        <v>8687</v>
      </c>
    </row>
    <row r="398" spans="1:4" x14ac:dyDescent="0.2">
      <c r="A398" t="s">
        <v>75</v>
      </c>
      <c r="B398" t="s">
        <v>10</v>
      </c>
      <c r="C398">
        <v>2007</v>
      </c>
      <c r="D398" s="7">
        <v>8845</v>
      </c>
    </row>
    <row r="399" spans="1:4" x14ac:dyDescent="0.2">
      <c r="A399" t="s">
        <v>75</v>
      </c>
      <c r="B399" t="s">
        <v>10</v>
      </c>
      <c r="C399">
        <v>2008</v>
      </c>
      <c r="D399" s="7">
        <v>8990</v>
      </c>
    </row>
    <row r="400" spans="1:4" x14ac:dyDescent="0.2">
      <c r="A400" t="s">
        <v>75</v>
      </c>
      <c r="B400" t="s">
        <v>10</v>
      </c>
      <c r="C400">
        <v>2009</v>
      </c>
      <c r="D400" s="7">
        <v>9011</v>
      </c>
    </row>
    <row r="401" spans="1:4" x14ac:dyDescent="0.2">
      <c r="A401" t="s">
        <v>75</v>
      </c>
      <c r="B401" t="s">
        <v>10</v>
      </c>
      <c r="C401">
        <v>2010</v>
      </c>
      <c r="D401" s="7">
        <v>9107</v>
      </c>
    </row>
    <row r="402" spans="1:4" x14ac:dyDescent="0.2">
      <c r="A402" t="s">
        <v>75</v>
      </c>
      <c r="B402" t="s">
        <v>11</v>
      </c>
      <c r="C402">
        <v>2006</v>
      </c>
      <c r="D402" s="7">
        <v>1325</v>
      </c>
    </row>
    <row r="403" spans="1:4" x14ac:dyDescent="0.2">
      <c r="A403" t="s">
        <v>75</v>
      </c>
      <c r="B403" t="s">
        <v>11</v>
      </c>
      <c r="C403">
        <v>2007</v>
      </c>
      <c r="D403" s="7">
        <v>1433</v>
      </c>
    </row>
    <row r="404" spans="1:4" x14ac:dyDescent="0.2">
      <c r="A404" t="s">
        <v>75</v>
      </c>
      <c r="B404" t="s">
        <v>11</v>
      </c>
      <c r="C404">
        <v>2008</v>
      </c>
      <c r="D404" s="7">
        <v>1453</v>
      </c>
    </row>
    <row r="405" spans="1:4" x14ac:dyDescent="0.2">
      <c r="A405" t="s">
        <v>75</v>
      </c>
      <c r="B405" t="s">
        <v>11</v>
      </c>
      <c r="C405">
        <v>2009</v>
      </c>
      <c r="D405" s="7">
        <v>1475</v>
      </c>
    </row>
    <row r="406" spans="1:4" x14ac:dyDescent="0.2">
      <c r="A406" t="s">
        <v>75</v>
      </c>
      <c r="B406" t="s">
        <v>11</v>
      </c>
      <c r="C406">
        <v>2010</v>
      </c>
      <c r="D406" s="7">
        <v>1525</v>
      </c>
    </row>
    <row r="407" spans="1:4" x14ac:dyDescent="0.2">
      <c r="A407" t="s">
        <v>75</v>
      </c>
      <c r="B407" t="s">
        <v>12</v>
      </c>
      <c r="C407">
        <v>2006</v>
      </c>
      <c r="D407" s="7">
        <v>750</v>
      </c>
    </row>
    <row r="408" spans="1:4" x14ac:dyDescent="0.2">
      <c r="A408" t="s">
        <v>75</v>
      </c>
      <c r="B408" t="s">
        <v>12</v>
      </c>
      <c r="C408">
        <v>2007</v>
      </c>
      <c r="D408" s="7">
        <v>804</v>
      </c>
    </row>
    <row r="409" spans="1:4" x14ac:dyDescent="0.2">
      <c r="A409" t="s">
        <v>75</v>
      </c>
      <c r="B409" t="s">
        <v>12</v>
      </c>
      <c r="C409">
        <v>2008</v>
      </c>
      <c r="D409" s="7">
        <v>900</v>
      </c>
    </row>
    <row r="410" spans="1:4" x14ac:dyDescent="0.2">
      <c r="A410" t="s">
        <v>75</v>
      </c>
      <c r="B410" t="s">
        <v>12</v>
      </c>
      <c r="C410">
        <v>2009</v>
      </c>
      <c r="D410" s="7">
        <v>911</v>
      </c>
    </row>
    <row r="411" spans="1:4" x14ac:dyDescent="0.2">
      <c r="A411" t="s">
        <v>75</v>
      </c>
      <c r="B411" t="s">
        <v>12</v>
      </c>
      <c r="C411">
        <v>2010</v>
      </c>
      <c r="D411" s="7">
        <v>943</v>
      </c>
    </row>
    <row r="412" spans="1:4" x14ac:dyDescent="0.2">
      <c r="A412" t="s">
        <v>75</v>
      </c>
      <c r="B412" t="s">
        <v>13</v>
      </c>
      <c r="C412">
        <v>2006</v>
      </c>
      <c r="D412" s="7">
        <v>1264</v>
      </c>
    </row>
    <row r="413" spans="1:4" x14ac:dyDescent="0.2">
      <c r="A413" t="s">
        <v>75</v>
      </c>
      <c r="B413" t="s">
        <v>13</v>
      </c>
      <c r="C413">
        <v>2007</v>
      </c>
      <c r="D413" s="7">
        <v>1289</v>
      </c>
    </row>
    <row r="414" spans="1:4" x14ac:dyDescent="0.2">
      <c r="A414" t="s">
        <v>75</v>
      </c>
      <c r="B414" t="s">
        <v>13</v>
      </c>
      <c r="C414">
        <v>2008</v>
      </c>
      <c r="D414" s="7">
        <v>1331</v>
      </c>
    </row>
    <row r="415" spans="1:4" x14ac:dyDescent="0.2">
      <c r="A415" t="s">
        <v>75</v>
      </c>
      <c r="B415" t="s">
        <v>13</v>
      </c>
      <c r="C415">
        <v>2009</v>
      </c>
      <c r="D415" s="7">
        <v>1368</v>
      </c>
    </row>
    <row r="416" spans="1:4" x14ac:dyDescent="0.2">
      <c r="A416" t="s">
        <v>75</v>
      </c>
      <c r="B416" t="s">
        <v>13</v>
      </c>
      <c r="C416">
        <v>2010</v>
      </c>
      <c r="D416" s="7">
        <v>1439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EDB9-292E-4048-8F11-315DD69C2B45}">
  <dimension ref="A1:M759"/>
  <sheetViews>
    <sheetView workbookViewId="0">
      <pane xSplit="3" ySplit="2" topLeftCell="D493" activePane="bottomRight" state="frozen"/>
      <selection pane="topRight" activeCell="F1" sqref="F1"/>
      <selection pane="bottomLeft" activeCell="A2" sqref="A2"/>
      <selection pane="bottomRight" activeCell="G502" sqref="G502"/>
    </sheetView>
  </sheetViews>
  <sheetFormatPr baseColWidth="10" defaultRowHeight="16" x14ac:dyDescent="0.2"/>
  <sheetData>
    <row r="1" spans="1:9" x14ac:dyDescent="0.2">
      <c r="A1" s="15" t="s">
        <v>138</v>
      </c>
    </row>
    <row r="2" spans="1:9" x14ac:dyDescent="0.2">
      <c r="A2" t="s">
        <v>2</v>
      </c>
      <c r="B2" t="s">
        <v>3</v>
      </c>
      <c r="C2" t="s">
        <v>4</v>
      </c>
      <c r="D2" t="s">
        <v>15</v>
      </c>
      <c r="E2" t="s">
        <v>16</v>
      </c>
      <c r="F2" t="s">
        <v>17</v>
      </c>
      <c r="G2" t="s">
        <v>19</v>
      </c>
      <c r="H2" t="s">
        <v>20</v>
      </c>
      <c r="I2" s="17" t="s">
        <v>134</v>
      </c>
    </row>
    <row r="3" spans="1:9" x14ac:dyDescent="0.2">
      <c r="A3" t="s">
        <v>1</v>
      </c>
      <c r="B3" t="s">
        <v>0</v>
      </c>
      <c r="C3">
        <v>2006</v>
      </c>
      <c r="D3">
        <f>F3*G3</f>
        <v>0</v>
      </c>
      <c r="E3">
        <f>F3*H3</f>
        <v>50221</v>
      </c>
      <c r="F3" s="3">
        <v>50221</v>
      </c>
      <c r="G3" s="1">
        <f>1-H3</f>
        <v>0</v>
      </c>
      <c r="H3" s="2">
        <v>1</v>
      </c>
    </row>
    <row r="4" spans="1:9" x14ac:dyDescent="0.2">
      <c r="A4" t="s">
        <v>1</v>
      </c>
      <c r="B4" t="s">
        <v>0</v>
      </c>
      <c r="C4">
        <v>2007</v>
      </c>
      <c r="D4">
        <f t="shared" ref="D4:D13" si="0">F4*G4</f>
        <v>0</v>
      </c>
      <c r="E4">
        <f t="shared" ref="E4:E13" si="1">F4*H4</f>
        <v>70027</v>
      </c>
      <c r="F4" s="3">
        <v>70027</v>
      </c>
      <c r="G4" s="1">
        <f t="shared" ref="G4:G13" si="2">1-H4</f>
        <v>0</v>
      </c>
      <c r="H4" s="2">
        <v>1</v>
      </c>
    </row>
    <row r="5" spans="1:9" x14ac:dyDescent="0.2">
      <c r="A5" t="s">
        <v>1</v>
      </c>
      <c r="B5" t="s">
        <v>0</v>
      </c>
      <c r="C5">
        <v>2008</v>
      </c>
      <c r="D5">
        <f t="shared" si="0"/>
        <v>0</v>
      </c>
      <c r="E5">
        <f t="shared" si="1"/>
        <v>90954</v>
      </c>
      <c r="F5" s="3">
        <v>90954</v>
      </c>
      <c r="G5" s="1">
        <f t="shared" si="2"/>
        <v>0</v>
      </c>
      <c r="H5" s="2">
        <v>1</v>
      </c>
    </row>
    <row r="6" spans="1:9" x14ac:dyDescent="0.2">
      <c r="A6" t="s">
        <v>1</v>
      </c>
      <c r="B6" t="s">
        <v>0</v>
      </c>
      <c r="C6">
        <v>2009</v>
      </c>
      <c r="D6">
        <f t="shared" si="0"/>
        <v>0</v>
      </c>
      <c r="E6">
        <f t="shared" si="1"/>
        <v>103826</v>
      </c>
      <c r="F6" s="3">
        <v>103826</v>
      </c>
      <c r="G6" s="1">
        <f t="shared" si="2"/>
        <v>0</v>
      </c>
      <c r="H6" s="2">
        <v>1</v>
      </c>
    </row>
    <row r="7" spans="1:9" x14ac:dyDescent="0.2">
      <c r="A7" t="s">
        <v>1</v>
      </c>
      <c r="B7" t="s">
        <v>0</v>
      </c>
      <c r="C7">
        <v>2010</v>
      </c>
      <c r="D7">
        <f t="shared" si="0"/>
        <v>0</v>
      </c>
      <c r="E7">
        <f t="shared" si="1"/>
        <v>138556</v>
      </c>
      <c r="F7" s="3">
        <v>138556</v>
      </c>
      <c r="G7" s="1">
        <f t="shared" si="2"/>
        <v>0</v>
      </c>
      <c r="H7" s="2">
        <v>1</v>
      </c>
    </row>
    <row r="8" spans="1:9" x14ac:dyDescent="0.2">
      <c r="A8" t="s">
        <v>1</v>
      </c>
      <c r="B8" t="s">
        <v>0</v>
      </c>
      <c r="C8">
        <v>2011</v>
      </c>
      <c r="D8">
        <f t="shared" si="0"/>
        <v>0</v>
      </c>
      <c r="E8">
        <f t="shared" si="1"/>
        <v>178280</v>
      </c>
      <c r="F8" s="3">
        <v>178280</v>
      </c>
      <c r="G8" s="1">
        <f t="shared" si="2"/>
        <v>0</v>
      </c>
      <c r="H8" s="2">
        <v>1</v>
      </c>
    </row>
    <row r="9" spans="1:9" x14ac:dyDescent="0.2">
      <c r="A9" t="s">
        <v>1</v>
      </c>
      <c r="B9" t="s">
        <v>0</v>
      </c>
      <c r="C9">
        <v>2012</v>
      </c>
      <c r="D9">
        <f t="shared" si="0"/>
        <v>0</v>
      </c>
      <c r="E9">
        <f t="shared" si="1"/>
        <v>204878</v>
      </c>
      <c r="F9" s="3">
        <v>204878</v>
      </c>
      <c r="G9" s="1">
        <f t="shared" si="2"/>
        <v>0</v>
      </c>
      <c r="H9" s="2">
        <v>1</v>
      </c>
    </row>
    <row r="10" spans="1:9" x14ac:dyDescent="0.2">
      <c r="A10" t="s">
        <v>1</v>
      </c>
      <c r="B10" t="s">
        <v>0</v>
      </c>
      <c r="C10">
        <v>2013</v>
      </c>
      <c r="D10">
        <f t="shared" si="0"/>
        <v>0</v>
      </c>
      <c r="E10">
        <f t="shared" si="1"/>
        <v>209740</v>
      </c>
      <c r="F10" s="3">
        <v>209740</v>
      </c>
      <c r="G10" s="1">
        <f t="shared" si="2"/>
        <v>0</v>
      </c>
      <c r="H10" s="2">
        <v>1</v>
      </c>
    </row>
    <row r="11" spans="1:9" x14ac:dyDescent="0.2">
      <c r="A11" t="s">
        <v>1</v>
      </c>
      <c r="B11" t="s">
        <v>0</v>
      </c>
      <c r="C11">
        <v>2014</v>
      </c>
      <c r="D11">
        <f t="shared" si="0"/>
        <v>0</v>
      </c>
      <c r="E11">
        <f t="shared" si="1"/>
        <v>238342</v>
      </c>
      <c r="F11" s="3">
        <v>238342</v>
      </c>
      <c r="G11" s="1">
        <f t="shared" si="2"/>
        <v>0</v>
      </c>
      <c r="H11" s="2">
        <v>1</v>
      </c>
    </row>
    <row r="12" spans="1:9" x14ac:dyDescent="0.2">
      <c r="A12" t="s">
        <v>1</v>
      </c>
      <c r="B12" t="s">
        <v>0</v>
      </c>
      <c r="C12">
        <v>2015</v>
      </c>
      <c r="D12">
        <f t="shared" si="0"/>
        <v>0</v>
      </c>
      <c r="E12">
        <f t="shared" si="1"/>
        <v>268133</v>
      </c>
      <c r="F12" s="3">
        <v>268133</v>
      </c>
      <c r="G12" s="1">
        <f t="shared" si="2"/>
        <v>0</v>
      </c>
      <c r="H12" s="2">
        <v>1</v>
      </c>
    </row>
    <row r="13" spans="1:9" x14ac:dyDescent="0.2">
      <c r="A13" t="s">
        <v>1</v>
      </c>
      <c r="B13" t="s">
        <v>0</v>
      </c>
      <c r="C13">
        <v>2016</v>
      </c>
      <c r="D13">
        <f t="shared" si="0"/>
        <v>0</v>
      </c>
      <c r="E13">
        <f t="shared" si="1"/>
        <v>261922</v>
      </c>
      <c r="F13" s="3">
        <v>261922</v>
      </c>
      <c r="G13" s="1">
        <f t="shared" si="2"/>
        <v>0</v>
      </c>
      <c r="H13" s="2">
        <v>1</v>
      </c>
    </row>
    <row r="14" spans="1:9" x14ac:dyDescent="0.2">
      <c r="A14" t="s">
        <v>1</v>
      </c>
      <c r="B14" t="s">
        <v>10</v>
      </c>
      <c r="C14">
        <v>2006</v>
      </c>
      <c r="D14" s="14">
        <f>$F14*G14</f>
        <v>3401.6000000000004</v>
      </c>
      <c r="E14" s="14">
        <f t="shared" ref="E14:E24" si="3">$F14*H14</f>
        <v>5102.3999999999996</v>
      </c>
      <c r="F14" s="3">
        <v>8504</v>
      </c>
      <c r="G14" s="2">
        <v>0.4</v>
      </c>
      <c r="H14" s="2">
        <v>0.6</v>
      </c>
    </row>
    <row r="15" spans="1:9" x14ac:dyDescent="0.2">
      <c r="A15" t="s">
        <v>1</v>
      </c>
      <c r="B15" t="s">
        <v>10</v>
      </c>
      <c r="C15">
        <v>2007</v>
      </c>
      <c r="D15" s="14">
        <f t="shared" ref="D15:D24" si="4">$F15*G15</f>
        <v>2500.8000000000002</v>
      </c>
      <c r="E15" s="14">
        <f t="shared" si="3"/>
        <v>3751.2</v>
      </c>
      <c r="F15" s="3">
        <v>6252</v>
      </c>
      <c r="G15" s="2">
        <v>0.4</v>
      </c>
      <c r="H15" s="2">
        <v>0.6</v>
      </c>
    </row>
    <row r="16" spans="1:9" x14ac:dyDescent="0.2">
      <c r="A16" t="s">
        <v>1</v>
      </c>
      <c r="B16" t="s">
        <v>10</v>
      </c>
      <c r="C16">
        <v>2008</v>
      </c>
      <c r="D16" s="14">
        <f t="shared" si="4"/>
        <v>2628.4</v>
      </c>
      <c r="E16" s="14">
        <f t="shared" si="3"/>
        <v>3942.6</v>
      </c>
      <c r="F16" s="3">
        <v>6571</v>
      </c>
      <c r="G16" s="2">
        <v>0.4</v>
      </c>
      <c r="H16" s="2">
        <v>0.6</v>
      </c>
    </row>
    <row r="17" spans="1:8" x14ac:dyDescent="0.2">
      <c r="A17" t="s">
        <v>1</v>
      </c>
      <c r="B17" t="s">
        <v>10</v>
      </c>
      <c r="C17">
        <v>2009</v>
      </c>
      <c r="D17" s="14">
        <f t="shared" si="4"/>
        <v>2923.6000000000004</v>
      </c>
      <c r="E17" s="14">
        <f t="shared" si="3"/>
        <v>4385.3999999999996</v>
      </c>
      <c r="F17" s="3">
        <v>7309</v>
      </c>
      <c r="G17" s="2">
        <v>0.4</v>
      </c>
      <c r="H17" s="2">
        <v>0.6</v>
      </c>
    </row>
    <row r="18" spans="1:8" x14ac:dyDescent="0.2">
      <c r="A18" t="s">
        <v>1</v>
      </c>
      <c r="B18" t="s">
        <v>10</v>
      </c>
      <c r="C18">
        <v>2010</v>
      </c>
      <c r="D18" s="14">
        <f t="shared" si="4"/>
        <v>3711.2000000000003</v>
      </c>
      <c r="E18" s="14">
        <f t="shared" si="3"/>
        <v>5566.8</v>
      </c>
      <c r="F18" s="3">
        <v>9278</v>
      </c>
      <c r="G18" s="2">
        <v>0.4</v>
      </c>
      <c r="H18" s="2">
        <v>0.6</v>
      </c>
    </row>
    <row r="19" spans="1:8" x14ac:dyDescent="0.2">
      <c r="A19" t="s">
        <v>1</v>
      </c>
      <c r="B19" t="s">
        <v>10</v>
      </c>
      <c r="C19">
        <v>2011</v>
      </c>
      <c r="D19" s="14">
        <f t="shared" si="4"/>
        <v>4497.2</v>
      </c>
      <c r="E19" s="14">
        <f t="shared" si="3"/>
        <v>6745.8</v>
      </c>
      <c r="F19" s="3">
        <v>11243</v>
      </c>
      <c r="G19" s="2">
        <v>0.4</v>
      </c>
      <c r="H19" s="2">
        <v>0.6</v>
      </c>
    </row>
    <row r="20" spans="1:8" x14ac:dyDescent="0.2">
      <c r="A20" t="s">
        <v>1</v>
      </c>
      <c r="B20" t="s">
        <v>10</v>
      </c>
      <c r="C20">
        <v>2012</v>
      </c>
      <c r="D20" s="14">
        <f t="shared" si="4"/>
        <v>5849.6</v>
      </c>
      <c r="E20" s="14">
        <f t="shared" si="3"/>
        <v>8774.4</v>
      </c>
      <c r="F20" s="3">
        <v>14624</v>
      </c>
      <c r="G20" s="2">
        <v>0.4</v>
      </c>
      <c r="H20" s="2">
        <v>0.6</v>
      </c>
    </row>
    <row r="21" spans="1:8" x14ac:dyDescent="0.2">
      <c r="A21" t="s">
        <v>1</v>
      </c>
      <c r="B21" t="s">
        <v>10</v>
      </c>
      <c r="C21">
        <v>2013</v>
      </c>
      <c r="D21" s="14">
        <f t="shared" si="4"/>
        <v>6536.4000000000005</v>
      </c>
      <c r="E21" s="14">
        <f t="shared" si="3"/>
        <v>9804.6</v>
      </c>
      <c r="F21" s="3">
        <v>16341</v>
      </c>
      <c r="G21" s="2">
        <v>0.4</v>
      </c>
      <c r="H21" s="2">
        <v>0.6</v>
      </c>
    </row>
    <row r="22" spans="1:8" x14ac:dyDescent="0.2">
      <c r="A22" t="s">
        <v>1</v>
      </c>
      <c r="B22" t="s">
        <v>10</v>
      </c>
      <c r="C22">
        <v>2014</v>
      </c>
      <c r="D22" s="14">
        <f t="shared" si="4"/>
        <v>6966</v>
      </c>
      <c r="E22" s="14">
        <f t="shared" si="3"/>
        <v>10449</v>
      </c>
      <c r="F22" s="3">
        <v>17415</v>
      </c>
      <c r="G22" s="2">
        <v>0.4</v>
      </c>
      <c r="H22" s="2">
        <v>0.6</v>
      </c>
    </row>
    <row r="23" spans="1:8" x14ac:dyDescent="0.2">
      <c r="A23" t="s">
        <v>1</v>
      </c>
      <c r="B23" t="s">
        <v>10</v>
      </c>
      <c r="C23">
        <v>2015</v>
      </c>
      <c r="D23" s="14">
        <f t="shared" si="4"/>
        <v>7462.4000000000005</v>
      </c>
      <c r="E23" s="14">
        <f t="shared" si="3"/>
        <v>11193.6</v>
      </c>
      <c r="F23" s="3">
        <v>18656</v>
      </c>
      <c r="G23" s="2">
        <v>0.4</v>
      </c>
      <c r="H23" s="2">
        <v>0.6</v>
      </c>
    </row>
    <row r="24" spans="1:8" x14ac:dyDescent="0.2">
      <c r="A24" t="s">
        <v>1</v>
      </c>
      <c r="B24" t="s">
        <v>10</v>
      </c>
      <c r="C24">
        <v>2016</v>
      </c>
      <c r="D24" s="14">
        <f t="shared" si="4"/>
        <v>7537.2000000000007</v>
      </c>
      <c r="E24" s="14">
        <f t="shared" si="3"/>
        <v>11305.8</v>
      </c>
      <c r="F24" s="3">
        <v>18843</v>
      </c>
      <c r="G24" s="2">
        <v>0.4</v>
      </c>
      <c r="H24" s="2">
        <v>0.6</v>
      </c>
    </row>
    <row r="25" spans="1:8" x14ac:dyDescent="0.2">
      <c r="A25" t="s">
        <v>1</v>
      </c>
      <c r="B25" t="s">
        <v>11</v>
      </c>
      <c r="C25">
        <v>2006</v>
      </c>
      <c r="D25" s="14">
        <f>$F25*G25</f>
        <v>1814.4</v>
      </c>
      <c r="E25" s="14">
        <f t="shared" ref="E25:E35" si="5">$F25*H25</f>
        <v>201.60000000000002</v>
      </c>
      <c r="F25" s="3">
        <v>2016</v>
      </c>
      <c r="G25" s="2">
        <v>0.9</v>
      </c>
      <c r="H25" s="2">
        <v>0.1</v>
      </c>
    </row>
    <row r="26" spans="1:8" x14ac:dyDescent="0.2">
      <c r="A26" t="s">
        <v>1</v>
      </c>
      <c r="B26" t="s">
        <v>11</v>
      </c>
      <c r="C26">
        <v>2007</v>
      </c>
      <c r="D26" s="14">
        <f t="shared" ref="D26:D35" si="6">$F26*G26</f>
        <v>1119.6000000000001</v>
      </c>
      <c r="E26" s="14">
        <f t="shared" si="5"/>
        <v>124.4</v>
      </c>
      <c r="F26" s="3">
        <v>1244</v>
      </c>
      <c r="G26" s="2">
        <v>0.9</v>
      </c>
      <c r="H26" s="2">
        <v>0.1</v>
      </c>
    </row>
    <row r="27" spans="1:8" x14ac:dyDescent="0.2">
      <c r="A27" t="s">
        <v>1</v>
      </c>
      <c r="B27" t="s">
        <v>11</v>
      </c>
      <c r="C27">
        <v>2008</v>
      </c>
      <c r="D27" s="14">
        <f t="shared" si="6"/>
        <v>1376.1000000000001</v>
      </c>
      <c r="E27" s="14">
        <f t="shared" si="5"/>
        <v>152.9</v>
      </c>
      <c r="F27" s="3">
        <v>1529</v>
      </c>
      <c r="G27" s="2">
        <v>0.9</v>
      </c>
      <c r="H27" s="2">
        <v>0.1</v>
      </c>
    </row>
    <row r="28" spans="1:8" x14ac:dyDescent="0.2">
      <c r="A28" t="s">
        <v>1</v>
      </c>
      <c r="B28" t="s">
        <v>11</v>
      </c>
      <c r="C28">
        <v>2009</v>
      </c>
      <c r="D28" s="14">
        <f t="shared" si="6"/>
        <v>1397.7</v>
      </c>
      <c r="E28" s="14">
        <f t="shared" si="5"/>
        <v>155.30000000000001</v>
      </c>
      <c r="F28" s="3">
        <v>1553</v>
      </c>
      <c r="G28" s="2">
        <v>0.9</v>
      </c>
      <c r="H28" s="2">
        <v>0.1</v>
      </c>
    </row>
    <row r="29" spans="1:8" x14ac:dyDescent="0.2">
      <c r="A29" t="s">
        <v>1</v>
      </c>
      <c r="B29" t="s">
        <v>11</v>
      </c>
      <c r="C29">
        <v>2010</v>
      </c>
      <c r="D29" s="14">
        <f t="shared" si="6"/>
        <v>1637.1000000000001</v>
      </c>
      <c r="E29" s="14">
        <f t="shared" si="5"/>
        <v>181.9</v>
      </c>
      <c r="F29" s="3">
        <v>1819</v>
      </c>
      <c r="G29" s="2">
        <v>0.9</v>
      </c>
      <c r="H29" s="2">
        <v>0.1</v>
      </c>
    </row>
    <row r="30" spans="1:8" x14ac:dyDescent="0.2">
      <c r="A30" t="s">
        <v>1</v>
      </c>
      <c r="B30" t="s">
        <v>11</v>
      </c>
      <c r="C30">
        <v>2011</v>
      </c>
      <c r="D30" s="14">
        <f t="shared" si="6"/>
        <v>1966.5</v>
      </c>
      <c r="E30" s="14">
        <f t="shared" si="5"/>
        <v>218.5</v>
      </c>
      <c r="F30" s="3">
        <v>2185</v>
      </c>
      <c r="G30" s="2">
        <v>0.9</v>
      </c>
      <c r="H30" s="2">
        <v>0.1</v>
      </c>
    </row>
    <row r="31" spans="1:8" x14ac:dyDescent="0.2">
      <c r="A31" t="s">
        <v>1</v>
      </c>
      <c r="B31" t="s">
        <v>11</v>
      </c>
      <c r="C31">
        <v>2012</v>
      </c>
      <c r="D31" s="14">
        <f t="shared" si="6"/>
        <v>2502.9</v>
      </c>
      <c r="E31" s="14">
        <f t="shared" si="5"/>
        <v>278.10000000000002</v>
      </c>
      <c r="F31" s="3">
        <v>2781</v>
      </c>
      <c r="G31" s="2">
        <v>0.9</v>
      </c>
      <c r="H31" s="2">
        <v>0.1</v>
      </c>
    </row>
    <row r="32" spans="1:8" x14ac:dyDescent="0.2">
      <c r="A32" t="s">
        <v>1</v>
      </c>
      <c r="B32" t="s">
        <v>11</v>
      </c>
      <c r="C32">
        <v>2013</v>
      </c>
      <c r="D32" s="14">
        <f t="shared" si="6"/>
        <v>2133</v>
      </c>
      <c r="E32" s="14">
        <f t="shared" si="5"/>
        <v>237</v>
      </c>
      <c r="F32" s="3">
        <v>2370</v>
      </c>
      <c r="G32" s="2">
        <v>0.9</v>
      </c>
      <c r="H32" s="2">
        <v>0.1</v>
      </c>
    </row>
    <row r="33" spans="1:8" x14ac:dyDescent="0.2">
      <c r="A33" t="s">
        <v>1</v>
      </c>
      <c r="B33" t="s">
        <v>11</v>
      </c>
      <c r="C33">
        <v>2014</v>
      </c>
      <c r="D33" s="14">
        <f t="shared" si="6"/>
        <v>1987.2</v>
      </c>
      <c r="E33" s="14">
        <f t="shared" si="5"/>
        <v>220.8</v>
      </c>
      <c r="F33" s="3">
        <v>2208</v>
      </c>
      <c r="G33" s="2">
        <v>0.9</v>
      </c>
      <c r="H33" s="2">
        <v>0.1</v>
      </c>
    </row>
    <row r="34" spans="1:8" x14ac:dyDescent="0.2">
      <c r="A34" t="s">
        <v>1</v>
      </c>
      <c r="B34" t="s">
        <v>11</v>
      </c>
      <c r="C34">
        <v>2015</v>
      </c>
      <c r="D34" s="14">
        <f t="shared" si="6"/>
        <v>1798.2</v>
      </c>
      <c r="E34" s="14">
        <f t="shared" si="5"/>
        <v>199.8</v>
      </c>
      <c r="F34" s="3">
        <v>1998</v>
      </c>
      <c r="G34" s="2">
        <v>0.9</v>
      </c>
      <c r="H34" s="2">
        <v>0.1</v>
      </c>
    </row>
    <row r="35" spans="1:8" x14ac:dyDescent="0.2">
      <c r="A35" t="s">
        <v>1</v>
      </c>
      <c r="B35" t="s">
        <v>11</v>
      </c>
      <c r="C35">
        <v>2016</v>
      </c>
      <c r="D35" s="14">
        <f t="shared" si="6"/>
        <v>1631.7</v>
      </c>
      <c r="E35" s="14">
        <f t="shared" si="5"/>
        <v>181.3</v>
      </c>
      <c r="F35" s="3">
        <v>1813</v>
      </c>
      <c r="G35" s="2">
        <v>0.9</v>
      </c>
      <c r="H35" s="2">
        <v>0.1</v>
      </c>
    </row>
    <row r="36" spans="1:8" x14ac:dyDescent="0.2">
      <c r="A36" t="s">
        <v>1</v>
      </c>
      <c r="B36" t="s">
        <v>12</v>
      </c>
      <c r="C36">
        <v>2006</v>
      </c>
      <c r="D36" s="14">
        <f t="shared" ref="D36:D57" si="7">$F36*G36</f>
        <v>2151</v>
      </c>
      <c r="E36" s="14">
        <f t="shared" ref="E36:E57" si="8">$F36*H36</f>
        <v>0</v>
      </c>
      <c r="F36">
        <v>2151</v>
      </c>
      <c r="G36" s="2">
        <v>1</v>
      </c>
      <c r="H36" s="2">
        <v>0</v>
      </c>
    </row>
    <row r="37" spans="1:8" x14ac:dyDescent="0.2">
      <c r="A37" t="s">
        <v>1</v>
      </c>
      <c r="B37" t="s">
        <v>12</v>
      </c>
      <c r="C37">
        <v>2007</v>
      </c>
      <c r="D37" s="14">
        <f t="shared" si="7"/>
        <v>1188</v>
      </c>
      <c r="E37" s="14">
        <f t="shared" si="8"/>
        <v>0</v>
      </c>
      <c r="F37">
        <v>1188</v>
      </c>
      <c r="G37" s="2">
        <v>1</v>
      </c>
      <c r="H37" s="2">
        <v>0</v>
      </c>
    </row>
    <row r="38" spans="1:8" x14ac:dyDescent="0.2">
      <c r="A38" t="s">
        <v>1</v>
      </c>
      <c r="B38" t="s">
        <v>12</v>
      </c>
      <c r="C38">
        <v>2008</v>
      </c>
      <c r="D38" s="14">
        <f t="shared" si="7"/>
        <v>1080</v>
      </c>
      <c r="E38" s="14">
        <f t="shared" si="8"/>
        <v>0</v>
      </c>
      <c r="F38">
        <v>1080</v>
      </c>
      <c r="G38" s="2">
        <v>1</v>
      </c>
      <c r="H38" s="2">
        <v>0</v>
      </c>
    </row>
    <row r="39" spans="1:8" x14ac:dyDescent="0.2">
      <c r="A39" t="s">
        <v>1</v>
      </c>
      <c r="B39" t="s">
        <v>12</v>
      </c>
      <c r="C39">
        <v>2009</v>
      </c>
      <c r="D39" s="14">
        <f t="shared" si="7"/>
        <v>1364</v>
      </c>
      <c r="E39" s="14">
        <f t="shared" si="8"/>
        <v>0</v>
      </c>
      <c r="F39">
        <v>1364</v>
      </c>
      <c r="G39" s="2">
        <v>1</v>
      </c>
      <c r="H39" s="2">
        <v>0</v>
      </c>
    </row>
    <row r="40" spans="1:8" x14ac:dyDescent="0.2">
      <c r="A40" t="s">
        <v>1</v>
      </c>
      <c r="B40" t="s">
        <v>12</v>
      </c>
      <c r="C40">
        <v>2010</v>
      </c>
      <c r="D40" s="14">
        <f t="shared" si="7"/>
        <v>2315</v>
      </c>
      <c r="E40" s="14">
        <f t="shared" si="8"/>
        <v>0</v>
      </c>
      <c r="F40">
        <v>2315</v>
      </c>
      <c r="G40" s="2">
        <v>1</v>
      </c>
      <c r="H40" s="2">
        <v>0</v>
      </c>
    </row>
    <row r="41" spans="1:8" x14ac:dyDescent="0.2">
      <c r="A41" t="s">
        <v>1</v>
      </c>
      <c r="B41" t="s">
        <v>12</v>
      </c>
      <c r="C41">
        <v>2011</v>
      </c>
      <c r="D41" s="14">
        <f t="shared" si="7"/>
        <v>3194</v>
      </c>
      <c r="E41" s="14">
        <f t="shared" si="8"/>
        <v>0</v>
      </c>
      <c r="F41">
        <v>3194</v>
      </c>
      <c r="G41" s="2">
        <v>1</v>
      </c>
      <c r="H41" s="2">
        <v>0</v>
      </c>
    </row>
    <row r="42" spans="1:8" x14ac:dyDescent="0.2">
      <c r="A42" t="s">
        <v>1</v>
      </c>
      <c r="B42" t="s">
        <v>12</v>
      </c>
      <c r="C42">
        <v>2012</v>
      </c>
      <c r="D42" s="14">
        <f t="shared" si="7"/>
        <v>4236</v>
      </c>
      <c r="E42" s="14">
        <f t="shared" si="8"/>
        <v>0</v>
      </c>
      <c r="F42">
        <v>4236</v>
      </c>
      <c r="G42" s="2">
        <v>1</v>
      </c>
      <c r="H42" s="2">
        <v>0</v>
      </c>
    </row>
    <row r="43" spans="1:8" x14ac:dyDescent="0.2">
      <c r="A43" t="s">
        <v>1</v>
      </c>
      <c r="B43" t="s">
        <v>12</v>
      </c>
      <c r="C43">
        <v>2013</v>
      </c>
      <c r="D43" s="14">
        <f t="shared" si="7"/>
        <v>4299</v>
      </c>
      <c r="E43" s="14">
        <f t="shared" si="8"/>
        <v>0</v>
      </c>
      <c r="F43">
        <v>4299</v>
      </c>
      <c r="G43" s="2">
        <v>1</v>
      </c>
      <c r="H43" s="2">
        <v>0</v>
      </c>
    </row>
    <row r="44" spans="1:8" x14ac:dyDescent="0.2">
      <c r="A44" t="s">
        <v>1</v>
      </c>
      <c r="B44" t="s">
        <v>12</v>
      </c>
      <c r="C44">
        <v>2014</v>
      </c>
      <c r="D44" s="14">
        <f t="shared" si="7"/>
        <v>3999</v>
      </c>
      <c r="E44" s="14">
        <f t="shared" si="8"/>
        <v>0</v>
      </c>
      <c r="F44">
        <v>3999</v>
      </c>
      <c r="G44" s="2">
        <v>1</v>
      </c>
      <c r="H44" s="2">
        <v>0</v>
      </c>
    </row>
    <row r="45" spans="1:8" x14ac:dyDescent="0.2">
      <c r="A45" t="s">
        <v>1</v>
      </c>
      <c r="B45" t="s">
        <v>12</v>
      </c>
      <c r="C45">
        <v>2015</v>
      </c>
      <c r="D45" s="14">
        <f t="shared" si="7"/>
        <v>4127</v>
      </c>
      <c r="E45" s="14">
        <f t="shared" si="8"/>
        <v>0</v>
      </c>
      <c r="F45">
        <v>4127</v>
      </c>
      <c r="G45" s="2">
        <v>1</v>
      </c>
      <c r="H45" s="2">
        <v>0</v>
      </c>
    </row>
    <row r="46" spans="1:8" x14ac:dyDescent="0.2">
      <c r="A46" t="s">
        <v>1</v>
      </c>
      <c r="B46" t="s">
        <v>12</v>
      </c>
      <c r="C46">
        <v>2016</v>
      </c>
      <c r="D46" s="14">
        <f t="shared" si="7"/>
        <v>3737</v>
      </c>
      <c r="E46" s="14">
        <f t="shared" si="8"/>
        <v>0</v>
      </c>
      <c r="F46">
        <v>3737</v>
      </c>
      <c r="G46" s="2">
        <v>1</v>
      </c>
      <c r="H46" s="2">
        <v>0</v>
      </c>
    </row>
    <row r="47" spans="1:8" x14ac:dyDescent="0.2">
      <c r="A47" t="s">
        <v>1</v>
      </c>
      <c r="B47" t="s">
        <v>13</v>
      </c>
      <c r="C47">
        <v>2006</v>
      </c>
      <c r="D47" s="14">
        <f t="shared" si="7"/>
        <v>459.79999999999995</v>
      </c>
      <c r="E47" s="14">
        <f t="shared" si="8"/>
        <v>24.200000000000003</v>
      </c>
      <c r="F47">
        <v>484</v>
      </c>
      <c r="G47" s="2">
        <v>0.95</v>
      </c>
      <c r="H47" s="2">
        <v>0.05</v>
      </c>
    </row>
    <row r="48" spans="1:8" x14ac:dyDescent="0.2">
      <c r="A48" t="s">
        <v>1</v>
      </c>
      <c r="B48" t="s">
        <v>13</v>
      </c>
      <c r="C48">
        <v>2007</v>
      </c>
      <c r="D48" s="14">
        <f t="shared" si="7"/>
        <v>284.05</v>
      </c>
      <c r="E48" s="14">
        <f t="shared" si="8"/>
        <v>14.950000000000001</v>
      </c>
      <c r="F48">
        <v>299</v>
      </c>
      <c r="G48" s="2">
        <v>0.95</v>
      </c>
      <c r="H48" s="2">
        <v>0.05</v>
      </c>
    </row>
    <row r="49" spans="1:10" x14ac:dyDescent="0.2">
      <c r="A49" t="s">
        <v>1</v>
      </c>
      <c r="B49" t="s">
        <v>13</v>
      </c>
      <c r="C49">
        <v>2008</v>
      </c>
      <c r="D49" s="14">
        <f t="shared" si="7"/>
        <v>383.79999999999995</v>
      </c>
      <c r="E49" s="14">
        <f t="shared" si="8"/>
        <v>20.200000000000003</v>
      </c>
      <c r="F49">
        <v>404</v>
      </c>
      <c r="G49" s="2">
        <v>0.95</v>
      </c>
      <c r="H49" s="2">
        <v>0.05</v>
      </c>
    </row>
    <row r="50" spans="1:10" x14ac:dyDescent="0.2">
      <c r="A50" t="s">
        <v>1</v>
      </c>
      <c r="B50" t="s">
        <v>13</v>
      </c>
      <c r="C50">
        <v>2009</v>
      </c>
      <c r="D50" s="14">
        <f t="shared" si="7"/>
        <v>338.2</v>
      </c>
      <c r="E50" s="14">
        <f t="shared" si="8"/>
        <v>17.8</v>
      </c>
      <c r="F50">
        <v>356</v>
      </c>
      <c r="G50" s="2">
        <v>0.95</v>
      </c>
      <c r="H50" s="2">
        <v>0.05</v>
      </c>
    </row>
    <row r="51" spans="1:10" x14ac:dyDescent="0.2">
      <c r="A51" t="s">
        <v>1</v>
      </c>
      <c r="B51" t="s">
        <v>13</v>
      </c>
      <c r="C51">
        <v>2010</v>
      </c>
      <c r="D51" s="14">
        <f t="shared" si="7"/>
        <v>437</v>
      </c>
      <c r="E51" s="14">
        <f t="shared" si="8"/>
        <v>23</v>
      </c>
      <c r="F51">
        <v>460</v>
      </c>
      <c r="G51" s="2">
        <v>0.95</v>
      </c>
      <c r="H51" s="2">
        <v>0.05</v>
      </c>
    </row>
    <row r="52" spans="1:10" x14ac:dyDescent="0.2">
      <c r="A52" t="s">
        <v>1</v>
      </c>
      <c r="B52" t="s">
        <v>13</v>
      </c>
      <c r="C52">
        <v>2011</v>
      </c>
      <c r="D52" s="14">
        <f t="shared" si="7"/>
        <v>511.09999999999997</v>
      </c>
      <c r="E52" s="14">
        <f t="shared" si="8"/>
        <v>26.900000000000002</v>
      </c>
      <c r="F52">
        <v>538</v>
      </c>
      <c r="G52" s="2">
        <v>0.95</v>
      </c>
      <c r="H52" s="2">
        <v>0.05</v>
      </c>
    </row>
    <row r="53" spans="1:10" x14ac:dyDescent="0.2">
      <c r="A53" t="s">
        <v>1</v>
      </c>
      <c r="B53" t="s">
        <v>13</v>
      </c>
      <c r="C53">
        <v>2012</v>
      </c>
      <c r="D53" s="14">
        <f t="shared" si="7"/>
        <v>744.8</v>
      </c>
      <c r="E53" s="14">
        <f t="shared" si="8"/>
        <v>39.200000000000003</v>
      </c>
      <c r="F53">
        <v>784</v>
      </c>
      <c r="G53" s="2">
        <v>0.95</v>
      </c>
      <c r="H53" s="2">
        <v>0.05</v>
      </c>
    </row>
    <row r="54" spans="1:10" x14ac:dyDescent="0.2">
      <c r="A54" t="s">
        <v>1</v>
      </c>
      <c r="B54" t="s">
        <v>13</v>
      </c>
      <c r="C54">
        <v>2013</v>
      </c>
      <c r="D54" s="14">
        <f t="shared" si="7"/>
        <v>759.05</v>
      </c>
      <c r="E54" s="14">
        <f t="shared" si="8"/>
        <v>39.950000000000003</v>
      </c>
      <c r="F54">
        <v>799</v>
      </c>
      <c r="G54" s="2">
        <v>0.95</v>
      </c>
      <c r="H54" s="2">
        <v>0.05</v>
      </c>
    </row>
    <row r="55" spans="1:10" x14ac:dyDescent="0.2">
      <c r="A55" t="s">
        <v>1</v>
      </c>
      <c r="B55" t="s">
        <v>13</v>
      </c>
      <c r="C55">
        <v>2014</v>
      </c>
      <c r="D55" s="14">
        <f t="shared" si="7"/>
        <v>646.94999999999993</v>
      </c>
      <c r="E55" s="14">
        <f t="shared" si="8"/>
        <v>34.050000000000004</v>
      </c>
      <c r="F55">
        <v>681</v>
      </c>
      <c r="G55" s="2">
        <v>0.95</v>
      </c>
      <c r="H55" s="2">
        <v>0.05</v>
      </c>
    </row>
    <row r="56" spans="1:10" x14ac:dyDescent="0.2">
      <c r="A56" t="s">
        <v>1</v>
      </c>
      <c r="B56" t="s">
        <v>13</v>
      </c>
      <c r="C56">
        <v>2015</v>
      </c>
      <c r="D56" s="14">
        <f t="shared" si="7"/>
        <v>623.19999999999993</v>
      </c>
      <c r="E56" s="14">
        <f t="shared" si="8"/>
        <v>32.800000000000004</v>
      </c>
      <c r="F56">
        <v>656</v>
      </c>
      <c r="G56" s="2">
        <v>0.95</v>
      </c>
      <c r="H56" s="2">
        <v>0.05</v>
      </c>
    </row>
    <row r="57" spans="1:10" x14ac:dyDescent="0.2">
      <c r="A57" t="s">
        <v>1</v>
      </c>
      <c r="B57" t="s">
        <v>13</v>
      </c>
      <c r="C57">
        <v>2016</v>
      </c>
      <c r="D57" s="14">
        <f t="shared" si="7"/>
        <v>611.79999999999995</v>
      </c>
      <c r="E57" s="14">
        <f t="shared" si="8"/>
        <v>32.200000000000003</v>
      </c>
      <c r="F57">
        <v>644</v>
      </c>
      <c r="G57" s="2">
        <v>0.95</v>
      </c>
      <c r="H57" s="2">
        <v>0.05</v>
      </c>
      <c r="J57">
        <f>SUM(D14:D57)/SUM(F14:F57)</f>
        <v>0.57046699974787363</v>
      </c>
    </row>
    <row r="58" spans="1:10" x14ac:dyDescent="0.2">
      <c r="A58" t="s">
        <v>72</v>
      </c>
      <c r="B58" t="s">
        <v>0</v>
      </c>
      <c r="C58">
        <v>1997</v>
      </c>
      <c r="D58" s="14">
        <f>F58*G58</f>
        <v>0</v>
      </c>
      <c r="E58" s="14">
        <f>F58*H58</f>
        <v>143</v>
      </c>
      <c r="F58" s="3">
        <v>143</v>
      </c>
      <c r="G58" s="2">
        <f>1-H58</f>
        <v>0</v>
      </c>
      <c r="H58" s="2">
        <v>1</v>
      </c>
    </row>
    <row r="59" spans="1:10" x14ac:dyDescent="0.2">
      <c r="A59" t="s">
        <v>72</v>
      </c>
      <c r="B59" t="s">
        <v>0</v>
      </c>
      <c r="C59">
        <v>1998</v>
      </c>
      <c r="D59" s="14">
        <f t="shared" ref="D59:D77" si="9">F59*G59</f>
        <v>0</v>
      </c>
      <c r="E59" s="14">
        <f t="shared" ref="E59:E77" si="10">F59*H59</f>
        <v>106</v>
      </c>
      <c r="F59" s="3">
        <v>106</v>
      </c>
      <c r="G59" s="1">
        <f>G58</f>
        <v>0</v>
      </c>
      <c r="H59" s="1">
        <f t="shared" ref="H59:H77" si="11">H58</f>
        <v>1</v>
      </c>
    </row>
    <row r="60" spans="1:10" x14ac:dyDescent="0.2">
      <c r="A60" t="s">
        <v>72</v>
      </c>
      <c r="B60" t="s">
        <v>0</v>
      </c>
      <c r="C60">
        <v>1999</v>
      </c>
      <c r="D60" s="14">
        <f t="shared" si="9"/>
        <v>0</v>
      </c>
      <c r="E60" s="14">
        <f t="shared" si="10"/>
        <v>123</v>
      </c>
      <c r="F60" s="3">
        <v>123</v>
      </c>
      <c r="G60" s="1">
        <f t="shared" ref="G60:G77" si="12">G59</f>
        <v>0</v>
      </c>
      <c r="H60" s="1">
        <f t="shared" si="11"/>
        <v>1</v>
      </c>
    </row>
    <row r="61" spans="1:10" x14ac:dyDescent="0.2">
      <c r="A61" t="s">
        <v>72</v>
      </c>
      <c r="B61" t="s">
        <v>0</v>
      </c>
      <c r="C61">
        <v>2000</v>
      </c>
      <c r="D61" s="14">
        <f t="shared" si="9"/>
        <v>0</v>
      </c>
      <c r="E61" s="14">
        <f t="shared" si="10"/>
        <v>139</v>
      </c>
      <c r="F61" s="3">
        <v>139</v>
      </c>
      <c r="G61" s="1">
        <f t="shared" si="12"/>
        <v>0</v>
      </c>
      <c r="H61" s="1">
        <f t="shared" si="11"/>
        <v>1</v>
      </c>
    </row>
    <row r="62" spans="1:10" x14ac:dyDescent="0.2">
      <c r="A62" t="s">
        <v>72</v>
      </c>
      <c r="B62" t="s">
        <v>0</v>
      </c>
      <c r="C62">
        <v>2001</v>
      </c>
      <c r="D62" s="14">
        <f t="shared" si="9"/>
        <v>0</v>
      </c>
      <c r="E62" s="14">
        <f t="shared" si="10"/>
        <v>175</v>
      </c>
      <c r="F62" s="3">
        <v>175</v>
      </c>
      <c r="G62" s="1">
        <f t="shared" si="12"/>
        <v>0</v>
      </c>
      <c r="H62" s="1">
        <f t="shared" si="11"/>
        <v>1</v>
      </c>
    </row>
    <row r="63" spans="1:10" x14ac:dyDescent="0.2">
      <c r="A63" t="s">
        <v>72</v>
      </c>
      <c r="B63" t="s">
        <v>0</v>
      </c>
      <c r="C63">
        <v>2002</v>
      </c>
      <c r="D63" s="14">
        <f t="shared" si="9"/>
        <v>0</v>
      </c>
      <c r="E63" s="14">
        <f t="shared" si="10"/>
        <v>131</v>
      </c>
      <c r="F63" s="3">
        <v>131</v>
      </c>
      <c r="G63" s="1">
        <f t="shared" si="12"/>
        <v>0</v>
      </c>
      <c r="H63" s="1">
        <f t="shared" si="11"/>
        <v>1</v>
      </c>
    </row>
    <row r="64" spans="1:10" x14ac:dyDescent="0.2">
      <c r="A64" t="s">
        <v>72</v>
      </c>
      <c r="B64" t="s">
        <v>0</v>
      </c>
      <c r="C64">
        <v>2004</v>
      </c>
      <c r="D64" s="14">
        <f t="shared" si="9"/>
        <v>0</v>
      </c>
      <c r="E64" s="14">
        <f t="shared" si="10"/>
        <v>200</v>
      </c>
      <c r="F64" s="3">
        <v>200</v>
      </c>
      <c r="G64" s="1">
        <f t="shared" si="12"/>
        <v>0</v>
      </c>
      <c r="H64" s="1">
        <f t="shared" si="11"/>
        <v>1</v>
      </c>
    </row>
    <row r="65" spans="1:8" x14ac:dyDescent="0.2">
      <c r="A65" t="s">
        <v>72</v>
      </c>
      <c r="B65" t="s">
        <v>0</v>
      </c>
      <c r="C65">
        <v>2005</v>
      </c>
      <c r="D65" s="14">
        <f t="shared" si="9"/>
        <v>0</v>
      </c>
      <c r="E65" s="14">
        <f t="shared" si="10"/>
        <v>211</v>
      </c>
      <c r="F65" s="3">
        <v>211</v>
      </c>
      <c r="G65" s="1">
        <f t="shared" si="12"/>
        <v>0</v>
      </c>
      <c r="H65" s="1">
        <f t="shared" si="11"/>
        <v>1</v>
      </c>
    </row>
    <row r="66" spans="1:8" x14ac:dyDescent="0.2">
      <c r="A66" t="s">
        <v>72</v>
      </c>
      <c r="B66" t="s">
        <v>0</v>
      </c>
      <c r="C66">
        <v>2006</v>
      </c>
      <c r="D66" s="14">
        <f t="shared" si="9"/>
        <v>0</v>
      </c>
      <c r="E66" s="14">
        <f t="shared" si="10"/>
        <v>491</v>
      </c>
      <c r="F66" s="3">
        <v>491</v>
      </c>
      <c r="G66" s="1">
        <f t="shared" si="12"/>
        <v>0</v>
      </c>
      <c r="H66" s="1">
        <f t="shared" si="11"/>
        <v>1</v>
      </c>
    </row>
    <row r="67" spans="1:8" x14ac:dyDescent="0.2">
      <c r="A67" t="s">
        <v>72</v>
      </c>
      <c r="B67" t="s">
        <v>0</v>
      </c>
      <c r="C67">
        <v>2007</v>
      </c>
      <c r="D67" s="14">
        <f t="shared" si="9"/>
        <v>0</v>
      </c>
      <c r="E67" s="14">
        <f t="shared" si="10"/>
        <v>693</v>
      </c>
      <c r="F67" s="3">
        <v>693</v>
      </c>
      <c r="G67" s="1">
        <f t="shared" si="12"/>
        <v>0</v>
      </c>
      <c r="H67" s="1">
        <f t="shared" si="11"/>
        <v>1</v>
      </c>
    </row>
    <row r="68" spans="1:8" x14ac:dyDescent="0.2">
      <c r="A68" t="s">
        <v>72</v>
      </c>
      <c r="B68" t="s">
        <v>0</v>
      </c>
      <c r="C68">
        <v>2008</v>
      </c>
      <c r="D68" s="14">
        <f t="shared" si="9"/>
        <v>0</v>
      </c>
      <c r="E68" s="14">
        <f t="shared" si="10"/>
        <v>825</v>
      </c>
      <c r="F68" s="3">
        <v>825</v>
      </c>
      <c r="G68" s="1">
        <f t="shared" si="12"/>
        <v>0</v>
      </c>
      <c r="H68" s="1">
        <f t="shared" si="11"/>
        <v>1</v>
      </c>
    </row>
    <row r="69" spans="1:8" x14ac:dyDescent="0.2">
      <c r="A69" t="s">
        <v>72</v>
      </c>
      <c r="B69" t="s">
        <v>0</v>
      </c>
      <c r="C69">
        <v>2009</v>
      </c>
      <c r="D69" s="14">
        <f t="shared" si="9"/>
        <v>0</v>
      </c>
      <c r="E69" s="14">
        <f t="shared" si="10"/>
        <v>520</v>
      </c>
      <c r="F69" s="3">
        <v>520</v>
      </c>
      <c r="G69" s="1">
        <f t="shared" si="12"/>
        <v>0</v>
      </c>
      <c r="H69" s="1">
        <f t="shared" si="11"/>
        <v>1</v>
      </c>
    </row>
    <row r="70" spans="1:8" x14ac:dyDescent="0.2">
      <c r="A70" t="s">
        <v>72</v>
      </c>
      <c r="B70" t="s">
        <v>0</v>
      </c>
      <c r="C70">
        <v>2010</v>
      </c>
      <c r="D70" s="14">
        <f t="shared" si="9"/>
        <v>0</v>
      </c>
      <c r="E70" s="14">
        <f t="shared" si="10"/>
        <v>555</v>
      </c>
      <c r="F70" s="3">
        <v>555</v>
      </c>
      <c r="G70" s="1">
        <f t="shared" si="12"/>
        <v>0</v>
      </c>
      <c r="H70" s="1">
        <f t="shared" si="11"/>
        <v>1</v>
      </c>
    </row>
    <row r="71" spans="1:8" x14ac:dyDescent="0.2">
      <c r="A71" t="s">
        <v>72</v>
      </c>
      <c r="B71" t="s">
        <v>0</v>
      </c>
      <c r="C71">
        <v>2011</v>
      </c>
      <c r="D71" s="14">
        <f t="shared" si="9"/>
        <v>0</v>
      </c>
      <c r="E71" s="14">
        <f t="shared" si="10"/>
        <v>509</v>
      </c>
      <c r="F71" s="3">
        <v>509</v>
      </c>
      <c r="G71" s="1">
        <f t="shared" si="12"/>
        <v>0</v>
      </c>
      <c r="H71" s="1">
        <f t="shared" si="11"/>
        <v>1</v>
      </c>
    </row>
    <row r="72" spans="1:8" x14ac:dyDescent="0.2">
      <c r="A72" t="s">
        <v>72</v>
      </c>
      <c r="B72" t="s">
        <v>0</v>
      </c>
      <c r="C72">
        <v>2012</v>
      </c>
      <c r="D72" s="14">
        <f t="shared" si="9"/>
        <v>0</v>
      </c>
      <c r="E72" s="14">
        <f t="shared" si="10"/>
        <v>436</v>
      </c>
      <c r="F72" s="3">
        <v>436</v>
      </c>
      <c r="G72" s="1">
        <f t="shared" si="12"/>
        <v>0</v>
      </c>
      <c r="H72" s="1">
        <f t="shared" si="11"/>
        <v>1</v>
      </c>
    </row>
    <row r="73" spans="1:8" x14ac:dyDescent="0.2">
      <c r="A73" t="s">
        <v>72</v>
      </c>
      <c r="B73" t="s">
        <v>0</v>
      </c>
      <c r="C73">
        <v>2013</v>
      </c>
      <c r="D73" s="14">
        <f t="shared" si="9"/>
        <v>0</v>
      </c>
      <c r="E73" s="14">
        <f t="shared" si="10"/>
        <v>359</v>
      </c>
      <c r="F73" s="3">
        <v>359</v>
      </c>
      <c r="G73" s="1">
        <f t="shared" si="12"/>
        <v>0</v>
      </c>
      <c r="H73" s="1">
        <f t="shared" si="11"/>
        <v>1</v>
      </c>
    </row>
    <row r="74" spans="1:8" x14ac:dyDescent="0.2">
      <c r="A74" t="s">
        <v>72</v>
      </c>
      <c r="B74" t="s">
        <v>0</v>
      </c>
      <c r="C74">
        <v>2014</v>
      </c>
      <c r="D74" s="14">
        <f t="shared" si="9"/>
        <v>0</v>
      </c>
      <c r="E74" s="14">
        <f t="shared" si="10"/>
        <v>490</v>
      </c>
      <c r="F74" s="3">
        <v>490</v>
      </c>
      <c r="G74" s="1">
        <f t="shared" si="12"/>
        <v>0</v>
      </c>
      <c r="H74" s="1">
        <f t="shared" si="11"/>
        <v>1</v>
      </c>
    </row>
    <row r="75" spans="1:8" x14ac:dyDescent="0.2">
      <c r="A75" t="s">
        <v>72</v>
      </c>
      <c r="B75" t="s">
        <v>0</v>
      </c>
      <c r="C75">
        <v>2015</v>
      </c>
      <c r="D75" s="14">
        <f t="shared" si="9"/>
        <v>0</v>
      </c>
      <c r="E75" s="14">
        <f t="shared" si="10"/>
        <v>474</v>
      </c>
      <c r="F75" s="3">
        <v>474</v>
      </c>
      <c r="G75" s="1">
        <f t="shared" si="12"/>
        <v>0</v>
      </c>
      <c r="H75" s="1">
        <f t="shared" si="11"/>
        <v>1</v>
      </c>
    </row>
    <row r="76" spans="1:8" x14ac:dyDescent="0.2">
      <c r="A76" t="s">
        <v>72</v>
      </c>
      <c r="B76" t="s">
        <v>0</v>
      </c>
      <c r="C76">
        <v>2016</v>
      </c>
      <c r="D76" s="14">
        <f t="shared" si="9"/>
        <v>0</v>
      </c>
      <c r="E76" s="14">
        <f t="shared" si="10"/>
        <v>486.5</v>
      </c>
      <c r="F76" s="16">
        <f>AVERAGE(F75,F77)</f>
        <v>486.5</v>
      </c>
      <c r="G76" s="1">
        <f t="shared" si="12"/>
        <v>0</v>
      </c>
      <c r="H76" s="1">
        <f t="shared" si="11"/>
        <v>1</v>
      </c>
    </row>
    <row r="77" spans="1:8" x14ac:dyDescent="0.2">
      <c r="A77" t="s">
        <v>72</v>
      </c>
      <c r="B77" t="s">
        <v>0</v>
      </c>
      <c r="C77">
        <v>2017</v>
      </c>
      <c r="D77" s="14">
        <f t="shared" si="9"/>
        <v>0</v>
      </c>
      <c r="E77" s="14">
        <f t="shared" si="10"/>
        <v>499</v>
      </c>
      <c r="F77" s="3">
        <v>499</v>
      </c>
      <c r="G77" s="1">
        <f t="shared" si="12"/>
        <v>0</v>
      </c>
      <c r="H77" s="1">
        <f t="shared" si="11"/>
        <v>1</v>
      </c>
    </row>
    <row r="78" spans="1:8" x14ac:dyDescent="0.2">
      <c r="A78" t="s">
        <v>72</v>
      </c>
      <c r="B78" t="s">
        <v>10</v>
      </c>
      <c r="C78">
        <v>1997</v>
      </c>
      <c r="D78" s="14">
        <f t="shared" ref="D78:D117" si="13">F78*G78</f>
        <v>451.98400000000004</v>
      </c>
      <c r="E78" s="14">
        <f t="shared" ref="E78:E117" si="14">F78*H78</f>
        <v>400.81600000000003</v>
      </c>
      <c r="F78" s="16">
        <v>852.80000000000007</v>
      </c>
      <c r="G78" s="3">
        <v>0.53</v>
      </c>
      <c r="H78" s="3">
        <f>1-G78</f>
        <v>0.47</v>
      </c>
    </row>
    <row r="79" spans="1:8" x14ac:dyDescent="0.2">
      <c r="A79" t="s">
        <v>72</v>
      </c>
      <c r="B79" t="s">
        <v>10</v>
      </c>
      <c r="C79">
        <v>1998</v>
      </c>
      <c r="D79" s="14">
        <f t="shared" si="13"/>
        <v>569.00800000000015</v>
      </c>
      <c r="E79" s="14">
        <f t="shared" si="14"/>
        <v>504.59200000000004</v>
      </c>
      <c r="F79" s="16">
        <v>1073.6000000000001</v>
      </c>
      <c r="G79" s="1">
        <f>G78</f>
        <v>0.53</v>
      </c>
      <c r="H79" s="1">
        <f t="shared" ref="H79:H97" si="15">H78</f>
        <v>0.47</v>
      </c>
    </row>
    <row r="80" spans="1:8" x14ac:dyDescent="0.2">
      <c r="A80" t="s">
        <v>72</v>
      </c>
      <c r="B80" t="s">
        <v>10</v>
      </c>
      <c r="C80">
        <v>1999</v>
      </c>
      <c r="D80" s="14">
        <f t="shared" si="13"/>
        <v>956.12</v>
      </c>
      <c r="E80" s="14">
        <f t="shared" si="14"/>
        <v>847.88</v>
      </c>
      <c r="F80" s="16">
        <v>1804</v>
      </c>
      <c r="G80" s="1">
        <f t="shared" ref="G80:G97" si="16">G79</f>
        <v>0.53</v>
      </c>
      <c r="H80" s="1">
        <f t="shared" si="15"/>
        <v>0.47</v>
      </c>
    </row>
    <row r="81" spans="1:8" x14ac:dyDescent="0.2">
      <c r="A81" t="s">
        <v>72</v>
      </c>
      <c r="B81" t="s">
        <v>10</v>
      </c>
      <c r="C81">
        <v>2000</v>
      </c>
      <c r="D81" s="14">
        <f t="shared" si="13"/>
        <v>1031.5920000000001</v>
      </c>
      <c r="E81" s="14">
        <f t="shared" si="14"/>
        <v>914.80799999999999</v>
      </c>
      <c r="F81" s="16">
        <v>1946.4</v>
      </c>
      <c r="G81" s="1">
        <f t="shared" si="16"/>
        <v>0.53</v>
      </c>
      <c r="H81" s="1">
        <f t="shared" si="15"/>
        <v>0.47</v>
      </c>
    </row>
    <row r="82" spans="1:8" x14ac:dyDescent="0.2">
      <c r="A82" t="s">
        <v>72</v>
      </c>
      <c r="B82" t="s">
        <v>10</v>
      </c>
      <c r="C82">
        <v>2001</v>
      </c>
      <c r="D82" s="14">
        <f t="shared" si="13"/>
        <v>1187.2</v>
      </c>
      <c r="E82" s="14">
        <f t="shared" si="14"/>
        <v>1052.8</v>
      </c>
      <c r="F82" s="16">
        <v>2240</v>
      </c>
      <c r="G82" s="1">
        <f t="shared" si="16"/>
        <v>0.53</v>
      </c>
      <c r="H82" s="1">
        <f t="shared" si="15"/>
        <v>0.47</v>
      </c>
    </row>
    <row r="83" spans="1:8" x14ac:dyDescent="0.2">
      <c r="A83" t="s">
        <v>72</v>
      </c>
      <c r="B83" t="s">
        <v>10</v>
      </c>
      <c r="C83">
        <v>2002</v>
      </c>
      <c r="D83" s="14">
        <f t="shared" si="13"/>
        <v>1023.96</v>
      </c>
      <c r="E83" s="14">
        <f t="shared" si="14"/>
        <v>908.04</v>
      </c>
      <c r="F83" s="16">
        <v>1932</v>
      </c>
      <c r="G83" s="1">
        <f t="shared" si="16"/>
        <v>0.53</v>
      </c>
      <c r="H83" s="1">
        <f t="shared" si="15"/>
        <v>0.47</v>
      </c>
    </row>
    <row r="84" spans="1:8" x14ac:dyDescent="0.2">
      <c r="A84" t="s">
        <v>72</v>
      </c>
      <c r="B84" t="s">
        <v>10</v>
      </c>
      <c r="C84">
        <v>2004</v>
      </c>
      <c r="D84" s="14">
        <f t="shared" si="13"/>
        <v>619.04000000000008</v>
      </c>
      <c r="E84" s="14">
        <f t="shared" si="14"/>
        <v>548.95999999999992</v>
      </c>
      <c r="F84" s="16">
        <v>1168</v>
      </c>
      <c r="G84" s="1">
        <f t="shared" si="16"/>
        <v>0.53</v>
      </c>
      <c r="H84" s="1">
        <f t="shared" si="15"/>
        <v>0.47</v>
      </c>
    </row>
    <row r="85" spans="1:8" x14ac:dyDescent="0.2">
      <c r="A85" t="s">
        <v>72</v>
      </c>
      <c r="B85" t="s">
        <v>10</v>
      </c>
      <c r="C85">
        <v>2005</v>
      </c>
      <c r="D85" s="14">
        <f t="shared" si="13"/>
        <v>688.57600000000002</v>
      </c>
      <c r="E85" s="14">
        <f t="shared" si="14"/>
        <v>610.62400000000002</v>
      </c>
      <c r="F85" s="16">
        <v>1299.2</v>
      </c>
      <c r="G85" s="1">
        <f t="shared" si="16"/>
        <v>0.53</v>
      </c>
      <c r="H85" s="1">
        <f t="shared" si="15"/>
        <v>0.47</v>
      </c>
    </row>
    <row r="86" spans="1:8" x14ac:dyDescent="0.2">
      <c r="A86" t="s">
        <v>72</v>
      </c>
      <c r="B86" t="s">
        <v>10</v>
      </c>
      <c r="C86">
        <v>2006</v>
      </c>
      <c r="D86" s="14">
        <f t="shared" si="13"/>
        <v>903.5440000000001</v>
      </c>
      <c r="E86" s="14">
        <f t="shared" si="14"/>
        <v>801.25600000000009</v>
      </c>
      <c r="F86" s="16">
        <v>1704.8000000000002</v>
      </c>
      <c r="G86" s="1">
        <f t="shared" si="16"/>
        <v>0.53</v>
      </c>
      <c r="H86" s="1">
        <f t="shared" si="15"/>
        <v>0.47</v>
      </c>
    </row>
    <row r="87" spans="1:8" x14ac:dyDescent="0.2">
      <c r="A87" t="s">
        <v>72</v>
      </c>
      <c r="B87" t="s">
        <v>10</v>
      </c>
      <c r="C87">
        <v>2007</v>
      </c>
      <c r="D87" s="14">
        <f t="shared" si="13"/>
        <v>1057.8800000000001</v>
      </c>
      <c r="E87" s="14">
        <f t="shared" si="14"/>
        <v>938.11999999999989</v>
      </c>
      <c r="F87" s="16">
        <v>1996</v>
      </c>
      <c r="G87" s="1">
        <f t="shared" si="16"/>
        <v>0.53</v>
      </c>
      <c r="H87" s="1">
        <f t="shared" si="15"/>
        <v>0.47</v>
      </c>
    </row>
    <row r="88" spans="1:8" x14ac:dyDescent="0.2">
      <c r="A88" t="s">
        <v>72</v>
      </c>
      <c r="B88" t="s">
        <v>10</v>
      </c>
      <c r="C88">
        <v>2008</v>
      </c>
      <c r="D88" s="14">
        <f t="shared" si="13"/>
        <v>1180.4160000000002</v>
      </c>
      <c r="E88" s="14">
        <f t="shared" si="14"/>
        <v>1046.7840000000001</v>
      </c>
      <c r="F88" s="16">
        <v>2227.2000000000003</v>
      </c>
      <c r="G88" s="1">
        <f t="shared" si="16"/>
        <v>0.53</v>
      </c>
      <c r="H88" s="1">
        <f t="shared" si="15"/>
        <v>0.47</v>
      </c>
    </row>
    <row r="89" spans="1:8" x14ac:dyDescent="0.2">
      <c r="A89" t="s">
        <v>72</v>
      </c>
      <c r="B89" t="s">
        <v>10</v>
      </c>
      <c r="C89">
        <v>2009</v>
      </c>
      <c r="D89" s="14">
        <f t="shared" si="13"/>
        <v>786.94400000000019</v>
      </c>
      <c r="E89" s="14">
        <f t="shared" si="14"/>
        <v>697.85599999999999</v>
      </c>
      <c r="F89" s="16">
        <v>1484.8000000000002</v>
      </c>
      <c r="G89" s="1">
        <f t="shared" si="16"/>
        <v>0.53</v>
      </c>
      <c r="H89" s="1">
        <f t="shared" si="15"/>
        <v>0.47</v>
      </c>
    </row>
    <row r="90" spans="1:8" x14ac:dyDescent="0.2">
      <c r="A90" t="s">
        <v>72</v>
      </c>
      <c r="B90" t="s">
        <v>10</v>
      </c>
      <c r="C90">
        <v>2010</v>
      </c>
      <c r="D90" s="14">
        <f t="shared" si="13"/>
        <v>784.82400000000018</v>
      </c>
      <c r="E90" s="14">
        <f t="shared" si="14"/>
        <v>695.976</v>
      </c>
      <c r="F90" s="16">
        <v>1480.8000000000002</v>
      </c>
      <c r="G90" s="1">
        <f t="shared" si="16"/>
        <v>0.53</v>
      </c>
      <c r="H90" s="1">
        <f t="shared" si="15"/>
        <v>0.47</v>
      </c>
    </row>
    <row r="91" spans="1:8" x14ac:dyDescent="0.2">
      <c r="A91" t="s">
        <v>72</v>
      </c>
      <c r="B91" t="s">
        <v>10</v>
      </c>
      <c r="C91">
        <v>2011</v>
      </c>
      <c r="D91" s="14">
        <f t="shared" si="13"/>
        <v>830.19200000000012</v>
      </c>
      <c r="E91" s="14">
        <f t="shared" si="14"/>
        <v>736.20799999999997</v>
      </c>
      <c r="F91" s="16">
        <v>1566.4</v>
      </c>
      <c r="G91" s="1">
        <f t="shared" si="16"/>
        <v>0.53</v>
      </c>
      <c r="H91" s="1">
        <f t="shared" si="15"/>
        <v>0.47</v>
      </c>
    </row>
    <row r="92" spans="1:8" x14ac:dyDescent="0.2">
      <c r="A92" t="s">
        <v>72</v>
      </c>
      <c r="B92" t="s">
        <v>10</v>
      </c>
      <c r="C92">
        <v>2012</v>
      </c>
      <c r="D92" s="14">
        <f t="shared" si="13"/>
        <v>614.80000000000007</v>
      </c>
      <c r="E92" s="14">
        <f t="shared" si="14"/>
        <v>545.19999999999993</v>
      </c>
      <c r="F92" s="16">
        <v>1160</v>
      </c>
      <c r="G92" s="1">
        <f t="shared" si="16"/>
        <v>0.53</v>
      </c>
      <c r="H92" s="1">
        <f t="shared" si="15"/>
        <v>0.47</v>
      </c>
    </row>
    <row r="93" spans="1:8" x14ac:dyDescent="0.2">
      <c r="A93" t="s">
        <v>72</v>
      </c>
      <c r="B93" t="s">
        <v>10</v>
      </c>
      <c r="C93">
        <v>2013</v>
      </c>
      <c r="D93" s="14">
        <f t="shared" si="13"/>
        <v>508.8</v>
      </c>
      <c r="E93" s="14">
        <f t="shared" si="14"/>
        <v>451.2</v>
      </c>
      <c r="F93" s="16">
        <v>960</v>
      </c>
      <c r="G93" s="1">
        <f t="shared" si="16"/>
        <v>0.53</v>
      </c>
      <c r="H93" s="1">
        <f t="shared" si="15"/>
        <v>0.47</v>
      </c>
    </row>
    <row r="94" spans="1:8" x14ac:dyDescent="0.2">
      <c r="A94" t="s">
        <v>72</v>
      </c>
      <c r="B94" t="s">
        <v>10</v>
      </c>
      <c r="C94">
        <v>2014</v>
      </c>
      <c r="D94" s="14">
        <f t="shared" si="13"/>
        <v>563.92000000000007</v>
      </c>
      <c r="E94" s="14">
        <f t="shared" si="14"/>
        <v>500.08</v>
      </c>
      <c r="F94" s="16">
        <v>1064</v>
      </c>
      <c r="G94" s="1">
        <f t="shared" si="16"/>
        <v>0.53</v>
      </c>
      <c r="H94" s="1">
        <f t="shared" si="15"/>
        <v>0.47</v>
      </c>
    </row>
    <row r="95" spans="1:8" x14ac:dyDescent="0.2">
      <c r="A95" t="s">
        <v>72</v>
      </c>
      <c r="B95" t="s">
        <v>10</v>
      </c>
      <c r="C95">
        <v>2015</v>
      </c>
      <c r="D95" s="14">
        <f t="shared" si="13"/>
        <v>698.32800000000009</v>
      </c>
      <c r="E95" s="14">
        <f t="shared" si="14"/>
        <v>619.27200000000005</v>
      </c>
      <c r="F95" s="16">
        <v>1317.6000000000001</v>
      </c>
      <c r="G95" s="1">
        <f t="shared" si="16"/>
        <v>0.53</v>
      </c>
      <c r="H95" s="1">
        <f t="shared" si="15"/>
        <v>0.47</v>
      </c>
    </row>
    <row r="96" spans="1:8" x14ac:dyDescent="0.2">
      <c r="A96" t="s">
        <v>72</v>
      </c>
      <c r="B96" t="s">
        <v>10</v>
      </c>
      <c r="C96">
        <v>2016</v>
      </c>
      <c r="D96" s="14">
        <f t="shared" si="13"/>
        <v>793.72800000000007</v>
      </c>
      <c r="E96" s="14">
        <f t="shared" si="14"/>
        <v>703.87200000000007</v>
      </c>
      <c r="F96" s="16">
        <v>1497.6000000000001</v>
      </c>
      <c r="G96" s="1">
        <f t="shared" si="16"/>
        <v>0.53</v>
      </c>
      <c r="H96" s="1">
        <f t="shared" si="15"/>
        <v>0.47</v>
      </c>
    </row>
    <row r="97" spans="1:8" x14ac:dyDescent="0.2">
      <c r="A97" t="s">
        <v>72</v>
      </c>
      <c r="B97" t="s">
        <v>10</v>
      </c>
      <c r="C97">
        <v>2017</v>
      </c>
      <c r="D97" s="14">
        <f t="shared" si="13"/>
        <v>1096.8879999999999</v>
      </c>
      <c r="E97" s="14">
        <f t="shared" si="14"/>
        <v>972.71199999999988</v>
      </c>
      <c r="F97" s="16">
        <v>2069.6</v>
      </c>
      <c r="G97" s="1">
        <f t="shared" si="16"/>
        <v>0.53</v>
      </c>
      <c r="H97" s="1">
        <f t="shared" si="15"/>
        <v>0.47</v>
      </c>
    </row>
    <row r="98" spans="1:8" x14ac:dyDescent="0.2">
      <c r="A98" t="s">
        <v>72</v>
      </c>
      <c r="B98" t="s">
        <v>11</v>
      </c>
      <c r="C98">
        <v>1997</v>
      </c>
      <c r="D98" s="14">
        <f t="shared" si="13"/>
        <v>191.87999999999994</v>
      </c>
      <c r="E98" s="14">
        <f t="shared" si="14"/>
        <v>21.319999999999993</v>
      </c>
      <c r="F98" s="16">
        <v>213.19999999999993</v>
      </c>
      <c r="G98" s="3">
        <v>0.9</v>
      </c>
      <c r="H98" s="3">
        <v>0.1</v>
      </c>
    </row>
    <row r="99" spans="1:8" x14ac:dyDescent="0.2">
      <c r="A99" t="s">
        <v>72</v>
      </c>
      <c r="B99" t="s">
        <v>11</v>
      </c>
      <c r="C99">
        <v>1998</v>
      </c>
      <c r="D99" s="14">
        <f t="shared" si="13"/>
        <v>241.55999999999989</v>
      </c>
      <c r="E99" s="14">
        <f t="shared" si="14"/>
        <v>26.839999999999989</v>
      </c>
      <c r="F99" s="16">
        <v>268.39999999999986</v>
      </c>
      <c r="G99" s="1">
        <f>G98</f>
        <v>0.9</v>
      </c>
      <c r="H99" s="1">
        <f t="shared" ref="H99" si="17">H98</f>
        <v>0.1</v>
      </c>
    </row>
    <row r="100" spans="1:8" x14ac:dyDescent="0.2">
      <c r="A100" t="s">
        <v>72</v>
      </c>
      <c r="B100" t="s">
        <v>11</v>
      </c>
      <c r="C100">
        <v>1999</v>
      </c>
      <c r="D100" s="14">
        <f t="shared" si="13"/>
        <v>405.90000000000003</v>
      </c>
      <c r="E100" s="14">
        <f t="shared" si="14"/>
        <v>45.1</v>
      </c>
      <c r="F100" s="16">
        <v>451</v>
      </c>
      <c r="G100" s="1">
        <f t="shared" ref="G100:G117" si="18">G99</f>
        <v>0.9</v>
      </c>
      <c r="H100" s="1">
        <f t="shared" ref="H100:H117" si="19">H99</f>
        <v>0.1</v>
      </c>
    </row>
    <row r="101" spans="1:8" x14ac:dyDescent="0.2">
      <c r="A101" t="s">
        <v>72</v>
      </c>
      <c r="B101" t="s">
        <v>11</v>
      </c>
      <c r="C101">
        <v>2000</v>
      </c>
      <c r="D101" s="14">
        <f t="shared" si="13"/>
        <v>437.93999999999994</v>
      </c>
      <c r="E101" s="14">
        <f t="shared" si="14"/>
        <v>48.66</v>
      </c>
      <c r="F101" s="16">
        <v>486.59999999999991</v>
      </c>
      <c r="G101" s="1">
        <f t="shared" si="18"/>
        <v>0.9</v>
      </c>
      <c r="H101" s="1">
        <f t="shared" si="19"/>
        <v>0.1</v>
      </c>
    </row>
    <row r="102" spans="1:8" x14ac:dyDescent="0.2">
      <c r="A102" t="s">
        <v>72</v>
      </c>
      <c r="B102" t="s">
        <v>11</v>
      </c>
      <c r="C102">
        <v>2001</v>
      </c>
      <c r="D102" s="14">
        <f t="shared" si="13"/>
        <v>504</v>
      </c>
      <c r="E102" s="14">
        <f t="shared" si="14"/>
        <v>56</v>
      </c>
      <c r="F102" s="16">
        <v>560</v>
      </c>
      <c r="G102" s="1">
        <f t="shared" si="18"/>
        <v>0.9</v>
      </c>
      <c r="H102" s="1">
        <f t="shared" si="19"/>
        <v>0.1</v>
      </c>
    </row>
    <row r="103" spans="1:8" x14ac:dyDescent="0.2">
      <c r="A103" t="s">
        <v>72</v>
      </c>
      <c r="B103" t="s">
        <v>11</v>
      </c>
      <c r="C103">
        <v>2002</v>
      </c>
      <c r="D103" s="14">
        <f t="shared" si="13"/>
        <v>434.7</v>
      </c>
      <c r="E103" s="14">
        <f t="shared" si="14"/>
        <v>48.300000000000004</v>
      </c>
      <c r="F103" s="16">
        <v>483</v>
      </c>
      <c r="G103" s="1">
        <f t="shared" si="18"/>
        <v>0.9</v>
      </c>
      <c r="H103" s="1">
        <f t="shared" si="19"/>
        <v>0.1</v>
      </c>
    </row>
    <row r="104" spans="1:8" x14ac:dyDescent="0.2">
      <c r="A104" t="s">
        <v>72</v>
      </c>
      <c r="B104" t="s">
        <v>11</v>
      </c>
      <c r="C104">
        <v>2004</v>
      </c>
      <c r="D104" s="14">
        <f t="shared" si="13"/>
        <v>262.8</v>
      </c>
      <c r="E104" s="14">
        <f t="shared" si="14"/>
        <v>29.200000000000003</v>
      </c>
      <c r="F104" s="16">
        <v>292</v>
      </c>
      <c r="G104" s="1">
        <f t="shared" si="18"/>
        <v>0.9</v>
      </c>
      <c r="H104" s="1">
        <f t="shared" si="19"/>
        <v>0.1</v>
      </c>
    </row>
    <row r="105" spans="1:8" x14ac:dyDescent="0.2">
      <c r="A105" t="s">
        <v>72</v>
      </c>
      <c r="B105" t="s">
        <v>11</v>
      </c>
      <c r="C105">
        <v>2005</v>
      </c>
      <c r="D105" s="14">
        <f t="shared" si="13"/>
        <v>292.32</v>
      </c>
      <c r="E105" s="14">
        <f t="shared" si="14"/>
        <v>32.479999999999997</v>
      </c>
      <c r="F105" s="16">
        <v>324.79999999999995</v>
      </c>
      <c r="G105" s="1">
        <f t="shared" si="18"/>
        <v>0.9</v>
      </c>
      <c r="H105" s="1">
        <f t="shared" si="19"/>
        <v>0.1</v>
      </c>
    </row>
    <row r="106" spans="1:8" x14ac:dyDescent="0.2">
      <c r="A106" t="s">
        <v>72</v>
      </c>
      <c r="B106" t="s">
        <v>11</v>
      </c>
      <c r="C106">
        <v>2006</v>
      </c>
      <c r="D106" s="14">
        <f t="shared" si="13"/>
        <v>383.57999999999987</v>
      </c>
      <c r="E106" s="14">
        <f t="shared" si="14"/>
        <v>42.619999999999983</v>
      </c>
      <c r="F106" s="16">
        <v>426.19999999999982</v>
      </c>
      <c r="G106" s="1">
        <f t="shared" si="18"/>
        <v>0.9</v>
      </c>
      <c r="H106" s="1">
        <f t="shared" si="19"/>
        <v>0.1</v>
      </c>
    </row>
    <row r="107" spans="1:8" x14ac:dyDescent="0.2">
      <c r="A107" t="s">
        <v>72</v>
      </c>
      <c r="B107" t="s">
        <v>11</v>
      </c>
      <c r="C107">
        <v>2007</v>
      </c>
      <c r="D107" s="14">
        <f t="shared" si="13"/>
        <v>449.1</v>
      </c>
      <c r="E107" s="14">
        <f t="shared" si="14"/>
        <v>49.900000000000006</v>
      </c>
      <c r="F107" s="16">
        <v>499</v>
      </c>
      <c r="G107" s="1">
        <f t="shared" si="18"/>
        <v>0.9</v>
      </c>
      <c r="H107" s="1">
        <f t="shared" si="19"/>
        <v>0.1</v>
      </c>
    </row>
    <row r="108" spans="1:8" x14ac:dyDescent="0.2">
      <c r="A108" t="s">
        <v>72</v>
      </c>
      <c r="B108" t="s">
        <v>11</v>
      </c>
      <c r="C108">
        <v>2008</v>
      </c>
      <c r="D108" s="14">
        <f t="shared" si="13"/>
        <v>501.11999999999978</v>
      </c>
      <c r="E108" s="14">
        <f t="shared" si="14"/>
        <v>55.679999999999978</v>
      </c>
      <c r="F108" s="16">
        <v>556.79999999999973</v>
      </c>
      <c r="G108" s="1">
        <f t="shared" si="18"/>
        <v>0.9</v>
      </c>
      <c r="H108" s="1">
        <f t="shared" si="19"/>
        <v>0.1</v>
      </c>
    </row>
    <row r="109" spans="1:8" x14ac:dyDescent="0.2">
      <c r="A109" t="s">
        <v>72</v>
      </c>
      <c r="B109" t="s">
        <v>11</v>
      </c>
      <c r="C109">
        <v>2009</v>
      </c>
      <c r="D109" s="14">
        <f t="shared" si="13"/>
        <v>334.07999999999987</v>
      </c>
      <c r="E109" s="14">
        <f t="shared" si="14"/>
        <v>37.119999999999983</v>
      </c>
      <c r="F109" s="16">
        <v>371.19999999999982</v>
      </c>
      <c r="G109" s="1">
        <f t="shared" si="18"/>
        <v>0.9</v>
      </c>
      <c r="H109" s="1">
        <f t="shared" si="19"/>
        <v>0.1</v>
      </c>
    </row>
    <row r="110" spans="1:8" x14ac:dyDescent="0.2">
      <c r="A110" t="s">
        <v>72</v>
      </c>
      <c r="B110" t="s">
        <v>11</v>
      </c>
      <c r="C110">
        <v>2010</v>
      </c>
      <c r="D110" s="14">
        <f t="shared" si="13"/>
        <v>333.17999999999984</v>
      </c>
      <c r="E110" s="14">
        <f t="shared" si="14"/>
        <v>37.019999999999982</v>
      </c>
      <c r="F110" s="16">
        <v>370.19999999999982</v>
      </c>
      <c r="G110" s="1">
        <f t="shared" si="18"/>
        <v>0.9</v>
      </c>
      <c r="H110" s="1">
        <f t="shared" si="19"/>
        <v>0.1</v>
      </c>
    </row>
    <row r="111" spans="1:8" x14ac:dyDescent="0.2">
      <c r="A111" t="s">
        <v>72</v>
      </c>
      <c r="B111" t="s">
        <v>11</v>
      </c>
      <c r="C111">
        <v>2011</v>
      </c>
      <c r="D111" s="14">
        <f t="shared" si="13"/>
        <v>352.43999999999994</v>
      </c>
      <c r="E111" s="14">
        <f t="shared" si="14"/>
        <v>39.159999999999997</v>
      </c>
      <c r="F111" s="16">
        <v>391.59999999999991</v>
      </c>
      <c r="G111" s="1">
        <f t="shared" si="18"/>
        <v>0.9</v>
      </c>
      <c r="H111" s="1">
        <f t="shared" si="19"/>
        <v>0.1</v>
      </c>
    </row>
    <row r="112" spans="1:8" x14ac:dyDescent="0.2">
      <c r="A112" t="s">
        <v>72</v>
      </c>
      <c r="B112" t="s">
        <v>11</v>
      </c>
      <c r="C112">
        <v>2012</v>
      </c>
      <c r="D112" s="14">
        <f t="shared" si="13"/>
        <v>261</v>
      </c>
      <c r="E112" s="14">
        <f t="shared" si="14"/>
        <v>29</v>
      </c>
      <c r="F112" s="16">
        <v>290</v>
      </c>
      <c r="G112" s="1">
        <f t="shared" si="18"/>
        <v>0.9</v>
      </c>
      <c r="H112" s="1">
        <f t="shared" si="19"/>
        <v>0.1</v>
      </c>
    </row>
    <row r="113" spans="1:8" x14ac:dyDescent="0.2">
      <c r="A113" t="s">
        <v>72</v>
      </c>
      <c r="B113" t="s">
        <v>11</v>
      </c>
      <c r="C113">
        <v>2013</v>
      </c>
      <c r="D113" s="14">
        <f t="shared" si="13"/>
        <v>216</v>
      </c>
      <c r="E113" s="14">
        <f t="shared" si="14"/>
        <v>24</v>
      </c>
      <c r="F113" s="16">
        <v>240</v>
      </c>
      <c r="G113" s="1">
        <f t="shared" si="18"/>
        <v>0.9</v>
      </c>
      <c r="H113" s="1">
        <f t="shared" si="19"/>
        <v>0.1</v>
      </c>
    </row>
    <row r="114" spans="1:8" x14ac:dyDescent="0.2">
      <c r="A114" t="s">
        <v>72</v>
      </c>
      <c r="B114" t="s">
        <v>11</v>
      </c>
      <c r="C114">
        <v>2014</v>
      </c>
      <c r="D114" s="14">
        <f t="shared" si="13"/>
        <v>239.4</v>
      </c>
      <c r="E114" s="14">
        <f t="shared" si="14"/>
        <v>26.6</v>
      </c>
      <c r="F114" s="16">
        <v>266</v>
      </c>
      <c r="G114" s="1">
        <f t="shared" si="18"/>
        <v>0.9</v>
      </c>
      <c r="H114" s="1">
        <f t="shared" si="19"/>
        <v>0.1</v>
      </c>
    </row>
    <row r="115" spans="1:8" x14ac:dyDescent="0.2">
      <c r="A115" t="s">
        <v>72</v>
      </c>
      <c r="B115" t="s">
        <v>11</v>
      </c>
      <c r="C115">
        <v>2015</v>
      </c>
      <c r="D115" s="14">
        <f t="shared" si="13"/>
        <v>296.45999999999987</v>
      </c>
      <c r="E115" s="14">
        <f t="shared" si="14"/>
        <v>32.939999999999991</v>
      </c>
      <c r="F115" s="16">
        <v>329.39999999999986</v>
      </c>
      <c r="G115" s="1">
        <f t="shared" si="18"/>
        <v>0.9</v>
      </c>
      <c r="H115" s="1">
        <f t="shared" si="19"/>
        <v>0.1</v>
      </c>
    </row>
    <row r="116" spans="1:8" x14ac:dyDescent="0.2">
      <c r="A116" t="s">
        <v>72</v>
      </c>
      <c r="B116" t="s">
        <v>11</v>
      </c>
      <c r="C116">
        <v>2016</v>
      </c>
      <c r="D116" s="14">
        <f t="shared" si="13"/>
        <v>336.95999999999987</v>
      </c>
      <c r="E116" s="14">
        <f t="shared" si="14"/>
        <v>37.439999999999991</v>
      </c>
      <c r="F116" s="16">
        <v>374.39999999999986</v>
      </c>
      <c r="G116" s="1">
        <f t="shared" si="18"/>
        <v>0.9</v>
      </c>
      <c r="H116" s="1">
        <f t="shared" si="19"/>
        <v>0.1</v>
      </c>
    </row>
    <row r="117" spans="1:8" x14ac:dyDescent="0.2">
      <c r="A117" t="s">
        <v>72</v>
      </c>
      <c r="B117" t="s">
        <v>11</v>
      </c>
      <c r="C117">
        <v>2017</v>
      </c>
      <c r="D117" s="14">
        <f t="shared" si="13"/>
        <v>465.66000000000008</v>
      </c>
      <c r="E117" s="14">
        <f t="shared" si="14"/>
        <v>51.740000000000009</v>
      </c>
      <c r="F117" s="16">
        <v>517.40000000000009</v>
      </c>
      <c r="G117" s="1">
        <f t="shared" si="18"/>
        <v>0.9</v>
      </c>
      <c r="H117" s="1">
        <f t="shared" si="19"/>
        <v>0.1</v>
      </c>
    </row>
    <row r="118" spans="1:8" x14ac:dyDescent="0.2">
      <c r="A118" t="s">
        <v>72</v>
      </c>
      <c r="B118" t="s">
        <v>12</v>
      </c>
      <c r="C118">
        <v>1997</v>
      </c>
      <c r="D118" s="14">
        <f t="shared" ref="D118:D157" si="20">F118*G118</f>
        <v>133.6</v>
      </c>
      <c r="E118" s="14">
        <f t="shared" ref="E118:E157" si="21">F118*H118</f>
        <v>0</v>
      </c>
      <c r="F118" s="16">
        <v>133.6</v>
      </c>
      <c r="G118" s="24">
        <v>1</v>
      </c>
      <c r="H118" s="24">
        <v>0</v>
      </c>
    </row>
    <row r="119" spans="1:8" x14ac:dyDescent="0.2">
      <c r="A119" t="s">
        <v>72</v>
      </c>
      <c r="B119" t="s">
        <v>12</v>
      </c>
      <c r="C119">
        <v>1998</v>
      </c>
      <c r="D119" s="14">
        <f t="shared" si="20"/>
        <v>215.20000000000002</v>
      </c>
      <c r="E119" s="14">
        <f t="shared" si="21"/>
        <v>0</v>
      </c>
      <c r="F119" s="16">
        <v>215.20000000000002</v>
      </c>
      <c r="G119" s="18">
        <f>G118</f>
        <v>1</v>
      </c>
      <c r="H119" s="18">
        <f>H118</f>
        <v>0</v>
      </c>
    </row>
    <row r="120" spans="1:8" x14ac:dyDescent="0.2">
      <c r="A120" t="s">
        <v>72</v>
      </c>
      <c r="B120" t="s">
        <v>12</v>
      </c>
      <c r="C120">
        <v>1999</v>
      </c>
      <c r="D120" s="14">
        <f t="shared" si="20"/>
        <v>273.60000000000002</v>
      </c>
      <c r="E120" s="14">
        <f t="shared" si="21"/>
        <v>0</v>
      </c>
      <c r="F120" s="16">
        <v>273.60000000000002</v>
      </c>
      <c r="G120" s="18">
        <f t="shared" ref="G120:G137" si="22">G119</f>
        <v>1</v>
      </c>
      <c r="H120" s="18">
        <f t="shared" ref="H120:H137" si="23">H119</f>
        <v>0</v>
      </c>
    </row>
    <row r="121" spans="1:8" x14ac:dyDescent="0.2">
      <c r="A121" t="s">
        <v>72</v>
      </c>
      <c r="B121" t="s">
        <v>12</v>
      </c>
      <c r="C121">
        <v>2000</v>
      </c>
      <c r="D121" s="14">
        <f t="shared" si="20"/>
        <v>308</v>
      </c>
      <c r="E121" s="14">
        <f t="shared" si="21"/>
        <v>0</v>
      </c>
      <c r="F121" s="16">
        <v>308</v>
      </c>
      <c r="G121" s="18">
        <f t="shared" si="22"/>
        <v>1</v>
      </c>
      <c r="H121" s="18">
        <f t="shared" si="23"/>
        <v>0</v>
      </c>
    </row>
    <row r="122" spans="1:8" x14ac:dyDescent="0.2">
      <c r="A122" t="s">
        <v>72</v>
      </c>
      <c r="B122" t="s">
        <v>12</v>
      </c>
      <c r="C122">
        <v>2001</v>
      </c>
      <c r="D122" s="14">
        <f t="shared" si="20"/>
        <v>376.8</v>
      </c>
      <c r="E122" s="14">
        <f t="shared" si="21"/>
        <v>0</v>
      </c>
      <c r="F122" s="16">
        <v>376.8</v>
      </c>
      <c r="G122" s="18">
        <f t="shared" si="22"/>
        <v>1</v>
      </c>
      <c r="H122" s="18">
        <f t="shared" si="23"/>
        <v>0</v>
      </c>
    </row>
    <row r="123" spans="1:8" x14ac:dyDescent="0.2">
      <c r="A123" t="s">
        <v>72</v>
      </c>
      <c r="B123" t="s">
        <v>12</v>
      </c>
      <c r="C123">
        <v>2002</v>
      </c>
      <c r="D123" s="14">
        <f t="shared" si="20"/>
        <v>407.20000000000005</v>
      </c>
      <c r="E123" s="14">
        <f t="shared" si="21"/>
        <v>0</v>
      </c>
      <c r="F123" s="16">
        <v>407.20000000000005</v>
      </c>
      <c r="G123" s="18">
        <f t="shared" si="22"/>
        <v>1</v>
      </c>
      <c r="H123" s="18">
        <f t="shared" si="23"/>
        <v>0</v>
      </c>
    </row>
    <row r="124" spans="1:8" x14ac:dyDescent="0.2">
      <c r="A124" t="s">
        <v>72</v>
      </c>
      <c r="B124" t="s">
        <v>12</v>
      </c>
      <c r="C124">
        <v>2004</v>
      </c>
      <c r="D124" s="14">
        <f t="shared" si="20"/>
        <v>259.2</v>
      </c>
      <c r="E124" s="14">
        <f t="shared" si="21"/>
        <v>0</v>
      </c>
      <c r="F124" s="16">
        <v>259.2</v>
      </c>
      <c r="G124" s="18">
        <f t="shared" si="22"/>
        <v>1</v>
      </c>
      <c r="H124" s="18">
        <f t="shared" si="23"/>
        <v>0</v>
      </c>
    </row>
    <row r="125" spans="1:8" x14ac:dyDescent="0.2">
      <c r="A125" t="s">
        <v>72</v>
      </c>
      <c r="B125" t="s">
        <v>12</v>
      </c>
      <c r="C125">
        <v>2005</v>
      </c>
      <c r="D125" s="14">
        <f t="shared" si="20"/>
        <v>327.20000000000005</v>
      </c>
      <c r="E125" s="14">
        <f t="shared" si="21"/>
        <v>0</v>
      </c>
      <c r="F125" s="16">
        <v>327.20000000000005</v>
      </c>
      <c r="G125" s="18">
        <f t="shared" si="22"/>
        <v>1</v>
      </c>
      <c r="H125" s="18">
        <f t="shared" si="23"/>
        <v>0</v>
      </c>
    </row>
    <row r="126" spans="1:8" x14ac:dyDescent="0.2">
      <c r="A126" t="s">
        <v>72</v>
      </c>
      <c r="B126" t="s">
        <v>12</v>
      </c>
      <c r="C126">
        <v>2006</v>
      </c>
      <c r="D126" s="14">
        <f t="shared" si="20"/>
        <v>376.8</v>
      </c>
      <c r="E126" s="14">
        <f t="shared" si="21"/>
        <v>0</v>
      </c>
      <c r="F126" s="16">
        <v>376.8</v>
      </c>
      <c r="G126" s="18">
        <f t="shared" si="22"/>
        <v>1</v>
      </c>
      <c r="H126" s="18">
        <f t="shared" si="23"/>
        <v>0</v>
      </c>
    </row>
    <row r="127" spans="1:8" x14ac:dyDescent="0.2">
      <c r="A127" t="s">
        <v>72</v>
      </c>
      <c r="B127" t="s">
        <v>12</v>
      </c>
      <c r="C127">
        <v>2007</v>
      </c>
      <c r="D127" s="14">
        <f t="shared" si="20"/>
        <v>504.8</v>
      </c>
      <c r="E127" s="14">
        <f t="shared" si="21"/>
        <v>0</v>
      </c>
      <c r="F127" s="16">
        <v>504.8</v>
      </c>
      <c r="G127" s="18">
        <f t="shared" si="22"/>
        <v>1</v>
      </c>
      <c r="H127" s="18">
        <f t="shared" si="23"/>
        <v>0</v>
      </c>
    </row>
    <row r="128" spans="1:8" x14ac:dyDescent="0.2">
      <c r="A128" t="s">
        <v>72</v>
      </c>
      <c r="B128" t="s">
        <v>12</v>
      </c>
      <c r="C128">
        <v>2008</v>
      </c>
      <c r="D128" s="14">
        <f t="shared" si="20"/>
        <v>580</v>
      </c>
      <c r="E128" s="14">
        <f t="shared" si="21"/>
        <v>0</v>
      </c>
      <c r="F128" s="16">
        <v>580</v>
      </c>
      <c r="G128" s="18">
        <f t="shared" si="22"/>
        <v>1</v>
      </c>
      <c r="H128" s="18">
        <f t="shared" si="23"/>
        <v>0</v>
      </c>
    </row>
    <row r="129" spans="1:8" x14ac:dyDescent="0.2">
      <c r="A129" t="s">
        <v>72</v>
      </c>
      <c r="B129" t="s">
        <v>12</v>
      </c>
      <c r="C129">
        <v>2009</v>
      </c>
      <c r="D129" s="14">
        <f t="shared" si="20"/>
        <v>460</v>
      </c>
      <c r="E129" s="14">
        <f t="shared" si="21"/>
        <v>0</v>
      </c>
      <c r="F129" s="16">
        <v>460</v>
      </c>
      <c r="G129" s="18">
        <f t="shared" si="22"/>
        <v>1</v>
      </c>
      <c r="H129" s="18">
        <f t="shared" si="23"/>
        <v>0</v>
      </c>
    </row>
    <row r="130" spans="1:8" x14ac:dyDescent="0.2">
      <c r="A130" t="s">
        <v>72</v>
      </c>
      <c r="B130" t="s">
        <v>12</v>
      </c>
      <c r="C130">
        <v>2010</v>
      </c>
      <c r="D130" s="14">
        <f t="shared" si="20"/>
        <v>330.40000000000003</v>
      </c>
      <c r="E130" s="14">
        <f t="shared" si="21"/>
        <v>0</v>
      </c>
      <c r="F130" s="16">
        <v>330.40000000000003</v>
      </c>
      <c r="G130" s="18">
        <f t="shared" si="22"/>
        <v>1</v>
      </c>
      <c r="H130" s="18">
        <f t="shared" si="23"/>
        <v>0</v>
      </c>
    </row>
    <row r="131" spans="1:8" x14ac:dyDescent="0.2">
      <c r="A131" t="s">
        <v>72</v>
      </c>
      <c r="B131" t="s">
        <v>12</v>
      </c>
      <c r="C131">
        <v>2011</v>
      </c>
      <c r="D131" s="14">
        <f t="shared" si="20"/>
        <v>352.8</v>
      </c>
      <c r="E131" s="14">
        <f t="shared" si="21"/>
        <v>0</v>
      </c>
      <c r="F131" s="16">
        <v>352.8</v>
      </c>
      <c r="G131" s="18">
        <f t="shared" si="22"/>
        <v>1</v>
      </c>
      <c r="H131" s="18">
        <f t="shared" si="23"/>
        <v>0</v>
      </c>
    </row>
    <row r="132" spans="1:8" x14ac:dyDescent="0.2">
      <c r="A132" t="s">
        <v>72</v>
      </c>
      <c r="B132" t="s">
        <v>12</v>
      </c>
      <c r="C132">
        <v>2012</v>
      </c>
      <c r="D132" s="14">
        <f t="shared" si="20"/>
        <v>176.8</v>
      </c>
      <c r="E132" s="14">
        <f t="shared" si="21"/>
        <v>0</v>
      </c>
      <c r="F132" s="16">
        <v>176.8</v>
      </c>
      <c r="G132" s="18">
        <f t="shared" si="22"/>
        <v>1</v>
      </c>
      <c r="H132" s="18">
        <f t="shared" si="23"/>
        <v>0</v>
      </c>
    </row>
    <row r="133" spans="1:8" x14ac:dyDescent="0.2">
      <c r="A133" t="s">
        <v>72</v>
      </c>
      <c r="B133" t="s">
        <v>12</v>
      </c>
      <c r="C133">
        <v>2013</v>
      </c>
      <c r="D133" s="14">
        <f t="shared" si="20"/>
        <v>146.4</v>
      </c>
      <c r="E133" s="14">
        <f t="shared" si="21"/>
        <v>0</v>
      </c>
      <c r="F133" s="16">
        <v>146.4</v>
      </c>
      <c r="G133" s="18">
        <f t="shared" si="22"/>
        <v>1</v>
      </c>
      <c r="H133" s="18">
        <f t="shared" si="23"/>
        <v>0</v>
      </c>
    </row>
    <row r="134" spans="1:8" x14ac:dyDescent="0.2">
      <c r="A134" t="s">
        <v>72</v>
      </c>
      <c r="B134" t="s">
        <v>12</v>
      </c>
      <c r="C134">
        <v>2014</v>
      </c>
      <c r="D134" s="14">
        <f t="shared" si="20"/>
        <v>147.20000000000002</v>
      </c>
      <c r="E134" s="14">
        <f t="shared" si="21"/>
        <v>0</v>
      </c>
      <c r="F134" s="16">
        <v>147.20000000000002</v>
      </c>
      <c r="G134" s="18">
        <f t="shared" si="22"/>
        <v>1</v>
      </c>
      <c r="H134" s="18">
        <f t="shared" si="23"/>
        <v>0</v>
      </c>
    </row>
    <row r="135" spans="1:8" x14ac:dyDescent="0.2">
      <c r="A135" t="s">
        <v>72</v>
      </c>
      <c r="B135" t="s">
        <v>12</v>
      </c>
      <c r="C135">
        <v>2015</v>
      </c>
      <c r="D135" s="14">
        <f t="shared" si="20"/>
        <v>197.60000000000002</v>
      </c>
      <c r="E135" s="14">
        <f t="shared" si="21"/>
        <v>0</v>
      </c>
      <c r="F135" s="16">
        <v>197.60000000000002</v>
      </c>
      <c r="G135" s="18">
        <f t="shared" si="22"/>
        <v>1</v>
      </c>
      <c r="H135" s="18">
        <f t="shared" si="23"/>
        <v>0</v>
      </c>
    </row>
    <row r="136" spans="1:8" x14ac:dyDescent="0.2">
      <c r="A136" t="s">
        <v>72</v>
      </c>
      <c r="B136" t="s">
        <v>12</v>
      </c>
      <c r="C136">
        <v>2016</v>
      </c>
      <c r="D136" s="14">
        <f t="shared" si="20"/>
        <v>231.20000000000002</v>
      </c>
      <c r="E136" s="14">
        <f t="shared" si="21"/>
        <v>0</v>
      </c>
      <c r="F136" s="16">
        <v>231.20000000000002</v>
      </c>
      <c r="G136" s="18">
        <f t="shared" si="22"/>
        <v>1</v>
      </c>
      <c r="H136" s="18">
        <f t="shared" si="23"/>
        <v>0</v>
      </c>
    </row>
    <row r="137" spans="1:8" x14ac:dyDescent="0.2">
      <c r="A137" t="s">
        <v>72</v>
      </c>
      <c r="B137" t="s">
        <v>12</v>
      </c>
      <c r="C137">
        <v>2017</v>
      </c>
      <c r="D137" s="14">
        <f t="shared" si="20"/>
        <v>275.2</v>
      </c>
      <c r="E137" s="14">
        <f t="shared" si="21"/>
        <v>0</v>
      </c>
      <c r="F137" s="16">
        <v>275.2</v>
      </c>
      <c r="G137" s="18">
        <f t="shared" si="22"/>
        <v>1</v>
      </c>
      <c r="H137" s="18">
        <f t="shared" si="23"/>
        <v>0</v>
      </c>
    </row>
    <row r="138" spans="1:8" x14ac:dyDescent="0.2">
      <c r="A138" t="s">
        <v>72</v>
      </c>
      <c r="B138" t="s">
        <v>13</v>
      </c>
      <c r="C138">
        <v>1997</v>
      </c>
      <c r="D138" s="14">
        <f t="shared" si="20"/>
        <v>31.730000000000004</v>
      </c>
      <c r="E138" s="14">
        <f t="shared" si="21"/>
        <v>1.6700000000000004</v>
      </c>
      <c r="F138" s="16">
        <v>33.400000000000006</v>
      </c>
      <c r="G138" s="4">
        <v>0.95</v>
      </c>
      <c r="H138" s="4">
        <v>0.05</v>
      </c>
    </row>
    <row r="139" spans="1:8" x14ac:dyDescent="0.2">
      <c r="A139" t="s">
        <v>72</v>
      </c>
      <c r="B139" t="s">
        <v>13</v>
      </c>
      <c r="C139">
        <v>1998</v>
      </c>
      <c r="D139" s="14">
        <f t="shared" si="20"/>
        <v>51.109999999999978</v>
      </c>
      <c r="E139" s="14">
        <f t="shared" si="21"/>
        <v>2.6899999999999995</v>
      </c>
      <c r="F139" s="16">
        <v>53.799999999999983</v>
      </c>
      <c r="G139">
        <f>G138</f>
        <v>0.95</v>
      </c>
      <c r="H139">
        <f>H138</f>
        <v>0.05</v>
      </c>
    </row>
    <row r="140" spans="1:8" x14ac:dyDescent="0.2">
      <c r="A140" t="s">
        <v>72</v>
      </c>
      <c r="B140" t="s">
        <v>13</v>
      </c>
      <c r="C140">
        <v>1999</v>
      </c>
      <c r="D140" s="14">
        <f t="shared" si="20"/>
        <v>64.979999999999976</v>
      </c>
      <c r="E140" s="14">
        <f t="shared" si="21"/>
        <v>3.419999999999999</v>
      </c>
      <c r="F140" s="16">
        <v>68.399999999999977</v>
      </c>
      <c r="G140">
        <f t="shared" ref="G140:G157" si="24">G139</f>
        <v>0.95</v>
      </c>
      <c r="H140">
        <f t="shared" ref="H140:H157" si="25">H139</f>
        <v>0.05</v>
      </c>
    </row>
    <row r="141" spans="1:8" x14ac:dyDescent="0.2">
      <c r="A141" t="s">
        <v>72</v>
      </c>
      <c r="B141" t="s">
        <v>13</v>
      </c>
      <c r="C141">
        <v>2000</v>
      </c>
      <c r="D141" s="14">
        <f t="shared" si="20"/>
        <v>73.149999999999991</v>
      </c>
      <c r="E141" s="14">
        <f t="shared" si="21"/>
        <v>3.85</v>
      </c>
      <c r="F141" s="16">
        <v>77</v>
      </c>
      <c r="G141">
        <f t="shared" si="24"/>
        <v>0.95</v>
      </c>
      <c r="H141">
        <f t="shared" si="25"/>
        <v>0.05</v>
      </c>
    </row>
    <row r="142" spans="1:8" x14ac:dyDescent="0.2">
      <c r="A142" t="s">
        <v>72</v>
      </c>
      <c r="B142" t="s">
        <v>13</v>
      </c>
      <c r="C142">
        <v>2001</v>
      </c>
      <c r="D142" s="14">
        <f t="shared" si="20"/>
        <v>89.489999999999981</v>
      </c>
      <c r="E142" s="14">
        <f t="shared" si="21"/>
        <v>4.71</v>
      </c>
      <c r="F142" s="16">
        <v>94.199999999999989</v>
      </c>
      <c r="G142">
        <f t="shared" si="24"/>
        <v>0.95</v>
      </c>
      <c r="H142">
        <f t="shared" si="25"/>
        <v>0.05</v>
      </c>
    </row>
    <row r="143" spans="1:8" x14ac:dyDescent="0.2">
      <c r="A143" t="s">
        <v>72</v>
      </c>
      <c r="B143" t="s">
        <v>13</v>
      </c>
      <c r="C143">
        <v>2002</v>
      </c>
      <c r="D143" s="14">
        <f t="shared" si="20"/>
        <v>96.709999999999951</v>
      </c>
      <c r="E143" s="14">
        <f t="shared" si="21"/>
        <v>5.0899999999999981</v>
      </c>
      <c r="F143" s="16">
        <v>101.79999999999995</v>
      </c>
      <c r="G143">
        <f t="shared" si="24"/>
        <v>0.95</v>
      </c>
      <c r="H143">
        <f t="shared" si="25"/>
        <v>0.05</v>
      </c>
    </row>
    <row r="144" spans="1:8" x14ac:dyDescent="0.2">
      <c r="A144" t="s">
        <v>72</v>
      </c>
      <c r="B144" t="s">
        <v>13</v>
      </c>
      <c r="C144">
        <v>2004</v>
      </c>
      <c r="D144" s="14">
        <f t="shared" si="20"/>
        <v>61.560000000000009</v>
      </c>
      <c r="E144" s="14">
        <f t="shared" si="21"/>
        <v>3.2400000000000007</v>
      </c>
      <c r="F144" s="16">
        <v>64.800000000000011</v>
      </c>
      <c r="G144">
        <f t="shared" si="24"/>
        <v>0.95</v>
      </c>
      <c r="H144">
        <f t="shared" si="25"/>
        <v>0.05</v>
      </c>
    </row>
    <row r="145" spans="1:8" x14ac:dyDescent="0.2">
      <c r="A145" t="s">
        <v>72</v>
      </c>
      <c r="B145" t="s">
        <v>13</v>
      </c>
      <c r="C145">
        <v>2005</v>
      </c>
      <c r="D145" s="14">
        <f t="shared" si="20"/>
        <v>77.709999999999951</v>
      </c>
      <c r="E145" s="14">
        <f t="shared" si="21"/>
        <v>4.0899999999999981</v>
      </c>
      <c r="F145" s="16">
        <v>81.799999999999955</v>
      </c>
      <c r="G145">
        <f t="shared" si="24"/>
        <v>0.95</v>
      </c>
      <c r="H145">
        <f t="shared" si="25"/>
        <v>0.05</v>
      </c>
    </row>
    <row r="146" spans="1:8" x14ac:dyDescent="0.2">
      <c r="A146" t="s">
        <v>72</v>
      </c>
      <c r="B146" t="s">
        <v>13</v>
      </c>
      <c r="C146">
        <v>2006</v>
      </c>
      <c r="D146" s="14">
        <f t="shared" si="20"/>
        <v>89.489999999999981</v>
      </c>
      <c r="E146" s="14">
        <f t="shared" si="21"/>
        <v>4.71</v>
      </c>
      <c r="F146" s="16">
        <v>94.199999999999989</v>
      </c>
      <c r="G146">
        <f t="shared" si="24"/>
        <v>0.95</v>
      </c>
      <c r="H146">
        <f t="shared" si="25"/>
        <v>0.05</v>
      </c>
    </row>
    <row r="147" spans="1:8" x14ac:dyDescent="0.2">
      <c r="A147" t="s">
        <v>72</v>
      </c>
      <c r="B147" t="s">
        <v>13</v>
      </c>
      <c r="C147">
        <v>2007</v>
      </c>
      <c r="D147" s="14">
        <f t="shared" si="20"/>
        <v>119.88999999999999</v>
      </c>
      <c r="E147" s="14">
        <f t="shared" si="21"/>
        <v>6.31</v>
      </c>
      <c r="F147" s="16">
        <v>126.19999999999999</v>
      </c>
      <c r="G147">
        <f t="shared" si="24"/>
        <v>0.95</v>
      </c>
      <c r="H147">
        <f t="shared" si="25"/>
        <v>0.05</v>
      </c>
    </row>
    <row r="148" spans="1:8" x14ac:dyDescent="0.2">
      <c r="A148" t="s">
        <v>72</v>
      </c>
      <c r="B148" t="s">
        <v>13</v>
      </c>
      <c r="C148">
        <v>2008</v>
      </c>
      <c r="D148" s="14">
        <f t="shared" si="20"/>
        <v>137.75</v>
      </c>
      <c r="E148" s="14">
        <f t="shared" si="21"/>
        <v>7.25</v>
      </c>
      <c r="F148" s="16">
        <v>145</v>
      </c>
      <c r="G148">
        <f t="shared" si="24"/>
        <v>0.95</v>
      </c>
      <c r="H148">
        <f t="shared" si="25"/>
        <v>0.05</v>
      </c>
    </row>
    <row r="149" spans="1:8" x14ac:dyDescent="0.2">
      <c r="A149" t="s">
        <v>72</v>
      </c>
      <c r="B149" t="s">
        <v>13</v>
      </c>
      <c r="C149">
        <v>2009</v>
      </c>
      <c r="D149" s="14">
        <f t="shared" si="20"/>
        <v>109.25</v>
      </c>
      <c r="E149" s="14">
        <f t="shared" si="21"/>
        <v>5.75</v>
      </c>
      <c r="F149" s="16">
        <v>115</v>
      </c>
      <c r="G149">
        <f t="shared" si="24"/>
        <v>0.95</v>
      </c>
      <c r="H149">
        <f t="shared" si="25"/>
        <v>0.05</v>
      </c>
    </row>
    <row r="150" spans="1:8" x14ac:dyDescent="0.2">
      <c r="A150" t="s">
        <v>72</v>
      </c>
      <c r="B150" t="s">
        <v>13</v>
      </c>
      <c r="C150">
        <v>2010</v>
      </c>
      <c r="D150" s="14">
        <f t="shared" si="20"/>
        <v>78.46999999999997</v>
      </c>
      <c r="E150" s="14">
        <f t="shared" si="21"/>
        <v>4.1299999999999981</v>
      </c>
      <c r="F150" s="16">
        <v>82.599999999999966</v>
      </c>
      <c r="G150">
        <f t="shared" si="24"/>
        <v>0.95</v>
      </c>
      <c r="H150">
        <f t="shared" si="25"/>
        <v>0.05</v>
      </c>
    </row>
    <row r="151" spans="1:8" x14ac:dyDescent="0.2">
      <c r="A151" t="s">
        <v>72</v>
      </c>
      <c r="B151" t="s">
        <v>13</v>
      </c>
      <c r="C151">
        <v>2011</v>
      </c>
      <c r="D151" s="14">
        <f t="shared" si="20"/>
        <v>83.789999999999992</v>
      </c>
      <c r="E151" s="14">
        <f t="shared" si="21"/>
        <v>4.4099999999999993</v>
      </c>
      <c r="F151" s="16">
        <v>88.199999999999989</v>
      </c>
      <c r="G151">
        <f t="shared" si="24"/>
        <v>0.95</v>
      </c>
      <c r="H151">
        <f t="shared" si="25"/>
        <v>0.05</v>
      </c>
    </row>
    <row r="152" spans="1:8" x14ac:dyDescent="0.2">
      <c r="A152" t="s">
        <v>72</v>
      </c>
      <c r="B152" t="s">
        <v>13</v>
      </c>
      <c r="C152">
        <v>2012</v>
      </c>
      <c r="D152" s="14">
        <f t="shared" si="20"/>
        <v>41.989999999999988</v>
      </c>
      <c r="E152" s="14">
        <f t="shared" si="21"/>
        <v>2.2099999999999995</v>
      </c>
      <c r="F152" s="16">
        <v>44.199999999999989</v>
      </c>
      <c r="G152">
        <f t="shared" si="24"/>
        <v>0.95</v>
      </c>
      <c r="H152">
        <f t="shared" si="25"/>
        <v>0.05</v>
      </c>
    </row>
    <row r="153" spans="1:8" x14ac:dyDescent="0.2">
      <c r="A153" t="s">
        <v>72</v>
      </c>
      <c r="B153" t="s">
        <v>13</v>
      </c>
      <c r="C153">
        <v>2013</v>
      </c>
      <c r="D153" s="14">
        <f t="shared" si="20"/>
        <v>34.769999999999996</v>
      </c>
      <c r="E153" s="14">
        <f t="shared" si="21"/>
        <v>1.8299999999999998</v>
      </c>
      <c r="F153" s="16">
        <v>36.599999999999994</v>
      </c>
      <c r="G153">
        <f t="shared" si="24"/>
        <v>0.95</v>
      </c>
      <c r="H153">
        <f t="shared" si="25"/>
        <v>0.05</v>
      </c>
    </row>
    <row r="154" spans="1:8" x14ac:dyDescent="0.2">
      <c r="A154" t="s">
        <v>72</v>
      </c>
      <c r="B154" t="s">
        <v>13</v>
      </c>
      <c r="C154">
        <v>2014</v>
      </c>
      <c r="D154" s="14">
        <f t="shared" si="20"/>
        <v>34.95999999999998</v>
      </c>
      <c r="E154" s="14">
        <f t="shared" si="21"/>
        <v>1.8399999999999992</v>
      </c>
      <c r="F154" s="16">
        <v>36.799999999999983</v>
      </c>
      <c r="G154">
        <f t="shared" si="24"/>
        <v>0.95</v>
      </c>
      <c r="H154">
        <f t="shared" si="25"/>
        <v>0.05</v>
      </c>
    </row>
    <row r="155" spans="1:8" x14ac:dyDescent="0.2">
      <c r="A155" t="s">
        <v>72</v>
      </c>
      <c r="B155" t="s">
        <v>13</v>
      </c>
      <c r="C155">
        <v>2015</v>
      </c>
      <c r="D155" s="14">
        <f t="shared" si="20"/>
        <v>46.929999999999978</v>
      </c>
      <c r="E155" s="14">
        <f t="shared" si="21"/>
        <v>2.4699999999999989</v>
      </c>
      <c r="F155" s="16">
        <v>49.399999999999977</v>
      </c>
      <c r="G155">
        <f t="shared" si="24"/>
        <v>0.95</v>
      </c>
      <c r="H155">
        <f t="shared" si="25"/>
        <v>0.05</v>
      </c>
    </row>
    <row r="156" spans="1:8" x14ac:dyDescent="0.2">
      <c r="A156" t="s">
        <v>72</v>
      </c>
      <c r="B156" t="s">
        <v>13</v>
      </c>
      <c r="C156">
        <v>2016</v>
      </c>
      <c r="D156" s="14">
        <f t="shared" si="20"/>
        <v>54.909999999999982</v>
      </c>
      <c r="E156" s="14">
        <f t="shared" si="21"/>
        <v>2.8899999999999992</v>
      </c>
      <c r="F156" s="16">
        <v>57.799999999999983</v>
      </c>
      <c r="G156">
        <f t="shared" si="24"/>
        <v>0.95</v>
      </c>
      <c r="H156">
        <f t="shared" si="25"/>
        <v>0.05</v>
      </c>
    </row>
    <row r="157" spans="1:8" x14ac:dyDescent="0.2">
      <c r="A157" t="s">
        <v>72</v>
      </c>
      <c r="B157" t="s">
        <v>13</v>
      </c>
      <c r="C157">
        <v>2017</v>
      </c>
      <c r="D157" s="14">
        <f t="shared" si="20"/>
        <v>65.360000000000014</v>
      </c>
      <c r="E157" s="14">
        <f t="shared" si="21"/>
        <v>3.4400000000000008</v>
      </c>
      <c r="F157" s="16">
        <v>68.800000000000011</v>
      </c>
      <c r="G157">
        <f t="shared" si="24"/>
        <v>0.95</v>
      </c>
      <c r="H157">
        <f t="shared" si="25"/>
        <v>0.05</v>
      </c>
    </row>
    <row r="158" spans="1:8" x14ac:dyDescent="0.2">
      <c r="A158" t="s">
        <v>66</v>
      </c>
      <c r="B158" t="s">
        <v>0</v>
      </c>
      <c r="C158">
        <v>2005</v>
      </c>
      <c r="D158" s="14">
        <f t="shared" ref="D158" si="26">F158*G158</f>
        <v>0</v>
      </c>
      <c r="E158" s="14">
        <f t="shared" ref="E158" si="27">F158*H158</f>
        <v>1961</v>
      </c>
      <c r="F158" s="16">
        <v>1961</v>
      </c>
      <c r="G158">
        <v>0</v>
      </c>
      <c r="H158">
        <v>1</v>
      </c>
    </row>
    <row r="159" spans="1:8" x14ac:dyDescent="0.2">
      <c r="A159" t="s">
        <v>66</v>
      </c>
      <c r="B159" t="s">
        <v>10</v>
      </c>
      <c r="C159">
        <v>2005</v>
      </c>
      <c r="D159" s="14">
        <f t="shared" ref="D159:D170" si="28">$F159*G159</f>
        <v>3818.8</v>
      </c>
      <c r="E159" s="14">
        <f t="shared" ref="E159:E170" si="29">$F159*H159</f>
        <v>5728.2</v>
      </c>
      <c r="F159" s="3">
        <v>9547</v>
      </c>
      <c r="G159" s="2">
        <v>0.4</v>
      </c>
      <c r="H159" s="2">
        <v>0.6</v>
      </c>
    </row>
    <row r="160" spans="1:8" x14ac:dyDescent="0.2">
      <c r="A160" t="s">
        <v>66</v>
      </c>
      <c r="B160" t="s">
        <v>10</v>
      </c>
      <c r="C160">
        <v>2010</v>
      </c>
      <c r="D160" s="14">
        <f t="shared" si="28"/>
        <v>5676.4000000000005</v>
      </c>
      <c r="E160" s="14">
        <f t="shared" si="29"/>
        <v>8514.6</v>
      </c>
      <c r="F160" s="3">
        <v>14191</v>
      </c>
      <c r="G160" s="2">
        <v>0.4</v>
      </c>
      <c r="H160" s="2">
        <v>0.6</v>
      </c>
    </row>
    <row r="161" spans="1:8" x14ac:dyDescent="0.2">
      <c r="A161" t="s">
        <v>66</v>
      </c>
      <c r="B161" t="s">
        <v>10</v>
      </c>
      <c r="C161">
        <v>2013</v>
      </c>
      <c r="D161" s="14">
        <f t="shared" si="28"/>
        <v>8976.4</v>
      </c>
      <c r="E161" s="14">
        <f t="shared" si="29"/>
        <v>13464.6</v>
      </c>
      <c r="F161" s="3">
        <v>22441</v>
      </c>
      <c r="G161" s="2">
        <v>0.4</v>
      </c>
      <c r="H161" s="2">
        <v>0.6</v>
      </c>
    </row>
    <row r="162" spans="1:8" x14ac:dyDescent="0.2">
      <c r="A162" t="s">
        <v>66</v>
      </c>
      <c r="B162" t="s">
        <v>11</v>
      </c>
      <c r="C162">
        <v>2005</v>
      </c>
      <c r="D162" s="14">
        <f t="shared" si="28"/>
        <v>1390.5</v>
      </c>
      <c r="E162" s="14">
        <f t="shared" si="29"/>
        <v>154.5</v>
      </c>
      <c r="F162" s="3">
        <v>1545</v>
      </c>
      <c r="G162" s="2">
        <v>0.9</v>
      </c>
      <c r="H162" s="2">
        <v>0.1</v>
      </c>
    </row>
    <row r="163" spans="1:8" x14ac:dyDescent="0.2">
      <c r="A163" t="s">
        <v>66</v>
      </c>
      <c r="B163" t="s">
        <v>11</v>
      </c>
      <c r="C163">
        <v>2010</v>
      </c>
      <c r="D163" s="14">
        <f t="shared" si="28"/>
        <v>1907.1000000000001</v>
      </c>
      <c r="E163" s="14">
        <f t="shared" si="29"/>
        <v>211.9</v>
      </c>
      <c r="F163" s="3">
        <v>2119</v>
      </c>
      <c r="G163" s="2">
        <v>0.9</v>
      </c>
      <c r="H163" s="2">
        <v>0.1</v>
      </c>
    </row>
    <row r="164" spans="1:8" x14ac:dyDescent="0.2">
      <c r="A164" t="s">
        <v>66</v>
      </c>
      <c r="B164" t="s">
        <v>11</v>
      </c>
      <c r="C164">
        <v>2013</v>
      </c>
      <c r="D164" s="14">
        <f t="shared" si="28"/>
        <v>3064.5</v>
      </c>
      <c r="E164" s="14">
        <f t="shared" si="29"/>
        <v>340.5</v>
      </c>
      <c r="F164" s="3">
        <v>3405</v>
      </c>
      <c r="G164" s="2">
        <v>0.9</v>
      </c>
      <c r="H164" s="2">
        <v>0.1</v>
      </c>
    </row>
    <row r="165" spans="1:8" x14ac:dyDescent="0.2">
      <c r="A165" t="s">
        <v>66</v>
      </c>
      <c r="B165" t="s">
        <v>12</v>
      </c>
      <c r="C165">
        <v>2005</v>
      </c>
      <c r="D165" s="14">
        <f t="shared" si="28"/>
        <v>1587</v>
      </c>
      <c r="E165" s="14">
        <f t="shared" si="29"/>
        <v>0</v>
      </c>
      <c r="F165" s="3">
        <v>1587</v>
      </c>
      <c r="G165" s="2">
        <v>1</v>
      </c>
      <c r="H165" s="2">
        <v>0</v>
      </c>
    </row>
    <row r="166" spans="1:8" x14ac:dyDescent="0.2">
      <c r="A166" t="s">
        <v>66</v>
      </c>
      <c r="B166" t="s">
        <v>12</v>
      </c>
      <c r="C166">
        <v>2010</v>
      </c>
      <c r="D166" s="14">
        <f t="shared" si="28"/>
        <v>2905</v>
      </c>
      <c r="E166" s="14">
        <f t="shared" si="29"/>
        <v>0</v>
      </c>
      <c r="F166" s="20">
        <v>2905</v>
      </c>
      <c r="G166" s="2">
        <v>1</v>
      </c>
      <c r="H166" s="2">
        <v>0</v>
      </c>
    </row>
    <row r="167" spans="1:8" x14ac:dyDescent="0.2">
      <c r="A167" t="s">
        <v>66</v>
      </c>
      <c r="B167" t="s">
        <v>12</v>
      </c>
      <c r="C167">
        <v>2013</v>
      </c>
      <c r="D167" s="14">
        <f t="shared" si="28"/>
        <v>4222</v>
      </c>
      <c r="E167" s="14">
        <f t="shared" si="29"/>
        <v>0</v>
      </c>
      <c r="F167" s="20">
        <v>4222</v>
      </c>
      <c r="G167" s="2">
        <v>1</v>
      </c>
      <c r="H167" s="2">
        <v>0</v>
      </c>
    </row>
    <row r="168" spans="1:8" x14ac:dyDescent="0.2">
      <c r="A168" t="s">
        <v>66</v>
      </c>
      <c r="B168" t="s">
        <v>13</v>
      </c>
      <c r="C168">
        <v>2005</v>
      </c>
      <c r="D168" s="14">
        <f t="shared" si="28"/>
        <v>481.65</v>
      </c>
      <c r="E168" s="14">
        <f t="shared" si="29"/>
        <v>25.35</v>
      </c>
      <c r="F168" s="3">
        <v>507</v>
      </c>
      <c r="G168" s="2">
        <v>0.95</v>
      </c>
      <c r="H168" s="2">
        <v>0.05</v>
      </c>
    </row>
    <row r="169" spans="1:8" x14ac:dyDescent="0.2">
      <c r="A169" t="s">
        <v>66</v>
      </c>
      <c r="B169" t="s">
        <v>13</v>
      </c>
      <c r="C169">
        <v>2010</v>
      </c>
      <c r="D169" s="14">
        <f t="shared" si="28"/>
        <v>705.85</v>
      </c>
      <c r="E169" s="14">
        <f t="shared" si="29"/>
        <v>37.15</v>
      </c>
      <c r="F169" s="3">
        <v>743</v>
      </c>
      <c r="G169" s="2">
        <v>0.95</v>
      </c>
      <c r="H169" s="2">
        <v>0.05</v>
      </c>
    </row>
    <row r="170" spans="1:8" x14ac:dyDescent="0.2">
      <c r="A170" t="s">
        <v>66</v>
      </c>
      <c r="B170" t="s">
        <v>13</v>
      </c>
      <c r="C170">
        <v>2013</v>
      </c>
      <c r="D170" s="14">
        <f t="shared" si="28"/>
        <v>1094.3999999999999</v>
      </c>
      <c r="E170" s="14">
        <f t="shared" si="29"/>
        <v>57.6</v>
      </c>
      <c r="F170" s="3">
        <v>1152</v>
      </c>
      <c r="G170" s="2">
        <v>0.95</v>
      </c>
      <c r="H170" s="2">
        <v>0.05</v>
      </c>
    </row>
    <row r="171" spans="1:8" x14ac:dyDescent="0.2">
      <c r="A171" t="s">
        <v>71</v>
      </c>
      <c r="B171" t="s">
        <v>0</v>
      </c>
      <c r="C171">
        <v>2005</v>
      </c>
      <c r="D171">
        <f>F171*G171</f>
        <v>0</v>
      </c>
      <c r="E171">
        <f>F171*H171</f>
        <v>2226</v>
      </c>
      <c r="F171" s="3">
        <v>2226</v>
      </c>
      <c r="G171" s="2">
        <f>1-H171</f>
        <v>0</v>
      </c>
      <c r="H171" s="2">
        <v>1</v>
      </c>
    </row>
    <row r="172" spans="1:8" x14ac:dyDescent="0.2">
      <c r="A172" t="s">
        <v>71</v>
      </c>
      <c r="B172" t="s">
        <v>0</v>
      </c>
      <c r="C172">
        <v>2006</v>
      </c>
      <c r="D172">
        <f t="shared" ref="D172:D179" si="30">F172*G172</f>
        <v>0</v>
      </c>
      <c r="E172">
        <f t="shared" ref="E172:E179" si="31">F172*H172</f>
        <v>1258</v>
      </c>
      <c r="F172" s="3">
        <v>1258</v>
      </c>
      <c r="G172" s="1">
        <f>G171</f>
        <v>0</v>
      </c>
      <c r="H172" s="1">
        <f t="shared" ref="H172:H183" si="32">H171</f>
        <v>1</v>
      </c>
    </row>
    <row r="173" spans="1:8" x14ac:dyDescent="0.2">
      <c r="A173" t="s">
        <v>71</v>
      </c>
      <c r="B173" t="s">
        <v>0</v>
      </c>
      <c r="C173">
        <v>2007</v>
      </c>
      <c r="D173">
        <f t="shared" si="30"/>
        <v>0</v>
      </c>
      <c r="E173">
        <f t="shared" si="31"/>
        <v>1766</v>
      </c>
      <c r="F173" s="3">
        <v>1766</v>
      </c>
      <c r="G173" s="1">
        <f t="shared" ref="G173:G183" si="33">G172</f>
        <v>0</v>
      </c>
      <c r="H173" s="1">
        <f t="shared" si="32"/>
        <v>1</v>
      </c>
    </row>
    <row r="174" spans="1:8" x14ac:dyDescent="0.2">
      <c r="A174" t="s">
        <v>71</v>
      </c>
      <c r="B174" t="s">
        <v>0</v>
      </c>
      <c r="C174">
        <v>2008</v>
      </c>
      <c r="D174">
        <f t="shared" si="30"/>
        <v>0</v>
      </c>
      <c r="E174">
        <f t="shared" si="31"/>
        <v>3047</v>
      </c>
      <c r="F174" s="3">
        <v>3047</v>
      </c>
      <c r="G174" s="1">
        <f t="shared" si="33"/>
        <v>0</v>
      </c>
      <c r="H174" s="1">
        <f t="shared" si="32"/>
        <v>1</v>
      </c>
    </row>
    <row r="175" spans="1:8" x14ac:dyDescent="0.2">
      <c r="A175" t="s">
        <v>71</v>
      </c>
      <c r="B175" t="s">
        <v>0</v>
      </c>
      <c r="C175">
        <v>2009</v>
      </c>
      <c r="D175">
        <f t="shared" si="30"/>
        <v>0</v>
      </c>
      <c r="E175">
        <f t="shared" si="31"/>
        <v>2003</v>
      </c>
      <c r="F175" s="3">
        <v>2003</v>
      </c>
      <c r="G175" s="1">
        <f t="shared" si="33"/>
        <v>0</v>
      </c>
      <c r="H175" s="1">
        <f t="shared" si="32"/>
        <v>1</v>
      </c>
    </row>
    <row r="176" spans="1:8" x14ac:dyDescent="0.2">
      <c r="A176" t="s">
        <v>71</v>
      </c>
      <c r="B176" t="s">
        <v>0</v>
      </c>
      <c r="C176">
        <v>2010</v>
      </c>
      <c r="D176">
        <f t="shared" si="30"/>
        <v>0</v>
      </c>
      <c r="E176">
        <f t="shared" si="31"/>
        <v>2712</v>
      </c>
      <c r="F176" s="3">
        <v>2712</v>
      </c>
      <c r="G176" s="1">
        <f t="shared" si="33"/>
        <v>0</v>
      </c>
      <c r="H176" s="1">
        <f t="shared" si="32"/>
        <v>1</v>
      </c>
    </row>
    <row r="177" spans="1:8" x14ac:dyDescent="0.2">
      <c r="A177" t="s">
        <v>71</v>
      </c>
      <c r="B177" t="s">
        <v>0</v>
      </c>
      <c r="C177">
        <v>2011</v>
      </c>
      <c r="D177">
        <f t="shared" si="30"/>
        <v>0</v>
      </c>
      <c r="E177">
        <f t="shared" si="31"/>
        <v>3446</v>
      </c>
      <c r="F177" s="3">
        <v>3446</v>
      </c>
      <c r="G177" s="1">
        <f t="shared" si="33"/>
        <v>0</v>
      </c>
      <c r="H177" s="1">
        <f t="shared" si="32"/>
        <v>1</v>
      </c>
    </row>
    <row r="178" spans="1:8" x14ac:dyDescent="0.2">
      <c r="A178" t="s">
        <v>71</v>
      </c>
      <c r="B178" t="s">
        <v>0</v>
      </c>
      <c r="C178">
        <v>2012</v>
      </c>
      <c r="D178">
        <f t="shared" si="30"/>
        <v>0</v>
      </c>
      <c r="E178">
        <f t="shared" si="31"/>
        <v>5375</v>
      </c>
      <c r="F178" s="3">
        <v>5375</v>
      </c>
      <c r="G178" s="1">
        <f t="shared" si="33"/>
        <v>0</v>
      </c>
      <c r="H178" s="1">
        <f t="shared" si="32"/>
        <v>1</v>
      </c>
    </row>
    <row r="179" spans="1:8" x14ac:dyDescent="0.2">
      <c r="A179" t="s">
        <v>71</v>
      </c>
      <c r="B179" t="s">
        <v>0</v>
      </c>
      <c r="C179">
        <v>2013</v>
      </c>
      <c r="D179">
        <f t="shared" si="30"/>
        <v>0</v>
      </c>
      <c r="E179">
        <f t="shared" si="31"/>
        <v>5361</v>
      </c>
      <c r="F179" s="3">
        <v>5361</v>
      </c>
      <c r="G179" s="1">
        <f t="shared" si="33"/>
        <v>0</v>
      </c>
      <c r="H179" s="1">
        <f t="shared" si="32"/>
        <v>1</v>
      </c>
    </row>
    <row r="180" spans="1:8" x14ac:dyDescent="0.2">
      <c r="A180" t="s">
        <v>71</v>
      </c>
      <c r="B180" t="s">
        <v>0</v>
      </c>
      <c r="C180">
        <v>2014</v>
      </c>
      <c r="D180">
        <f>F180*G180</f>
        <v>0</v>
      </c>
      <c r="E180">
        <f>F180*H180</f>
        <v>6130</v>
      </c>
      <c r="F180" s="3">
        <v>6130</v>
      </c>
      <c r="G180" s="1">
        <f t="shared" si="33"/>
        <v>0</v>
      </c>
      <c r="H180" s="1">
        <f t="shared" si="32"/>
        <v>1</v>
      </c>
    </row>
    <row r="181" spans="1:8" x14ac:dyDescent="0.2">
      <c r="A181" t="s">
        <v>71</v>
      </c>
      <c r="B181" t="s">
        <v>0</v>
      </c>
      <c r="C181">
        <v>2015</v>
      </c>
      <c r="D181">
        <f t="shared" ref="D181:D183" si="34">F181*G181</f>
        <v>0</v>
      </c>
      <c r="E181">
        <f t="shared" ref="E181:E183" si="35">F181*H181</f>
        <v>7067</v>
      </c>
      <c r="F181" s="3">
        <v>7067</v>
      </c>
      <c r="G181" s="1">
        <f t="shared" si="33"/>
        <v>0</v>
      </c>
      <c r="H181" s="1">
        <f t="shared" si="32"/>
        <v>1</v>
      </c>
    </row>
    <row r="182" spans="1:8" x14ac:dyDescent="0.2">
      <c r="A182" t="s">
        <v>71</v>
      </c>
      <c r="B182" t="s">
        <v>0</v>
      </c>
      <c r="C182">
        <v>2016</v>
      </c>
      <c r="D182">
        <f t="shared" si="34"/>
        <v>0</v>
      </c>
      <c r="E182">
        <f t="shared" si="35"/>
        <v>15051</v>
      </c>
      <c r="F182" s="3">
        <v>15051</v>
      </c>
      <c r="G182" s="1">
        <f t="shared" si="33"/>
        <v>0</v>
      </c>
      <c r="H182" s="1">
        <f t="shared" si="32"/>
        <v>1</v>
      </c>
    </row>
    <row r="183" spans="1:8" x14ac:dyDescent="0.2">
      <c r="A183" t="s">
        <v>71</v>
      </c>
      <c r="B183" t="s">
        <v>0</v>
      </c>
      <c r="C183">
        <v>2017</v>
      </c>
      <c r="D183" s="14">
        <f t="shared" si="34"/>
        <v>0</v>
      </c>
      <c r="E183" s="14">
        <f t="shared" si="35"/>
        <v>20730</v>
      </c>
      <c r="F183" s="3">
        <v>20730</v>
      </c>
      <c r="G183" s="1">
        <f t="shared" si="33"/>
        <v>0</v>
      </c>
      <c r="H183" s="1">
        <f t="shared" si="32"/>
        <v>1</v>
      </c>
    </row>
    <row r="184" spans="1:8" x14ac:dyDescent="0.2">
      <c r="A184" t="s">
        <v>71</v>
      </c>
      <c r="B184" t="s">
        <v>10</v>
      </c>
      <c r="C184">
        <v>2005</v>
      </c>
      <c r="D184" s="14">
        <f t="shared" ref="D184:D235" si="36">F184*G184</f>
        <v>2199.9700000000007</v>
      </c>
      <c r="E184" s="14">
        <f t="shared" ref="E184:E235" si="37">F184*H184</f>
        <v>10741.029999999999</v>
      </c>
      <c r="F184" s="3">
        <v>12941</v>
      </c>
      <c r="G184" s="19">
        <f>1-H184</f>
        <v>0.17000000000000004</v>
      </c>
      <c r="H184" s="19">
        <v>0.83</v>
      </c>
    </row>
    <row r="185" spans="1:8" x14ac:dyDescent="0.2">
      <c r="A185" t="s">
        <v>71</v>
      </c>
      <c r="B185" t="s">
        <v>10</v>
      </c>
      <c r="C185">
        <v>2006</v>
      </c>
      <c r="D185" s="14">
        <f t="shared" si="36"/>
        <v>2345.3200000000006</v>
      </c>
      <c r="E185" s="14">
        <f t="shared" si="37"/>
        <v>11450.68</v>
      </c>
      <c r="F185" s="3">
        <v>13796</v>
      </c>
      <c r="G185" s="1">
        <f>G184</f>
        <v>0.17000000000000004</v>
      </c>
      <c r="H185" s="1">
        <f>H184</f>
        <v>0.83</v>
      </c>
    </row>
    <row r="186" spans="1:8" x14ac:dyDescent="0.2">
      <c r="A186" t="s">
        <v>71</v>
      </c>
      <c r="B186" t="s">
        <v>10</v>
      </c>
      <c r="C186">
        <v>2007</v>
      </c>
      <c r="D186" s="14">
        <f t="shared" si="36"/>
        <v>2980.9500000000007</v>
      </c>
      <c r="E186" s="14">
        <f t="shared" si="37"/>
        <v>14554.05</v>
      </c>
      <c r="F186" s="3">
        <v>17535</v>
      </c>
      <c r="G186" s="1">
        <f t="shared" ref="G186:G196" si="38">G185</f>
        <v>0.17000000000000004</v>
      </c>
      <c r="H186" s="1">
        <f t="shared" ref="H186:H196" si="39">H185</f>
        <v>0.83</v>
      </c>
    </row>
    <row r="187" spans="1:8" x14ac:dyDescent="0.2">
      <c r="A187" t="s">
        <v>71</v>
      </c>
      <c r="B187" t="s">
        <v>10</v>
      </c>
      <c r="C187">
        <v>2008</v>
      </c>
      <c r="D187" s="14">
        <f t="shared" si="36"/>
        <v>3435.0200000000009</v>
      </c>
      <c r="E187" s="14">
        <f t="shared" si="37"/>
        <v>16770.98</v>
      </c>
      <c r="F187" s="3">
        <v>20206</v>
      </c>
      <c r="G187" s="1">
        <f t="shared" si="38"/>
        <v>0.17000000000000004</v>
      </c>
      <c r="H187" s="1">
        <f t="shared" si="39"/>
        <v>0.83</v>
      </c>
    </row>
    <row r="188" spans="1:8" x14ac:dyDescent="0.2">
      <c r="A188" t="s">
        <v>71</v>
      </c>
      <c r="B188" t="s">
        <v>10</v>
      </c>
      <c r="C188">
        <v>2009</v>
      </c>
      <c r="D188" s="14">
        <f t="shared" si="36"/>
        <v>3230.3400000000006</v>
      </c>
      <c r="E188" s="14">
        <f t="shared" si="37"/>
        <v>15771.66</v>
      </c>
      <c r="F188" s="3">
        <v>19002</v>
      </c>
      <c r="G188" s="1">
        <f t="shared" si="38"/>
        <v>0.17000000000000004</v>
      </c>
      <c r="H188" s="1">
        <f t="shared" si="39"/>
        <v>0.83</v>
      </c>
    </row>
    <row r="189" spans="1:8" x14ac:dyDescent="0.2">
      <c r="A189" t="s">
        <v>71</v>
      </c>
      <c r="B189" t="s">
        <v>10</v>
      </c>
      <c r="C189">
        <v>2010</v>
      </c>
      <c r="D189" s="14">
        <f t="shared" si="36"/>
        <v>3796.2700000000009</v>
      </c>
      <c r="E189" s="14">
        <f t="shared" si="37"/>
        <v>18534.73</v>
      </c>
      <c r="F189" s="3">
        <v>22331</v>
      </c>
      <c r="G189" s="1">
        <f t="shared" si="38"/>
        <v>0.17000000000000004</v>
      </c>
      <c r="H189" s="1">
        <f t="shared" si="39"/>
        <v>0.83</v>
      </c>
    </row>
    <row r="190" spans="1:8" x14ac:dyDescent="0.2">
      <c r="A190" t="s">
        <v>71</v>
      </c>
      <c r="B190" t="s">
        <v>10</v>
      </c>
      <c r="C190">
        <v>2011</v>
      </c>
      <c r="D190" s="14">
        <f t="shared" si="36"/>
        <v>3181.0400000000009</v>
      </c>
      <c r="E190" s="14">
        <f t="shared" si="37"/>
        <v>15530.96</v>
      </c>
      <c r="F190" s="3">
        <v>18712</v>
      </c>
      <c r="G190" s="1">
        <f t="shared" si="38"/>
        <v>0.17000000000000004</v>
      </c>
      <c r="H190" s="1">
        <f t="shared" si="39"/>
        <v>0.83</v>
      </c>
    </row>
    <row r="191" spans="1:8" x14ac:dyDescent="0.2">
      <c r="A191" t="s">
        <v>71</v>
      </c>
      <c r="B191" t="s">
        <v>10</v>
      </c>
      <c r="C191">
        <v>2012</v>
      </c>
      <c r="D191" s="14">
        <f t="shared" si="36"/>
        <v>5580.2500000000009</v>
      </c>
      <c r="E191" s="14">
        <f t="shared" si="37"/>
        <v>27244.75</v>
      </c>
      <c r="F191" s="3">
        <v>32825</v>
      </c>
      <c r="G191" s="1">
        <f t="shared" si="38"/>
        <v>0.17000000000000004</v>
      </c>
      <c r="H191" s="1">
        <f t="shared" si="39"/>
        <v>0.83</v>
      </c>
    </row>
    <row r="192" spans="1:8" x14ac:dyDescent="0.2">
      <c r="A192" t="s">
        <v>71</v>
      </c>
      <c r="B192" t="s">
        <v>10</v>
      </c>
      <c r="C192">
        <v>2013</v>
      </c>
      <c r="D192" s="14">
        <f t="shared" si="36"/>
        <v>5097.4500000000016</v>
      </c>
      <c r="E192" s="14">
        <f t="shared" si="37"/>
        <v>24887.55</v>
      </c>
      <c r="F192" s="3">
        <v>29985</v>
      </c>
      <c r="G192" s="1">
        <f t="shared" si="38"/>
        <v>0.17000000000000004</v>
      </c>
      <c r="H192" s="1">
        <f t="shared" si="39"/>
        <v>0.83</v>
      </c>
    </row>
    <row r="193" spans="1:8" x14ac:dyDescent="0.2">
      <c r="A193" t="s">
        <v>71</v>
      </c>
      <c r="B193" t="s">
        <v>10</v>
      </c>
      <c r="C193">
        <v>2014</v>
      </c>
      <c r="D193" s="14">
        <f t="shared" si="36"/>
        <v>5726.2800000000016</v>
      </c>
      <c r="E193" s="14">
        <f t="shared" si="37"/>
        <v>27957.719999999998</v>
      </c>
      <c r="F193" s="3">
        <v>33684</v>
      </c>
      <c r="G193" s="1">
        <f t="shared" si="38"/>
        <v>0.17000000000000004</v>
      </c>
      <c r="H193" s="1">
        <f t="shared" si="39"/>
        <v>0.83</v>
      </c>
    </row>
    <row r="194" spans="1:8" x14ac:dyDescent="0.2">
      <c r="A194" t="s">
        <v>71</v>
      </c>
      <c r="B194" t="s">
        <v>10</v>
      </c>
      <c r="C194">
        <v>2015</v>
      </c>
      <c r="D194" s="14">
        <f t="shared" si="36"/>
        <v>6775.5200000000013</v>
      </c>
      <c r="E194" s="14">
        <f t="shared" si="37"/>
        <v>33080.479999999996</v>
      </c>
      <c r="F194" s="3">
        <v>39856</v>
      </c>
      <c r="G194" s="1">
        <f t="shared" si="38"/>
        <v>0.17000000000000004</v>
      </c>
      <c r="H194" s="1">
        <f t="shared" si="39"/>
        <v>0.83</v>
      </c>
    </row>
    <row r="195" spans="1:8" x14ac:dyDescent="0.2">
      <c r="A195" t="s">
        <v>71</v>
      </c>
      <c r="B195" t="s">
        <v>10</v>
      </c>
      <c r="C195">
        <v>2016</v>
      </c>
      <c r="D195" s="14">
        <f t="shared" si="36"/>
        <v>7733.8100000000022</v>
      </c>
      <c r="E195" s="14">
        <f t="shared" si="37"/>
        <v>37759.189999999995</v>
      </c>
      <c r="F195" s="3">
        <v>45493</v>
      </c>
      <c r="G195" s="1">
        <f t="shared" si="38"/>
        <v>0.17000000000000004</v>
      </c>
      <c r="H195" s="1">
        <f t="shared" si="39"/>
        <v>0.83</v>
      </c>
    </row>
    <row r="196" spans="1:8" x14ac:dyDescent="0.2">
      <c r="A196" t="s">
        <v>71</v>
      </c>
      <c r="B196" t="s">
        <v>10</v>
      </c>
      <c r="C196">
        <v>2017</v>
      </c>
      <c r="D196" s="14">
        <f t="shared" si="36"/>
        <v>8863.970000000003</v>
      </c>
      <c r="E196" s="14">
        <f t="shared" si="37"/>
        <v>43277.03</v>
      </c>
      <c r="F196" s="3">
        <v>52141</v>
      </c>
      <c r="G196" s="1">
        <f t="shared" si="38"/>
        <v>0.17000000000000004</v>
      </c>
      <c r="H196" s="1">
        <f t="shared" si="39"/>
        <v>0.83</v>
      </c>
    </row>
    <row r="197" spans="1:8" x14ac:dyDescent="0.2">
      <c r="A197" t="s">
        <v>71</v>
      </c>
      <c r="B197" t="s">
        <v>11</v>
      </c>
      <c r="C197">
        <v>2005</v>
      </c>
      <c r="D197" s="14">
        <f t="shared" si="36"/>
        <v>2123.19</v>
      </c>
      <c r="E197" s="14">
        <f t="shared" si="37"/>
        <v>159.81</v>
      </c>
      <c r="F197" s="3">
        <v>2283</v>
      </c>
      <c r="G197" s="19">
        <v>0.93</v>
      </c>
      <c r="H197" s="19">
        <v>7.0000000000000007E-2</v>
      </c>
    </row>
    <row r="198" spans="1:8" x14ac:dyDescent="0.2">
      <c r="A198" t="s">
        <v>71</v>
      </c>
      <c r="B198" t="s">
        <v>11</v>
      </c>
      <c r="C198">
        <v>2006</v>
      </c>
      <c r="D198" s="14">
        <f t="shared" si="36"/>
        <v>1903.71</v>
      </c>
      <c r="E198" s="14">
        <f t="shared" si="37"/>
        <v>143.29000000000002</v>
      </c>
      <c r="F198" s="3">
        <v>2047</v>
      </c>
      <c r="G198" s="1">
        <f>G197</f>
        <v>0.93</v>
      </c>
      <c r="H198" s="1">
        <f>H197</f>
        <v>7.0000000000000007E-2</v>
      </c>
    </row>
    <row r="199" spans="1:8" x14ac:dyDescent="0.2">
      <c r="A199" t="s">
        <v>71</v>
      </c>
      <c r="B199" t="s">
        <v>11</v>
      </c>
      <c r="C199">
        <v>2007</v>
      </c>
      <c r="D199" s="14">
        <f t="shared" si="36"/>
        <v>2763.96</v>
      </c>
      <c r="E199" s="14">
        <f t="shared" si="37"/>
        <v>208.04000000000002</v>
      </c>
      <c r="F199" s="3">
        <v>2972</v>
      </c>
      <c r="G199" s="1">
        <f t="shared" ref="G199:G209" si="40">G198</f>
        <v>0.93</v>
      </c>
      <c r="H199" s="1">
        <f t="shared" ref="H199:H209" si="41">H198</f>
        <v>7.0000000000000007E-2</v>
      </c>
    </row>
    <row r="200" spans="1:8" x14ac:dyDescent="0.2">
      <c r="A200" t="s">
        <v>71</v>
      </c>
      <c r="B200" t="s">
        <v>11</v>
      </c>
      <c r="C200">
        <v>2008</v>
      </c>
      <c r="D200" s="14">
        <f t="shared" si="36"/>
        <v>3147.1200000000003</v>
      </c>
      <c r="E200" s="14">
        <f t="shared" si="37"/>
        <v>236.88000000000002</v>
      </c>
      <c r="F200" s="3">
        <v>3384</v>
      </c>
      <c r="G200" s="1">
        <f t="shared" si="40"/>
        <v>0.93</v>
      </c>
      <c r="H200" s="1">
        <f t="shared" si="41"/>
        <v>7.0000000000000007E-2</v>
      </c>
    </row>
    <row r="201" spans="1:8" x14ac:dyDescent="0.2">
      <c r="A201" t="s">
        <v>71</v>
      </c>
      <c r="B201" t="s">
        <v>11</v>
      </c>
      <c r="C201">
        <v>2009</v>
      </c>
      <c r="D201" s="14">
        <f t="shared" si="36"/>
        <v>3182.46</v>
      </c>
      <c r="E201" s="14">
        <f t="shared" si="37"/>
        <v>239.54000000000002</v>
      </c>
      <c r="F201" s="3">
        <v>3422</v>
      </c>
      <c r="G201" s="1">
        <f t="shared" si="40"/>
        <v>0.93</v>
      </c>
      <c r="H201" s="1">
        <f t="shared" si="41"/>
        <v>7.0000000000000007E-2</v>
      </c>
    </row>
    <row r="202" spans="1:8" x14ac:dyDescent="0.2">
      <c r="A202" t="s">
        <v>71</v>
      </c>
      <c r="B202" t="s">
        <v>11</v>
      </c>
      <c r="C202">
        <v>2010</v>
      </c>
      <c r="D202" s="14">
        <f t="shared" si="36"/>
        <v>3951.57</v>
      </c>
      <c r="E202" s="14">
        <f t="shared" si="37"/>
        <v>297.43</v>
      </c>
      <c r="F202" s="3">
        <v>4249</v>
      </c>
      <c r="G202" s="1">
        <f t="shared" si="40"/>
        <v>0.93</v>
      </c>
      <c r="H202" s="1">
        <f t="shared" si="41"/>
        <v>7.0000000000000007E-2</v>
      </c>
    </row>
    <row r="203" spans="1:8" x14ac:dyDescent="0.2">
      <c r="A203" t="s">
        <v>71</v>
      </c>
      <c r="B203" t="s">
        <v>11</v>
      </c>
      <c r="C203">
        <v>2011</v>
      </c>
      <c r="D203" s="14">
        <f t="shared" si="36"/>
        <v>4383.09</v>
      </c>
      <c r="E203" s="14">
        <f t="shared" si="37"/>
        <v>329.91</v>
      </c>
      <c r="F203" s="3">
        <v>4713</v>
      </c>
      <c r="G203" s="1">
        <f t="shared" si="40"/>
        <v>0.93</v>
      </c>
      <c r="H203" s="1">
        <f t="shared" si="41"/>
        <v>7.0000000000000007E-2</v>
      </c>
    </row>
    <row r="204" spans="1:8" x14ac:dyDescent="0.2">
      <c r="A204" t="s">
        <v>71</v>
      </c>
      <c r="B204" t="s">
        <v>11</v>
      </c>
      <c r="C204">
        <v>2012</v>
      </c>
      <c r="D204" s="14">
        <f t="shared" si="36"/>
        <v>7166.58</v>
      </c>
      <c r="E204" s="14">
        <f t="shared" si="37"/>
        <v>539.42000000000007</v>
      </c>
      <c r="F204" s="3">
        <v>7706</v>
      </c>
      <c r="G204" s="1">
        <f t="shared" si="40"/>
        <v>0.93</v>
      </c>
      <c r="H204" s="1">
        <f t="shared" si="41"/>
        <v>7.0000000000000007E-2</v>
      </c>
    </row>
    <row r="205" spans="1:8" x14ac:dyDescent="0.2">
      <c r="A205" t="s">
        <v>71</v>
      </c>
      <c r="B205" t="s">
        <v>11</v>
      </c>
      <c r="C205">
        <v>2013</v>
      </c>
      <c r="D205" s="14">
        <f t="shared" si="36"/>
        <v>6181.71</v>
      </c>
      <c r="E205" s="14">
        <f t="shared" si="37"/>
        <v>465.29</v>
      </c>
      <c r="F205" s="3">
        <v>6647</v>
      </c>
      <c r="G205" s="1">
        <f t="shared" si="40"/>
        <v>0.93</v>
      </c>
      <c r="H205" s="1">
        <f t="shared" si="41"/>
        <v>7.0000000000000007E-2</v>
      </c>
    </row>
    <row r="206" spans="1:8" x14ac:dyDescent="0.2">
      <c r="A206" t="s">
        <v>71</v>
      </c>
      <c r="B206" t="s">
        <v>11</v>
      </c>
      <c r="C206">
        <v>2014</v>
      </c>
      <c r="D206" s="14">
        <f t="shared" si="36"/>
        <v>6638.34</v>
      </c>
      <c r="E206" s="14">
        <f t="shared" si="37"/>
        <v>499.66</v>
      </c>
      <c r="F206" s="3">
        <v>7138</v>
      </c>
      <c r="G206" s="1">
        <f t="shared" si="40"/>
        <v>0.93</v>
      </c>
      <c r="H206" s="1">
        <f t="shared" si="41"/>
        <v>7.0000000000000007E-2</v>
      </c>
    </row>
    <row r="207" spans="1:8" x14ac:dyDescent="0.2">
      <c r="A207" t="s">
        <v>71</v>
      </c>
      <c r="B207" t="s">
        <v>11</v>
      </c>
      <c r="C207">
        <v>2015</v>
      </c>
      <c r="D207" s="14">
        <f t="shared" si="36"/>
        <v>7509.75</v>
      </c>
      <c r="E207" s="14">
        <f t="shared" si="37"/>
        <v>565.25</v>
      </c>
      <c r="F207" s="3">
        <v>8075</v>
      </c>
      <c r="G207" s="1">
        <f t="shared" si="40"/>
        <v>0.93</v>
      </c>
      <c r="H207" s="1">
        <f t="shared" si="41"/>
        <v>7.0000000000000007E-2</v>
      </c>
    </row>
    <row r="208" spans="1:8" x14ac:dyDescent="0.2">
      <c r="A208" t="s">
        <v>71</v>
      </c>
      <c r="B208" t="s">
        <v>11</v>
      </c>
      <c r="C208">
        <v>2016</v>
      </c>
      <c r="D208" s="14">
        <f t="shared" si="36"/>
        <v>7607.4000000000005</v>
      </c>
      <c r="E208" s="14">
        <f t="shared" si="37"/>
        <v>572.6</v>
      </c>
      <c r="F208" s="3">
        <v>8180</v>
      </c>
      <c r="G208" s="1">
        <f t="shared" si="40"/>
        <v>0.93</v>
      </c>
      <c r="H208" s="1">
        <f t="shared" si="41"/>
        <v>7.0000000000000007E-2</v>
      </c>
    </row>
    <row r="209" spans="1:8" x14ac:dyDescent="0.2">
      <c r="A209" t="s">
        <v>71</v>
      </c>
      <c r="B209" t="s">
        <v>11</v>
      </c>
      <c r="C209">
        <v>2017</v>
      </c>
      <c r="D209" s="14">
        <f t="shared" si="36"/>
        <v>8126.34</v>
      </c>
      <c r="E209" s="14">
        <f t="shared" si="37"/>
        <v>611.66000000000008</v>
      </c>
      <c r="F209" s="3">
        <v>8738</v>
      </c>
      <c r="G209" s="1">
        <f t="shared" si="40"/>
        <v>0.93</v>
      </c>
      <c r="H209" s="1">
        <f t="shared" si="41"/>
        <v>7.0000000000000007E-2</v>
      </c>
    </row>
    <row r="210" spans="1:8" x14ac:dyDescent="0.2">
      <c r="A210" t="s">
        <v>71</v>
      </c>
      <c r="B210" t="s">
        <v>12</v>
      </c>
      <c r="C210">
        <v>2005</v>
      </c>
      <c r="D210" s="14">
        <f t="shared" si="36"/>
        <v>1664</v>
      </c>
      <c r="E210" s="14">
        <f t="shared" si="37"/>
        <v>0</v>
      </c>
      <c r="F210" s="3">
        <v>1664</v>
      </c>
      <c r="G210" s="19">
        <v>1</v>
      </c>
      <c r="H210" s="19">
        <v>0</v>
      </c>
    </row>
    <row r="211" spans="1:8" x14ac:dyDescent="0.2">
      <c r="A211" t="s">
        <v>71</v>
      </c>
      <c r="B211" t="s">
        <v>12</v>
      </c>
      <c r="C211">
        <v>2006</v>
      </c>
      <c r="D211" s="14">
        <f t="shared" si="36"/>
        <v>1651</v>
      </c>
      <c r="E211" s="14">
        <f t="shared" si="37"/>
        <v>0</v>
      </c>
      <c r="F211" s="3">
        <v>1651</v>
      </c>
      <c r="G211" s="1">
        <f t="shared" ref="G211" si="42">G210</f>
        <v>1</v>
      </c>
      <c r="H211" s="1">
        <f t="shared" ref="H211" si="43">H210</f>
        <v>0</v>
      </c>
    </row>
    <row r="212" spans="1:8" x14ac:dyDescent="0.2">
      <c r="A212" t="s">
        <v>71</v>
      </c>
      <c r="B212" t="s">
        <v>12</v>
      </c>
      <c r="C212">
        <v>2007</v>
      </c>
      <c r="D212" s="14">
        <f t="shared" si="36"/>
        <v>1835</v>
      </c>
      <c r="E212" s="14">
        <f t="shared" si="37"/>
        <v>0</v>
      </c>
      <c r="F212" s="3">
        <v>1835</v>
      </c>
      <c r="G212" s="1">
        <f t="shared" ref="G212:G222" si="44">G211</f>
        <v>1</v>
      </c>
      <c r="H212" s="1">
        <f t="shared" ref="H212:H222" si="45">H211</f>
        <v>0</v>
      </c>
    </row>
    <row r="213" spans="1:8" x14ac:dyDescent="0.2">
      <c r="A213" t="s">
        <v>71</v>
      </c>
      <c r="B213" t="s">
        <v>12</v>
      </c>
      <c r="C213">
        <v>2008</v>
      </c>
      <c r="D213" s="14">
        <f t="shared" si="36"/>
        <v>2409</v>
      </c>
      <c r="E213" s="14">
        <f t="shared" si="37"/>
        <v>0</v>
      </c>
      <c r="F213" s="3">
        <v>2409</v>
      </c>
      <c r="G213" s="1">
        <f t="shared" si="44"/>
        <v>1</v>
      </c>
      <c r="H213" s="1">
        <f t="shared" si="45"/>
        <v>0</v>
      </c>
    </row>
    <row r="214" spans="1:8" x14ac:dyDescent="0.2">
      <c r="A214" t="s">
        <v>71</v>
      </c>
      <c r="B214" t="s">
        <v>12</v>
      </c>
      <c r="C214">
        <v>2009</v>
      </c>
      <c r="D214" s="14">
        <f t="shared" si="36"/>
        <v>2333</v>
      </c>
      <c r="E214" s="14">
        <f t="shared" si="37"/>
        <v>0</v>
      </c>
      <c r="F214" s="3">
        <v>2333</v>
      </c>
      <c r="G214" s="1">
        <f t="shared" si="44"/>
        <v>1</v>
      </c>
      <c r="H214" s="1">
        <f t="shared" si="45"/>
        <v>0</v>
      </c>
    </row>
    <row r="215" spans="1:8" x14ac:dyDescent="0.2">
      <c r="A215" t="s">
        <v>71</v>
      </c>
      <c r="B215" t="s">
        <v>12</v>
      </c>
      <c r="C215">
        <v>2010</v>
      </c>
      <c r="D215" s="14">
        <f t="shared" si="36"/>
        <v>2901</v>
      </c>
      <c r="E215" s="14">
        <f t="shared" si="37"/>
        <v>0</v>
      </c>
      <c r="F215" s="3">
        <v>2901</v>
      </c>
      <c r="G215" s="1">
        <f t="shared" si="44"/>
        <v>1</v>
      </c>
      <c r="H215" s="1">
        <f t="shared" si="45"/>
        <v>0</v>
      </c>
    </row>
    <row r="216" spans="1:8" x14ac:dyDescent="0.2">
      <c r="A216" t="s">
        <v>71</v>
      </c>
      <c r="B216" t="s">
        <v>12</v>
      </c>
      <c r="C216">
        <v>2011</v>
      </c>
      <c r="D216" s="14">
        <f t="shared" si="36"/>
        <v>3279</v>
      </c>
      <c r="E216" s="14">
        <f t="shared" si="37"/>
        <v>0</v>
      </c>
      <c r="F216" s="3">
        <v>3279</v>
      </c>
      <c r="G216" s="1">
        <f t="shared" si="44"/>
        <v>1</v>
      </c>
      <c r="H216" s="1">
        <f t="shared" si="45"/>
        <v>0</v>
      </c>
    </row>
    <row r="217" spans="1:8" x14ac:dyDescent="0.2">
      <c r="A217" t="s">
        <v>71</v>
      </c>
      <c r="B217" t="s">
        <v>12</v>
      </c>
      <c r="C217">
        <v>2012</v>
      </c>
      <c r="D217" s="14">
        <f t="shared" si="36"/>
        <v>4530</v>
      </c>
      <c r="E217" s="14">
        <f t="shared" si="37"/>
        <v>0</v>
      </c>
      <c r="F217" s="3">
        <v>4530</v>
      </c>
      <c r="G217" s="1">
        <f t="shared" si="44"/>
        <v>1</v>
      </c>
      <c r="H217" s="1">
        <f t="shared" si="45"/>
        <v>0</v>
      </c>
    </row>
    <row r="218" spans="1:8" x14ac:dyDescent="0.2">
      <c r="A218" t="s">
        <v>71</v>
      </c>
      <c r="B218" t="s">
        <v>12</v>
      </c>
      <c r="C218">
        <v>2013</v>
      </c>
      <c r="D218" s="14">
        <f t="shared" si="36"/>
        <v>3978</v>
      </c>
      <c r="E218" s="14">
        <f t="shared" si="37"/>
        <v>0</v>
      </c>
      <c r="F218" s="3">
        <v>3978</v>
      </c>
      <c r="G218" s="1">
        <f t="shared" si="44"/>
        <v>1</v>
      </c>
      <c r="H218" s="1">
        <f t="shared" si="45"/>
        <v>0</v>
      </c>
    </row>
    <row r="219" spans="1:8" x14ac:dyDescent="0.2">
      <c r="A219" t="s">
        <v>71</v>
      </c>
      <c r="B219" t="s">
        <v>12</v>
      </c>
      <c r="C219">
        <v>2014</v>
      </c>
      <c r="D219" s="14">
        <f t="shared" si="36"/>
        <v>4790</v>
      </c>
      <c r="E219" s="14">
        <f t="shared" si="37"/>
        <v>0</v>
      </c>
      <c r="F219" s="3">
        <v>4790</v>
      </c>
      <c r="G219" s="1">
        <f t="shared" si="44"/>
        <v>1</v>
      </c>
      <c r="H219" s="1">
        <f t="shared" si="45"/>
        <v>0</v>
      </c>
    </row>
    <row r="220" spans="1:8" x14ac:dyDescent="0.2">
      <c r="A220" t="s">
        <v>71</v>
      </c>
      <c r="B220" t="s">
        <v>12</v>
      </c>
      <c r="C220">
        <v>2015</v>
      </c>
      <c r="D220" s="14">
        <f t="shared" si="36"/>
        <v>6154</v>
      </c>
      <c r="E220" s="14">
        <f t="shared" si="37"/>
        <v>0</v>
      </c>
      <c r="F220" s="3">
        <v>6154</v>
      </c>
      <c r="G220" s="1">
        <f t="shared" si="44"/>
        <v>1</v>
      </c>
      <c r="H220" s="1">
        <f t="shared" si="45"/>
        <v>0</v>
      </c>
    </row>
    <row r="221" spans="1:8" x14ac:dyDescent="0.2">
      <c r="A221" t="s">
        <v>71</v>
      </c>
      <c r="B221" t="s">
        <v>12</v>
      </c>
      <c r="C221">
        <v>2016</v>
      </c>
      <c r="D221" s="14">
        <f t="shared" si="36"/>
        <v>6190</v>
      </c>
      <c r="E221" s="14">
        <f t="shared" si="37"/>
        <v>0</v>
      </c>
      <c r="F221" s="3">
        <v>6190</v>
      </c>
      <c r="G221" s="1">
        <f t="shared" si="44"/>
        <v>1</v>
      </c>
      <c r="H221" s="1">
        <f t="shared" si="45"/>
        <v>0</v>
      </c>
    </row>
    <row r="222" spans="1:8" x14ac:dyDescent="0.2">
      <c r="A222" t="s">
        <v>71</v>
      </c>
      <c r="B222" t="s">
        <v>12</v>
      </c>
      <c r="C222">
        <v>2017</v>
      </c>
      <c r="D222" s="14">
        <f t="shared" si="36"/>
        <v>6845</v>
      </c>
      <c r="E222" s="14">
        <f t="shared" si="37"/>
        <v>0</v>
      </c>
      <c r="F222" s="3">
        <v>6845</v>
      </c>
      <c r="G222" s="1">
        <f t="shared" si="44"/>
        <v>1</v>
      </c>
      <c r="H222" s="1">
        <f t="shared" si="45"/>
        <v>0</v>
      </c>
    </row>
    <row r="223" spans="1:8" x14ac:dyDescent="0.2">
      <c r="A223" t="s">
        <v>71</v>
      </c>
      <c r="B223" t="s">
        <v>13</v>
      </c>
      <c r="C223">
        <v>2005</v>
      </c>
      <c r="D223" s="14">
        <f t="shared" si="36"/>
        <v>679</v>
      </c>
      <c r="E223" s="14">
        <f t="shared" si="37"/>
        <v>0</v>
      </c>
      <c r="F223" s="3">
        <v>679</v>
      </c>
      <c r="G223" s="19">
        <v>1</v>
      </c>
      <c r="H223" s="19">
        <v>0</v>
      </c>
    </row>
    <row r="224" spans="1:8" x14ac:dyDescent="0.2">
      <c r="A224" t="s">
        <v>71</v>
      </c>
      <c r="B224" t="s">
        <v>13</v>
      </c>
      <c r="C224">
        <v>2006</v>
      </c>
      <c r="D224" s="14">
        <f t="shared" si="36"/>
        <v>634</v>
      </c>
      <c r="E224" s="14">
        <f t="shared" si="37"/>
        <v>0</v>
      </c>
      <c r="F224" s="3">
        <v>634</v>
      </c>
      <c r="G224" s="1">
        <f t="shared" ref="G224" si="46">G223</f>
        <v>1</v>
      </c>
      <c r="H224" s="1">
        <f t="shared" ref="H224" si="47">H223</f>
        <v>0</v>
      </c>
    </row>
    <row r="225" spans="1:8" x14ac:dyDescent="0.2">
      <c r="A225" t="s">
        <v>71</v>
      </c>
      <c r="B225" t="s">
        <v>13</v>
      </c>
      <c r="C225">
        <v>2007</v>
      </c>
      <c r="D225" s="14">
        <f t="shared" si="36"/>
        <v>717</v>
      </c>
      <c r="E225" s="14">
        <f t="shared" si="37"/>
        <v>0</v>
      </c>
      <c r="F225" s="3">
        <v>717</v>
      </c>
      <c r="G225" s="1">
        <f t="shared" ref="G225:G235" si="48">G224</f>
        <v>1</v>
      </c>
      <c r="H225" s="1">
        <f t="shared" ref="H225:H235" si="49">H224</f>
        <v>0</v>
      </c>
    </row>
    <row r="226" spans="1:8" x14ac:dyDescent="0.2">
      <c r="A226" t="s">
        <v>71</v>
      </c>
      <c r="B226" t="s">
        <v>13</v>
      </c>
      <c r="C226">
        <v>2008</v>
      </c>
      <c r="D226" s="14">
        <f t="shared" si="36"/>
        <v>564</v>
      </c>
      <c r="E226" s="14">
        <f t="shared" si="37"/>
        <v>0</v>
      </c>
      <c r="F226" s="3">
        <v>564</v>
      </c>
      <c r="G226" s="1">
        <f t="shared" si="48"/>
        <v>1</v>
      </c>
      <c r="H226" s="1">
        <f t="shared" si="49"/>
        <v>0</v>
      </c>
    </row>
    <row r="227" spans="1:8" x14ac:dyDescent="0.2">
      <c r="A227" t="s">
        <v>71</v>
      </c>
      <c r="B227" t="s">
        <v>13</v>
      </c>
      <c r="C227">
        <v>2009</v>
      </c>
      <c r="D227" s="14">
        <f t="shared" si="36"/>
        <v>901</v>
      </c>
      <c r="E227" s="14">
        <f t="shared" si="37"/>
        <v>0</v>
      </c>
      <c r="F227" s="3">
        <v>901</v>
      </c>
      <c r="G227" s="1">
        <f t="shared" si="48"/>
        <v>1</v>
      </c>
      <c r="H227" s="1">
        <f t="shared" si="49"/>
        <v>0</v>
      </c>
    </row>
    <row r="228" spans="1:8" x14ac:dyDescent="0.2">
      <c r="A228" t="s">
        <v>71</v>
      </c>
      <c r="B228" t="s">
        <v>13</v>
      </c>
      <c r="C228">
        <v>2010</v>
      </c>
      <c r="D228" s="14">
        <f t="shared" si="36"/>
        <v>721</v>
      </c>
      <c r="E228" s="14">
        <f t="shared" si="37"/>
        <v>0</v>
      </c>
      <c r="F228" s="3">
        <v>721</v>
      </c>
      <c r="G228" s="1">
        <f t="shared" si="48"/>
        <v>1</v>
      </c>
      <c r="H228" s="1">
        <f t="shared" si="49"/>
        <v>0</v>
      </c>
    </row>
    <row r="229" spans="1:8" x14ac:dyDescent="0.2">
      <c r="A229" t="s">
        <v>71</v>
      </c>
      <c r="B229" t="s">
        <v>13</v>
      </c>
      <c r="C229">
        <v>2011</v>
      </c>
      <c r="D229" s="14">
        <f t="shared" si="36"/>
        <v>484</v>
      </c>
      <c r="E229" s="14">
        <f t="shared" si="37"/>
        <v>0</v>
      </c>
      <c r="F229" s="3">
        <v>484</v>
      </c>
      <c r="G229" s="1">
        <f t="shared" si="48"/>
        <v>1</v>
      </c>
      <c r="H229" s="1">
        <f t="shared" si="49"/>
        <v>0</v>
      </c>
    </row>
    <row r="230" spans="1:8" x14ac:dyDescent="0.2">
      <c r="A230" t="s">
        <v>71</v>
      </c>
      <c r="B230" t="s">
        <v>13</v>
      </c>
      <c r="C230">
        <v>2012</v>
      </c>
      <c r="D230" s="14">
        <f t="shared" si="36"/>
        <v>857</v>
      </c>
      <c r="E230" s="14">
        <f t="shared" si="37"/>
        <v>0</v>
      </c>
      <c r="F230" s="3">
        <v>857</v>
      </c>
      <c r="G230" s="1">
        <f t="shared" si="48"/>
        <v>1</v>
      </c>
      <c r="H230" s="1">
        <f t="shared" si="49"/>
        <v>0</v>
      </c>
    </row>
    <row r="231" spans="1:8" x14ac:dyDescent="0.2">
      <c r="A231" t="s">
        <v>71</v>
      </c>
      <c r="B231" t="s">
        <v>13</v>
      </c>
      <c r="C231">
        <v>2013</v>
      </c>
      <c r="D231" s="14">
        <f t="shared" si="36"/>
        <v>585</v>
      </c>
      <c r="E231" s="14">
        <f t="shared" si="37"/>
        <v>0</v>
      </c>
      <c r="F231" s="3">
        <v>585</v>
      </c>
      <c r="G231" s="1">
        <f t="shared" si="48"/>
        <v>1</v>
      </c>
      <c r="H231" s="1">
        <f t="shared" si="49"/>
        <v>0</v>
      </c>
    </row>
    <row r="232" spans="1:8" x14ac:dyDescent="0.2">
      <c r="A232" t="s">
        <v>71</v>
      </c>
      <c r="B232" t="s">
        <v>13</v>
      </c>
      <c r="C232">
        <v>2014</v>
      </c>
      <c r="D232" s="14">
        <f t="shared" si="36"/>
        <v>668</v>
      </c>
      <c r="E232" s="14">
        <f t="shared" si="37"/>
        <v>0</v>
      </c>
      <c r="F232" s="3">
        <v>668</v>
      </c>
      <c r="G232" s="1">
        <f t="shared" si="48"/>
        <v>1</v>
      </c>
      <c r="H232" s="1">
        <f t="shared" si="49"/>
        <v>0</v>
      </c>
    </row>
    <row r="233" spans="1:8" x14ac:dyDescent="0.2">
      <c r="A233" t="s">
        <v>71</v>
      </c>
      <c r="B233" t="s">
        <v>13</v>
      </c>
      <c r="C233">
        <v>2015</v>
      </c>
      <c r="D233" s="14">
        <f t="shared" si="36"/>
        <v>761</v>
      </c>
      <c r="E233" s="14">
        <f t="shared" si="37"/>
        <v>0</v>
      </c>
      <c r="F233" s="3">
        <v>761</v>
      </c>
      <c r="G233" s="1">
        <f t="shared" si="48"/>
        <v>1</v>
      </c>
      <c r="H233" s="1">
        <f t="shared" si="49"/>
        <v>0</v>
      </c>
    </row>
    <row r="234" spans="1:8" x14ac:dyDescent="0.2">
      <c r="A234" t="s">
        <v>71</v>
      </c>
      <c r="B234" t="s">
        <v>13</v>
      </c>
      <c r="C234">
        <v>2016</v>
      </c>
      <c r="D234" s="14">
        <f t="shared" si="36"/>
        <v>902</v>
      </c>
      <c r="E234" s="14">
        <f t="shared" si="37"/>
        <v>0</v>
      </c>
      <c r="F234" s="3">
        <v>902</v>
      </c>
      <c r="G234" s="1">
        <f t="shared" si="48"/>
        <v>1</v>
      </c>
      <c r="H234" s="1">
        <f t="shared" si="49"/>
        <v>0</v>
      </c>
    </row>
    <row r="235" spans="1:8" x14ac:dyDescent="0.2">
      <c r="A235" t="s">
        <v>71</v>
      </c>
      <c r="B235" t="s">
        <v>13</v>
      </c>
      <c r="C235">
        <v>2017</v>
      </c>
      <c r="D235" s="14">
        <f t="shared" si="36"/>
        <v>823</v>
      </c>
      <c r="E235" s="14">
        <f t="shared" si="37"/>
        <v>0</v>
      </c>
      <c r="F235" s="3">
        <v>823</v>
      </c>
      <c r="G235" s="1">
        <f t="shared" si="48"/>
        <v>1</v>
      </c>
      <c r="H235" s="1">
        <f t="shared" si="49"/>
        <v>0</v>
      </c>
    </row>
    <row r="236" spans="1:8" x14ac:dyDescent="0.2">
      <c r="A236" t="s">
        <v>73</v>
      </c>
      <c r="B236" t="s">
        <v>0</v>
      </c>
      <c r="C236">
        <v>1995</v>
      </c>
      <c r="D236">
        <f>F236*G236</f>
        <v>0</v>
      </c>
      <c r="E236">
        <f>F236*H236</f>
        <v>4908</v>
      </c>
      <c r="F236" s="3">
        <v>4908</v>
      </c>
      <c r="G236" s="2">
        <f>1-H236</f>
        <v>0</v>
      </c>
      <c r="H236" s="2">
        <v>1</v>
      </c>
    </row>
    <row r="237" spans="1:8" x14ac:dyDescent="0.2">
      <c r="A237" t="s">
        <v>73</v>
      </c>
      <c r="B237" t="s">
        <v>0</v>
      </c>
      <c r="C237">
        <v>1997</v>
      </c>
      <c r="D237">
        <f t="shared" ref="D237:D243" si="50">F237*G237</f>
        <v>0</v>
      </c>
      <c r="E237">
        <f t="shared" ref="E237:E243" si="51">F237*H237</f>
        <v>7930</v>
      </c>
      <c r="F237" s="3">
        <v>7930</v>
      </c>
      <c r="G237" s="1">
        <f t="shared" ref="G237:H252" si="52">G236</f>
        <v>0</v>
      </c>
      <c r="H237" s="1">
        <f t="shared" si="52"/>
        <v>1</v>
      </c>
    </row>
    <row r="238" spans="1:8" x14ac:dyDescent="0.2">
      <c r="A238" t="s">
        <v>73</v>
      </c>
      <c r="B238" t="s">
        <v>0</v>
      </c>
      <c r="C238">
        <v>1998</v>
      </c>
      <c r="D238">
        <f t="shared" si="50"/>
        <v>0</v>
      </c>
      <c r="E238">
        <f t="shared" si="51"/>
        <v>6064</v>
      </c>
      <c r="F238" s="3">
        <v>6064</v>
      </c>
      <c r="G238" s="1">
        <f t="shared" si="52"/>
        <v>0</v>
      </c>
      <c r="H238" s="1">
        <f t="shared" si="52"/>
        <v>1</v>
      </c>
    </row>
    <row r="239" spans="1:8" x14ac:dyDescent="0.2">
      <c r="A239" t="s">
        <v>73</v>
      </c>
      <c r="B239" t="s">
        <v>0</v>
      </c>
      <c r="C239">
        <v>1999</v>
      </c>
      <c r="D239">
        <f t="shared" si="50"/>
        <v>0</v>
      </c>
      <c r="E239">
        <f t="shared" si="51"/>
        <v>6623</v>
      </c>
      <c r="F239" s="3">
        <v>6623</v>
      </c>
      <c r="G239" s="1">
        <f t="shared" si="52"/>
        <v>0</v>
      </c>
      <c r="H239" s="1">
        <f t="shared" si="52"/>
        <v>1</v>
      </c>
    </row>
    <row r="240" spans="1:8" x14ac:dyDescent="0.2">
      <c r="A240" t="s">
        <v>73</v>
      </c>
      <c r="B240" t="s">
        <v>0</v>
      </c>
      <c r="C240">
        <v>2000</v>
      </c>
      <c r="D240">
        <f t="shared" si="50"/>
        <v>0</v>
      </c>
      <c r="E240">
        <f t="shared" si="51"/>
        <v>6440</v>
      </c>
      <c r="F240" s="3">
        <v>6440</v>
      </c>
      <c r="G240" s="1">
        <f t="shared" si="52"/>
        <v>0</v>
      </c>
      <c r="H240" s="1">
        <f t="shared" si="52"/>
        <v>1</v>
      </c>
    </row>
    <row r="241" spans="1:8" x14ac:dyDescent="0.2">
      <c r="A241" t="s">
        <v>73</v>
      </c>
      <c r="B241" t="s">
        <v>0</v>
      </c>
      <c r="C241">
        <v>2001</v>
      </c>
      <c r="D241">
        <f t="shared" si="50"/>
        <v>0</v>
      </c>
      <c r="E241">
        <f t="shared" si="51"/>
        <v>6058</v>
      </c>
      <c r="F241" s="3">
        <v>6058</v>
      </c>
      <c r="G241" s="1">
        <f t="shared" si="52"/>
        <v>0</v>
      </c>
      <c r="H241" s="1">
        <f t="shared" si="52"/>
        <v>1</v>
      </c>
    </row>
    <row r="242" spans="1:8" x14ac:dyDescent="0.2">
      <c r="A242" t="s">
        <v>73</v>
      </c>
      <c r="B242" t="s">
        <v>0</v>
      </c>
      <c r="C242">
        <v>2002</v>
      </c>
      <c r="D242">
        <f t="shared" si="50"/>
        <v>0</v>
      </c>
      <c r="E242">
        <f t="shared" si="51"/>
        <v>6430</v>
      </c>
      <c r="F242" s="3">
        <v>6430</v>
      </c>
      <c r="G242" s="1">
        <f t="shared" si="52"/>
        <v>0</v>
      </c>
      <c r="H242" s="1">
        <f t="shared" si="52"/>
        <v>1</v>
      </c>
    </row>
    <row r="243" spans="1:8" x14ac:dyDescent="0.2">
      <c r="A243" t="s">
        <v>73</v>
      </c>
      <c r="B243" t="s">
        <v>0</v>
      </c>
      <c r="C243">
        <v>2003</v>
      </c>
      <c r="D243">
        <f t="shared" si="50"/>
        <v>0</v>
      </c>
      <c r="E243">
        <f t="shared" si="51"/>
        <v>8777</v>
      </c>
      <c r="F243" s="3">
        <v>8777</v>
      </c>
      <c r="G243" s="1">
        <f t="shared" si="52"/>
        <v>0</v>
      </c>
      <c r="H243" s="1">
        <f t="shared" si="52"/>
        <v>1</v>
      </c>
    </row>
    <row r="244" spans="1:8" x14ac:dyDescent="0.2">
      <c r="A244" t="s">
        <v>73</v>
      </c>
      <c r="B244" t="s">
        <v>0</v>
      </c>
      <c r="C244">
        <v>2004</v>
      </c>
      <c r="D244">
        <f>F244*G244</f>
        <v>0</v>
      </c>
      <c r="E244">
        <f>F244*H244</f>
        <v>14462</v>
      </c>
      <c r="F244" s="3">
        <v>14462</v>
      </c>
      <c r="G244" s="1">
        <f t="shared" si="52"/>
        <v>0</v>
      </c>
      <c r="H244" s="1">
        <f t="shared" si="52"/>
        <v>1</v>
      </c>
    </row>
    <row r="245" spans="1:8" x14ac:dyDescent="0.2">
      <c r="A245" t="s">
        <v>73</v>
      </c>
      <c r="B245" t="s">
        <v>0</v>
      </c>
      <c r="C245">
        <v>2005</v>
      </c>
      <c r="D245">
        <f t="shared" ref="D245:D256" si="53">F245*G245</f>
        <v>0</v>
      </c>
      <c r="E245">
        <f t="shared" ref="E245:E256" si="54">F245*H245</f>
        <v>15136</v>
      </c>
      <c r="F245" s="3">
        <v>15136</v>
      </c>
      <c r="G245" s="1">
        <f t="shared" si="52"/>
        <v>0</v>
      </c>
      <c r="H245" s="1">
        <f t="shared" si="52"/>
        <v>1</v>
      </c>
    </row>
    <row r="246" spans="1:8" x14ac:dyDescent="0.2">
      <c r="A246" t="s">
        <v>73</v>
      </c>
      <c r="B246" t="s">
        <v>0</v>
      </c>
      <c r="C246">
        <v>2006</v>
      </c>
      <c r="D246">
        <f t="shared" si="53"/>
        <v>0</v>
      </c>
      <c r="E246">
        <f t="shared" si="54"/>
        <v>18051</v>
      </c>
      <c r="F246" s="3">
        <v>18051</v>
      </c>
      <c r="G246" s="1">
        <f t="shared" si="52"/>
        <v>0</v>
      </c>
      <c r="H246" s="1">
        <f t="shared" si="52"/>
        <v>1</v>
      </c>
    </row>
    <row r="247" spans="1:8" x14ac:dyDescent="0.2">
      <c r="A247" t="s">
        <v>73</v>
      </c>
      <c r="B247" t="s">
        <v>0</v>
      </c>
      <c r="C247">
        <v>2007</v>
      </c>
      <c r="D247">
        <f t="shared" si="53"/>
        <v>0</v>
      </c>
      <c r="E247">
        <f t="shared" si="54"/>
        <v>20320</v>
      </c>
      <c r="F247" s="3">
        <v>20320</v>
      </c>
      <c r="G247" s="1">
        <f t="shared" si="52"/>
        <v>0</v>
      </c>
      <c r="H247" s="1">
        <f t="shared" si="52"/>
        <v>1</v>
      </c>
    </row>
    <row r="248" spans="1:8" x14ac:dyDescent="0.2">
      <c r="A248" t="s">
        <v>73</v>
      </c>
      <c r="B248" t="s">
        <v>0</v>
      </c>
      <c r="C248">
        <v>2008</v>
      </c>
      <c r="D248">
        <f t="shared" si="53"/>
        <v>0</v>
      </c>
      <c r="E248">
        <f t="shared" si="54"/>
        <v>25475</v>
      </c>
      <c r="F248" s="3">
        <v>25475</v>
      </c>
      <c r="G248" s="1">
        <f t="shared" si="52"/>
        <v>0</v>
      </c>
      <c r="H248" s="1">
        <f t="shared" si="52"/>
        <v>1</v>
      </c>
    </row>
    <row r="249" spans="1:8" x14ac:dyDescent="0.2">
      <c r="A249" t="s">
        <v>73</v>
      </c>
      <c r="B249" t="s">
        <v>0</v>
      </c>
      <c r="C249">
        <v>2009</v>
      </c>
      <c r="D249">
        <f t="shared" si="53"/>
        <v>0</v>
      </c>
      <c r="E249">
        <f t="shared" si="54"/>
        <v>27581</v>
      </c>
      <c r="F249" s="3">
        <v>27581</v>
      </c>
      <c r="G249" s="1">
        <f t="shared" si="52"/>
        <v>0</v>
      </c>
      <c r="H249" s="1">
        <f t="shared" si="52"/>
        <v>1</v>
      </c>
    </row>
    <row r="250" spans="1:8" x14ac:dyDescent="0.2">
      <c r="A250" t="s">
        <v>73</v>
      </c>
      <c r="B250" t="s">
        <v>0</v>
      </c>
      <c r="C250">
        <v>2010</v>
      </c>
      <c r="D250">
        <f t="shared" si="53"/>
        <v>0</v>
      </c>
      <c r="E250">
        <f t="shared" si="54"/>
        <v>36097</v>
      </c>
      <c r="F250" s="3">
        <v>36097</v>
      </c>
      <c r="G250" s="1">
        <f t="shared" si="52"/>
        <v>0</v>
      </c>
      <c r="H250" s="1">
        <f t="shared" si="52"/>
        <v>1</v>
      </c>
    </row>
    <row r="251" spans="1:8" x14ac:dyDescent="0.2">
      <c r="A251" t="s">
        <v>73</v>
      </c>
      <c r="B251" t="s">
        <v>0</v>
      </c>
      <c r="C251">
        <v>2011</v>
      </c>
      <c r="D251">
        <f t="shared" si="53"/>
        <v>0</v>
      </c>
      <c r="E251">
        <f t="shared" si="54"/>
        <v>49644</v>
      </c>
      <c r="F251" s="3">
        <v>49644</v>
      </c>
      <c r="G251" s="1">
        <f t="shared" si="52"/>
        <v>0</v>
      </c>
      <c r="H251" s="1">
        <f t="shared" si="52"/>
        <v>1</v>
      </c>
    </row>
    <row r="252" spans="1:8" x14ac:dyDescent="0.2">
      <c r="A252" t="s">
        <v>73</v>
      </c>
      <c r="B252" t="s">
        <v>0</v>
      </c>
      <c r="C252">
        <v>2012</v>
      </c>
      <c r="D252">
        <f t="shared" si="53"/>
        <v>0</v>
      </c>
      <c r="E252">
        <f t="shared" si="54"/>
        <v>60262</v>
      </c>
      <c r="F252" s="3">
        <v>60262</v>
      </c>
      <c r="G252" s="1">
        <f t="shared" si="52"/>
        <v>0</v>
      </c>
      <c r="H252" s="1">
        <f t="shared" si="52"/>
        <v>1</v>
      </c>
    </row>
    <row r="253" spans="1:8" x14ac:dyDescent="0.2">
      <c r="A253" t="s">
        <v>73</v>
      </c>
      <c r="B253" t="s">
        <v>0</v>
      </c>
      <c r="C253">
        <v>2013</v>
      </c>
      <c r="D253">
        <f t="shared" si="53"/>
        <v>0</v>
      </c>
      <c r="E253">
        <f t="shared" si="54"/>
        <v>57518</v>
      </c>
      <c r="F253" s="3">
        <v>57518</v>
      </c>
      <c r="G253" s="1">
        <f t="shared" ref="G253:H256" si="55">G252</f>
        <v>0</v>
      </c>
      <c r="H253" s="1">
        <f t="shared" si="55"/>
        <v>1</v>
      </c>
    </row>
    <row r="254" spans="1:8" x14ac:dyDescent="0.2">
      <c r="A254" t="s">
        <v>73</v>
      </c>
      <c r="B254" t="s">
        <v>0</v>
      </c>
      <c r="C254">
        <v>2014</v>
      </c>
      <c r="D254">
        <f t="shared" si="53"/>
        <v>0</v>
      </c>
      <c r="E254">
        <f t="shared" si="54"/>
        <v>38303</v>
      </c>
      <c r="F254" s="3">
        <v>38303</v>
      </c>
      <c r="G254" s="1">
        <f t="shared" si="55"/>
        <v>0</v>
      </c>
      <c r="H254" s="1">
        <f t="shared" si="55"/>
        <v>1</v>
      </c>
    </row>
    <row r="255" spans="1:8" x14ac:dyDescent="0.2">
      <c r="A255" t="s">
        <v>73</v>
      </c>
      <c r="B255" t="s">
        <v>0</v>
      </c>
      <c r="C255">
        <v>2015</v>
      </c>
      <c r="D255">
        <f t="shared" si="53"/>
        <v>0</v>
      </c>
      <c r="E255">
        <f t="shared" si="54"/>
        <v>37126</v>
      </c>
      <c r="F255" s="3">
        <v>37126</v>
      </c>
      <c r="G255" s="1">
        <f t="shared" si="55"/>
        <v>0</v>
      </c>
      <c r="H255" s="1">
        <f t="shared" si="55"/>
        <v>1</v>
      </c>
    </row>
    <row r="256" spans="1:8" x14ac:dyDescent="0.2">
      <c r="A256" t="s">
        <v>73</v>
      </c>
      <c r="B256" t="s">
        <v>0</v>
      </c>
      <c r="C256">
        <v>2016</v>
      </c>
      <c r="D256">
        <f t="shared" si="53"/>
        <v>0</v>
      </c>
      <c r="E256">
        <f t="shared" si="54"/>
        <v>32751</v>
      </c>
      <c r="F256" s="3">
        <v>32751</v>
      </c>
      <c r="G256" s="1">
        <f t="shared" si="55"/>
        <v>0</v>
      </c>
      <c r="H256" s="1">
        <f t="shared" si="55"/>
        <v>1</v>
      </c>
    </row>
    <row r="257" spans="1:8" x14ac:dyDescent="0.2">
      <c r="A257" t="s">
        <v>73</v>
      </c>
      <c r="B257" t="s">
        <v>10</v>
      </c>
      <c r="C257">
        <v>1995</v>
      </c>
      <c r="D257" s="14">
        <f>$F257*G257</f>
        <v>3794.56</v>
      </c>
      <c r="E257" s="14">
        <f t="shared" ref="E257:E320" si="56">$F257*H257</f>
        <v>13453.44</v>
      </c>
      <c r="F257" s="3">
        <v>17248</v>
      </c>
      <c r="G257" s="2">
        <v>0.22</v>
      </c>
      <c r="H257" s="2">
        <f>1-G257</f>
        <v>0.78</v>
      </c>
    </row>
    <row r="258" spans="1:8" x14ac:dyDescent="0.2">
      <c r="A258" t="s">
        <v>73</v>
      </c>
      <c r="B258" t="s">
        <v>10</v>
      </c>
      <c r="C258">
        <v>1997</v>
      </c>
      <c r="D258" s="14">
        <f t="shared" ref="D258:D277" si="57">$F258*G258</f>
        <v>5309.4800000000005</v>
      </c>
      <c r="E258" s="14">
        <f t="shared" si="56"/>
        <v>18824.52</v>
      </c>
      <c r="F258" s="3">
        <v>24134</v>
      </c>
      <c r="G258" s="1">
        <f>G257</f>
        <v>0.22</v>
      </c>
      <c r="H258" s="1">
        <f t="shared" ref="H258:H277" si="58">H257</f>
        <v>0.78</v>
      </c>
    </row>
    <row r="259" spans="1:8" x14ac:dyDescent="0.2">
      <c r="A259" t="s">
        <v>73</v>
      </c>
      <c r="B259" t="s">
        <v>10</v>
      </c>
      <c r="C259">
        <v>1998</v>
      </c>
      <c r="D259" s="14">
        <f t="shared" si="57"/>
        <v>4992.46</v>
      </c>
      <c r="E259" s="14">
        <f t="shared" si="56"/>
        <v>17700.54</v>
      </c>
      <c r="F259" s="3">
        <v>22693</v>
      </c>
      <c r="G259" s="1">
        <f t="shared" ref="G259:G277" si="59">G258</f>
        <v>0.22</v>
      </c>
      <c r="H259" s="1">
        <f t="shared" si="58"/>
        <v>0.78</v>
      </c>
    </row>
    <row r="260" spans="1:8" x14ac:dyDescent="0.2">
      <c r="A260" t="s">
        <v>73</v>
      </c>
      <c r="B260" t="s">
        <v>10</v>
      </c>
      <c r="C260">
        <v>1999</v>
      </c>
      <c r="D260" s="14">
        <f t="shared" si="57"/>
        <v>5375.4800000000005</v>
      </c>
      <c r="E260" s="14">
        <f t="shared" si="56"/>
        <v>19058.52</v>
      </c>
      <c r="F260" s="3">
        <v>24434</v>
      </c>
      <c r="G260" s="1">
        <f t="shared" si="59"/>
        <v>0.22</v>
      </c>
      <c r="H260" s="1">
        <f t="shared" si="58"/>
        <v>0.78</v>
      </c>
    </row>
    <row r="261" spans="1:8" x14ac:dyDescent="0.2">
      <c r="A261" t="s">
        <v>73</v>
      </c>
      <c r="B261" t="s">
        <v>10</v>
      </c>
      <c r="C261">
        <v>2000</v>
      </c>
      <c r="D261" s="14">
        <f t="shared" si="57"/>
        <v>6061.44</v>
      </c>
      <c r="E261" s="14">
        <f t="shared" si="56"/>
        <v>21490.560000000001</v>
      </c>
      <c r="F261" s="3">
        <v>27552</v>
      </c>
      <c r="G261" s="1">
        <f t="shared" si="59"/>
        <v>0.22</v>
      </c>
      <c r="H261" s="1">
        <f t="shared" si="58"/>
        <v>0.78</v>
      </c>
    </row>
    <row r="262" spans="1:8" x14ac:dyDescent="0.2">
      <c r="A262" t="s">
        <v>73</v>
      </c>
      <c r="B262" t="s">
        <v>10</v>
      </c>
      <c r="C262">
        <v>2001</v>
      </c>
      <c r="D262" s="14">
        <f t="shared" si="57"/>
        <v>3949.66</v>
      </c>
      <c r="E262" s="14">
        <f t="shared" si="56"/>
        <v>14003.34</v>
      </c>
      <c r="F262" s="3">
        <v>17953</v>
      </c>
      <c r="G262" s="1">
        <f t="shared" si="59"/>
        <v>0.22</v>
      </c>
      <c r="H262" s="1">
        <f t="shared" si="58"/>
        <v>0.78</v>
      </c>
    </row>
    <row r="263" spans="1:8" x14ac:dyDescent="0.2">
      <c r="A263" t="s">
        <v>73</v>
      </c>
      <c r="B263" t="s">
        <v>10</v>
      </c>
      <c r="C263">
        <v>2002</v>
      </c>
      <c r="D263" s="14">
        <f t="shared" si="57"/>
        <v>4072.64</v>
      </c>
      <c r="E263" s="14">
        <f t="shared" si="56"/>
        <v>14439.36</v>
      </c>
      <c r="F263" s="3">
        <v>18512</v>
      </c>
      <c r="G263" s="1">
        <f t="shared" si="59"/>
        <v>0.22</v>
      </c>
      <c r="H263" s="1">
        <f t="shared" si="58"/>
        <v>0.78</v>
      </c>
    </row>
    <row r="264" spans="1:8" x14ac:dyDescent="0.2">
      <c r="A264" t="s">
        <v>73</v>
      </c>
      <c r="B264" t="s">
        <v>10</v>
      </c>
      <c r="C264">
        <v>2003</v>
      </c>
      <c r="D264" s="14">
        <f t="shared" si="57"/>
        <v>4524.08</v>
      </c>
      <c r="E264" s="14">
        <f t="shared" si="56"/>
        <v>16039.92</v>
      </c>
      <c r="F264" s="3">
        <v>20564</v>
      </c>
      <c r="G264" s="1">
        <f t="shared" si="59"/>
        <v>0.22</v>
      </c>
      <c r="H264" s="1">
        <f t="shared" si="58"/>
        <v>0.78</v>
      </c>
    </row>
    <row r="265" spans="1:8" x14ac:dyDescent="0.2">
      <c r="A265" t="s">
        <v>73</v>
      </c>
      <c r="B265" t="s">
        <v>10</v>
      </c>
      <c r="C265">
        <v>2004</v>
      </c>
      <c r="D265" s="14">
        <f t="shared" si="57"/>
        <v>4473.26</v>
      </c>
      <c r="E265" s="14">
        <f t="shared" si="56"/>
        <v>15859.74</v>
      </c>
      <c r="F265" s="3">
        <v>20333</v>
      </c>
      <c r="G265" s="1">
        <f t="shared" si="59"/>
        <v>0.22</v>
      </c>
      <c r="H265" s="1">
        <f t="shared" si="58"/>
        <v>0.78</v>
      </c>
    </row>
    <row r="266" spans="1:8" x14ac:dyDescent="0.2">
      <c r="A266" t="s">
        <v>73</v>
      </c>
      <c r="B266" t="s">
        <v>10</v>
      </c>
      <c r="C266">
        <v>2005</v>
      </c>
      <c r="D266" s="14">
        <f t="shared" si="57"/>
        <v>5048.78</v>
      </c>
      <c r="E266" s="14">
        <f t="shared" si="56"/>
        <v>17900.22</v>
      </c>
      <c r="F266" s="3">
        <v>22949</v>
      </c>
      <c r="G266" s="1">
        <f t="shared" si="59"/>
        <v>0.22</v>
      </c>
      <c r="H266" s="1">
        <f t="shared" si="58"/>
        <v>0.78</v>
      </c>
    </row>
    <row r="267" spans="1:8" x14ac:dyDescent="0.2">
      <c r="A267" t="s">
        <v>73</v>
      </c>
      <c r="B267" t="s">
        <v>10</v>
      </c>
      <c r="C267">
        <v>2006</v>
      </c>
      <c r="D267" s="14">
        <f t="shared" si="57"/>
        <v>5237.32</v>
      </c>
      <c r="E267" s="14">
        <f t="shared" si="56"/>
        <v>18568.68</v>
      </c>
      <c r="F267" s="3">
        <v>23806</v>
      </c>
      <c r="G267" s="1">
        <f t="shared" si="59"/>
        <v>0.22</v>
      </c>
      <c r="H267" s="1">
        <f t="shared" si="58"/>
        <v>0.78</v>
      </c>
    </row>
    <row r="268" spans="1:8" x14ac:dyDescent="0.2">
      <c r="A268" t="s">
        <v>73</v>
      </c>
      <c r="B268" t="s">
        <v>10</v>
      </c>
      <c r="C268">
        <v>2007</v>
      </c>
      <c r="D268" s="14">
        <f t="shared" si="57"/>
        <v>6519.26</v>
      </c>
      <c r="E268" s="14">
        <f t="shared" si="56"/>
        <v>23113.74</v>
      </c>
      <c r="F268" s="3">
        <v>29633</v>
      </c>
      <c r="G268" s="1">
        <f t="shared" si="59"/>
        <v>0.22</v>
      </c>
      <c r="H268" s="1">
        <f t="shared" si="58"/>
        <v>0.78</v>
      </c>
    </row>
    <row r="269" spans="1:8" x14ac:dyDescent="0.2">
      <c r="A269" t="s">
        <v>73</v>
      </c>
      <c r="B269" t="s">
        <v>10</v>
      </c>
      <c r="C269">
        <v>2008</v>
      </c>
      <c r="D269" s="14">
        <f t="shared" si="57"/>
        <v>6958.16</v>
      </c>
      <c r="E269" s="14">
        <f t="shared" si="56"/>
        <v>24669.84</v>
      </c>
      <c r="F269" s="3">
        <v>31628</v>
      </c>
      <c r="G269" s="1">
        <f t="shared" si="59"/>
        <v>0.22</v>
      </c>
      <c r="H269" s="1">
        <f t="shared" si="58"/>
        <v>0.78</v>
      </c>
    </row>
    <row r="270" spans="1:8" x14ac:dyDescent="0.2">
      <c r="A270" t="s">
        <v>73</v>
      </c>
      <c r="B270" t="s">
        <v>10</v>
      </c>
      <c r="C270">
        <v>2009</v>
      </c>
      <c r="D270" s="14">
        <f t="shared" si="57"/>
        <v>5528.16</v>
      </c>
      <c r="E270" s="14">
        <f t="shared" si="56"/>
        <v>19599.84</v>
      </c>
      <c r="F270" s="3">
        <v>25128</v>
      </c>
      <c r="G270" s="1">
        <f t="shared" si="59"/>
        <v>0.22</v>
      </c>
      <c r="H270" s="1">
        <f t="shared" si="58"/>
        <v>0.78</v>
      </c>
    </row>
    <row r="271" spans="1:8" x14ac:dyDescent="0.2">
      <c r="A271" t="s">
        <v>73</v>
      </c>
      <c r="B271" t="s">
        <v>10</v>
      </c>
      <c r="C271">
        <v>2010</v>
      </c>
      <c r="D271" s="14">
        <f t="shared" si="57"/>
        <v>4937.68</v>
      </c>
      <c r="E271" s="14">
        <f t="shared" si="56"/>
        <v>17506.32</v>
      </c>
      <c r="F271" s="3">
        <v>22444</v>
      </c>
      <c r="G271" s="1">
        <f t="shared" si="59"/>
        <v>0.22</v>
      </c>
      <c r="H271" s="1">
        <f t="shared" si="58"/>
        <v>0.78</v>
      </c>
    </row>
    <row r="272" spans="1:8" x14ac:dyDescent="0.2">
      <c r="A272" t="s">
        <v>73</v>
      </c>
      <c r="B272" t="s">
        <v>10</v>
      </c>
      <c r="C272">
        <v>2011</v>
      </c>
      <c r="D272" s="14">
        <f t="shared" si="57"/>
        <v>9728.4</v>
      </c>
      <c r="E272" s="14">
        <f t="shared" si="56"/>
        <v>34491.599999999999</v>
      </c>
      <c r="F272" s="3">
        <v>44220</v>
      </c>
      <c r="G272" s="1">
        <f t="shared" si="59"/>
        <v>0.22</v>
      </c>
      <c r="H272" s="1">
        <f t="shared" si="58"/>
        <v>0.78</v>
      </c>
    </row>
    <row r="273" spans="1:8" x14ac:dyDescent="0.2">
      <c r="A273" t="s">
        <v>73</v>
      </c>
      <c r="B273" t="s">
        <v>10</v>
      </c>
      <c r="C273">
        <v>2012</v>
      </c>
      <c r="D273" s="14">
        <f t="shared" si="57"/>
        <v>6664.68</v>
      </c>
      <c r="E273" s="14">
        <f t="shared" si="56"/>
        <v>23629.32</v>
      </c>
      <c r="F273" s="3">
        <v>30294</v>
      </c>
      <c r="G273" s="1">
        <f t="shared" si="59"/>
        <v>0.22</v>
      </c>
      <c r="H273" s="1">
        <f t="shared" si="58"/>
        <v>0.78</v>
      </c>
    </row>
    <row r="274" spans="1:8" x14ac:dyDescent="0.2">
      <c r="A274" t="s">
        <v>73</v>
      </c>
      <c r="B274" t="s">
        <v>10</v>
      </c>
      <c r="C274">
        <v>2013</v>
      </c>
      <c r="D274" s="14">
        <f t="shared" si="57"/>
        <v>7721.78</v>
      </c>
      <c r="E274" s="14">
        <f t="shared" si="56"/>
        <v>27377.22</v>
      </c>
      <c r="F274" s="3">
        <v>35099</v>
      </c>
      <c r="G274" s="1">
        <f t="shared" si="59"/>
        <v>0.22</v>
      </c>
      <c r="H274" s="1">
        <f t="shared" si="58"/>
        <v>0.78</v>
      </c>
    </row>
    <row r="275" spans="1:8" x14ac:dyDescent="0.2">
      <c r="A275" t="s">
        <v>73</v>
      </c>
      <c r="B275" t="s">
        <v>10</v>
      </c>
      <c r="C275">
        <v>2014</v>
      </c>
      <c r="D275" s="14">
        <f t="shared" si="57"/>
        <v>7975.66</v>
      </c>
      <c r="E275" s="14">
        <f t="shared" si="56"/>
        <v>28277.34</v>
      </c>
      <c r="F275" s="3">
        <v>36253</v>
      </c>
      <c r="G275" s="1">
        <f t="shared" si="59"/>
        <v>0.22</v>
      </c>
      <c r="H275" s="1">
        <f t="shared" si="58"/>
        <v>0.78</v>
      </c>
    </row>
    <row r="276" spans="1:8" x14ac:dyDescent="0.2">
      <c r="A276" t="s">
        <v>73</v>
      </c>
      <c r="B276" t="s">
        <v>10</v>
      </c>
      <c r="C276">
        <v>2015</v>
      </c>
      <c r="D276" s="14">
        <f t="shared" si="57"/>
        <v>5956.06</v>
      </c>
      <c r="E276" s="14">
        <f t="shared" si="56"/>
        <v>21116.940000000002</v>
      </c>
      <c r="F276" s="3">
        <v>27073</v>
      </c>
      <c r="G276" s="1">
        <f t="shared" si="59"/>
        <v>0.22</v>
      </c>
      <c r="H276" s="1">
        <f t="shared" si="58"/>
        <v>0.78</v>
      </c>
    </row>
    <row r="277" spans="1:8" x14ac:dyDescent="0.2">
      <c r="A277" t="s">
        <v>73</v>
      </c>
      <c r="B277" t="s">
        <v>10</v>
      </c>
      <c r="C277">
        <v>2016</v>
      </c>
      <c r="D277" s="14">
        <f t="shared" si="57"/>
        <v>5806.02</v>
      </c>
      <c r="E277" s="14">
        <f t="shared" si="56"/>
        <v>20584.98</v>
      </c>
      <c r="F277" s="3">
        <v>26391</v>
      </c>
      <c r="G277" s="1">
        <f t="shared" si="59"/>
        <v>0.22</v>
      </c>
      <c r="H277" s="1">
        <f t="shared" si="58"/>
        <v>0.78</v>
      </c>
    </row>
    <row r="278" spans="1:8" x14ac:dyDescent="0.2">
      <c r="A278" t="s">
        <v>73</v>
      </c>
      <c r="B278" t="s">
        <v>11</v>
      </c>
      <c r="C278">
        <v>1995</v>
      </c>
      <c r="D278" s="14">
        <f>$F278*G278</f>
        <v>648.34</v>
      </c>
      <c r="E278" s="14">
        <f t="shared" si="56"/>
        <v>2298.66</v>
      </c>
      <c r="F278" s="3">
        <v>2947</v>
      </c>
      <c r="G278" s="2">
        <v>0.22</v>
      </c>
      <c r="H278" s="2">
        <f>1-G278</f>
        <v>0.78</v>
      </c>
    </row>
    <row r="279" spans="1:8" x14ac:dyDescent="0.2">
      <c r="A279" t="s">
        <v>73</v>
      </c>
      <c r="B279" t="s">
        <v>11</v>
      </c>
      <c r="C279">
        <v>1997</v>
      </c>
      <c r="D279" s="14">
        <f t="shared" ref="D279:E321" si="60">$F279*G279</f>
        <v>1213.52</v>
      </c>
      <c r="E279" s="14">
        <f t="shared" si="56"/>
        <v>4302.4800000000005</v>
      </c>
      <c r="F279" s="3">
        <v>5516</v>
      </c>
      <c r="G279" s="1">
        <f>G278</f>
        <v>0.22</v>
      </c>
      <c r="H279" s="1">
        <f t="shared" ref="H279:H298" si="61">H278</f>
        <v>0.78</v>
      </c>
    </row>
    <row r="280" spans="1:8" x14ac:dyDescent="0.2">
      <c r="A280" t="s">
        <v>73</v>
      </c>
      <c r="B280" t="s">
        <v>11</v>
      </c>
      <c r="C280">
        <v>1998</v>
      </c>
      <c r="D280" s="14">
        <f t="shared" si="60"/>
        <v>1086.8</v>
      </c>
      <c r="E280" s="14">
        <f t="shared" si="56"/>
        <v>3853.2000000000003</v>
      </c>
      <c r="F280" s="3">
        <v>4940</v>
      </c>
      <c r="G280" s="1">
        <f t="shared" ref="G280:G298" si="62">G279</f>
        <v>0.22</v>
      </c>
      <c r="H280" s="1">
        <f t="shared" si="61"/>
        <v>0.78</v>
      </c>
    </row>
    <row r="281" spans="1:8" x14ac:dyDescent="0.2">
      <c r="A281" t="s">
        <v>73</v>
      </c>
      <c r="B281" t="s">
        <v>11</v>
      </c>
      <c r="C281">
        <v>1999</v>
      </c>
      <c r="D281" s="14">
        <f t="shared" si="60"/>
        <v>4015.66</v>
      </c>
      <c r="E281" s="14">
        <f t="shared" si="56"/>
        <v>14237.34</v>
      </c>
      <c r="F281" s="3">
        <v>18253</v>
      </c>
      <c r="G281" s="1">
        <f t="shared" si="62"/>
        <v>0.22</v>
      </c>
      <c r="H281" s="1">
        <f t="shared" si="61"/>
        <v>0.78</v>
      </c>
    </row>
    <row r="282" spans="1:8" x14ac:dyDescent="0.2">
      <c r="A282" t="s">
        <v>73</v>
      </c>
      <c r="B282" t="s">
        <v>11</v>
      </c>
      <c r="C282">
        <v>2000</v>
      </c>
      <c r="D282" s="14">
        <f t="shared" si="60"/>
        <v>2266</v>
      </c>
      <c r="E282" s="14">
        <f t="shared" si="56"/>
        <v>8034</v>
      </c>
      <c r="F282" s="3">
        <v>10300</v>
      </c>
      <c r="G282" s="1">
        <f t="shared" si="62"/>
        <v>0.22</v>
      </c>
      <c r="H282" s="1">
        <f t="shared" si="61"/>
        <v>0.78</v>
      </c>
    </row>
    <row r="283" spans="1:8" x14ac:dyDescent="0.2">
      <c r="A283" t="s">
        <v>73</v>
      </c>
      <c r="B283" t="s">
        <v>11</v>
      </c>
      <c r="C283">
        <v>2001</v>
      </c>
      <c r="D283" s="14">
        <f t="shared" si="60"/>
        <v>2400.42</v>
      </c>
      <c r="E283" s="14">
        <f t="shared" si="56"/>
        <v>8510.58</v>
      </c>
      <c r="F283" s="3">
        <v>10911</v>
      </c>
      <c r="G283" s="1">
        <f t="shared" si="62"/>
        <v>0.22</v>
      </c>
      <c r="H283" s="1">
        <f t="shared" si="61"/>
        <v>0.78</v>
      </c>
    </row>
    <row r="284" spans="1:8" x14ac:dyDescent="0.2">
      <c r="A284" t="s">
        <v>73</v>
      </c>
      <c r="B284" t="s">
        <v>11</v>
      </c>
      <c r="C284">
        <v>2002</v>
      </c>
      <c r="D284" s="14">
        <f t="shared" si="60"/>
        <v>2894.76</v>
      </c>
      <c r="E284" s="14">
        <f t="shared" si="56"/>
        <v>10263.24</v>
      </c>
      <c r="F284" s="3">
        <v>13158</v>
      </c>
      <c r="G284" s="1">
        <f t="shared" si="62"/>
        <v>0.22</v>
      </c>
      <c r="H284" s="1">
        <f t="shared" si="61"/>
        <v>0.78</v>
      </c>
    </row>
    <row r="285" spans="1:8" x14ac:dyDescent="0.2">
      <c r="A285" t="s">
        <v>73</v>
      </c>
      <c r="B285" t="s">
        <v>11</v>
      </c>
      <c r="C285">
        <v>2003</v>
      </c>
      <c r="D285" s="14">
        <f t="shared" si="60"/>
        <v>2835.36</v>
      </c>
      <c r="E285" s="14">
        <f t="shared" si="56"/>
        <v>10052.640000000001</v>
      </c>
      <c r="F285" s="3">
        <v>12888</v>
      </c>
      <c r="G285" s="1">
        <f t="shared" si="62"/>
        <v>0.22</v>
      </c>
      <c r="H285" s="1">
        <f t="shared" si="61"/>
        <v>0.78</v>
      </c>
    </row>
    <row r="286" spans="1:8" x14ac:dyDescent="0.2">
      <c r="A286" t="s">
        <v>73</v>
      </c>
      <c r="B286" t="s">
        <v>11</v>
      </c>
      <c r="C286">
        <v>2004</v>
      </c>
      <c r="D286" s="14">
        <f t="shared" si="60"/>
        <v>3262.82</v>
      </c>
      <c r="E286" s="14">
        <f t="shared" si="56"/>
        <v>11568.18</v>
      </c>
      <c r="F286" s="3">
        <v>14831</v>
      </c>
      <c r="G286" s="1">
        <f t="shared" si="62"/>
        <v>0.22</v>
      </c>
      <c r="H286" s="1">
        <f t="shared" si="61"/>
        <v>0.78</v>
      </c>
    </row>
    <row r="287" spans="1:8" x14ac:dyDescent="0.2">
      <c r="A287" t="s">
        <v>73</v>
      </c>
      <c r="B287" t="s">
        <v>11</v>
      </c>
      <c r="C287">
        <v>2005</v>
      </c>
      <c r="D287" s="14">
        <f t="shared" si="60"/>
        <v>3388.22</v>
      </c>
      <c r="E287" s="14">
        <f t="shared" si="56"/>
        <v>12012.78</v>
      </c>
      <c r="F287" s="3">
        <v>15401</v>
      </c>
      <c r="G287" s="1">
        <f t="shared" si="62"/>
        <v>0.22</v>
      </c>
      <c r="H287" s="1">
        <f t="shared" si="61"/>
        <v>0.78</v>
      </c>
    </row>
    <row r="288" spans="1:8" x14ac:dyDescent="0.2">
      <c r="A288" t="s">
        <v>73</v>
      </c>
      <c r="B288" t="s">
        <v>11</v>
      </c>
      <c r="C288">
        <v>2006</v>
      </c>
      <c r="D288" s="14">
        <f t="shared" si="60"/>
        <v>4042.72</v>
      </c>
      <c r="E288" s="14">
        <f t="shared" si="56"/>
        <v>14333.28</v>
      </c>
      <c r="F288" s="3">
        <v>18376</v>
      </c>
      <c r="G288" s="1">
        <f t="shared" si="62"/>
        <v>0.22</v>
      </c>
      <c r="H288" s="1">
        <f t="shared" si="61"/>
        <v>0.78</v>
      </c>
    </row>
    <row r="289" spans="1:8" x14ac:dyDescent="0.2">
      <c r="A289" t="s">
        <v>73</v>
      </c>
      <c r="B289" t="s">
        <v>11</v>
      </c>
      <c r="C289">
        <v>2007</v>
      </c>
      <c r="D289" s="14">
        <f t="shared" si="60"/>
        <v>5071.66</v>
      </c>
      <c r="E289" s="14">
        <f t="shared" si="56"/>
        <v>17981.34</v>
      </c>
      <c r="F289" s="3">
        <v>23053</v>
      </c>
      <c r="G289" s="1">
        <f t="shared" si="62"/>
        <v>0.22</v>
      </c>
      <c r="H289" s="1">
        <f t="shared" si="61"/>
        <v>0.78</v>
      </c>
    </row>
    <row r="290" spans="1:8" x14ac:dyDescent="0.2">
      <c r="A290" t="s">
        <v>73</v>
      </c>
      <c r="B290" t="s">
        <v>11</v>
      </c>
      <c r="C290">
        <v>2008</v>
      </c>
      <c r="D290" s="14">
        <f t="shared" si="60"/>
        <v>5371.08</v>
      </c>
      <c r="E290" s="14">
        <f t="shared" si="56"/>
        <v>19042.920000000002</v>
      </c>
      <c r="F290" s="3">
        <v>24414</v>
      </c>
      <c r="G290" s="1">
        <f t="shared" si="62"/>
        <v>0.22</v>
      </c>
      <c r="H290" s="1">
        <f t="shared" si="61"/>
        <v>0.78</v>
      </c>
    </row>
    <row r="291" spans="1:8" x14ac:dyDescent="0.2">
      <c r="A291" t="s">
        <v>73</v>
      </c>
      <c r="B291" t="s">
        <v>11</v>
      </c>
      <c r="C291">
        <v>2009</v>
      </c>
      <c r="D291" s="14">
        <f t="shared" si="60"/>
        <v>5562.04</v>
      </c>
      <c r="E291" s="14">
        <f t="shared" si="56"/>
        <v>19719.96</v>
      </c>
      <c r="F291" s="3">
        <v>25282</v>
      </c>
      <c r="G291" s="1">
        <f t="shared" si="62"/>
        <v>0.22</v>
      </c>
      <c r="H291" s="1">
        <f t="shared" si="61"/>
        <v>0.78</v>
      </c>
    </row>
    <row r="292" spans="1:8" x14ac:dyDescent="0.2">
      <c r="A292" t="s">
        <v>73</v>
      </c>
      <c r="B292" t="s">
        <v>11</v>
      </c>
      <c r="C292">
        <v>2010</v>
      </c>
      <c r="D292" s="14">
        <f t="shared" si="60"/>
        <v>5667.86</v>
      </c>
      <c r="E292" s="14">
        <f t="shared" si="56"/>
        <v>20095.14</v>
      </c>
      <c r="F292" s="3">
        <v>25763</v>
      </c>
      <c r="G292" s="1">
        <f t="shared" si="62"/>
        <v>0.22</v>
      </c>
      <c r="H292" s="1">
        <f t="shared" si="61"/>
        <v>0.78</v>
      </c>
    </row>
    <row r="293" spans="1:8" x14ac:dyDescent="0.2">
      <c r="A293" t="s">
        <v>73</v>
      </c>
      <c r="B293" t="s">
        <v>11</v>
      </c>
      <c r="C293">
        <v>2011</v>
      </c>
      <c r="D293" s="14">
        <f t="shared" si="60"/>
        <v>6428.84</v>
      </c>
      <c r="E293" s="14">
        <f t="shared" si="56"/>
        <v>22793.16</v>
      </c>
      <c r="F293" s="3">
        <v>29222</v>
      </c>
      <c r="G293" s="1">
        <f t="shared" si="62"/>
        <v>0.22</v>
      </c>
      <c r="H293" s="1">
        <f t="shared" si="61"/>
        <v>0.78</v>
      </c>
    </row>
    <row r="294" spans="1:8" x14ac:dyDescent="0.2">
      <c r="A294" t="s">
        <v>73</v>
      </c>
      <c r="B294" t="s">
        <v>11</v>
      </c>
      <c r="C294">
        <v>2012</v>
      </c>
      <c r="D294" s="14">
        <f t="shared" si="60"/>
        <v>10302.6</v>
      </c>
      <c r="E294" s="14">
        <f t="shared" si="56"/>
        <v>36527.4</v>
      </c>
      <c r="F294" s="3">
        <v>46830</v>
      </c>
      <c r="G294" s="1">
        <f t="shared" si="62"/>
        <v>0.22</v>
      </c>
      <c r="H294" s="1">
        <f t="shared" si="61"/>
        <v>0.78</v>
      </c>
    </row>
    <row r="295" spans="1:8" x14ac:dyDescent="0.2">
      <c r="A295" t="s">
        <v>73</v>
      </c>
      <c r="B295" t="s">
        <v>11</v>
      </c>
      <c r="C295">
        <v>2013</v>
      </c>
      <c r="D295" s="14">
        <f t="shared" si="60"/>
        <v>13203.08</v>
      </c>
      <c r="E295" s="14">
        <f t="shared" si="56"/>
        <v>46810.92</v>
      </c>
      <c r="F295" s="3">
        <v>60014</v>
      </c>
      <c r="G295" s="1">
        <f t="shared" si="62"/>
        <v>0.22</v>
      </c>
      <c r="H295" s="1">
        <f t="shared" si="61"/>
        <v>0.78</v>
      </c>
    </row>
    <row r="296" spans="1:8" x14ac:dyDescent="0.2">
      <c r="A296" t="s">
        <v>73</v>
      </c>
      <c r="B296" t="s">
        <v>11</v>
      </c>
      <c r="C296">
        <v>2014</v>
      </c>
      <c r="D296" s="14">
        <f t="shared" si="60"/>
        <v>8832.34</v>
      </c>
      <c r="E296" s="14">
        <f t="shared" si="56"/>
        <v>31314.66</v>
      </c>
      <c r="F296" s="3">
        <v>40147</v>
      </c>
      <c r="G296" s="1">
        <f t="shared" si="62"/>
        <v>0.22</v>
      </c>
      <c r="H296" s="1">
        <f t="shared" si="61"/>
        <v>0.78</v>
      </c>
    </row>
    <row r="297" spans="1:8" x14ac:dyDescent="0.2">
      <c r="A297" t="s">
        <v>73</v>
      </c>
      <c r="B297" t="s">
        <v>11</v>
      </c>
      <c r="C297">
        <v>2015</v>
      </c>
      <c r="D297" s="14">
        <f t="shared" si="60"/>
        <v>7420.82</v>
      </c>
      <c r="E297" s="14">
        <f t="shared" si="56"/>
        <v>26310.18</v>
      </c>
      <c r="F297" s="3">
        <v>33731</v>
      </c>
      <c r="G297" s="1">
        <f t="shared" si="62"/>
        <v>0.22</v>
      </c>
      <c r="H297" s="1">
        <f t="shared" si="61"/>
        <v>0.78</v>
      </c>
    </row>
    <row r="298" spans="1:8" x14ac:dyDescent="0.2">
      <c r="A298" t="s">
        <v>73</v>
      </c>
      <c r="B298" t="s">
        <v>11</v>
      </c>
      <c r="C298">
        <v>2016</v>
      </c>
      <c r="D298" s="14">
        <f t="shared" si="60"/>
        <v>7989.96</v>
      </c>
      <c r="E298" s="14">
        <f t="shared" si="56"/>
        <v>28328.04</v>
      </c>
      <c r="F298" s="3">
        <v>36318</v>
      </c>
      <c r="G298" s="1">
        <f t="shared" si="62"/>
        <v>0.22</v>
      </c>
      <c r="H298" s="1">
        <f t="shared" si="61"/>
        <v>0.78</v>
      </c>
    </row>
    <row r="299" spans="1:8" x14ac:dyDescent="0.2">
      <c r="A299" t="s">
        <v>73</v>
      </c>
      <c r="B299" t="s">
        <v>12</v>
      </c>
      <c r="C299">
        <v>1995</v>
      </c>
      <c r="D299" s="14">
        <f t="shared" si="60"/>
        <v>7486</v>
      </c>
      <c r="E299" s="14">
        <f t="shared" si="56"/>
        <v>0</v>
      </c>
      <c r="F299" s="3">
        <v>7486</v>
      </c>
      <c r="G299" s="2">
        <v>1</v>
      </c>
      <c r="H299" s="2">
        <v>0</v>
      </c>
    </row>
    <row r="300" spans="1:8" x14ac:dyDescent="0.2">
      <c r="A300" t="s">
        <v>73</v>
      </c>
      <c r="B300" t="s">
        <v>12</v>
      </c>
      <c r="C300">
        <v>1997</v>
      </c>
      <c r="D300" s="14">
        <f t="shared" si="60"/>
        <v>5199</v>
      </c>
      <c r="E300" s="14">
        <f t="shared" si="56"/>
        <v>0</v>
      </c>
      <c r="F300" s="3">
        <v>5199</v>
      </c>
      <c r="G300" s="1">
        <f t="shared" ref="G300:H315" si="63">G299</f>
        <v>1</v>
      </c>
      <c r="H300" s="1">
        <f t="shared" si="63"/>
        <v>0</v>
      </c>
    </row>
    <row r="301" spans="1:8" x14ac:dyDescent="0.2">
      <c r="A301" t="s">
        <v>73</v>
      </c>
      <c r="B301" t="s">
        <v>12</v>
      </c>
      <c r="C301">
        <v>1998</v>
      </c>
      <c r="D301" s="14">
        <f t="shared" si="60"/>
        <v>6491</v>
      </c>
      <c r="E301" s="14">
        <f t="shared" si="56"/>
        <v>0</v>
      </c>
      <c r="F301" s="3">
        <v>6491</v>
      </c>
      <c r="G301" s="1">
        <f t="shared" si="63"/>
        <v>1</v>
      </c>
      <c r="H301" s="1">
        <f t="shared" si="63"/>
        <v>0</v>
      </c>
    </row>
    <row r="302" spans="1:8" x14ac:dyDescent="0.2">
      <c r="A302" t="s">
        <v>73</v>
      </c>
      <c r="B302" t="s">
        <v>12</v>
      </c>
      <c r="C302">
        <v>1999</v>
      </c>
      <c r="D302" s="14">
        <f t="shared" si="60"/>
        <v>5085</v>
      </c>
      <c r="E302" s="14">
        <f t="shared" si="56"/>
        <v>0</v>
      </c>
      <c r="F302" s="3">
        <v>5085</v>
      </c>
      <c r="G302" s="1">
        <f t="shared" si="63"/>
        <v>1</v>
      </c>
      <c r="H302" s="1">
        <f t="shared" si="63"/>
        <v>0</v>
      </c>
    </row>
    <row r="303" spans="1:8" x14ac:dyDescent="0.2">
      <c r="A303" t="s">
        <v>73</v>
      </c>
      <c r="B303" t="s">
        <v>12</v>
      </c>
      <c r="C303">
        <v>2000</v>
      </c>
      <c r="D303" s="14">
        <f t="shared" si="60"/>
        <v>2603</v>
      </c>
      <c r="E303" s="14">
        <f t="shared" si="56"/>
        <v>0</v>
      </c>
      <c r="F303" s="3">
        <v>2603</v>
      </c>
      <c r="G303" s="1">
        <f t="shared" si="63"/>
        <v>1</v>
      </c>
      <c r="H303" s="1">
        <f t="shared" si="63"/>
        <v>0</v>
      </c>
    </row>
    <row r="304" spans="1:8" x14ac:dyDescent="0.2">
      <c r="A304" t="s">
        <v>73</v>
      </c>
      <c r="B304" t="s">
        <v>12</v>
      </c>
      <c r="C304">
        <v>2001</v>
      </c>
      <c r="D304" s="14">
        <f t="shared" si="60"/>
        <v>1971</v>
      </c>
      <c r="E304" s="14">
        <f t="shared" si="56"/>
        <v>0</v>
      </c>
      <c r="F304" s="3">
        <v>1971</v>
      </c>
      <c r="G304" s="1">
        <f t="shared" si="63"/>
        <v>1</v>
      </c>
      <c r="H304" s="1">
        <f t="shared" si="63"/>
        <v>0</v>
      </c>
    </row>
    <row r="305" spans="1:9" x14ac:dyDescent="0.2">
      <c r="A305" t="s">
        <v>73</v>
      </c>
      <c r="B305" t="s">
        <v>12</v>
      </c>
      <c r="C305">
        <v>2002</v>
      </c>
      <c r="D305" s="14">
        <f t="shared" si="60"/>
        <v>2132</v>
      </c>
      <c r="E305" s="14">
        <f t="shared" si="56"/>
        <v>0</v>
      </c>
      <c r="F305" s="3">
        <v>2132</v>
      </c>
      <c r="G305" s="1">
        <f t="shared" si="63"/>
        <v>1</v>
      </c>
      <c r="H305" s="1">
        <f t="shared" si="63"/>
        <v>0</v>
      </c>
    </row>
    <row r="306" spans="1:9" x14ac:dyDescent="0.2">
      <c r="A306" t="s">
        <v>73</v>
      </c>
      <c r="B306" t="s">
        <v>12</v>
      </c>
      <c r="C306">
        <v>2003</v>
      </c>
      <c r="D306" s="14">
        <f t="shared" si="60"/>
        <v>2605</v>
      </c>
      <c r="E306" s="14">
        <f t="shared" si="56"/>
        <v>0</v>
      </c>
      <c r="F306" s="3">
        <v>2605</v>
      </c>
      <c r="G306" s="1">
        <f t="shared" si="63"/>
        <v>1</v>
      </c>
      <c r="H306" s="1">
        <f t="shared" si="63"/>
        <v>0</v>
      </c>
    </row>
    <row r="307" spans="1:9" x14ac:dyDescent="0.2">
      <c r="A307" t="s">
        <v>73</v>
      </c>
      <c r="B307" t="s">
        <v>12</v>
      </c>
      <c r="C307">
        <v>2004</v>
      </c>
      <c r="D307" s="14">
        <f t="shared" si="60"/>
        <v>4422</v>
      </c>
      <c r="E307" s="14">
        <f t="shared" si="56"/>
        <v>0</v>
      </c>
      <c r="F307" s="3">
        <v>4422</v>
      </c>
      <c r="G307" s="1">
        <f t="shared" si="63"/>
        <v>1</v>
      </c>
      <c r="H307" s="1">
        <f t="shared" si="63"/>
        <v>0</v>
      </c>
    </row>
    <row r="308" spans="1:9" x14ac:dyDescent="0.2">
      <c r="A308" t="s">
        <v>73</v>
      </c>
      <c r="B308" t="s">
        <v>12</v>
      </c>
      <c r="C308">
        <v>2005</v>
      </c>
      <c r="D308" s="14">
        <f t="shared" si="60"/>
        <v>4799</v>
      </c>
      <c r="E308" s="14">
        <f t="shared" si="56"/>
        <v>0</v>
      </c>
      <c r="F308" s="3">
        <v>4799</v>
      </c>
      <c r="G308" s="1">
        <f t="shared" si="63"/>
        <v>1</v>
      </c>
      <c r="H308" s="1">
        <f t="shared" si="63"/>
        <v>0</v>
      </c>
    </row>
    <row r="309" spans="1:9" x14ac:dyDescent="0.2">
      <c r="A309" t="s">
        <v>73</v>
      </c>
      <c r="B309" t="s">
        <v>12</v>
      </c>
      <c r="C309">
        <v>2006</v>
      </c>
      <c r="D309" s="14">
        <f t="shared" si="60"/>
        <v>5340</v>
      </c>
      <c r="E309" s="14">
        <f t="shared" si="56"/>
        <v>0</v>
      </c>
      <c r="F309" s="3">
        <v>5340</v>
      </c>
      <c r="G309" s="1">
        <f t="shared" si="63"/>
        <v>1</v>
      </c>
      <c r="H309" s="1">
        <f t="shared" si="63"/>
        <v>0</v>
      </c>
    </row>
    <row r="310" spans="1:9" x14ac:dyDescent="0.2">
      <c r="A310" t="s">
        <v>73</v>
      </c>
      <c r="B310" t="s">
        <v>12</v>
      </c>
      <c r="C310">
        <v>2007</v>
      </c>
      <c r="D310" s="14">
        <f t="shared" si="60"/>
        <v>6656</v>
      </c>
      <c r="E310" s="14">
        <f t="shared" si="56"/>
        <v>0</v>
      </c>
      <c r="F310" s="3">
        <v>6656</v>
      </c>
      <c r="G310" s="1">
        <f t="shared" si="63"/>
        <v>1</v>
      </c>
      <c r="H310" s="1">
        <f t="shared" si="63"/>
        <v>0</v>
      </c>
    </row>
    <row r="311" spans="1:9" x14ac:dyDescent="0.2">
      <c r="A311" t="s">
        <v>73</v>
      </c>
      <c r="B311" t="s">
        <v>12</v>
      </c>
      <c r="C311">
        <v>2008</v>
      </c>
      <c r="D311" s="14">
        <f t="shared" si="60"/>
        <v>7100</v>
      </c>
      <c r="E311" s="14">
        <f t="shared" si="56"/>
        <v>0</v>
      </c>
      <c r="F311" s="3">
        <v>7100</v>
      </c>
      <c r="G311" s="1">
        <f t="shared" si="63"/>
        <v>1</v>
      </c>
      <c r="H311" s="1">
        <f t="shared" si="63"/>
        <v>0</v>
      </c>
    </row>
    <row r="312" spans="1:9" x14ac:dyDescent="0.2">
      <c r="A312" t="s">
        <v>73</v>
      </c>
      <c r="B312" t="s">
        <v>12</v>
      </c>
      <c r="C312">
        <v>2009</v>
      </c>
      <c r="D312" s="14">
        <f t="shared" si="60"/>
        <v>6083</v>
      </c>
      <c r="E312" s="14">
        <f t="shared" si="56"/>
        <v>0</v>
      </c>
      <c r="F312" s="3">
        <v>6083</v>
      </c>
      <c r="G312" s="1">
        <f t="shared" si="63"/>
        <v>1</v>
      </c>
      <c r="H312" s="1">
        <f t="shared" si="63"/>
        <v>0</v>
      </c>
    </row>
    <row r="313" spans="1:9" x14ac:dyDescent="0.2">
      <c r="A313" t="s">
        <v>73</v>
      </c>
      <c r="B313" t="s">
        <v>12</v>
      </c>
      <c r="C313">
        <v>2010</v>
      </c>
      <c r="D313" s="14">
        <f t="shared" si="60"/>
        <v>7561</v>
      </c>
      <c r="E313" s="14">
        <f t="shared" si="56"/>
        <v>0</v>
      </c>
      <c r="F313" s="3">
        <v>7561</v>
      </c>
      <c r="G313" s="1">
        <f t="shared" si="63"/>
        <v>1</v>
      </c>
      <c r="H313" s="1">
        <f t="shared" si="63"/>
        <v>0</v>
      </c>
    </row>
    <row r="314" spans="1:9" x14ac:dyDescent="0.2">
      <c r="A314" t="s">
        <v>73</v>
      </c>
      <c r="B314" t="s">
        <v>12</v>
      </c>
      <c r="C314">
        <v>2011</v>
      </c>
      <c r="D314" s="14">
        <f t="shared" si="60"/>
        <v>9687</v>
      </c>
      <c r="E314" s="14">
        <f t="shared" si="56"/>
        <v>0</v>
      </c>
      <c r="F314" s="3">
        <v>9687</v>
      </c>
      <c r="G314" s="1">
        <f t="shared" si="63"/>
        <v>1</v>
      </c>
      <c r="H314" s="1">
        <f t="shared" si="63"/>
        <v>0</v>
      </c>
    </row>
    <row r="315" spans="1:9" x14ac:dyDescent="0.2">
      <c r="A315" t="s">
        <v>73</v>
      </c>
      <c r="B315" t="s">
        <v>12</v>
      </c>
      <c r="C315">
        <v>2012</v>
      </c>
      <c r="D315" s="14">
        <f t="shared" si="60"/>
        <v>10210</v>
      </c>
      <c r="E315" s="14">
        <f t="shared" si="56"/>
        <v>0</v>
      </c>
      <c r="F315" s="3">
        <v>10210</v>
      </c>
      <c r="G315" s="1">
        <f t="shared" si="63"/>
        <v>1</v>
      </c>
      <c r="H315" s="1">
        <f t="shared" si="63"/>
        <v>0</v>
      </c>
    </row>
    <row r="316" spans="1:9" x14ac:dyDescent="0.2">
      <c r="A316" t="s">
        <v>73</v>
      </c>
      <c r="B316" t="s">
        <v>12</v>
      </c>
      <c r="C316">
        <v>2013</v>
      </c>
      <c r="D316" s="14">
        <f t="shared" si="60"/>
        <v>9131</v>
      </c>
      <c r="E316" s="14">
        <f t="shared" si="56"/>
        <v>0</v>
      </c>
      <c r="F316" s="3">
        <v>9131</v>
      </c>
      <c r="G316" s="1">
        <f t="shared" ref="G316:H319" si="64">G315</f>
        <v>1</v>
      </c>
      <c r="H316" s="1">
        <f t="shared" si="64"/>
        <v>0</v>
      </c>
    </row>
    <row r="317" spans="1:9" x14ac:dyDescent="0.2">
      <c r="A317" t="s">
        <v>73</v>
      </c>
      <c r="B317" t="s">
        <v>12</v>
      </c>
      <c r="C317">
        <v>2014</v>
      </c>
      <c r="D317" s="14">
        <f t="shared" si="60"/>
        <v>6617</v>
      </c>
      <c r="E317" s="14">
        <f t="shared" si="56"/>
        <v>0</v>
      </c>
      <c r="F317" s="3">
        <v>6617</v>
      </c>
      <c r="G317" s="1">
        <f t="shared" si="64"/>
        <v>1</v>
      </c>
      <c r="H317" s="1">
        <f t="shared" si="64"/>
        <v>0</v>
      </c>
    </row>
    <row r="318" spans="1:9" x14ac:dyDescent="0.2">
      <c r="A318" t="s">
        <v>73</v>
      </c>
      <c r="B318" t="s">
        <v>12</v>
      </c>
      <c r="C318">
        <v>2015</v>
      </c>
      <c r="D318" s="14">
        <f t="shared" si="60"/>
        <v>5317</v>
      </c>
      <c r="E318" s="14">
        <f t="shared" si="56"/>
        <v>0</v>
      </c>
      <c r="F318" s="3">
        <v>5317</v>
      </c>
      <c r="G318" s="1">
        <f t="shared" si="64"/>
        <v>1</v>
      </c>
      <c r="H318" s="1">
        <f t="shared" si="64"/>
        <v>0</v>
      </c>
    </row>
    <row r="319" spans="1:9" x14ac:dyDescent="0.2">
      <c r="A319" t="s">
        <v>73</v>
      </c>
      <c r="B319" t="s">
        <v>12</v>
      </c>
      <c r="C319">
        <v>2016</v>
      </c>
      <c r="D319" s="14">
        <f t="shared" si="60"/>
        <v>12390</v>
      </c>
      <c r="E319" s="14">
        <f t="shared" si="56"/>
        <v>0</v>
      </c>
      <c r="F319" s="3">
        <v>12390</v>
      </c>
      <c r="G319" s="1">
        <f t="shared" si="64"/>
        <v>1</v>
      </c>
      <c r="H319" s="1">
        <f t="shared" si="64"/>
        <v>0</v>
      </c>
    </row>
    <row r="320" spans="1:9" x14ac:dyDescent="0.2">
      <c r="A320" t="s">
        <v>73</v>
      </c>
      <c r="B320" t="s">
        <v>13</v>
      </c>
      <c r="C320">
        <v>1995</v>
      </c>
      <c r="D320" s="14">
        <f t="shared" si="60"/>
        <v>1038.7</v>
      </c>
      <c r="E320" s="14">
        <f t="shared" si="56"/>
        <v>9348.3000000000011</v>
      </c>
      <c r="F320" s="3">
        <v>10387</v>
      </c>
      <c r="G320" s="2">
        <v>0.1</v>
      </c>
      <c r="H320" s="2">
        <f>1-G320</f>
        <v>0.9</v>
      </c>
      <c r="I320" t="s">
        <v>226</v>
      </c>
    </row>
    <row r="321" spans="1:8" x14ac:dyDescent="0.2">
      <c r="A321" t="s">
        <v>73</v>
      </c>
      <c r="B321" t="s">
        <v>13</v>
      </c>
      <c r="C321">
        <v>1997</v>
      </c>
      <c r="D321" s="14">
        <f t="shared" si="60"/>
        <v>911.40000000000009</v>
      </c>
      <c r="E321" s="14">
        <f t="shared" si="60"/>
        <v>8202.6</v>
      </c>
      <c r="F321" s="3">
        <v>9114</v>
      </c>
      <c r="G321" s="1">
        <f t="shared" ref="G321:H336" si="65">G320</f>
        <v>0.1</v>
      </c>
      <c r="H321" s="1">
        <f t="shared" si="65"/>
        <v>0.9</v>
      </c>
    </row>
    <row r="322" spans="1:8" x14ac:dyDescent="0.2">
      <c r="A322" t="s">
        <v>73</v>
      </c>
      <c r="B322" t="s">
        <v>13</v>
      </c>
      <c r="C322">
        <v>1998</v>
      </c>
      <c r="D322" s="14">
        <f t="shared" ref="D322:E340" si="66">$F322*G322</f>
        <v>1144.3</v>
      </c>
      <c r="E322" s="14">
        <f t="shared" si="66"/>
        <v>10298.700000000001</v>
      </c>
      <c r="F322" s="3">
        <v>11443</v>
      </c>
      <c r="G322" s="1">
        <f t="shared" si="65"/>
        <v>0.1</v>
      </c>
      <c r="H322" s="1">
        <f t="shared" si="65"/>
        <v>0.9</v>
      </c>
    </row>
    <row r="323" spans="1:8" x14ac:dyDescent="0.2">
      <c r="A323" t="s">
        <v>73</v>
      </c>
      <c r="B323" t="s">
        <v>13</v>
      </c>
      <c r="C323">
        <v>1999</v>
      </c>
      <c r="D323" s="14">
        <f t="shared" si="66"/>
        <v>984.30000000000007</v>
      </c>
      <c r="E323" s="14">
        <f t="shared" si="66"/>
        <v>8858.7000000000007</v>
      </c>
      <c r="F323" s="3">
        <v>9843</v>
      </c>
      <c r="G323" s="1">
        <f t="shared" si="65"/>
        <v>0.1</v>
      </c>
      <c r="H323" s="1">
        <f t="shared" si="65"/>
        <v>0.9</v>
      </c>
    </row>
    <row r="324" spans="1:8" x14ac:dyDescent="0.2">
      <c r="A324" t="s">
        <v>73</v>
      </c>
      <c r="B324" t="s">
        <v>13</v>
      </c>
      <c r="C324">
        <v>2000</v>
      </c>
      <c r="D324" s="14">
        <f t="shared" si="66"/>
        <v>546.9</v>
      </c>
      <c r="E324" s="14">
        <f t="shared" si="66"/>
        <v>4922.1000000000004</v>
      </c>
      <c r="F324" s="3">
        <v>5469</v>
      </c>
      <c r="G324" s="1">
        <f t="shared" si="65"/>
        <v>0.1</v>
      </c>
      <c r="H324" s="1">
        <f t="shared" si="65"/>
        <v>0.9</v>
      </c>
    </row>
    <row r="325" spans="1:8" x14ac:dyDescent="0.2">
      <c r="A325" t="s">
        <v>73</v>
      </c>
      <c r="B325" t="s">
        <v>13</v>
      </c>
      <c r="C325">
        <v>2001</v>
      </c>
      <c r="D325" s="14">
        <f t="shared" si="66"/>
        <v>267.60000000000002</v>
      </c>
      <c r="E325" s="14">
        <f t="shared" si="66"/>
        <v>2408.4</v>
      </c>
      <c r="F325" s="3">
        <v>2676</v>
      </c>
      <c r="G325" s="1">
        <f t="shared" si="65"/>
        <v>0.1</v>
      </c>
      <c r="H325" s="1">
        <f t="shared" si="65"/>
        <v>0.9</v>
      </c>
    </row>
    <row r="326" spans="1:8" x14ac:dyDescent="0.2">
      <c r="A326" t="s">
        <v>73</v>
      </c>
      <c r="B326" t="s">
        <v>13</v>
      </c>
      <c r="C326">
        <v>2002</v>
      </c>
      <c r="D326" s="14">
        <f t="shared" si="66"/>
        <v>260.10000000000002</v>
      </c>
      <c r="E326" s="14">
        <f t="shared" si="66"/>
        <v>2340.9</v>
      </c>
      <c r="F326" s="3">
        <v>2601</v>
      </c>
      <c r="G326" s="1">
        <f t="shared" si="65"/>
        <v>0.1</v>
      </c>
      <c r="H326" s="1">
        <f t="shared" si="65"/>
        <v>0.9</v>
      </c>
    </row>
    <row r="327" spans="1:8" x14ac:dyDescent="0.2">
      <c r="A327" t="s">
        <v>73</v>
      </c>
      <c r="B327" t="s">
        <v>13</v>
      </c>
      <c r="C327">
        <v>2003</v>
      </c>
      <c r="D327" s="14">
        <f t="shared" si="66"/>
        <v>291.60000000000002</v>
      </c>
      <c r="E327" s="14">
        <f t="shared" si="66"/>
        <v>2624.4</v>
      </c>
      <c r="F327" s="3">
        <v>2916</v>
      </c>
      <c r="G327" s="1">
        <f t="shared" si="65"/>
        <v>0.1</v>
      </c>
      <c r="H327" s="1">
        <f t="shared" si="65"/>
        <v>0.9</v>
      </c>
    </row>
    <row r="328" spans="1:8" x14ac:dyDescent="0.2">
      <c r="A328" t="s">
        <v>73</v>
      </c>
      <c r="B328" t="s">
        <v>13</v>
      </c>
      <c r="C328">
        <v>2004</v>
      </c>
      <c r="D328" s="14">
        <f t="shared" si="66"/>
        <v>488.20000000000005</v>
      </c>
      <c r="E328" s="14">
        <f t="shared" si="66"/>
        <v>4393.8</v>
      </c>
      <c r="F328" s="3">
        <v>4882</v>
      </c>
      <c r="G328" s="1">
        <f t="shared" si="65"/>
        <v>0.1</v>
      </c>
      <c r="H328" s="1">
        <f t="shared" si="65"/>
        <v>0.9</v>
      </c>
    </row>
    <row r="329" spans="1:8" x14ac:dyDescent="0.2">
      <c r="A329" t="s">
        <v>73</v>
      </c>
      <c r="B329" t="s">
        <v>13</v>
      </c>
      <c r="C329">
        <v>2005</v>
      </c>
      <c r="D329" s="14">
        <f t="shared" si="66"/>
        <v>558.5</v>
      </c>
      <c r="E329" s="14">
        <f t="shared" si="66"/>
        <v>5026.5</v>
      </c>
      <c r="F329" s="3">
        <v>5585</v>
      </c>
      <c r="G329" s="1">
        <f t="shared" si="65"/>
        <v>0.1</v>
      </c>
      <c r="H329" s="1">
        <f t="shared" si="65"/>
        <v>0.9</v>
      </c>
    </row>
    <row r="330" spans="1:8" x14ac:dyDescent="0.2">
      <c r="A330" t="s">
        <v>73</v>
      </c>
      <c r="B330" t="s">
        <v>13</v>
      </c>
      <c r="C330">
        <v>2006</v>
      </c>
      <c r="D330" s="14">
        <f t="shared" si="66"/>
        <v>739.90000000000009</v>
      </c>
      <c r="E330" s="14">
        <f t="shared" si="66"/>
        <v>6659.1</v>
      </c>
      <c r="F330" s="3">
        <v>7399</v>
      </c>
      <c r="G330" s="1">
        <f t="shared" si="65"/>
        <v>0.1</v>
      </c>
      <c r="H330" s="1">
        <f t="shared" si="65"/>
        <v>0.9</v>
      </c>
    </row>
    <row r="331" spans="1:8" x14ac:dyDescent="0.2">
      <c r="A331" t="s">
        <v>73</v>
      </c>
      <c r="B331" t="s">
        <v>13</v>
      </c>
      <c r="C331">
        <v>2007</v>
      </c>
      <c r="D331" s="14">
        <f t="shared" si="66"/>
        <v>979.1</v>
      </c>
      <c r="E331" s="14">
        <f t="shared" si="66"/>
        <v>8811.9</v>
      </c>
      <c r="F331" s="3">
        <v>9791</v>
      </c>
      <c r="G331" s="1">
        <f t="shared" si="65"/>
        <v>0.1</v>
      </c>
      <c r="H331" s="1">
        <f t="shared" si="65"/>
        <v>0.9</v>
      </c>
    </row>
    <row r="332" spans="1:8" x14ac:dyDescent="0.2">
      <c r="A332" t="s">
        <v>73</v>
      </c>
      <c r="B332" t="s">
        <v>13</v>
      </c>
      <c r="C332">
        <v>2008</v>
      </c>
      <c r="D332" s="14">
        <f t="shared" si="66"/>
        <v>1173.7</v>
      </c>
      <c r="E332" s="14">
        <f t="shared" si="66"/>
        <v>10563.300000000001</v>
      </c>
      <c r="F332" s="3">
        <v>11737</v>
      </c>
      <c r="G332" s="1">
        <f t="shared" si="65"/>
        <v>0.1</v>
      </c>
      <c r="H332" s="1">
        <f t="shared" si="65"/>
        <v>0.9</v>
      </c>
    </row>
    <row r="333" spans="1:8" x14ac:dyDescent="0.2">
      <c r="A333" t="s">
        <v>73</v>
      </c>
      <c r="B333" t="s">
        <v>13</v>
      </c>
      <c r="C333">
        <v>2009</v>
      </c>
      <c r="D333" s="14">
        <f t="shared" si="66"/>
        <v>881</v>
      </c>
      <c r="E333" s="14">
        <f t="shared" si="66"/>
        <v>7929</v>
      </c>
      <c r="F333" s="3">
        <v>8810</v>
      </c>
      <c r="G333" s="1">
        <f t="shared" si="65"/>
        <v>0.1</v>
      </c>
      <c r="H333" s="1">
        <f t="shared" si="65"/>
        <v>0.9</v>
      </c>
    </row>
    <row r="334" spans="1:8" x14ac:dyDescent="0.2">
      <c r="A334" t="s">
        <v>73</v>
      </c>
      <c r="B334" t="s">
        <v>13</v>
      </c>
      <c r="C334">
        <v>2010</v>
      </c>
      <c r="D334" s="14">
        <f t="shared" si="66"/>
        <v>950.6</v>
      </c>
      <c r="E334" s="14">
        <f t="shared" si="66"/>
        <v>8555.4</v>
      </c>
      <c r="F334" s="3">
        <v>9506</v>
      </c>
      <c r="G334" s="1">
        <f t="shared" si="65"/>
        <v>0.1</v>
      </c>
      <c r="H334" s="1">
        <f t="shared" si="65"/>
        <v>0.9</v>
      </c>
    </row>
    <row r="335" spans="1:8" x14ac:dyDescent="0.2">
      <c r="A335" t="s">
        <v>73</v>
      </c>
      <c r="B335" t="s">
        <v>13</v>
      </c>
      <c r="C335">
        <v>2011</v>
      </c>
      <c r="D335" s="14">
        <f t="shared" si="66"/>
        <v>775.1</v>
      </c>
      <c r="E335" s="14">
        <f t="shared" si="66"/>
        <v>6975.9000000000005</v>
      </c>
      <c r="F335" s="3">
        <v>7751</v>
      </c>
      <c r="G335" s="1">
        <f t="shared" si="65"/>
        <v>0.1</v>
      </c>
      <c r="H335" s="1">
        <f t="shared" si="65"/>
        <v>0.9</v>
      </c>
    </row>
    <row r="336" spans="1:8" x14ac:dyDescent="0.2">
      <c r="A336" t="s">
        <v>73</v>
      </c>
      <c r="B336" t="s">
        <v>13</v>
      </c>
      <c r="C336">
        <v>2012</v>
      </c>
      <c r="D336" s="14">
        <f t="shared" si="66"/>
        <v>1124</v>
      </c>
      <c r="E336" s="14">
        <f t="shared" si="66"/>
        <v>10116</v>
      </c>
      <c r="F336" s="3">
        <v>11240</v>
      </c>
      <c r="G336" s="1">
        <f t="shared" si="65"/>
        <v>0.1</v>
      </c>
      <c r="H336" s="1">
        <f t="shared" si="65"/>
        <v>0.9</v>
      </c>
    </row>
    <row r="337" spans="1:8" x14ac:dyDescent="0.2">
      <c r="A337" t="s">
        <v>73</v>
      </c>
      <c r="B337" t="s">
        <v>13</v>
      </c>
      <c r="C337">
        <v>2013</v>
      </c>
      <c r="D337" s="14">
        <f t="shared" si="66"/>
        <v>1412.1000000000001</v>
      </c>
      <c r="E337" s="14">
        <f t="shared" si="66"/>
        <v>12708.9</v>
      </c>
      <c r="F337" s="3">
        <v>14121</v>
      </c>
      <c r="G337" s="1">
        <f t="shared" ref="G337:H340" si="67">G336</f>
        <v>0.1</v>
      </c>
      <c r="H337" s="1">
        <f t="shared" si="67"/>
        <v>0.9</v>
      </c>
    </row>
    <row r="338" spans="1:8" x14ac:dyDescent="0.2">
      <c r="A338" t="s">
        <v>73</v>
      </c>
      <c r="B338" t="s">
        <v>13</v>
      </c>
      <c r="C338">
        <v>2014</v>
      </c>
      <c r="D338" s="14">
        <f t="shared" si="66"/>
        <v>951.30000000000007</v>
      </c>
      <c r="E338" s="14">
        <f t="shared" si="66"/>
        <v>8561.7000000000007</v>
      </c>
      <c r="F338" s="3">
        <v>9513</v>
      </c>
      <c r="G338" s="1">
        <f t="shared" si="67"/>
        <v>0.1</v>
      </c>
      <c r="H338" s="1">
        <f t="shared" si="67"/>
        <v>0.9</v>
      </c>
    </row>
    <row r="339" spans="1:8" x14ac:dyDescent="0.2">
      <c r="A339" t="s">
        <v>73</v>
      </c>
      <c r="B339" t="s">
        <v>13</v>
      </c>
      <c r="C339">
        <v>2015</v>
      </c>
      <c r="D339" s="14">
        <f t="shared" si="66"/>
        <v>764.40000000000009</v>
      </c>
      <c r="E339" s="14">
        <f t="shared" si="66"/>
        <v>6879.6</v>
      </c>
      <c r="F339" s="3">
        <v>7644</v>
      </c>
      <c r="G339" s="1">
        <f t="shared" si="67"/>
        <v>0.1</v>
      </c>
      <c r="H339" s="1">
        <f t="shared" si="67"/>
        <v>0.9</v>
      </c>
    </row>
    <row r="340" spans="1:8" x14ac:dyDescent="0.2">
      <c r="A340" t="s">
        <v>73</v>
      </c>
      <c r="B340" t="s">
        <v>13</v>
      </c>
      <c r="C340">
        <v>2016</v>
      </c>
      <c r="D340" s="14">
        <f t="shared" si="66"/>
        <v>606.80000000000007</v>
      </c>
      <c r="E340" s="14">
        <f t="shared" si="66"/>
        <v>5461.2</v>
      </c>
      <c r="F340" s="3">
        <v>6068</v>
      </c>
      <c r="G340" s="1">
        <f t="shared" si="67"/>
        <v>0.1</v>
      </c>
      <c r="H340" s="1">
        <f t="shared" si="67"/>
        <v>0.9</v>
      </c>
    </row>
    <row r="341" spans="1:8" x14ac:dyDescent="0.2">
      <c r="A341" t="s">
        <v>81</v>
      </c>
      <c r="B341" t="s">
        <v>0</v>
      </c>
      <c r="C341">
        <v>2010</v>
      </c>
      <c r="D341" s="16">
        <f>F341*G341</f>
        <v>0</v>
      </c>
      <c r="E341" s="16">
        <f>F341*H341</f>
        <v>7131.9854280510017</v>
      </c>
      <c r="F341" s="21">
        <v>7131.9854280510017</v>
      </c>
      <c r="G341" s="2">
        <f>1-H341</f>
        <v>0</v>
      </c>
      <c r="H341" s="2">
        <v>1</v>
      </c>
    </row>
    <row r="342" spans="1:8" x14ac:dyDescent="0.2">
      <c r="A342" t="s">
        <v>81</v>
      </c>
      <c r="B342" t="s">
        <v>0</v>
      </c>
      <c r="C342">
        <v>2011</v>
      </c>
      <c r="D342" s="16">
        <f t="shared" ref="D342:D370" si="68">F342*G342</f>
        <v>0</v>
      </c>
      <c r="E342" s="16">
        <f t="shared" ref="E342:E370" si="69">F342*H342</f>
        <v>14511.246895181321</v>
      </c>
      <c r="F342" s="21">
        <v>14511.246895181321</v>
      </c>
      <c r="G342" s="1">
        <f>G341</f>
        <v>0</v>
      </c>
      <c r="H342" s="1">
        <f t="shared" ref="H342:H346" si="70">H341</f>
        <v>1</v>
      </c>
    </row>
    <row r="343" spans="1:8" x14ac:dyDescent="0.2">
      <c r="A343" t="s">
        <v>81</v>
      </c>
      <c r="B343" t="s">
        <v>0</v>
      </c>
      <c r="C343">
        <v>2012</v>
      </c>
      <c r="D343" s="16">
        <f t="shared" si="68"/>
        <v>0</v>
      </c>
      <c r="E343" s="16">
        <f t="shared" si="69"/>
        <v>14214.51564828614</v>
      </c>
      <c r="F343" s="21">
        <v>14214.51564828614</v>
      </c>
      <c r="G343" s="1">
        <f t="shared" ref="G343:G346" si="71">G342</f>
        <v>0</v>
      </c>
      <c r="H343" s="1">
        <f t="shared" si="70"/>
        <v>1</v>
      </c>
    </row>
    <row r="344" spans="1:8" x14ac:dyDescent="0.2">
      <c r="A344" t="s">
        <v>81</v>
      </c>
      <c r="B344" t="s">
        <v>0</v>
      </c>
      <c r="C344">
        <v>2013</v>
      </c>
      <c r="D344" s="16">
        <f t="shared" si="68"/>
        <v>0</v>
      </c>
      <c r="E344" s="16">
        <f t="shared" si="69"/>
        <v>13548.004636529226</v>
      </c>
      <c r="F344" s="21">
        <v>13548.004636529226</v>
      </c>
      <c r="G344" s="1">
        <f t="shared" si="71"/>
        <v>0</v>
      </c>
      <c r="H344" s="1">
        <f t="shared" si="70"/>
        <v>1</v>
      </c>
    </row>
    <row r="345" spans="1:8" x14ac:dyDescent="0.2">
      <c r="A345" t="s">
        <v>81</v>
      </c>
      <c r="B345" t="s">
        <v>0</v>
      </c>
      <c r="C345">
        <v>2015</v>
      </c>
      <c r="D345" s="16">
        <f t="shared" si="68"/>
        <v>0</v>
      </c>
      <c r="E345" s="16">
        <f t="shared" si="69"/>
        <v>16895.98609041232</v>
      </c>
      <c r="F345" s="21">
        <v>16895.98609041232</v>
      </c>
      <c r="G345" s="1">
        <f t="shared" si="71"/>
        <v>0</v>
      </c>
      <c r="H345" s="1">
        <f t="shared" si="70"/>
        <v>1</v>
      </c>
    </row>
    <row r="346" spans="1:8" x14ac:dyDescent="0.2">
      <c r="A346" t="s">
        <v>81</v>
      </c>
      <c r="B346" t="s">
        <v>0</v>
      </c>
      <c r="C346">
        <v>2016</v>
      </c>
      <c r="D346" s="16">
        <f t="shared" si="68"/>
        <v>0</v>
      </c>
      <c r="E346" s="16">
        <f t="shared" si="69"/>
        <v>15049.809571121046</v>
      </c>
      <c r="F346" s="21">
        <v>15049.809571121046</v>
      </c>
      <c r="G346" s="1">
        <f t="shared" si="71"/>
        <v>0</v>
      </c>
      <c r="H346" s="1">
        <f t="shared" si="70"/>
        <v>1</v>
      </c>
    </row>
    <row r="347" spans="1:8" x14ac:dyDescent="0.2">
      <c r="A347" t="s">
        <v>81</v>
      </c>
      <c r="B347" t="s">
        <v>10</v>
      </c>
      <c r="C347">
        <v>2010</v>
      </c>
      <c r="D347" s="16">
        <f t="shared" si="68"/>
        <v>0</v>
      </c>
      <c r="E347" s="16">
        <f t="shared" si="69"/>
        <v>3406.8775214194156</v>
      </c>
      <c r="F347" s="21">
        <v>3406.8775214194156</v>
      </c>
      <c r="G347" s="2">
        <v>0</v>
      </c>
      <c r="H347" s="2">
        <f>1-G347</f>
        <v>1</v>
      </c>
    </row>
    <row r="348" spans="1:8" x14ac:dyDescent="0.2">
      <c r="A348" t="s">
        <v>81</v>
      </c>
      <c r="B348" t="s">
        <v>10</v>
      </c>
      <c r="C348">
        <v>2011</v>
      </c>
      <c r="D348" s="16">
        <f t="shared" si="68"/>
        <v>0</v>
      </c>
      <c r="E348" s="16">
        <f t="shared" si="69"/>
        <v>6931.8763132233071</v>
      </c>
      <c r="F348" s="21">
        <v>6931.8763132233071</v>
      </c>
      <c r="G348" s="1">
        <f>G347</f>
        <v>0</v>
      </c>
      <c r="H348" s="1">
        <f t="shared" ref="H348:H352" si="72">H347</f>
        <v>1</v>
      </c>
    </row>
    <row r="349" spans="1:8" x14ac:dyDescent="0.2">
      <c r="A349" t="s">
        <v>81</v>
      </c>
      <c r="B349" t="s">
        <v>10</v>
      </c>
      <c r="C349">
        <v>2012</v>
      </c>
      <c r="D349" s="16">
        <f t="shared" si="68"/>
        <v>0</v>
      </c>
      <c r="E349" s="16">
        <f t="shared" si="69"/>
        <v>6790.1307887619359</v>
      </c>
      <c r="F349" s="21">
        <v>6790.1307887619359</v>
      </c>
      <c r="G349" s="1">
        <f t="shared" ref="G349:G352" si="73">G348</f>
        <v>0</v>
      </c>
      <c r="H349" s="1">
        <f t="shared" si="72"/>
        <v>1</v>
      </c>
    </row>
    <row r="350" spans="1:8" x14ac:dyDescent="0.2">
      <c r="A350" t="s">
        <v>81</v>
      </c>
      <c r="B350" t="s">
        <v>10</v>
      </c>
      <c r="C350">
        <v>2013</v>
      </c>
      <c r="D350" s="16">
        <f t="shared" si="68"/>
        <v>0</v>
      </c>
      <c r="E350" s="16">
        <f t="shared" si="69"/>
        <v>6471.7451994136873</v>
      </c>
      <c r="F350" s="21">
        <v>6471.7451994136873</v>
      </c>
      <c r="G350" s="1">
        <f t="shared" si="73"/>
        <v>0</v>
      </c>
      <c r="H350" s="1">
        <f t="shared" si="72"/>
        <v>1</v>
      </c>
    </row>
    <row r="351" spans="1:8" x14ac:dyDescent="0.2">
      <c r="A351" t="s">
        <v>81</v>
      </c>
      <c r="B351" t="s">
        <v>10</v>
      </c>
      <c r="C351">
        <v>2015</v>
      </c>
      <c r="D351" s="16">
        <f t="shared" si="68"/>
        <v>0</v>
      </c>
      <c r="E351" s="16">
        <f t="shared" si="69"/>
        <v>8071.0421795367147</v>
      </c>
      <c r="F351" s="21">
        <v>8071.0421795367147</v>
      </c>
      <c r="G351" s="1">
        <f t="shared" si="73"/>
        <v>0</v>
      </c>
      <c r="H351" s="1">
        <f t="shared" si="72"/>
        <v>1</v>
      </c>
    </row>
    <row r="352" spans="1:8" x14ac:dyDescent="0.2">
      <c r="A352" t="s">
        <v>81</v>
      </c>
      <c r="B352" t="s">
        <v>10</v>
      </c>
      <c r="C352">
        <v>2016</v>
      </c>
      <c r="D352" s="16">
        <f t="shared" si="68"/>
        <v>0</v>
      </c>
      <c r="E352" s="16">
        <f t="shared" si="69"/>
        <v>7189.1422727579375</v>
      </c>
      <c r="F352" s="21">
        <v>7189.1422727579375</v>
      </c>
      <c r="G352" s="1">
        <f t="shared" si="73"/>
        <v>0</v>
      </c>
      <c r="H352" s="1">
        <f t="shared" si="72"/>
        <v>1</v>
      </c>
    </row>
    <row r="353" spans="1:8" x14ac:dyDescent="0.2">
      <c r="A353" t="s">
        <v>81</v>
      </c>
      <c r="B353" t="s">
        <v>11</v>
      </c>
      <c r="C353">
        <v>2010</v>
      </c>
      <c r="D353" s="16">
        <f t="shared" si="68"/>
        <v>0</v>
      </c>
      <c r="E353" s="16">
        <f t="shared" si="69"/>
        <v>4229.1092558861228</v>
      </c>
      <c r="F353" s="21">
        <v>4229.1092558861228</v>
      </c>
      <c r="G353" s="2">
        <v>0</v>
      </c>
      <c r="H353" s="2">
        <f>1-G353</f>
        <v>1</v>
      </c>
    </row>
    <row r="354" spans="1:8" x14ac:dyDescent="0.2">
      <c r="A354" t="s">
        <v>81</v>
      </c>
      <c r="B354" t="s">
        <v>11</v>
      </c>
      <c r="C354">
        <v>2011</v>
      </c>
      <c r="D354" s="16">
        <f t="shared" si="68"/>
        <v>0</v>
      </c>
      <c r="E354" s="16">
        <f t="shared" si="69"/>
        <v>8604.8477212930757</v>
      </c>
      <c r="F354" s="21">
        <v>8604.8477212930757</v>
      </c>
      <c r="G354" s="1">
        <f>G353</f>
        <v>0</v>
      </c>
      <c r="H354" s="1">
        <f t="shared" ref="H354:H358" si="74">H353</f>
        <v>1</v>
      </c>
    </row>
    <row r="355" spans="1:8" x14ac:dyDescent="0.2">
      <c r="A355" t="s">
        <v>81</v>
      </c>
      <c r="B355" t="s">
        <v>11</v>
      </c>
      <c r="C355">
        <v>2012</v>
      </c>
      <c r="D355" s="16">
        <f t="shared" si="68"/>
        <v>0</v>
      </c>
      <c r="E355" s="16">
        <f t="shared" si="69"/>
        <v>8428.8926698680789</v>
      </c>
      <c r="F355" s="21">
        <v>8428.8926698680789</v>
      </c>
      <c r="G355" s="1">
        <f t="shared" ref="G355:G358" si="75">G354</f>
        <v>0</v>
      </c>
      <c r="H355" s="1">
        <f t="shared" si="74"/>
        <v>1</v>
      </c>
    </row>
    <row r="356" spans="1:8" x14ac:dyDescent="0.2">
      <c r="A356" t="s">
        <v>81</v>
      </c>
      <c r="B356" t="s">
        <v>11</v>
      </c>
      <c r="C356">
        <v>2013</v>
      </c>
      <c r="D356" s="16">
        <f t="shared" si="68"/>
        <v>0</v>
      </c>
      <c r="E356" s="16">
        <f t="shared" si="69"/>
        <v>8033.6664152146841</v>
      </c>
      <c r="F356" s="21">
        <v>8033.6664152146841</v>
      </c>
      <c r="G356" s="1">
        <f t="shared" si="75"/>
        <v>0</v>
      </c>
      <c r="H356" s="1">
        <f t="shared" si="74"/>
        <v>1</v>
      </c>
    </row>
    <row r="357" spans="1:8" x14ac:dyDescent="0.2">
      <c r="A357" t="s">
        <v>81</v>
      </c>
      <c r="B357" t="s">
        <v>11</v>
      </c>
      <c r="C357">
        <v>2015</v>
      </c>
      <c r="D357" s="16">
        <f t="shared" si="68"/>
        <v>0</v>
      </c>
      <c r="E357" s="16">
        <f t="shared" si="69"/>
        <v>10018.945198800389</v>
      </c>
      <c r="F357" s="21">
        <v>10018.945198800389</v>
      </c>
      <c r="G357" s="1">
        <f t="shared" si="75"/>
        <v>0</v>
      </c>
      <c r="H357" s="1">
        <f t="shared" si="74"/>
        <v>1</v>
      </c>
    </row>
    <row r="358" spans="1:8" x14ac:dyDescent="0.2">
      <c r="A358" t="s">
        <v>81</v>
      </c>
      <c r="B358" t="s">
        <v>11</v>
      </c>
      <c r="C358">
        <v>2016</v>
      </c>
      <c r="D358" s="16">
        <f t="shared" si="68"/>
        <v>0</v>
      </c>
      <c r="E358" s="16">
        <f t="shared" si="69"/>
        <v>8924.2034491852337</v>
      </c>
      <c r="F358" s="21">
        <v>8924.2034491852337</v>
      </c>
      <c r="G358" s="1">
        <f t="shared" si="75"/>
        <v>0</v>
      </c>
      <c r="H358" s="1">
        <f t="shared" si="74"/>
        <v>1</v>
      </c>
    </row>
    <row r="359" spans="1:8" x14ac:dyDescent="0.2">
      <c r="A359" t="s">
        <v>81</v>
      </c>
      <c r="B359" t="s">
        <v>12</v>
      </c>
      <c r="C359">
        <v>2010</v>
      </c>
      <c r="D359" s="16">
        <f t="shared" si="68"/>
        <v>393.57029616137083</v>
      </c>
      <c r="E359" s="16">
        <f t="shared" si="69"/>
        <v>0</v>
      </c>
      <c r="F359" s="21">
        <v>393.57029616137083</v>
      </c>
      <c r="G359" s="2">
        <v>1</v>
      </c>
      <c r="H359" s="2">
        <v>0</v>
      </c>
    </row>
    <row r="360" spans="1:8" x14ac:dyDescent="0.2">
      <c r="A360" t="s">
        <v>81</v>
      </c>
      <c r="B360" t="s">
        <v>12</v>
      </c>
      <c r="C360">
        <v>2011</v>
      </c>
      <c r="D360" s="16">
        <f t="shared" si="68"/>
        <v>800.78623208404622</v>
      </c>
      <c r="E360" s="16">
        <f t="shared" si="69"/>
        <v>0</v>
      </c>
      <c r="F360" s="21">
        <v>800.78623208404622</v>
      </c>
      <c r="G360" s="1">
        <f>G359</f>
        <v>1</v>
      </c>
      <c r="H360" s="1">
        <f t="shared" ref="H360:H364" si="76">H359</f>
        <v>0</v>
      </c>
    </row>
    <row r="361" spans="1:8" x14ac:dyDescent="0.2">
      <c r="A361" t="s">
        <v>81</v>
      </c>
      <c r="B361" t="s">
        <v>12</v>
      </c>
      <c r="C361">
        <v>2012</v>
      </c>
      <c r="D361" s="16">
        <f t="shared" si="68"/>
        <v>784.41146437048076</v>
      </c>
      <c r="E361" s="16">
        <f t="shared" si="69"/>
        <v>0</v>
      </c>
      <c r="F361" s="21">
        <v>784.41146437048076</v>
      </c>
      <c r="G361" s="1">
        <f t="shared" ref="G361:G364" si="77">G360</f>
        <v>1</v>
      </c>
      <c r="H361" s="1">
        <f t="shared" si="76"/>
        <v>0</v>
      </c>
    </row>
    <row r="362" spans="1:8" x14ac:dyDescent="0.2">
      <c r="A362" t="s">
        <v>81</v>
      </c>
      <c r="B362" t="s">
        <v>12</v>
      </c>
      <c r="C362">
        <v>2013</v>
      </c>
      <c r="D362" s="16">
        <f t="shared" si="68"/>
        <v>747.63083169276251</v>
      </c>
      <c r="E362" s="16">
        <f t="shared" si="69"/>
        <v>0</v>
      </c>
      <c r="F362" s="21">
        <v>747.63083169276251</v>
      </c>
      <c r="G362" s="1">
        <f t="shared" si="77"/>
        <v>1</v>
      </c>
      <c r="H362" s="1">
        <f t="shared" si="76"/>
        <v>0</v>
      </c>
    </row>
    <row r="363" spans="1:8" x14ac:dyDescent="0.2">
      <c r="A363" t="s">
        <v>81</v>
      </c>
      <c r="B363" t="s">
        <v>12</v>
      </c>
      <c r="C363">
        <v>2015</v>
      </c>
      <c r="D363" s="16">
        <f t="shared" si="68"/>
        <v>932.38528269949029</v>
      </c>
      <c r="E363" s="16">
        <f t="shared" si="69"/>
        <v>0</v>
      </c>
      <c r="F363" s="21">
        <v>932.38528269949029</v>
      </c>
      <c r="G363" s="1">
        <f t="shared" si="77"/>
        <v>1</v>
      </c>
      <c r="H363" s="1">
        <f t="shared" si="76"/>
        <v>0</v>
      </c>
    </row>
    <row r="364" spans="1:8" x14ac:dyDescent="0.2">
      <c r="A364" t="s">
        <v>81</v>
      </c>
      <c r="B364" t="s">
        <v>12</v>
      </c>
      <c r="C364">
        <v>2016</v>
      </c>
      <c r="D364" s="16">
        <f t="shared" si="68"/>
        <v>830.50618510545644</v>
      </c>
      <c r="E364" s="16">
        <f t="shared" si="69"/>
        <v>0</v>
      </c>
      <c r="F364" s="21">
        <v>830.50618510545644</v>
      </c>
      <c r="G364" s="1">
        <f t="shared" si="77"/>
        <v>1</v>
      </c>
      <c r="H364" s="1">
        <f t="shared" si="76"/>
        <v>0</v>
      </c>
    </row>
    <row r="365" spans="1:8" x14ac:dyDescent="0.2">
      <c r="A365" t="s">
        <v>81</v>
      </c>
      <c r="B365" t="s">
        <v>13</v>
      </c>
      <c r="C365">
        <v>2010</v>
      </c>
      <c r="D365" s="16">
        <f t="shared" si="68"/>
        <v>81.943601160358895</v>
      </c>
      <c r="E365" s="16">
        <f t="shared" si="69"/>
        <v>0</v>
      </c>
      <c r="F365" s="21">
        <v>81.943601160358895</v>
      </c>
      <c r="G365" s="2">
        <v>1</v>
      </c>
      <c r="H365" s="2">
        <v>0</v>
      </c>
    </row>
    <row r="366" spans="1:8" x14ac:dyDescent="0.2">
      <c r="A366" t="s">
        <v>81</v>
      </c>
      <c r="B366" t="s">
        <v>13</v>
      </c>
      <c r="C366">
        <v>2011</v>
      </c>
      <c r="D366" s="16">
        <f t="shared" si="68"/>
        <v>166.72830306710088</v>
      </c>
      <c r="E366" s="16">
        <f t="shared" si="69"/>
        <v>0</v>
      </c>
      <c r="F366" s="21">
        <v>166.72830306710088</v>
      </c>
      <c r="G366" s="1">
        <f>G365</f>
        <v>1</v>
      </c>
      <c r="H366" s="1">
        <f t="shared" ref="H366:H370" si="78">H365</f>
        <v>0</v>
      </c>
    </row>
    <row r="367" spans="1:8" x14ac:dyDescent="0.2">
      <c r="A367" t="s">
        <v>81</v>
      </c>
      <c r="B367" t="s">
        <v>13</v>
      </c>
      <c r="C367">
        <v>2012</v>
      </c>
      <c r="D367" s="16">
        <f t="shared" si="68"/>
        <v>163.31898217144118</v>
      </c>
      <c r="E367" s="16">
        <f t="shared" si="69"/>
        <v>0</v>
      </c>
      <c r="F367" s="21">
        <v>163.31898217144118</v>
      </c>
      <c r="G367" s="1">
        <f t="shared" ref="G367:G370" si="79">G366</f>
        <v>1</v>
      </c>
      <c r="H367" s="1">
        <f t="shared" si="78"/>
        <v>0</v>
      </c>
    </row>
    <row r="368" spans="1:8" x14ac:dyDescent="0.2">
      <c r="A368" t="s">
        <v>81</v>
      </c>
      <c r="B368" t="s">
        <v>13</v>
      </c>
      <c r="C368">
        <v>2013</v>
      </c>
      <c r="D368" s="16">
        <f t="shared" si="68"/>
        <v>155.66104272843799</v>
      </c>
      <c r="E368" s="16">
        <f t="shared" si="69"/>
        <v>0</v>
      </c>
      <c r="F368" s="21">
        <v>155.66104272843799</v>
      </c>
      <c r="G368" s="1">
        <f t="shared" si="79"/>
        <v>1</v>
      </c>
      <c r="H368" s="1">
        <f t="shared" si="78"/>
        <v>0</v>
      </c>
    </row>
    <row r="369" spans="1:9" x14ac:dyDescent="0.2">
      <c r="A369" t="s">
        <v>81</v>
      </c>
      <c r="B369" t="s">
        <v>13</v>
      </c>
      <c r="C369">
        <v>2015</v>
      </c>
      <c r="D369" s="16">
        <f t="shared" si="68"/>
        <v>194.12798292579714</v>
      </c>
      <c r="E369" s="16">
        <f t="shared" si="69"/>
        <v>0</v>
      </c>
      <c r="F369" s="21">
        <v>194.12798292579714</v>
      </c>
      <c r="G369" s="1">
        <f t="shared" si="79"/>
        <v>1</v>
      </c>
      <c r="H369" s="1">
        <f t="shared" si="78"/>
        <v>0</v>
      </c>
    </row>
    <row r="370" spans="1:9" x14ac:dyDescent="0.2">
      <c r="A370" t="s">
        <v>81</v>
      </c>
      <c r="B370" t="s">
        <v>13</v>
      </c>
      <c r="C370">
        <v>2016</v>
      </c>
      <c r="D370" s="16">
        <f t="shared" si="68"/>
        <v>172.91616836243429</v>
      </c>
      <c r="E370" s="16">
        <f t="shared" si="69"/>
        <v>0</v>
      </c>
      <c r="F370" s="21">
        <v>172.91616836243429</v>
      </c>
      <c r="G370" s="1">
        <f t="shared" si="79"/>
        <v>1</v>
      </c>
      <c r="H370" s="1">
        <f t="shared" si="78"/>
        <v>0</v>
      </c>
    </row>
    <row r="371" spans="1:9" x14ac:dyDescent="0.2">
      <c r="A371" t="s">
        <v>74</v>
      </c>
      <c r="B371" t="s">
        <v>0</v>
      </c>
      <c r="C371">
        <v>2010</v>
      </c>
      <c r="D371" s="16">
        <f t="shared" ref="D371:D400" si="80">F371*G371</f>
        <v>0</v>
      </c>
      <c r="E371" s="16">
        <f t="shared" ref="E371:E400" si="81">F371*H371</f>
        <v>4025</v>
      </c>
      <c r="F371" s="21">
        <v>4025</v>
      </c>
      <c r="G371" s="2">
        <f>1-H371</f>
        <v>0</v>
      </c>
      <c r="H371" s="2">
        <v>1</v>
      </c>
    </row>
    <row r="372" spans="1:9" x14ac:dyDescent="0.2">
      <c r="A372" t="s">
        <v>74</v>
      </c>
      <c r="B372" t="s">
        <v>0</v>
      </c>
      <c r="C372">
        <v>2011</v>
      </c>
      <c r="D372" s="16">
        <f t="shared" si="80"/>
        <v>0</v>
      </c>
      <c r="E372" s="16">
        <f t="shared" si="81"/>
        <v>6583</v>
      </c>
      <c r="F372" s="21">
        <v>6583</v>
      </c>
      <c r="G372" s="1">
        <f>G371</f>
        <v>0</v>
      </c>
      <c r="H372" s="1">
        <f t="shared" ref="H372:H376" si="82">H371</f>
        <v>1</v>
      </c>
    </row>
    <row r="373" spans="1:9" x14ac:dyDescent="0.2">
      <c r="A373" t="s">
        <v>74</v>
      </c>
      <c r="B373" t="s">
        <v>0</v>
      </c>
      <c r="C373">
        <v>2012</v>
      </c>
      <c r="D373" s="16">
        <f t="shared" si="80"/>
        <v>0</v>
      </c>
      <c r="E373" s="16">
        <f t="shared" si="81"/>
        <v>7044</v>
      </c>
      <c r="F373" s="21">
        <v>7044</v>
      </c>
      <c r="G373" s="1">
        <f t="shared" ref="G373:G376" si="83">G372</f>
        <v>0</v>
      </c>
      <c r="H373" s="1">
        <f t="shared" si="82"/>
        <v>1</v>
      </c>
    </row>
    <row r="374" spans="1:9" x14ac:dyDescent="0.2">
      <c r="A374" t="s">
        <v>74</v>
      </c>
      <c r="B374" t="s">
        <v>0</v>
      </c>
      <c r="C374">
        <v>2013</v>
      </c>
      <c r="D374" s="16">
        <f t="shared" si="80"/>
        <v>0</v>
      </c>
      <c r="E374" s="16">
        <f t="shared" si="81"/>
        <v>7962</v>
      </c>
      <c r="F374" s="21">
        <v>7962</v>
      </c>
      <c r="G374" s="1">
        <f t="shared" si="83"/>
        <v>0</v>
      </c>
      <c r="H374" s="1">
        <f t="shared" si="82"/>
        <v>1</v>
      </c>
    </row>
    <row r="375" spans="1:9" x14ac:dyDescent="0.2">
      <c r="A375" t="s">
        <v>74</v>
      </c>
      <c r="B375" t="s">
        <v>0</v>
      </c>
      <c r="C375">
        <v>2015</v>
      </c>
      <c r="D375" s="16">
        <f t="shared" si="80"/>
        <v>0</v>
      </c>
      <c r="E375" s="16">
        <f t="shared" si="81"/>
        <v>11389</v>
      </c>
      <c r="F375" s="21">
        <v>11389</v>
      </c>
      <c r="G375" s="1">
        <f t="shared" si="83"/>
        <v>0</v>
      </c>
      <c r="H375" s="1">
        <f t="shared" si="82"/>
        <v>1</v>
      </c>
    </row>
    <row r="376" spans="1:9" x14ac:dyDescent="0.2">
      <c r="A376" t="s">
        <v>74</v>
      </c>
      <c r="B376" t="s">
        <v>0</v>
      </c>
      <c r="C376">
        <v>2016</v>
      </c>
      <c r="D376" s="16">
        <f t="shared" si="80"/>
        <v>0</v>
      </c>
      <c r="E376" s="16">
        <f t="shared" si="81"/>
        <v>6256</v>
      </c>
      <c r="F376" s="21">
        <v>6256</v>
      </c>
      <c r="G376" s="1">
        <f t="shared" si="83"/>
        <v>0</v>
      </c>
      <c r="H376" s="1">
        <f t="shared" si="82"/>
        <v>1</v>
      </c>
    </row>
    <row r="377" spans="1:9" x14ac:dyDescent="0.2">
      <c r="A377" t="s">
        <v>74</v>
      </c>
      <c r="B377" t="s">
        <v>10</v>
      </c>
      <c r="C377">
        <v>2010</v>
      </c>
      <c r="D377" s="16">
        <f t="shared" si="80"/>
        <v>0</v>
      </c>
      <c r="E377" s="16">
        <f t="shared" si="81"/>
        <v>7708</v>
      </c>
      <c r="F377" s="21">
        <f>7708</f>
        <v>7708</v>
      </c>
      <c r="G377" s="2">
        <v>0</v>
      </c>
      <c r="H377" s="2">
        <f>1-G377</f>
        <v>1</v>
      </c>
      <c r="I377" t="s">
        <v>186</v>
      </c>
    </row>
    <row r="378" spans="1:9" x14ac:dyDescent="0.2">
      <c r="A378" t="s">
        <v>74</v>
      </c>
      <c r="B378" t="s">
        <v>10</v>
      </c>
      <c r="C378">
        <v>2011</v>
      </c>
      <c r="D378" s="16">
        <f t="shared" si="80"/>
        <v>0</v>
      </c>
      <c r="E378" s="16">
        <f t="shared" si="81"/>
        <v>19502</v>
      </c>
      <c r="F378" s="21">
        <v>19502</v>
      </c>
      <c r="G378" s="1">
        <f>G377</f>
        <v>0</v>
      </c>
      <c r="H378" s="1">
        <f t="shared" ref="H378:H382" si="84">H377</f>
        <v>1</v>
      </c>
    </row>
    <row r="379" spans="1:9" x14ac:dyDescent="0.2">
      <c r="A379" t="s">
        <v>74</v>
      </c>
      <c r="B379" t="s">
        <v>10</v>
      </c>
      <c r="C379">
        <v>2012</v>
      </c>
      <c r="D379" s="16">
        <f t="shared" si="80"/>
        <v>0</v>
      </c>
      <c r="E379" s="16">
        <f t="shared" si="81"/>
        <v>18138</v>
      </c>
      <c r="F379" s="21">
        <v>18138</v>
      </c>
      <c r="G379" s="1">
        <f t="shared" ref="G379:G382" si="85">G378</f>
        <v>0</v>
      </c>
      <c r="H379" s="1">
        <f t="shared" si="84"/>
        <v>1</v>
      </c>
    </row>
    <row r="380" spans="1:9" x14ac:dyDescent="0.2">
      <c r="A380" t="s">
        <v>74</v>
      </c>
      <c r="B380" t="s">
        <v>10</v>
      </c>
      <c r="C380">
        <v>2013</v>
      </c>
      <c r="D380" s="16">
        <f t="shared" si="80"/>
        <v>0</v>
      </c>
      <c r="E380" s="16">
        <f t="shared" si="81"/>
        <v>15653</v>
      </c>
      <c r="F380" s="21">
        <v>15653</v>
      </c>
      <c r="G380" s="1">
        <f t="shared" si="85"/>
        <v>0</v>
      </c>
      <c r="H380" s="1">
        <f t="shared" si="84"/>
        <v>1</v>
      </c>
    </row>
    <row r="381" spans="1:9" x14ac:dyDescent="0.2">
      <c r="A381" t="s">
        <v>74</v>
      </c>
      <c r="B381" t="s">
        <v>10</v>
      </c>
      <c r="C381">
        <v>2015</v>
      </c>
      <c r="D381" s="16">
        <f t="shared" si="80"/>
        <v>0</v>
      </c>
      <c r="E381" s="16">
        <f t="shared" si="81"/>
        <v>19483</v>
      </c>
      <c r="F381" s="21">
        <v>19483</v>
      </c>
      <c r="G381" s="1">
        <f t="shared" si="85"/>
        <v>0</v>
      </c>
      <c r="H381" s="1">
        <f t="shared" si="84"/>
        <v>1</v>
      </c>
    </row>
    <row r="382" spans="1:9" x14ac:dyDescent="0.2">
      <c r="A382" t="s">
        <v>74</v>
      </c>
      <c r="B382" t="s">
        <v>10</v>
      </c>
      <c r="C382">
        <v>2016</v>
      </c>
      <c r="D382" s="16">
        <f t="shared" si="80"/>
        <v>0</v>
      </c>
      <c r="E382" s="16">
        <f t="shared" si="81"/>
        <v>19982</v>
      </c>
      <c r="F382" s="21">
        <v>19982</v>
      </c>
      <c r="G382" s="1">
        <f t="shared" si="85"/>
        <v>0</v>
      </c>
      <c r="H382" s="1">
        <f t="shared" si="84"/>
        <v>1</v>
      </c>
    </row>
    <row r="383" spans="1:9" x14ac:dyDescent="0.2">
      <c r="A383" t="s">
        <v>74</v>
      </c>
      <c r="B383" t="s">
        <v>11</v>
      </c>
      <c r="C383">
        <v>2010</v>
      </c>
      <c r="D383" s="16">
        <f t="shared" si="80"/>
        <v>160.20000000000002</v>
      </c>
      <c r="E383" s="16">
        <f t="shared" si="81"/>
        <v>17.799999999999997</v>
      </c>
      <c r="F383" s="21">
        <v>178</v>
      </c>
      <c r="G383" s="2">
        <v>0.9</v>
      </c>
      <c r="H383" s="2">
        <f>1-G383</f>
        <v>9.9999999999999978E-2</v>
      </c>
    </row>
    <row r="384" spans="1:9" x14ac:dyDescent="0.2">
      <c r="A384" t="s">
        <v>74</v>
      </c>
      <c r="B384" t="s">
        <v>11</v>
      </c>
      <c r="C384">
        <v>2011</v>
      </c>
      <c r="D384" s="16">
        <f t="shared" si="80"/>
        <v>109.8</v>
      </c>
      <c r="E384" s="16">
        <f t="shared" si="81"/>
        <v>12.199999999999998</v>
      </c>
      <c r="F384" s="21">
        <v>122</v>
      </c>
      <c r="G384" s="1">
        <f>G383</f>
        <v>0.9</v>
      </c>
      <c r="H384" s="1">
        <f t="shared" ref="H384:H388" si="86">H383</f>
        <v>9.9999999999999978E-2</v>
      </c>
    </row>
    <row r="385" spans="1:9" x14ac:dyDescent="0.2">
      <c r="A385" t="s">
        <v>74</v>
      </c>
      <c r="B385" t="s">
        <v>11</v>
      </c>
      <c r="C385">
        <v>2012</v>
      </c>
      <c r="D385" s="16">
        <f t="shared" si="80"/>
        <v>184.5</v>
      </c>
      <c r="E385" s="16">
        <f t="shared" si="81"/>
        <v>20.499999999999996</v>
      </c>
      <c r="F385" s="21">
        <v>205</v>
      </c>
      <c r="G385" s="1">
        <f t="shared" ref="G385:G388" si="87">G384</f>
        <v>0.9</v>
      </c>
      <c r="H385" s="1">
        <f t="shared" si="86"/>
        <v>9.9999999999999978E-2</v>
      </c>
    </row>
    <row r="386" spans="1:9" x14ac:dyDescent="0.2">
      <c r="A386" t="s">
        <v>74</v>
      </c>
      <c r="B386" t="s">
        <v>11</v>
      </c>
      <c r="C386">
        <v>2013</v>
      </c>
      <c r="D386" s="16">
        <f t="shared" si="80"/>
        <v>166.5</v>
      </c>
      <c r="E386" s="16">
        <f t="shared" si="81"/>
        <v>18.499999999999996</v>
      </c>
      <c r="F386" s="21">
        <v>185</v>
      </c>
      <c r="G386" s="1">
        <f t="shared" si="87"/>
        <v>0.9</v>
      </c>
      <c r="H386" s="1">
        <f t="shared" si="86"/>
        <v>9.9999999999999978E-2</v>
      </c>
    </row>
    <row r="387" spans="1:9" x14ac:dyDescent="0.2">
      <c r="A387" t="s">
        <v>74</v>
      </c>
      <c r="B387" t="s">
        <v>11</v>
      </c>
      <c r="C387">
        <v>2015</v>
      </c>
      <c r="D387" s="16">
        <f t="shared" si="80"/>
        <v>362.7</v>
      </c>
      <c r="E387" s="16">
        <f t="shared" si="81"/>
        <v>40.29999999999999</v>
      </c>
      <c r="F387" s="21">
        <v>403</v>
      </c>
      <c r="G387" s="1">
        <f t="shared" si="87"/>
        <v>0.9</v>
      </c>
      <c r="H387" s="1">
        <f t="shared" si="86"/>
        <v>9.9999999999999978E-2</v>
      </c>
    </row>
    <row r="388" spans="1:9" x14ac:dyDescent="0.2">
      <c r="A388" t="s">
        <v>74</v>
      </c>
      <c r="B388" t="s">
        <v>11</v>
      </c>
      <c r="C388">
        <v>2016</v>
      </c>
      <c r="D388" s="16">
        <f t="shared" si="80"/>
        <v>734.4</v>
      </c>
      <c r="E388" s="16">
        <f t="shared" si="81"/>
        <v>81.59999999999998</v>
      </c>
      <c r="F388" s="21">
        <v>816</v>
      </c>
      <c r="G388" s="1">
        <f t="shared" si="87"/>
        <v>0.9</v>
      </c>
      <c r="H388" s="1">
        <f t="shared" si="86"/>
        <v>9.9999999999999978E-2</v>
      </c>
    </row>
    <row r="389" spans="1:9" x14ac:dyDescent="0.2">
      <c r="A389" t="s">
        <v>74</v>
      </c>
      <c r="B389" t="s">
        <v>12</v>
      </c>
      <c r="C389">
        <v>2010</v>
      </c>
      <c r="D389" s="16">
        <f t="shared" si="80"/>
        <v>350</v>
      </c>
      <c r="E389" s="16">
        <f t="shared" si="81"/>
        <v>0</v>
      </c>
      <c r="F389" s="21">
        <v>350</v>
      </c>
      <c r="G389" s="42">
        <v>1</v>
      </c>
      <c r="H389" s="42">
        <f>1-G389</f>
        <v>0</v>
      </c>
    </row>
    <row r="390" spans="1:9" x14ac:dyDescent="0.2">
      <c r="A390" t="s">
        <v>74</v>
      </c>
      <c r="B390" t="s">
        <v>12</v>
      </c>
      <c r="C390">
        <v>2011</v>
      </c>
      <c r="D390" s="16">
        <f t="shared" si="80"/>
        <v>401</v>
      </c>
      <c r="E390" s="16">
        <f t="shared" si="81"/>
        <v>0</v>
      </c>
      <c r="F390" s="21">
        <v>401</v>
      </c>
      <c r="G390" s="43">
        <f>G389</f>
        <v>1</v>
      </c>
      <c r="H390" s="43">
        <f t="shared" ref="H390:H394" si="88">H389</f>
        <v>0</v>
      </c>
    </row>
    <row r="391" spans="1:9" x14ac:dyDescent="0.2">
      <c r="A391" t="s">
        <v>74</v>
      </c>
      <c r="B391" t="s">
        <v>12</v>
      </c>
      <c r="C391">
        <v>2012</v>
      </c>
      <c r="D391" s="16">
        <f t="shared" si="80"/>
        <v>359</v>
      </c>
      <c r="E391" s="16">
        <f t="shared" si="81"/>
        <v>0</v>
      </c>
      <c r="F391" s="21">
        <v>359</v>
      </c>
      <c r="G391" s="43">
        <f t="shared" ref="G391:G394" si="89">G390</f>
        <v>1</v>
      </c>
      <c r="H391" s="43">
        <f t="shared" si="88"/>
        <v>0</v>
      </c>
    </row>
    <row r="392" spans="1:9" x14ac:dyDescent="0.2">
      <c r="A392" t="s">
        <v>74</v>
      </c>
      <c r="B392" t="s">
        <v>12</v>
      </c>
      <c r="C392">
        <v>2013</v>
      </c>
      <c r="D392" s="16">
        <f t="shared" si="80"/>
        <v>276</v>
      </c>
      <c r="E392" s="16">
        <f t="shared" si="81"/>
        <v>0</v>
      </c>
      <c r="F392" s="21">
        <v>276</v>
      </c>
      <c r="G392" s="43">
        <f t="shared" si="89"/>
        <v>1</v>
      </c>
      <c r="H392" s="43">
        <f t="shared" si="88"/>
        <v>0</v>
      </c>
    </row>
    <row r="393" spans="1:9" x14ac:dyDescent="0.2">
      <c r="A393" t="s">
        <v>74</v>
      </c>
      <c r="B393" t="s">
        <v>12</v>
      </c>
      <c r="C393">
        <v>2015</v>
      </c>
      <c r="D393" s="16">
        <f t="shared" si="80"/>
        <v>487</v>
      </c>
      <c r="E393" s="16">
        <f t="shared" si="81"/>
        <v>0</v>
      </c>
      <c r="F393" s="21">
        <v>487</v>
      </c>
      <c r="G393" s="43">
        <f t="shared" si="89"/>
        <v>1</v>
      </c>
      <c r="H393" s="43">
        <f t="shared" si="88"/>
        <v>0</v>
      </c>
    </row>
    <row r="394" spans="1:9" x14ac:dyDescent="0.2">
      <c r="A394" t="s">
        <v>74</v>
      </c>
      <c r="B394" t="s">
        <v>12</v>
      </c>
      <c r="C394">
        <v>2016</v>
      </c>
      <c r="D394" s="16">
        <f t="shared" si="80"/>
        <v>691</v>
      </c>
      <c r="E394" s="16">
        <f t="shared" si="81"/>
        <v>0</v>
      </c>
      <c r="F394" s="21">
        <v>691</v>
      </c>
      <c r="G394" s="43">
        <f t="shared" si="89"/>
        <v>1</v>
      </c>
      <c r="H394" s="43">
        <f t="shared" si="88"/>
        <v>0</v>
      </c>
    </row>
    <row r="395" spans="1:9" x14ac:dyDescent="0.2">
      <c r="A395" t="s">
        <v>74</v>
      </c>
      <c r="B395" t="s">
        <v>13</v>
      </c>
      <c r="C395">
        <v>2010</v>
      </c>
      <c r="D395" s="16">
        <f t="shared" si="80"/>
        <v>691.6</v>
      </c>
      <c r="E395" s="16">
        <f t="shared" si="81"/>
        <v>2766.4</v>
      </c>
      <c r="F395" s="21">
        <v>3458</v>
      </c>
      <c r="G395" s="42">
        <v>0.2</v>
      </c>
      <c r="H395" s="42">
        <f>1-G395</f>
        <v>0.8</v>
      </c>
      <c r="I395" t="s">
        <v>227</v>
      </c>
    </row>
    <row r="396" spans="1:9" x14ac:dyDescent="0.2">
      <c r="A396" t="s">
        <v>74</v>
      </c>
      <c r="B396" t="s">
        <v>13</v>
      </c>
      <c r="C396">
        <v>2011</v>
      </c>
      <c r="D396" s="16">
        <f t="shared" si="80"/>
        <v>1075</v>
      </c>
      <c r="E396" s="16">
        <f t="shared" si="81"/>
        <v>4300</v>
      </c>
      <c r="F396" s="21">
        <v>5375</v>
      </c>
      <c r="G396" s="43">
        <f>G395</f>
        <v>0.2</v>
      </c>
      <c r="H396" s="43">
        <f t="shared" ref="H396:H400" si="90">H395</f>
        <v>0.8</v>
      </c>
    </row>
    <row r="397" spans="1:9" x14ac:dyDescent="0.2">
      <c r="A397" t="s">
        <v>74</v>
      </c>
      <c r="B397" t="s">
        <v>13</v>
      </c>
      <c r="C397">
        <v>2012</v>
      </c>
      <c r="D397" s="16">
        <f t="shared" si="80"/>
        <v>1116.6000000000001</v>
      </c>
      <c r="E397" s="16">
        <f t="shared" si="81"/>
        <v>4466.4000000000005</v>
      </c>
      <c r="F397" s="21">
        <v>5583</v>
      </c>
      <c r="G397" s="43">
        <f t="shared" ref="G397:G400" si="91">G396</f>
        <v>0.2</v>
      </c>
      <c r="H397" s="43">
        <f t="shared" si="90"/>
        <v>0.8</v>
      </c>
    </row>
    <row r="398" spans="1:9" x14ac:dyDescent="0.2">
      <c r="A398" t="s">
        <v>74</v>
      </c>
      <c r="B398" t="s">
        <v>13</v>
      </c>
      <c r="C398">
        <v>2013</v>
      </c>
      <c r="D398" s="16">
        <f t="shared" si="80"/>
        <v>1156.8</v>
      </c>
      <c r="E398" s="16">
        <f t="shared" si="81"/>
        <v>4627.2</v>
      </c>
      <c r="F398" s="21">
        <v>5784</v>
      </c>
      <c r="G398" s="43">
        <f t="shared" si="91"/>
        <v>0.2</v>
      </c>
      <c r="H398" s="43">
        <f t="shared" si="90"/>
        <v>0.8</v>
      </c>
    </row>
    <row r="399" spans="1:9" x14ac:dyDescent="0.2">
      <c r="A399" t="s">
        <v>74</v>
      </c>
      <c r="B399" t="s">
        <v>13</v>
      </c>
      <c r="C399">
        <v>2015</v>
      </c>
      <c r="D399" s="16">
        <f t="shared" si="80"/>
        <v>1095.4000000000001</v>
      </c>
      <c r="E399" s="16">
        <f t="shared" si="81"/>
        <v>4381.6000000000004</v>
      </c>
      <c r="F399" s="21">
        <v>5477</v>
      </c>
      <c r="G399" s="43">
        <f t="shared" si="91"/>
        <v>0.2</v>
      </c>
      <c r="H399" s="43">
        <f t="shared" si="90"/>
        <v>0.8</v>
      </c>
    </row>
    <row r="400" spans="1:9" x14ac:dyDescent="0.2">
      <c r="A400" t="s">
        <v>74</v>
      </c>
      <c r="B400" t="s">
        <v>13</v>
      </c>
      <c r="C400">
        <v>2016</v>
      </c>
      <c r="D400" s="16">
        <f t="shared" si="80"/>
        <v>1085</v>
      </c>
      <c r="E400" s="16">
        <f t="shared" si="81"/>
        <v>4340</v>
      </c>
      <c r="F400" s="21">
        <v>5425</v>
      </c>
      <c r="G400" s="43">
        <f t="shared" si="91"/>
        <v>0.2</v>
      </c>
      <c r="H400" s="43">
        <f t="shared" si="90"/>
        <v>0.8</v>
      </c>
    </row>
    <row r="401" spans="1:9" x14ac:dyDescent="0.2">
      <c r="A401" t="s">
        <v>63</v>
      </c>
      <c r="B401" t="s">
        <v>0</v>
      </c>
      <c r="C401">
        <v>2013</v>
      </c>
      <c r="D401">
        <f>F401*G401</f>
        <v>0</v>
      </c>
      <c r="E401">
        <f>F401*H401</f>
        <v>628586</v>
      </c>
      <c r="F401" s="21">
        <f>314293*2</f>
        <v>628586</v>
      </c>
      <c r="G401" s="1">
        <f>1-H401</f>
        <v>0</v>
      </c>
      <c r="H401" s="2">
        <v>1</v>
      </c>
      <c r="I401" t="s">
        <v>192</v>
      </c>
    </row>
    <row r="402" spans="1:9" x14ac:dyDescent="0.2">
      <c r="A402" t="s">
        <v>63</v>
      </c>
      <c r="B402" t="s">
        <v>0</v>
      </c>
      <c r="C402">
        <v>2014</v>
      </c>
      <c r="D402">
        <f t="shared" ref="D402:D465" si="92">F402*G402</f>
        <v>0</v>
      </c>
      <c r="E402">
        <f t="shared" ref="E402:E465" si="93">F402*H402</f>
        <v>628586</v>
      </c>
      <c r="F402" s="21">
        <f t="shared" ref="F402:F403" si="94">314293*2</f>
        <v>628586</v>
      </c>
      <c r="G402" s="1">
        <f t="shared" ref="G402:G435" si="95">1-H402</f>
        <v>0</v>
      </c>
      <c r="H402" s="2">
        <v>1</v>
      </c>
    </row>
    <row r="403" spans="1:9" x14ac:dyDescent="0.2">
      <c r="A403" t="s">
        <v>63</v>
      </c>
      <c r="B403" t="s">
        <v>0</v>
      </c>
      <c r="C403">
        <v>2015</v>
      </c>
      <c r="D403" s="14">
        <f t="shared" si="92"/>
        <v>0</v>
      </c>
      <c r="E403" s="14">
        <f t="shared" si="93"/>
        <v>628586</v>
      </c>
      <c r="F403" s="21">
        <f t="shared" si="94"/>
        <v>628586</v>
      </c>
      <c r="G403" s="1">
        <f t="shared" si="95"/>
        <v>0</v>
      </c>
      <c r="H403" s="2">
        <v>1</v>
      </c>
    </row>
    <row r="404" spans="1:9" x14ac:dyDescent="0.2">
      <c r="A404" t="s">
        <v>63</v>
      </c>
      <c r="B404" t="s">
        <v>10</v>
      </c>
      <c r="C404">
        <v>2010</v>
      </c>
      <c r="D404" s="14">
        <f t="shared" si="92"/>
        <v>18595.280000000017</v>
      </c>
      <c r="E404" s="14">
        <f t="shared" si="93"/>
        <v>446286.72</v>
      </c>
      <c r="F404" s="16">
        <f>232441*2</f>
        <v>464882</v>
      </c>
      <c r="G404" s="1">
        <f t="shared" si="95"/>
        <v>4.0000000000000036E-2</v>
      </c>
      <c r="H404" s="2">
        <v>0.96</v>
      </c>
      <c r="I404" t="s">
        <v>191</v>
      </c>
    </row>
    <row r="405" spans="1:9" x14ac:dyDescent="0.2">
      <c r="A405" t="s">
        <v>63</v>
      </c>
      <c r="B405" t="s">
        <v>10</v>
      </c>
      <c r="C405">
        <v>2011</v>
      </c>
      <c r="D405" s="14">
        <f t="shared" si="92"/>
        <v>18595.280000000017</v>
      </c>
      <c r="E405" s="14">
        <f t="shared" si="93"/>
        <v>446286.72</v>
      </c>
      <c r="F405" s="16">
        <f>F404</f>
        <v>464882</v>
      </c>
      <c r="G405" s="1">
        <f t="shared" si="95"/>
        <v>4.0000000000000036E-2</v>
      </c>
      <c r="H405" s="2">
        <v>0.96</v>
      </c>
    </row>
    <row r="406" spans="1:9" x14ac:dyDescent="0.2">
      <c r="A406" t="s">
        <v>63</v>
      </c>
      <c r="B406" t="s">
        <v>10</v>
      </c>
      <c r="C406">
        <v>2012</v>
      </c>
      <c r="D406" s="14">
        <f t="shared" si="92"/>
        <v>18595.280000000017</v>
      </c>
      <c r="E406" s="14">
        <f t="shared" si="93"/>
        <v>446286.72</v>
      </c>
      <c r="F406" s="16">
        <f t="shared" ref="F406:F411" si="96">F405</f>
        <v>464882</v>
      </c>
      <c r="G406" s="1">
        <f t="shared" si="95"/>
        <v>4.0000000000000036E-2</v>
      </c>
      <c r="H406" s="2">
        <v>0.96</v>
      </c>
    </row>
    <row r="407" spans="1:9" x14ac:dyDescent="0.2">
      <c r="A407" t="s">
        <v>63</v>
      </c>
      <c r="B407" t="s">
        <v>10</v>
      </c>
      <c r="C407">
        <v>2013</v>
      </c>
      <c r="D407" s="14">
        <f t="shared" si="92"/>
        <v>18595.280000000017</v>
      </c>
      <c r="E407" s="14">
        <f t="shared" si="93"/>
        <v>446286.72</v>
      </c>
      <c r="F407" s="16">
        <f t="shared" si="96"/>
        <v>464882</v>
      </c>
      <c r="G407" s="1">
        <f t="shared" si="95"/>
        <v>4.0000000000000036E-2</v>
      </c>
      <c r="H407" s="2">
        <v>0.96</v>
      </c>
    </row>
    <row r="408" spans="1:9" x14ac:dyDescent="0.2">
      <c r="A408" t="s">
        <v>63</v>
      </c>
      <c r="B408" t="s">
        <v>10</v>
      </c>
      <c r="C408">
        <v>2014</v>
      </c>
      <c r="D408" s="14">
        <f t="shared" si="92"/>
        <v>18595.280000000017</v>
      </c>
      <c r="E408" s="14">
        <f t="shared" si="93"/>
        <v>446286.72</v>
      </c>
      <c r="F408" s="16">
        <f t="shared" si="96"/>
        <v>464882</v>
      </c>
      <c r="G408" s="1">
        <f t="shared" si="95"/>
        <v>4.0000000000000036E-2</v>
      </c>
      <c r="H408" s="2">
        <v>0.96</v>
      </c>
    </row>
    <row r="409" spans="1:9" x14ac:dyDescent="0.2">
      <c r="A409" t="s">
        <v>63</v>
      </c>
      <c r="B409" t="s">
        <v>10</v>
      </c>
      <c r="C409">
        <v>2015</v>
      </c>
      <c r="D409" s="14">
        <f t="shared" si="92"/>
        <v>18595.280000000017</v>
      </c>
      <c r="E409" s="14">
        <f t="shared" si="93"/>
        <v>446286.72</v>
      </c>
      <c r="F409" s="16">
        <f t="shared" si="96"/>
        <v>464882</v>
      </c>
      <c r="G409" s="1">
        <f t="shared" si="95"/>
        <v>4.0000000000000036E-2</v>
      </c>
      <c r="H409" s="2">
        <v>0.96</v>
      </c>
    </row>
    <row r="410" spans="1:9" x14ac:dyDescent="0.2">
      <c r="A410" t="s">
        <v>63</v>
      </c>
      <c r="B410" t="s">
        <v>10</v>
      </c>
      <c r="C410">
        <v>2016</v>
      </c>
      <c r="D410" s="14">
        <f t="shared" si="92"/>
        <v>18595.280000000017</v>
      </c>
      <c r="E410" s="14">
        <f t="shared" si="93"/>
        <v>446286.72</v>
      </c>
      <c r="F410" s="16">
        <f t="shared" si="96"/>
        <v>464882</v>
      </c>
      <c r="G410" s="1">
        <f t="shared" si="95"/>
        <v>4.0000000000000036E-2</v>
      </c>
      <c r="H410" s="2">
        <v>0.96</v>
      </c>
    </row>
    <row r="411" spans="1:9" x14ac:dyDescent="0.2">
      <c r="A411" t="s">
        <v>63</v>
      </c>
      <c r="B411" t="s">
        <v>10</v>
      </c>
      <c r="C411">
        <v>2017</v>
      </c>
      <c r="D411" s="14">
        <f t="shared" si="92"/>
        <v>18595.280000000017</v>
      </c>
      <c r="E411" s="14">
        <f t="shared" si="93"/>
        <v>446286.72</v>
      </c>
      <c r="F411" s="16">
        <f t="shared" si="96"/>
        <v>464882</v>
      </c>
      <c r="G411" s="1">
        <f t="shared" si="95"/>
        <v>4.0000000000000036E-2</v>
      </c>
      <c r="H411" s="2">
        <v>0.96</v>
      </c>
    </row>
    <row r="412" spans="1:9" x14ac:dyDescent="0.2">
      <c r="A412" t="s">
        <v>63</v>
      </c>
      <c r="B412" t="s">
        <v>11</v>
      </c>
      <c r="C412">
        <v>2010</v>
      </c>
      <c r="D412" s="14">
        <f t="shared" si="92"/>
        <v>7726.8262857142863</v>
      </c>
      <c r="E412" s="14">
        <f t="shared" si="93"/>
        <v>13156.488000000001</v>
      </c>
      <c r="F412" s="16">
        <v>20883.314285714288</v>
      </c>
      <c r="G412" s="1">
        <f t="shared" si="95"/>
        <v>0.37</v>
      </c>
      <c r="H412" s="2">
        <v>0.63</v>
      </c>
    </row>
    <row r="413" spans="1:9" x14ac:dyDescent="0.2">
      <c r="A413" t="s">
        <v>63</v>
      </c>
      <c r="B413" t="s">
        <v>11</v>
      </c>
      <c r="C413">
        <v>2011</v>
      </c>
      <c r="D413" s="14">
        <f t="shared" si="92"/>
        <v>7726.8262857142863</v>
      </c>
      <c r="E413" s="14">
        <f t="shared" si="93"/>
        <v>13156.488000000001</v>
      </c>
      <c r="F413" s="16">
        <v>20883.314285714288</v>
      </c>
      <c r="G413" s="1">
        <f t="shared" si="95"/>
        <v>0.37</v>
      </c>
      <c r="H413" s="2">
        <v>0.63</v>
      </c>
    </row>
    <row r="414" spans="1:9" x14ac:dyDescent="0.2">
      <c r="A414" t="s">
        <v>63</v>
      </c>
      <c r="B414" t="s">
        <v>11</v>
      </c>
      <c r="C414">
        <v>2012</v>
      </c>
      <c r="D414" s="14">
        <f t="shared" si="92"/>
        <v>7726.8262857142863</v>
      </c>
      <c r="E414" s="14">
        <f t="shared" si="93"/>
        <v>13156.488000000001</v>
      </c>
      <c r="F414" s="16">
        <v>20883.314285714288</v>
      </c>
      <c r="G414" s="1">
        <f t="shared" si="95"/>
        <v>0.37</v>
      </c>
      <c r="H414" s="2">
        <v>0.63</v>
      </c>
    </row>
    <row r="415" spans="1:9" x14ac:dyDescent="0.2">
      <c r="A415" t="s">
        <v>63</v>
      </c>
      <c r="B415" t="s">
        <v>11</v>
      </c>
      <c r="C415">
        <v>2013</v>
      </c>
      <c r="D415" s="14">
        <f t="shared" si="92"/>
        <v>7726.8262857142863</v>
      </c>
      <c r="E415" s="14">
        <f t="shared" si="93"/>
        <v>13156.488000000001</v>
      </c>
      <c r="F415" s="16">
        <v>20883.314285714288</v>
      </c>
      <c r="G415" s="1">
        <f t="shared" si="95"/>
        <v>0.37</v>
      </c>
      <c r="H415" s="2">
        <v>0.63</v>
      </c>
    </row>
    <row r="416" spans="1:9" x14ac:dyDescent="0.2">
      <c r="A416" t="s">
        <v>63</v>
      </c>
      <c r="B416" t="s">
        <v>11</v>
      </c>
      <c r="C416">
        <v>2014</v>
      </c>
      <c r="D416" s="14">
        <f t="shared" si="92"/>
        <v>7726.8262857142863</v>
      </c>
      <c r="E416" s="14">
        <f t="shared" si="93"/>
        <v>13156.488000000001</v>
      </c>
      <c r="F416" s="16">
        <v>20883.314285714288</v>
      </c>
      <c r="G416" s="1">
        <f t="shared" si="95"/>
        <v>0.37</v>
      </c>
      <c r="H416" s="2">
        <v>0.63</v>
      </c>
    </row>
    <row r="417" spans="1:8" x14ac:dyDescent="0.2">
      <c r="A417" t="s">
        <v>63</v>
      </c>
      <c r="B417" t="s">
        <v>11</v>
      </c>
      <c r="C417">
        <v>2015</v>
      </c>
      <c r="D417" s="14">
        <f t="shared" si="92"/>
        <v>7726.8262857142863</v>
      </c>
      <c r="E417" s="14">
        <f t="shared" si="93"/>
        <v>13156.488000000001</v>
      </c>
      <c r="F417" s="16">
        <v>20883.314285714288</v>
      </c>
      <c r="G417" s="1">
        <f t="shared" si="95"/>
        <v>0.37</v>
      </c>
      <c r="H417" s="2">
        <v>0.63</v>
      </c>
    </row>
    <row r="418" spans="1:8" x14ac:dyDescent="0.2">
      <c r="A418" t="s">
        <v>63</v>
      </c>
      <c r="B418" t="s">
        <v>11</v>
      </c>
      <c r="C418">
        <v>2016</v>
      </c>
      <c r="D418" s="14">
        <f t="shared" si="92"/>
        <v>7726.8262857142863</v>
      </c>
      <c r="E418" s="14">
        <f t="shared" si="93"/>
        <v>13156.488000000001</v>
      </c>
      <c r="F418" s="16">
        <v>20883.314285714288</v>
      </c>
      <c r="G418" s="1">
        <f t="shared" si="95"/>
        <v>0.37</v>
      </c>
      <c r="H418" s="2">
        <v>0.63</v>
      </c>
    </row>
    <row r="419" spans="1:8" x14ac:dyDescent="0.2">
      <c r="A419" t="s">
        <v>63</v>
      </c>
      <c r="B419" t="s">
        <v>11</v>
      </c>
      <c r="C419">
        <v>2017</v>
      </c>
      <c r="D419" s="14">
        <f t="shared" si="92"/>
        <v>7726.8262857142863</v>
      </c>
      <c r="E419" s="14">
        <f t="shared" si="93"/>
        <v>13156.488000000001</v>
      </c>
      <c r="F419" s="16">
        <v>20883.314285714288</v>
      </c>
      <c r="G419" s="1">
        <f t="shared" si="95"/>
        <v>0.37</v>
      </c>
      <c r="H419" s="2">
        <v>0.63</v>
      </c>
    </row>
    <row r="420" spans="1:8" x14ac:dyDescent="0.2">
      <c r="A420" t="s">
        <v>63</v>
      </c>
      <c r="B420" t="s">
        <v>12</v>
      </c>
      <c r="C420">
        <v>2010</v>
      </c>
      <c r="D420" s="14">
        <f t="shared" si="92"/>
        <v>24057.578057142859</v>
      </c>
      <c r="E420" s="14">
        <f t="shared" si="93"/>
        <v>1002.3990857142858</v>
      </c>
      <c r="F420" s="16">
        <v>25059.977142857144</v>
      </c>
      <c r="G420" s="1">
        <f t="shared" si="95"/>
        <v>0.96</v>
      </c>
      <c r="H420" s="2">
        <v>0.04</v>
      </c>
    </row>
    <row r="421" spans="1:8" x14ac:dyDescent="0.2">
      <c r="A421" t="s">
        <v>63</v>
      </c>
      <c r="B421" t="s">
        <v>12</v>
      </c>
      <c r="C421">
        <v>2011</v>
      </c>
      <c r="D421" s="14">
        <f t="shared" si="92"/>
        <v>24057.578057142859</v>
      </c>
      <c r="E421" s="14">
        <f t="shared" si="93"/>
        <v>1002.3990857142858</v>
      </c>
      <c r="F421" s="16">
        <v>25059.977142857144</v>
      </c>
      <c r="G421" s="1">
        <f t="shared" si="95"/>
        <v>0.96</v>
      </c>
      <c r="H421" s="2">
        <v>0.04</v>
      </c>
    </row>
    <row r="422" spans="1:8" x14ac:dyDescent="0.2">
      <c r="A422" t="s">
        <v>63</v>
      </c>
      <c r="B422" t="s">
        <v>12</v>
      </c>
      <c r="C422">
        <v>2012</v>
      </c>
      <c r="D422" s="14">
        <f t="shared" si="92"/>
        <v>24057.578057142859</v>
      </c>
      <c r="E422" s="14">
        <f t="shared" si="93"/>
        <v>1002.3990857142858</v>
      </c>
      <c r="F422" s="16">
        <v>25059.977142857144</v>
      </c>
      <c r="G422" s="1">
        <f t="shared" si="95"/>
        <v>0.96</v>
      </c>
      <c r="H422" s="2">
        <v>0.04</v>
      </c>
    </row>
    <row r="423" spans="1:8" x14ac:dyDescent="0.2">
      <c r="A423" t="s">
        <v>63</v>
      </c>
      <c r="B423" t="s">
        <v>12</v>
      </c>
      <c r="C423">
        <v>2013</v>
      </c>
      <c r="D423" s="14">
        <f t="shared" si="92"/>
        <v>24057.578057142859</v>
      </c>
      <c r="E423" s="14">
        <f t="shared" si="93"/>
        <v>1002.3990857142858</v>
      </c>
      <c r="F423" s="16">
        <v>25059.977142857144</v>
      </c>
      <c r="G423" s="1">
        <f t="shared" si="95"/>
        <v>0.96</v>
      </c>
      <c r="H423" s="2">
        <v>0.04</v>
      </c>
    </row>
    <row r="424" spans="1:8" x14ac:dyDescent="0.2">
      <c r="A424" t="s">
        <v>63</v>
      </c>
      <c r="B424" t="s">
        <v>12</v>
      </c>
      <c r="C424">
        <v>2014</v>
      </c>
      <c r="D424" s="14">
        <f t="shared" si="92"/>
        <v>24057.578057142859</v>
      </c>
      <c r="E424" s="14">
        <f t="shared" si="93"/>
        <v>1002.3990857142858</v>
      </c>
      <c r="F424" s="16">
        <v>25059.977142857144</v>
      </c>
      <c r="G424" s="1">
        <f t="shared" si="95"/>
        <v>0.96</v>
      </c>
      <c r="H424" s="2">
        <v>0.04</v>
      </c>
    </row>
    <row r="425" spans="1:8" x14ac:dyDescent="0.2">
      <c r="A425" t="s">
        <v>63</v>
      </c>
      <c r="B425" t="s">
        <v>12</v>
      </c>
      <c r="C425">
        <v>2015</v>
      </c>
      <c r="D425" s="14">
        <f t="shared" si="92"/>
        <v>24057.578057142859</v>
      </c>
      <c r="E425" s="14">
        <f t="shared" si="93"/>
        <v>1002.3990857142858</v>
      </c>
      <c r="F425" s="16">
        <v>25059.977142857144</v>
      </c>
      <c r="G425" s="1">
        <f t="shared" si="95"/>
        <v>0.96</v>
      </c>
      <c r="H425" s="2">
        <v>0.04</v>
      </c>
    </row>
    <row r="426" spans="1:8" x14ac:dyDescent="0.2">
      <c r="A426" t="s">
        <v>63</v>
      </c>
      <c r="B426" t="s">
        <v>12</v>
      </c>
      <c r="C426">
        <v>2016</v>
      </c>
      <c r="D426" s="14">
        <f t="shared" si="92"/>
        <v>24057.578057142859</v>
      </c>
      <c r="E426" s="14">
        <f t="shared" si="93"/>
        <v>1002.3990857142858</v>
      </c>
      <c r="F426" s="16">
        <v>25059.977142857144</v>
      </c>
      <c r="G426" s="1">
        <f t="shared" si="95"/>
        <v>0.96</v>
      </c>
      <c r="H426" s="2">
        <v>0.04</v>
      </c>
    </row>
    <row r="427" spans="1:8" x14ac:dyDescent="0.2">
      <c r="A427" t="s">
        <v>63</v>
      </c>
      <c r="B427" t="s">
        <v>12</v>
      </c>
      <c r="C427">
        <v>2017</v>
      </c>
      <c r="D427" s="14">
        <f t="shared" si="92"/>
        <v>24057.578057142859</v>
      </c>
      <c r="E427" s="14">
        <f t="shared" si="93"/>
        <v>1002.3990857142858</v>
      </c>
      <c r="F427" s="16">
        <v>25059.977142857144</v>
      </c>
      <c r="G427" s="1">
        <f t="shared" si="95"/>
        <v>0.96</v>
      </c>
      <c r="H427" s="2">
        <v>0.04</v>
      </c>
    </row>
    <row r="428" spans="1:8" x14ac:dyDescent="0.2">
      <c r="A428" t="s">
        <v>63</v>
      </c>
      <c r="B428" t="s">
        <v>13</v>
      </c>
      <c r="C428">
        <v>2010</v>
      </c>
      <c r="D428" s="14">
        <f t="shared" si="92"/>
        <v>2130.0980571428572</v>
      </c>
      <c r="E428" s="14">
        <f t="shared" si="93"/>
        <v>4134.8962285714288</v>
      </c>
      <c r="F428" s="16">
        <v>6264.994285714286</v>
      </c>
      <c r="G428" s="1">
        <f t="shared" si="95"/>
        <v>0.33999999999999997</v>
      </c>
      <c r="H428" s="2">
        <v>0.66</v>
      </c>
    </row>
    <row r="429" spans="1:8" x14ac:dyDescent="0.2">
      <c r="A429" t="s">
        <v>63</v>
      </c>
      <c r="B429" t="s">
        <v>13</v>
      </c>
      <c r="C429">
        <v>2011</v>
      </c>
      <c r="D429" s="14">
        <f t="shared" si="92"/>
        <v>2130.0980571428572</v>
      </c>
      <c r="E429" s="14">
        <f t="shared" si="93"/>
        <v>4134.8962285714288</v>
      </c>
      <c r="F429" s="16">
        <v>6264.994285714286</v>
      </c>
      <c r="G429" s="1">
        <f t="shared" si="95"/>
        <v>0.33999999999999997</v>
      </c>
      <c r="H429" s="2">
        <v>0.66</v>
      </c>
    </row>
    <row r="430" spans="1:8" x14ac:dyDescent="0.2">
      <c r="A430" t="s">
        <v>63</v>
      </c>
      <c r="B430" t="s">
        <v>13</v>
      </c>
      <c r="C430">
        <v>2012</v>
      </c>
      <c r="D430" s="14">
        <f t="shared" si="92"/>
        <v>2130.0980571428572</v>
      </c>
      <c r="E430" s="14">
        <f t="shared" si="93"/>
        <v>4134.8962285714288</v>
      </c>
      <c r="F430" s="16">
        <v>6264.994285714286</v>
      </c>
      <c r="G430" s="1">
        <f t="shared" si="95"/>
        <v>0.33999999999999997</v>
      </c>
      <c r="H430" s="2">
        <v>0.66</v>
      </c>
    </row>
    <row r="431" spans="1:8" x14ac:dyDescent="0.2">
      <c r="A431" t="s">
        <v>63</v>
      </c>
      <c r="B431" t="s">
        <v>13</v>
      </c>
      <c r="C431">
        <v>2013</v>
      </c>
      <c r="D431" s="14">
        <f t="shared" si="92"/>
        <v>2130.0980571428572</v>
      </c>
      <c r="E431" s="14">
        <f t="shared" si="93"/>
        <v>4134.8962285714288</v>
      </c>
      <c r="F431" s="16">
        <v>6264.994285714286</v>
      </c>
      <c r="G431" s="1">
        <f t="shared" si="95"/>
        <v>0.33999999999999997</v>
      </c>
      <c r="H431" s="2">
        <v>0.66</v>
      </c>
    </row>
    <row r="432" spans="1:8" x14ac:dyDescent="0.2">
      <c r="A432" t="s">
        <v>63</v>
      </c>
      <c r="B432" t="s">
        <v>13</v>
      </c>
      <c r="C432">
        <v>2014</v>
      </c>
      <c r="D432" s="14">
        <f t="shared" si="92"/>
        <v>2130.0980571428572</v>
      </c>
      <c r="E432" s="14">
        <f t="shared" si="93"/>
        <v>4134.8962285714288</v>
      </c>
      <c r="F432" s="16">
        <v>6264.994285714286</v>
      </c>
      <c r="G432" s="1">
        <f t="shared" si="95"/>
        <v>0.33999999999999997</v>
      </c>
      <c r="H432" s="2">
        <v>0.66</v>
      </c>
    </row>
    <row r="433" spans="1:8" x14ac:dyDescent="0.2">
      <c r="A433" t="s">
        <v>63</v>
      </c>
      <c r="B433" t="s">
        <v>13</v>
      </c>
      <c r="C433">
        <v>2015</v>
      </c>
      <c r="D433" s="14">
        <f t="shared" si="92"/>
        <v>2130.0980571428572</v>
      </c>
      <c r="E433" s="14">
        <f t="shared" si="93"/>
        <v>4134.8962285714288</v>
      </c>
      <c r="F433" s="16">
        <v>6264.994285714286</v>
      </c>
      <c r="G433" s="1">
        <f t="shared" si="95"/>
        <v>0.33999999999999997</v>
      </c>
      <c r="H433" s="2">
        <v>0.66</v>
      </c>
    </row>
    <row r="434" spans="1:8" x14ac:dyDescent="0.2">
      <c r="A434" t="s">
        <v>63</v>
      </c>
      <c r="B434" t="s">
        <v>13</v>
      </c>
      <c r="C434">
        <v>2016</v>
      </c>
      <c r="D434" s="14">
        <f t="shared" si="92"/>
        <v>2130.0980571428572</v>
      </c>
      <c r="E434" s="14">
        <f t="shared" si="93"/>
        <v>4134.8962285714288</v>
      </c>
      <c r="F434" s="16">
        <v>6264.994285714286</v>
      </c>
      <c r="G434" s="1">
        <f t="shared" si="95"/>
        <v>0.33999999999999997</v>
      </c>
      <c r="H434" s="2">
        <v>0.66</v>
      </c>
    </row>
    <row r="435" spans="1:8" x14ac:dyDescent="0.2">
      <c r="A435" t="s">
        <v>63</v>
      </c>
      <c r="B435" t="s">
        <v>13</v>
      </c>
      <c r="C435">
        <v>2017</v>
      </c>
      <c r="D435" s="14">
        <f t="shared" si="92"/>
        <v>2130.0980571428572</v>
      </c>
      <c r="E435" s="14">
        <f t="shared" si="93"/>
        <v>4134.8962285714288</v>
      </c>
      <c r="F435" s="16">
        <v>6264.994285714286</v>
      </c>
      <c r="G435" s="1">
        <f t="shared" si="95"/>
        <v>0.33999999999999997</v>
      </c>
      <c r="H435" s="2">
        <v>0.66</v>
      </c>
    </row>
    <row r="436" spans="1:8" x14ac:dyDescent="0.2">
      <c r="A436" t="s">
        <v>77</v>
      </c>
      <c r="B436" t="s">
        <v>0</v>
      </c>
      <c r="C436">
        <v>2010</v>
      </c>
      <c r="D436" s="14">
        <f t="shared" si="92"/>
        <v>0</v>
      </c>
      <c r="E436" s="14">
        <f t="shared" si="93"/>
        <v>2052.75</v>
      </c>
      <c r="F436" s="16">
        <v>2052.75</v>
      </c>
      <c r="G436" s="2">
        <f>1-H436</f>
        <v>0</v>
      </c>
      <c r="H436" s="2">
        <v>1</v>
      </c>
    </row>
    <row r="437" spans="1:8" x14ac:dyDescent="0.2">
      <c r="A437" t="s">
        <v>77</v>
      </c>
      <c r="B437" t="s">
        <v>0</v>
      </c>
      <c r="C437">
        <v>2011</v>
      </c>
      <c r="D437" s="14">
        <f t="shared" si="92"/>
        <v>0</v>
      </c>
      <c r="E437" s="14">
        <f t="shared" si="93"/>
        <v>3357.33</v>
      </c>
      <c r="F437" s="16">
        <v>3357.33</v>
      </c>
      <c r="G437" s="1">
        <f>G436</f>
        <v>0</v>
      </c>
      <c r="H437" s="1">
        <f t="shared" ref="H437:H441" si="97">H436</f>
        <v>1</v>
      </c>
    </row>
    <row r="438" spans="1:8" x14ac:dyDescent="0.2">
      <c r="A438" t="s">
        <v>77</v>
      </c>
      <c r="B438" t="s">
        <v>0</v>
      </c>
      <c r="C438">
        <v>2012</v>
      </c>
      <c r="D438" s="14">
        <f t="shared" si="92"/>
        <v>0</v>
      </c>
      <c r="E438" s="14">
        <f t="shared" si="93"/>
        <v>3592.44</v>
      </c>
      <c r="F438" s="16">
        <v>3592.44</v>
      </c>
      <c r="G438" s="1">
        <f t="shared" ref="G438:G441" si="98">G437</f>
        <v>0</v>
      </c>
      <c r="H438" s="1">
        <f t="shared" si="97"/>
        <v>1</v>
      </c>
    </row>
    <row r="439" spans="1:8" x14ac:dyDescent="0.2">
      <c r="A439" t="s">
        <v>77</v>
      </c>
      <c r="B439" t="s">
        <v>0</v>
      </c>
      <c r="C439">
        <v>2013</v>
      </c>
      <c r="D439" s="14">
        <f t="shared" si="92"/>
        <v>0</v>
      </c>
      <c r="E439" s="14">
        <f t="shared" si="93"/>
        <v>4060.62</v>
      </c>
      <c r="F439" s="16">
        <v>4060.62</v>
      </c>
      <c r="G439" s="1">
        <f t="shared" si="98"/>
        <v>0</v>
      </c>
      <c r="H439" s="1">
        <f t="shared" si="97"/>
        <v>1</v>
      </c>
    </row>
    <row r="440" spans="1:8" x14ac:dyDescent="0.2">
      <c r="A440" t="s">
        <v>77</v>
      </c>
      <c r="B440" t="s">
        <v>0</v>
      </c>
      <c r="C440">
        <v>2015</v>
      </c>
      <c r="D440" s="14">
        <f t="shared" si="92"/>
        <v>0</v>
      </c>
      <c r="E440" s="14">
        <f t="shared" si="93"/>
        <v>5808.39</v>
      </c>
      <c r="F440" s="16">
        <v>5808.39</v>
      </c>
      <c r="G440" s="1">
        <f t="shared" si="98"/>
        <v>0</v>
      </c>
      <c r="H440" s="1">
        <f t="shared" si="97"/>
        <v>1</v>
      </c>
    </row>
    <row r="441" spans="1:8" x14ac:dyDescent="0.2">
      <c r="A441" t="s">
        <v>77</v>
      </c>
      <c r="B441" t="s">
        <v>0</v>
      </c>
      <c r="C441">
        <v>2016</v>
      </c>
      <c r="D441" s="14">
        <f t="shared" si="92"/>
        <v>0</v>
      </c>
      <c r="E441" s="14">
        <f t="shared" si="93"/>
        <v>3190.56</v>
      </c>
      <c r="F441" s="16">
        <v>3190.56</v>
      </c>
      <c r="G441" s="1">
        <f t="shared" si="98"/>
        <v>0</v>
      </c>
      <c r="H441" s="1">
        <f t="shared" si="97"/>
        <v>1</v>
      </c>
    </row>
    <row r="442" spans="1:8" x14ac:dyDescent="0.2">
      <c r="A442" t="s">
        <v>77</v>
      </c>
      <c r="B442" t="s">
        <v>10</v>
      </c>
      <c r="C442">
        <v>2010</v>
      </c>
      <c r="D442" s="14">
        <f t="shared" si="92"/>
        <v>0</v>
      </c>
      <c r="E442" s="14">
        <f t="shared" si="93"/>
        <v>3931.08</v>
      </c>
      <c r="F442" s="16">
        <v>3931.08</v>
      </c>
      <c r="G442" s="2">
        <v>0</v>
      </c>
      <c r="H442" s="2">
        <f>1-G442</f>
        <v>1</v>
      </c>
    </row>
    <row r="443" spans="1:8" x14ac:dyDescent="0.2">
      <c r="A443" t="s">
        <v>77</v>
      </c>
      <c r="B443" t="s">
        <v>10</v>
      </c>
      <c r="C443">
        <v>2011</v>
      </c>
      <c r="D443" s="14">
        <f t="shared" si="92"/>
        <v>0</v>
      </c>
      <c r="E443" s="14">
        <f t="shared" si="93"/>
        <v>9946.02</v>
      </c>
      <c r="F443" s="16">
        <v>9946.02</v>
      </c>
      <c r="G443" s="1">
        <f>G442</f>
        <v>0</v>
      </c>
      <c r="H443" s="1">
        <f t="shared" ref="H443:H447" si="99">H442</f>
        <v>1</v>
      </c>
    </row>
    <row r="444" spans="1:8" x14ac:dyDescent="0.2">
      <c r="A444" t="s">
        <v>77</v>
      </c>
      <c r="B444" t="s">
        <v>10</v>
      </c>
      <c r="C444">
        <v>2012</v>
      </c>
      <c r="D444" s="14">
        <f t="shared" si="92"/>
        <v>0</v>
      </c>
      <c r="E444" s="14">
        <f t="shared" si="93"/>
        <v>9250.380000000001</v>
      </c>
      <c r="F444" s="16">
        <v>9250.380000000001</v>
      </c>
      <c r="G444" s="1">
        <f t="shared" ref="G444:G447" si="100">G443</f>
        <v>0</v>
      </c>
      <c r="H444" s="1">
        <f t="shared" si="99"/>
        <v>1</v>
      </c>
    </row>
    <row r="445" spans="1:8" x14ac:dyDescent="0.2">
      <c r="A445" t="s">
        <v>77</v>
      </c>
      <c r="B445" t="s">
        <v>10</v>
      </c>
      <c r="C445">
        <v>2013</v>
      </c>
      <c r="D445" s="14">
        <f t="shared" si="92"/>
        <v>0</v>
      </c>
      <c r="E445" s="14">
        <f t="shared" si="93"/>
        <v>7983.03</v>
      </c>
      <c r="F445" s="16">
        <v>7983.03</v>
      </c>
      <c r="G445" s="1">
        <f t="shared" si="100"/>
        <v>0</v>
      </c>
      <c r="H445" s="1">
        <f t="shared" si="99"/>
        <v>1</v>
      </c>
    </row>
    <row r="446" spans="1:8" x14ac:dyDescent="0.2">
      <c r="A446" t="s">
        <v>77</v>
      </c>
      <c r="B446" t="s">
        <v>10</v>
      </c>
      <c r="C446">
        <v>2015</v>
      </c>
      <c r="D446" s="14">
        <f t="shared" si="92"/>
        <v>0</v>
      </c>
      <c r="E446" s="14">
        <f t="shared" si="93"/>
        <v>9936.33</v>
      </c>
      <c r="F446" s="16">
        <v>9936.33</v>
      </c>
      <c r="G446" s="1">
        <f t="shared" si="100"/>
        <v>0</v>
      </c>
      <c r="H446" s="1">
        <f t="shared" si="99"/>
        <v>1</v>
      </c>
    </row>
    <row r="447" spans="1:8" x14ac:dyDescent="0.2">
      <c r="A447" t="s">
        <v>77</v>
      </c>
      <c r="B447" t="s">
        <v>10</v>
      </c>
      <c r="C447">
        <v>2016</v>
      </c>
      <c r="D447" s="14">
        <f t="shared" si="92"/>
        <v>0</v>
      </c>
      <c r="E447" s="14">
        <f t="shared" si="93"/>
        <v>10190.82</v>
      </c>
      <c r="F447" s="16">
        <v>10190.82</v>
      </c>
      <c r="G447" s="1">
        <f t="shared" si="100"/>
        <v>0</v>
      </c>
      <c r="H447" s="1">
        <f t="shared" si="99"/>
        <v>1</v>
      </c>
    </row>
    <row r="448" spans="1:8" x14ac:dyDescent="0.2">
      <c r="A448" t="s">
        <v>77</v>
      </c>
      <c r="B448" t="s">
        <v>11</v>
      </c>
      <c r="C448">
        <v>2010</v>
      </c>
      <c r="D448" s="14">
        <f t="shared" si="92"/>
        <v>94.518000000000001</v>
      </c>
      <c r="E448" s="14">
        <f t="shared" si="93"/>
        <v>10.501999999999997</v>
      </c>
      <c r="F448" s="16">
        <v>105.02</v>
      </c>
      <c r="G448" s="2">
        <v>0.9</v>
      </c>
      <c r="H448" s="2">
        <f>1-G448</f>
        <v>9.9999999999999978E-2</v>
      </c>
    </row>
    <row r="449" spans="1:8" x14ac:dyDescent="0.2">
      <c r="A449" t="s">
        <v>77</v>
      </c>
      <c r="B449" t="s">
        <v>11</v>
      </c>
      <c r="C449">
        <v>2011</v>
      </c>
      <c r="D449" s="14">
        <f t="shared" si="92"/>
        <v>64.781999999999996</v>
      </c>
      <c r="E449" s="14">
        <f t="shared" si="93"/>
        <v>7.1979999999999977</v>
      </c>
      <c r="F449" s="16">
        <v>71.97999999999999</v>
      </c>
      <c r="G449" s="1">
        <f>G448</f>
        <v>0.9</v>
      </c>
      <c r="H449" s="1">
        <f t="shared" ref="H449:H453" si="101">H448</f>
        <v>9.9999999999999978E-2</v>
      </c>
    </row>
    <row r="450" spans="1:8" x14ac:dyDescent="0.2">
      <c r="A450" t="s">
        <v>77</v>
      </c>
      <c r="B450" t="s">
        <v>11</v>
      </c>
      <c r="C450">
        <v>2012</v>
      </c>
      <c r="D450" s="14">
        <f t="shared" si="92"/>
        <v>108.85499999999999</v>
      </c>
      <c r="E450" s="14">
        <f t="shared" si="93"/>
        <v>12.094999999999995</v>
      </c>
      <c r="F450" s="16">
        <v>120.94999999999999</v>
      </c>
      <c r="G450" s="1">
        <f t="shared" ref="G450:G453" si="102">G449</f>
        <v>0.9</v>
      </c>
      <c r="H450" s="1">
        <f t="shared" si="101"/>
        <v>9.9999999999999978E-2</v>
      </c>
    </row>
    <row r="451" spans="1:8" x14ac:dyDescent="0.2">
      <c r="A451" t="s">
        <v>77</v>
      </c>
      <c r="B451" t="s">
        <v>11</v>
      </c>
      <c r="C451">
        <v>2013</v>
      </c>
      <c r="D451" s="14">
        <f t="shared" si="92"/>
        <v>98.234999999999999</v>
      </c>
      <c r="E451" s="14">
        <f t="shared" si="93"/>
        <v>10.914999999999997</v>
      </c>
      <c r="F451" s="16">
        <v>109.14999999999999</v>
      </c>
      <c r="G451" s="1">
        <f t="shared" si="102"/>
        <v>0.9</v>
      </c>
      <c r="H451" s="1">
        <f t="shared" si="101"/>
        <v>9.9999999999999978E-2</v>
      </c>
    </row>
    <row r="452" spans="1:8" x14ac:dyDescent="0.2">
      <c r="A452" t="s">
        <v>77</v>
      </c>
      <c r="B452" t="s">
        <v>11</v>
      </c>
      <c r="C452">
        <v>2015</v>
      </c>
      <c r="D452" s="14">
        <f t="shared" si="92"/>
        <v>213.99299999999999</v>
      </c>
      <c r="E452" s="14">
        <f t="shared" si="93"/>
        <v>23.776999999999994</v>
      </c>
      <c r="F452" s="16">
        <v>237.76999999999998</v>
      </c>
      <c r="G452" s="1">
        <f t="shared" si="102"/>
        <v>0.9</v>
      </c>
      <c r="H452" s="1">
        <f t="shared" si="101"/>
        <v>9.9999999999999978E-2</v>
      </c>
    </row>
    <row r="453" spans="1:8" x14ac:dyDescent="0.2">
      <c r="A453" t="s">
        <v>77</v>
      </c>
      <c r="B453" t="s">
        <v>11</v>
      </c>
      <c r="C453">
        <v>2016</v>
      </c>
      <c r="D453" s="14">
        <f t="shared" si="92"/>
        <v>433.29599999999999</v>
      </c>
      <c r="E453" s="14">
        <f t="shared" si="93"/>
        <v>48.143999999999991</v>
      </c>
      <c r="F453" s="16">
        <v>481.44</v>
      </c>
      <c r="G453" s="1">
        <f t="shared" si="102"/>
        <v>0.9</v>
      </c>
      <c r="H453" s="1">
        <f t="shared" si="101"/>
        <v>9.9999999999999978E-2</v>
      </c>
    </row>
    <row r="454" spans="1:8" x14ac:dyDescent="0.2">
      <c r="A454" t="s">
        <v>77</v>
      </c>
      <c r="B454" t="s">
        <v>12</v>
      </c>
      <c r="C454">
        <v>2010</v>
      </c>
      <c r="D454" s="14">
        <f t="shared" si="92"/>
        <v>206.5</v>
      </c>
      <c r="E454" s="14">
        <f t="shared" si="93"/>
        <v>0</v>
      </c>
      <c r="F454" s="16">
        <v>206.5</v>
      </c>
      <c r="G454" s="42">
        <v>1</v>
      </c>
      <c r="H454" s="42">
        <f>1-G454</f>
        <v>0</v>
      </c>
    </row>
    <row r="455" spans="1:8" x14ac:dyDescent="0.2">
      <c r="A455" t="s">
        <v>77</v>
      </c>
      <c r="B455" t="s">
        <v>12</v>
      </c>
      <c r="C455">
        <v>2011</v>
      </c>
      <c r="D455" s="14">
        <f t="shared" si="92"/>
        <v>236.58999999999997</v>
      </c>
      <c r="E455" s="14">
        <f t="shared" si="93"/>
        <v>0</v>
      </c>
      <c r="F455" s="16">
        <v>236.58999999999997</v>
      </c>
      <c r="G455" s="43">
        <f>G454</f>
        <v>1</v>
      </c>
      <c r="H455" s="43">
        <f t="shared" ref="H455:H459" si="103">H454</f>
        <v>0</v>
      </c>
    </row>
    <row r="456" spans="1:8" x14ac:dyDescent="0.2">
      <c r="A456" t="s">
        <v>77</v>
      </c>
      <c r="B456" t="s">
        <v>12</v>
      </c>
      <c r="C456">
        <v>2012</v>
      </c>
      <c r="D456" s="14">
        <f t="shared" si="92"/>
        <v>211.81</v>
      </c>
      <c r="E456" s="14">
        <f t="shared" si="93"/>
        <v>0</v>
      </c>
      <c r="F456" s="16">
        <v>211.81</v>
      </c>
      <c r="G456" s="43">
        <f t="shared" ref="G456:G459" si="104">G455</f>
        <v>1</v>
      </c>
      <c r="H456" s="43">
        <f t="shared" si="103"/>
        <v>0</v>
      </c>
    </row>
    <row r="457" spans="1:8" x14ac:dyDescent="0.2">
      <c r="A457" t="s">
        <v>77</v>
      </c>
      <c r="B457" t="s">
        <v>12</v>
      </c>
      <c r="C457">
        <v>2013</v>
      </c>
      <c r="D457" s="14">
        <f t="shared" si="92"/>
        <v>162.84</v>
      </c>
      <c r="E457" s="14">
        <f t="shared" si="93"/>
        <v>0</v>
      </c>
      <c r="F457" s="16">
        <v>162.84</v>
      </c>
      <c r="G457" s="43">
        <f t="shared" si="104"/>
        <v>1</v>
      </c>
      <c r="H457" s="43">
        <f t="shared" si="103"/>
        <v>0</v>
      </c>
    </row>
    <row r="458" spans="1:8" x14ac:dyDescent="0.2">
      <c r="A458" t="s">
        <v>77</v>
      </c>
      <c r="B458" t="s">
        <v>12</v>
      </c>
      <c r="C458">
        <v>2015</v>
      </c>
      <c r="D458" s="14">
        <f t="shared" si="92"/>
        <v>287.33</v>
      </c>
      <c r="E458" s="14">
        <f t="shared" si="93"/>
        <v>0</v>
      </c>
      <c r="F458" s="16">
        <v>287.33</v>
      </c>
      <c r="G458" s="43">
        <f t="shared" si="104"/>
        <v>1</v>
      </c>
      <c r="H458" s="43">
        <f t="shared" si="103"/>
        <v>0</v>
      </c>
    </row>
    <row r="459" spans="1:8" x14ac:dyDescent="0.2">
      <c r="A459" t="s">
        <v>77</v>
      </c>
      <c r="B459" t="s">
        <v>12</v>
      </c>
      <c r="C459">
        <v>2016</v>
      </c>
      <c r="D459" s="14">
        <f t="shared" si="92"/>
        <v>407.69</v>
      </c>
      <c r="E459" s="14">
        <f t="shared" si="93"/>
        <v>0</v>
      </c>
      <c r="F459" s="16">
        <v>407.69</v>
      </c>
      <c r="G459" s="43">
        <f t="shared" si="104"/>
        <v>1</v>
      </c>
      <c r="H459" s="43">
        <f t="shared" si="103"/>
        <v>0</v>
      </c>
    </row>
    <row r="460" spans="1:8" x14ac:dyDescent="0.2">
      <c r="A460" t="s">
        <v>77</v>
      </c>
      <c r="B460" t="s">
        <v>13</v>
      </c>
      <c r="C460">
        <v>2010</v>
      </c>
      <c r="D460" s="14">
        <f t="shared" si="92"/>
        <v>637.13650000000007</v>
      </c>
      <c r="E460" s="14">
        <f t="shared" si="93"/>
        <v>313.81349999999998</v>
      </c>
      <c r="F460" s="16">
        <v>950.95</v>
      </c>
      <c r="G460" s="42">
        <v>0.67</v>
      </c>
      <c r="H460" s="42">
        <f>1-G460</f>
        <v>0.32999999999999996</v>
      </c>
    </row>
    <row r="461" spans="1:8" x14ac:dyDescent="0.2">
      <c r="A461" t="s">
        <v>77</v>
      </c>
      <c r="B461" t="s">
        <v>13</v>
      </c>
      <c r="C461">
        <v>2011</v>
      </c>
      <c r="D461" s="14">
        <f t="shared" si="92"/>
        <v>990.34375000000023</v>
      </c>
      <c r="E461" s="14">
        <f t="shared" si="93"/>
        <v>487.78125</v>
      </c>
      <c r="F461" s="16">
        <v>1478.1250000000002</v>
      </c>
      <c r="G461" s="43">
        <f>G460</f>
        <v>0.67</v>
      </c>
      <c r="H461" s="43">
        <f t="shared" ref="H461:H465" si="105">H460</f>
        <v>0.32999999999999996</v>
      </c>
    </row>
    <row r="462" spans="1:8" x14ac:dyDescent="0.2">
      <c r="A462" t="s">
        <v>77</v>
      </c>
      <c r="B462" t="s">
        <v>13</v>
      </c>
      <c r="C462">
        <v>2012</v>
      </c>
      <c r="D462" s="14">
        <f t="shared" si="92"/>
        <v>1028.6677500000001</v>
      </c>
      <c r="E462" s="14">
        <f t="shared" si="93"/>
        <v>506.65724999999998</v>
      </c>
      <c r="F462" s="16">
        <v>1535.325</v>
      </c>
      <c r="G462" s="43">
        <f t="shared" ref="G462:G465" si="106">G461</f>
        <v>0.67</v>
      </c>
      <c r="H462" s="43">
        <f t="shared" si="105"/>
        <v>0.32999999999999996</v>
      </c>
    </row>
    <row r="463" spans="1:8" x14ac:dyDescent="0.2">
      <c r="A463" t="s">
        <v>77</v>
      </c>
      <c r="B463" t="s">
        <v>13</v>
      </c>
      <c r="C463">
        <v>2013</v>
      </c>
      <c r="D463" s="14">
        <f t="shared" si="92"/>
        <v>1065.7020000000002</v>
      </c>
      <c r="E463" s="14">
        <f t="shared" si="93"/>
        <v>524.89800000000002</v>
      </c>
      <c r="F463" s="16">
        <v>1590.6000000000001</v>
      </c>
      <c r="G463" s="43">
        <f t="shared" si="106"/>
        <v>0.67</v>
      </c>
      <c r="H463" s="43">
        <f t="shared" si="105"/>
        <v>0.32999999999999996</v>
      </c>
    </row>
    <row r="464" spans="1:8" x14ac:dyDescent="0.2">
      <c r="A464" t="s">
        <v>77</v>
      </c>
      <c r="B464" t="s">
        <v>13</v>
      </c>
      <c r="C464">
        <v>2015</v>
      </c>
      <c r="D464" s="14">
        <f t="shared" si="92"/>
        <v>1009.1372500000002</v>
      </c>
      <c r="E464" s="14">
        <f t="shared" si="93"/>
        <v>497.03775000000002</v>
      </c>
      <c r="F464" s="16">
        <v>1506.1750000000002</v>
      </c>
      <c r="G464" s="43">
        <f t="shared" si="106"/>
        <v>0.67</v>
      </c>
      <c r="H464" s="43">
        <f t="shared" si="105"/>
        <v>0.32999999999999996</v>
      </c>
    </row>
    <row r="465" spans="1:9" x14ac:dyDescent="0.2">
      <c r="A465" t="s">
        <v>77</v>
      </c>
      <c r="B465" t="s">
        <v>13</v>
      </c>
      <c r="C465">
        <v>2016</v>
      </c>
      <c r="D465" s="14">
        <f t="shared" si="92"/>
        <v>999.5562500000002</v>
      </c>
      <c r="E465" s="14">
        <f t="shared" si="93"/>
        <v>492.31875000000002</v>
      </c>
      <c r="F465" s="16">
        <v>1491.8750000000002</v>
      </c>
      <c r="G465" s="43">
        <f t="shared" si="106"/>
        <v>0.67</v>
      </c>
      <c r="H465" s="43">
        <f t="shared" si="105"/>
        <v>0.32999999999999996</v>
      </c>
    </row>
    <row r="466" spans="1:9" x14ac:dyDescent="0.2">
      <c r="A466" t="s">
        <v>78</v>
      </c>
      <c r="B466" t="s">
        <v>0</v>
      </c>
      <c r="C466">
        <v>2003</v>
      </c>
      <c r="D466" s="14">
        <f>F466*G466</f>
        <v>0</v>
      </c>
      <c r="E466" s="14">
        <f>F466*H466</f>
        <v>780.65</v>
      </c>
      <c r="F466" s="16">
        <v>780.65</v>
      </c>
      <c r="G466" s="2">
        <v>0</v>
      </c>
      <c r="H466" s="2">
        <f>1-G466</f>
        <v>1</v>
      </c>
    </row>
    <row r="467" spans="1:9" x14ac:dyDescent="0.2">
      <c r="A467" t="s">
        <v>78</v>
      </c>
      <c r="B467" t="s">
        <v>0</v>
      </c>
      <c r="C467">
        <v>2004</v>
      </c>
      <c r="D467" s="14">
        <f t="shared" ref="D467:D525" si="107">F467*G467</f>
        <v>0</v>
      </c>
      <c r="E467" s="14">
        <f t="shared" ref="E467:E525" si="108">F467*H467</f>
        <v>1114.75</v>
      </c>
      <c r="F467" s="16">
        <v>1114.75</v>
      </c>
      <c r="G467" s="1">
        <f t="shared" ref="G467:G512" si="109">G466</f>
        <v>0</v>
      </c>
      <c r="H467" s="1">
        <f>1-G467</f>
        <v>1</v>
      </c>
    </row>
    <row r="468" spans="1:9" x14ac:dyDescent="0.2">
      <c r="A468" t="s">
        <v>78</v>
      </c>
      <c r="B468" t="s">
        <v>0</v>
      </c>
      <c r="C468">
        <v>2005</v>
      </c>
      <c r="D468" s="14">
        <f t="shared" si="107"/>
        <v>0</v>
      </c>
      <c r="E468" s="14">
        <f t="shared" si="108"/>
        <v>1233.31</v>
      </c>
      <c r="F468" s="16">
        <v>1233.31</v>
      </c>
      <c r="G468" s="1">
        <f t="shared" si="109"/>
        <v>0</v>
      </c>
      <c r="H468" s="1">
        <f t="shared" ref="H468:H525" si="110">1-G468</f>
        <v>1</v>
      </c>
    </row>
    <row r="469" spans="1:9" x14ac:dyDescent="0.2">
      <c r="A469" t="s">
        <v>78</v>
      </c>
      <c r="B469" t="s">
        <v>0</v>
      </c>
      <c r="C469">
        <v>2006</v>
      </c>
      <c r="D469" s="14">
        <f t="shared" si="107"/>
        <v>0</v>
      </c>
      <c r="E469" s="14">
        <f t="shared" si="108"/>
        <v>1319.5</v>
      </c>
      <c r="F469" s="16">
        <v>1319.5</v>
      </c>
      <c r="G469" s="1">
        <f t="shared" si="109"/>
        <v>0</v>
      </c>
      <c r="H469" s="1">
        <f t="shared" si="110"/>
        <v>1</v>
      </c>
    </row>
    <row r="470" spans="1:9" x14ac:dyDescent="0.2">
      <c r="A470" t="s">
        <v>78</v>
      </c>
      <c r="B470" t="s">
        <v>0</v>
      </c>
      <c r="C470">
        <v>2007</v>
      </c>
      <c r="D470" s="14">
        <f t="shared" si="107"/>
        <v>0</v>
      </c>
      <c r="E470" s="14">
        <f t="shared" si="108"/>
        <v>1316.25</v>
      </c>
      <c r="F470" s="16">
        <v>1316.25</v>
      </c>
      <c r="G470" s="1">
        <f t="shared" si="109"/>
        <v>0</v>
      </c>
      <c r="H470" s="1">
        <f t="shared" si="110"/>
        <v>1</v>
      </c>
    </row>
    <row r="471" spans="1:9" x14ac:dyDescent="0.2">
      <c r="A471" t="s">
        <v>78</v>
      </c>
      <c r="B471" t="s">
        <v>0</v>
      </c>
      <c r="C471">
        <v>2008</v>
      </c>
      <c r="D471" s="14">
        <f t="shared" si="107"/>
        <v>0</v>
      </c>
      <c r="E471" s="14">
        <f t="shared" si="108"/>
        <v>1616.03</v>
      </c>
      <c r="F471" s="16">
        <v>1616.03</v>
      </c>
      <c r="G471" s="1">
        <f t="shared" si="109"/>
        <v>0</v>
      </c>
      <c r="H471" s="1">
        <f t="shared" si="110"/>
        <v>1</v>
      </c>
    </row>
    <row r="472" spans="1:9" x14ac:dyDescent="0.2">
      <c r="A472" t="s">
        <v>78</v>
      </c>
      <c r="B472" t="s">
        <v>0</v>
      </c>
      <c r="C472">
        <v>2009</v>
      </c>
      <c r="D472" s="14">
        <f t="shared" si="107"/>
        <v>0</v>
      </c>
      <c r="E472" s="14">
        <f t="shared" si="108"/>
        <v>5173.12848041711</v>
      </c>
      <c r="F472" s="16">
        <v>5173.12848041711</v>
      </c>
      <c r="G472" s="1">
        <f t="shared" si="109"/>
        <v>0</v>
      </c>
      <c r="H472" s="1">
        <f t="shared" si="110"/>
        <v>1</v>
      </c>
    </row>
    <row r="473" spans="1:9" x14ac:dyDescent="0.2">
      <c r="A473" t="s">
        <v>78</v>
      </c>
      <c r="B473" t="s">
        <v>0</v>
      </c>
      <c r="C473">
        <v>2010</v>
      </c>
      <c r="D473" s="14">
        <f t="shared" si="107"/>
        <v>0</v>
      </c>
      <c r="E473" s="14">
        <f t="shared" si="108"/>
        <v>5431.7849044379655</v>
      </c>
      <c r="F473" s="16">
        <v>5431.7849044379655</v>
      </c>
      <c r="G473" s="1">
        <f t="shared" si="109"/>
        <v>0</v>
      </c>
      <c r="H473" s="1">
        <f t="shared" si="110"/>
        <v>1</v>
      </c>
    </row>
    <row r="474" spans="1:9" x14ac:dyDescent="0.2">
      <c r="A474" t="s">
        <v>78</v>
      </c>
      <c r="B474" t="s">
        <v>0</v>
      </c>
      <c r="C474">
        <v>2011</v>
      </c>
      <c r="D474" s="14">
        <f t="shared" si="107"/>
        <v>0</v>
      </c>
      <c r="E474" s="14">
        <f t="shared" si="108"/>
        <v>5703.3741496598641</v>
      </c>
      <c r="F474" s="16">
        <v>5703.3741496598641</v>
      </c>
      <c r="G474" s="1">
        <f t="shared" si="109"/>
        <v>0</v>
      </c>
      <c r="H474" s="1">
        <f t="shared" si="110"/>
        <v>1</v>
      </c>
    </row>
    <row r="475" spans="1:9" x14ac:dyDescent="0.2">
      <c r="A475" t="s">
        <v>78</v>
      </c>
      <c r="B475" t="s">
        <v>0</v>
      </c>
      <c r="C475">
        <v>2012</v>
      </c>
      <c r="D475" s="14">
        <f t="shared" si="107"/>
        <v>0</v>
      </c>
      <c r="E475" s="14">
        <f t="shared" si="108"/>
        <v>5988.5428571428574</v>
      </c>
      <c r="F475" s="16">
        <v>5988.5428571428574</v>
      </c>
      <c r="G475" s="1">
        <f t="shared" si="109"/>
        <v>0</v>
      </c>
      <c r="H475" s="1">
        <f t="shared" si="110"/>
        <v>1</v>
      </c>
    </row>
    <row r="476" spans="1:9" x14ac:dyDescent="0.2">
      <c r="A476" t="s">
        <v>78</v>
      </c>
      <c r="B476" t="s">
        <v>0</v>
      </c>
      <c r="C476">
        <v>2013</v>
      </c>
      <c r="D476" s="14">
        <f t="shared" si="107"/>
        <v>0</v>
      </c>
      <c r="E476" s="14">
        <f t="shared" si="108"/>
        <v>6287.97</v>
      </c>
      <c r="F476" s="16">
        <v>6287.97</v>
      </c>
      <c r="G476" s="1">
        <f t="shared" si="109"/>
        <v>0</v>
      </c>
      <c r="H476" s="1">
        <f t="shared" si="110"/>
        <v>1</v>
      </c>
    </row>
    <row r="477" spans="1:9" x14ac:dyDescent="0.2">
      <c r="A477" t="s">
        <v>78</v>
      </c>
      <c r="B477" t="s">
        <v>0</v>
      </c>
      <c r="C477">
        <v>2016</v>
      </c>
      <c r="D477" s="14">
        <f t="shared" si="107"/>
        <v>0</v>
      </c>
      <c r="E477" s="14">
        <f t="shared" si="108"/>
        <v>7168.46</v>
      </c>
      <c r="F477" s="16">
        <v>7168.46</v>
      </c>
      <c r="G477" s="1">
        <f t="shared" si="109"/>
        <v>0</v>
      </c>
      <c r="H477" s="1">
        <f t="shared" si="110"/>
        <v>1</v>
      </c>
    </row>
    <row r="478" spans="1:9" x14ac:dyDescent="0.2">
      <c r="A478" t="s">
        <v>78</v>
      </c>
      <c r="B478" t="s">
        <v>10</v>
      </c>
      <c r="C478">
        <v>2003</v>
      </c>
      <c r="D478" s="14">
        <f t="shared" si="107"/>
        <v>1600.2422999999999</v>
      </c>
      <c r="E478" s="14">
        <f t="shared" si="108"/>
        <v>2302.7877000000003</v>
      </c>
      <c r="F478" s="16">
        <v>3903.0299999999997</v>
      </c>
      <c r="G478" s="2">
        <v>0.41</v>
      </c>
      <c r="H478" s="2">
        <f>1-G478</f>
        <v>0.59000000000000008</v>
      </c>
      <c r="I478" t="s">
        <v>228</v>
      </c>
    </row>
    <row r="479" spans="1:9" x14ac:dyDescent="0.2">
      <c r="A479" t="s">
        <v>78</v>
      </c>
      <c r="B479" t="s">
        <v>10</v>
      </c>
      <c r="C479">
        <v>2004</v>
      </c>
      <c r="D479" s="14">
        <f t="shared" si="107"/>
        <v>2435.8427999999999</v>
      </c>
      <c r="E479" s="14">
        <f t="shared" si="108"/>
        <v>3505.2372000000005</v>
      </c>
      <c r="F479" s="16">
        <v>5941.08</v>
      </c>
      <c r="G479" s="1">
        <f t="shared" si="109"/>
        <v>0.41</v>
      </c>
      <c r="H479" s="1">
        <f t="shared" si="110"/>
        <v>0.59000000000000008</v>
      </c>
    </row>
    <row r="480" spans="1:9" x14ac:dyDescent="0.2">
      <c r="A480" t="s">
        <v>78</v>
      </c>
      <c r="B480" t="s">
        <v>10</v>
      </c>
      <c r="C480">
        <v>2005</v>
      </c>
      <c r="D480" s="14">
        <f t="shared" si="107"/>
        <v>2679.8624999999997</v>
      </c>
      <c r="E480" s="14">
        <f t="shared" si="108"/>
        <v>3856.3875000000007</v>
      </c>
      <c r="F480" s="16">
        <v>6536.25</v>
      </c>
      <c r="G480" s="1">
        <f t="shared" si="109"/>
        <v>0.41</v>
      </c>
      <c r="H480" s="1">
        <f t="shared" si="110"/>
        <v>0.59000000000000008</v>
      </c>
    </row>
    <row r="481" spans="1:9" x14ac:dyDescent="0.2">
      <c r="A481" t="s">
        <v>78</v>
      </c>
      <c r="B481" t="s">
        <v>10</v>
      </c>
      <c r="C481">
        <v>2006</v>
      </c>
      <c r="D481" s="14">
        <f t="shared" si="107"/>
        <v>2961.0036</v>
      </c>
      <c r="E481" s="14">
        <f t="shared" si="108"/>
        <v>4260.9564000000009</v>
      </c>
      <c r="F481" s="16">
        <v>7221.96</v>
      </c>
      <c r="G481" s="1">
        <f t="shared" si="109"/>
        <v>0.41</v>
      </c>
      <c r="H481" s="1">
        <f t="shared" si="110"/>
        <v>0.59000000000000008</v>
      </c>
    </row>
    <row r="482" spans="1:9" x14ac:dyDescent="0.2">
      <c r="A482" t="s">
        <v>78</v>
      </c>
      <c r="B482" t="s">
        <v>10</v>
      </c>
      <c r="C482">
        <v>2007</v>
      </c>
      <c r="D482" s="14">
        <f t="shared" si="107"/>
        <v>3234.3956999999996</v>
      </c>
      <c r="E482" s="14">
        <f t="shared" si="108"/>
        <v>4654.3743000000004</v>
      </c>
      <c r="F482" s="16">
        <v>7888.7699999999995</v>
      </c>
      <c r="G482" s="1">
        <f t="shared" si="109"/>
        <v>0.41</v>
      </c>
      <c r="H482" s="1">
        <f t="shared" si="110"/>
        <v>0.59000000000000008</v>
      </c>
    </row>
    <row r="483" spans="1:9" x14ac:dyDescent="0.2">
      <c r="A483" t="s">
        <v>78</v>
      </c>
      <c r="B483" t="s">
        <v>10</v>
      </c>
      <c r="C483">
        <v>2008</v>
      </c>
      <c r="D483" s="14">
        <f t="shared" si="107"/>
        <v>3569.8166999999994</v>
      </c>
      <c r="E483" s="14">
        <f t="shared" si="108"/>
        <v>5137.0533000000005</v>
      </c>
      <c r="F483" s="16">
        <v>8706.869999999999</v>
      </c>
      <c r="G483" s="1">
        <f t="shared" si="109"/>
        <v>0.41</v>
      </c>
      <c r="H483" s="1">
        <f t="shared" si="110"/>
        <v>0.59000000000000008</v>
      </c>
    </row>
    <row r="484" spans="1:9" x14ac:dyDescent="0.2">
      <c r="A484" t="s">
        <v>78</v>
      </c>
      <c r="B484" t="s">
        <v>10</v>
      </c>
      <c r="C484">
        <v>2009</v>
      </c>
      <c r="D484" s="14">
        <f t="shared" si="107"/>
        <v>3955.4585999999995</v>
      </c>
      <c r="E484" s="14">
        <f t="shared" si="108"/>
        <v>5692.0014000000001</v>
      </c>
      <c r="F484" s="16">
        <v>9647.4599999999991</v>
      </c>
      <c r="G484" s="1">
        <f t="shared" si="109"/>
        <v>0.41</v>
      </c>
      <c r="H484" s="1">
        <f t="shared" si="110"/>
        <v>0.59000000000000008</v>
      </c>
    </row>
    <row r="485" spans="1:9" x14ac:dyDescent="0.2">
      <c r="A485" t="s">
        <v>78</v>
      </c>
      <c r="B485" t="s">
        <v>10</v>
      </c>
      <c r="C485">
        <v>2010</v>
      </c>
      <c r="D485" s="14">
        <f t="shared" si="107"/>
        <v>4535.5635000000002</v>
      </c>
      <c r="E485" s="14">
        <f t="shared" si="108"/>
        <v>6526.7865000000011</v>
      </c>
      <c r="F485" s="16">
        <v>11062.35</v>
      </c>
      <c r="G485" s="1">
        <f t="shared" si="109"/>
        <v>0.41</v>
      </c>
      <c r="H485" s="1">
        <f t="shared" si="110"/>
        <v>0.59000000000000008</v>
      </c>
    </row>
    <row r="486" spans="1:9" x14ac:dyDescent="0.2">
      <c r="A486" t="s">
        <v>78</v>
      </c>
      <c r="B486" t="s">
        <v>10</v>
      </c>
      <c r="C486">
        <v>2011</v>
      </c>
      <c r="D486" s="14">
        <f t="shared" si="107"/>
        <v>4610.4335999999994</v>
      </c>
      <c r="E486" s="14">
        <f t="shared" si="108"/>
        <v>6634.5264000000006</v>
      </c>
      <c r="F486" s="16">
        <v>11244.96</v>
      </c>
      <c r="G486" s="1">
        <f t="shared" si="109"/>
        <v>0.41</v>
      </c>
      <c r="H486" s="1">
        <f t="shared" si="110"/>
        <v>0.59000000000000008</v>
      </c>
    </row>
    <row r="487" spans="1:9" x14ac:dyDescent="0.2">
      <c r="A487" t="s">
        <v>78</v>
      </c>
      <c r="B487" t="s">
        <v>10</v>
      </c>
      <c r="C487">
        <v>2012</v>
      </c>
      <c r="D487" s="14">
        <f t="shared" si="107"/>
        <v>4804.38</v>
      </c>
      <c r="E487" s="14">
        <f t="shared" si="108"/>
        <v>6913.6200000000008</v>
      </c>
      <c r="F487" s="16">
        <v>11718</v>
      </c>
      <c r="G487" s="1">
        <f t="shared" si="109"/>
        <v>0.41</v>
      </c>
      <c r="H487" s="1">
        <f t="shared" si="110"/>
        <v>0.59000000000000008</v>
      </c>
    </row>
    <row r="488" spans="1:9" x14ac:dyDescent="0.2">
      <c r="A488" t="s">
        <v>78</v>
      </c>
      <c r="B488" t="s">
        <v>10</v>
      </c>
      <c r="C488">
        <v>2013</v>
      </c>
      <c r="D488" s="14">
        <f t="shared" si="107"/>
        <v>5157.476099999999</v>
      </c>
      <c r="E488" s="14">
        <f t="shared" si="108"/>
        <v>7421.7339000000002</v>
      </c>
      <c r="F488" s="16">
        <v>12579.21</v>
      </c>
      <c r="G488" s="1">
        <f t="shared" si="109"/>
        <v>0.41</v>
      </c>
      <c r="H488" s="1">
        <f t="shared" si="110"/>
        <v>0.59000000000000008</v>
      </c>
    </row>
    <row r="489" spans="1:9" x14ac:dyDescent="0.2">
      <c r="A489" t="s">
        <v>78</v>
      </c>
      <c r="B489" t="s">
        <v>10</v>
      </c>
      <c r="C489">
        <v>2016</v>
      </c>
      <c r="D489" s="14">
        <f t="shared" si="107"/>
        <v>7453.7261999999992</v>
      </c>
      <c r="E489" s="14">
        <f t="shared" si="108"/>
        <v>10726.093800000001</v>
      </c>
      <c r="F489" s="16">
        <v>18179.82</v>
      </c>
      <c r="G489" s="1">
        <f t="shared" si="109"/>
        <v>0.41</v>
      </c>
      <c r="H489" s="1">
        <f t="shared" si="110"/>
        <v>0.59000000000000008</v>
      </c>
    </row>
    <row r="490" spans="1:9" x14ac:dyDescent="0.2">
      <c r="A490" t="s">
        <v>78</v>
      </c>
      <c r="B490" t="s">
        <v>11</v>
      </c>
      <c r="C490">
        <v>2003</v>
      </c>
      <c r="D490" s="14">
        <f t="shared" si="107"/>
        <v>500.21999999999997</v>
      </c>
      <c r="E490" s="14">
        <f t="shared" si="108"/>
        <v>214.38000000000005</v>
      </c>
      <c r="F490" s="16">
        <v>714.6</v>
      </c>
      <c r="G490" s="2">
        <v>0.7</v>
      </c>
      <c r="H490" s="2">
        <f>1-G490</f>
        <v>0.30000000000000004</v>
      </c>
      <c r="I490" t="s">
        <v>229</v>
      </c>
    </row>
    <row r="491" spans="1:9" x14ac:dyDescent="0.2">
      <c r="A491" t="s">
        <v>78</v>
      </c>
      <c r="B491" t="s">
        <v>11</v>
      </c>
      <c r="C491">
        <v>2004</v>
      </c>
      <c r="D491" s="14">
        <f t="shared" si="107"/>
        <v>617.4</v>
      </c>
      <c r="E491" s="14">
        <f t="shared" si="108"/>
        <v>264.60000000000002</v>
      </c>
      <c r="F491" s="16">
        <v>882</v>
      </c>
      <c r="G491" s="1">
        <f t="shared" si="109"/>
        <v>0.7</v>
      </c>
      <c r="H491" s="1">
        <f t="shared" si="110"/>
        <v>0.30000000000000004</v>
      </c>
    </row>
    <row r="492" spans="1:9" x14ac:dyDescent="0.2">
      <c r="A492" t="s">
        <v>78</v>
      </c>
      <c r="B492" t="s">
        <v>11</v>
      </c>
      <c r="C492">
        <v>2005</v>
      </c>
      <c r="D492" s="14">
        <f t="shared" si="107"/>
        <v>676.99799999999993</v>
      </c>
      <c r="E492" s="14">
        <f t="shared" si="108"/>
        <v>290.14200000000005</v>
      </c>
      <c r="F492" s="16">
        <v>967.14</v>
      </c>
      <c r="G492" s="1">
        <f t="shared" si="109"/>
        <v>0.7</v>
      </c>
      <c r="H492" s="1">
        <f t="shared" si="110"/>
        <v>0.30000000000000004</v>
      </c>
    </row>
    <row r="493" spans="1:9" x14ac:dyDescent="0.2">
      <c r="A493" t="s">
        <v>78</v>
      </c>
      <c r="B493" t="s">
        <v>11</v>
      </c>
      <c r="C493">
        <v>2006</v>
      </c>
      <c r="D493" s="14">
        <f t="shared" si="107"/>
        <v>746.86500000000001</v>
      </c>
      <c r="E493" s="14">
        <f t="shared" si="108"/>
        <v>320.08500000000004</v>
      </c>
      <c r="F493" s="16">
        <v>1066.95</v>
      </c>
      <c r="G493" s="1">
        <f t="shared" si="109"/>
        <v>0.7</v>
      </c>
      <c r="H493" s="1">
        <f t="shared" si="110"/>
        <v>0.30000000000000004</v>
      </c>
    </row>
    <row r="494" spans="1:9" x14ac:dyDescent="0.2">
      <c r="A494" t="s">
        <v>78</v>
      </c>
      <c r="B494" t="s">
        <v>11</v>
      </c>
      <c r="C494">
        <v>2007</v>
      </c>
      <c r="D494" s="14">
        <f t="shared" si="107"/>
        <v>974.23199999999997</v>
      </c>
      <c r="E494" s="14">
        <f t="shared" si="108"/>
        <v>417.52800000000008</v>
      </c>
      <c r="F494" s="16">
        <v>1391.76</v>
      </c>
      <c r="G494" s="1">
        <f t="shared" si="109"/>
        <v>0.7</v>
      </c>
      <c r="H494" s="1">
        <f t="shared" si="110"/>
        <v>0.30000000000000004</v>
      </c>
    </row>
    <row r="495" spans="1:9" x14ac:dyDescent="0.2">
      <c r="A495" t="s">
        <v>78</v>
      </c>
      <c r="B495" t="s">
        <v>11</v>
      </c>
      <c r="C495">
        <v>2008</v>
      </c>
      <c r="D495" s="14">
        <f t="shared" si="107"/>
        <v>995.77799999999991</v>
      </c>
      <c r="E495" s="14">
        <f t="shared" si="108"/>
        <v>426.76200000000006</v>
      </c>
      <c r="F495" s="16">
        <v>1422.54</v>
      </c>
      <c r="G495" s="1">
        <f t="shared" si="109"/>
        <v>0.7</v>
      </c>
      <c r="H495" s="1">
        <f t="shared" si="110"/>
        <v>0.30000000000000004</v>
      </c>
    </row>
    <row r="496" spans="1:9" x14ac:dyDescent="0.2">
      <c r="A496" t="s">
        <v>78</v>
      </c>
      <c r="B496" t="s">
        <v>11</v>
      </c>
      <c r="C496">
        <v>2009</v>
      </c>
      <c r="D496" s="14">
        <f t="shared" si="107"/>
        <v>1074.5909999999999</v>
      </c>
      <c r="E496" s="14">
        <f t="shared" si="108"/>
        <v>460.53900000000004</v>
      </c>
      <c r="F496" s="16">
        <v>1535.1299999999999</v>
      </c>
      <c r="G496" s="1">
        <f t="shared" si="109"/>
        <v>0.7</v>
      </c>
      <c r="H496" s="1">
        <f t="shared" si="110"/>
        <v>0.30000000000000004</v>
      </c>
    </row>
    <row r="497" spans="1:8" x14ac:dyDescent="0.2">
      <c r="A497" t="s">
        <v>78</v>
      </c>
      <c r="B497" t="s">
        <v>11</v>
      </c>
      <c r="C497">
        <v>2010</v>
      </c>
      <c r="D497" s="14">
        <f t="shared" si="107"/>
        <v>1167.2009999999998</v>
      </c>
      <c r="E497" s="14">
        <f t="shared" si="108"/>
        <v>500.22900000000004</v>
      </c>
      <c r="F497" s="16">
        <v>1667.4299999999998</v>
      </c>
      <c r="G497" s="1">
        <f t="shared" si="109"/>
        <v>0.7</v>
      </c>
      <c r="H497" s="1">
        <f t="shared" si="110"/>
        <v>0.30000000000000004</v>
      </c>
    </row>
    <row r="498" spans="1:8" x14ac:dyDescent="0.2">
      <c r="A498" t="s">
        <v>78</v>
      </c>
      <c r="B498" t="s">
        <v>11</v>
      </c>
      <c r="C498">
        <v>2011</v>
      </c>
      <c r="D498" s="14">
        <f t="shared" si="107"/>
        <v>1260.8189999999997</v>
      </c>
      <c r="E498" s="14">
        <f t="shared" si="108"/>
        <v>540.351</v>
      </c>
      <c r="F498" s="16">
        <v>1801.1699999999998</v>
      </c>
      <c r="G498" s="1">
        <f t="shared" si="109"/>
        <v>0.7</v>
      </c>
      <c r="H498" s="1">
        <f t="shared" si="110"/>
        <v>0.30000000000000004</v>
      </c>
    </row>
    <row r="499" spans="1:8" x14ac:dyDescent="0.2">
      <c r="A499" t="s">
        <v>78</v>
      </c>
      <c r="B499" t="s">
        <v>11</v>
      </c>
      <c r="C499">
        <v>2012</v>
      </c>
      <c r="D499" s="14">
        <f t="shared" si="107"/>
        <v>1321.992</v>
      </c>
      <c r="E499" s="14">
        <f t="shared" si="108"/>
        <v>566.5680000000001</v>
      </c>
      <c r="F499" s="16">
        <v>1888.56</v>
      </c>
      <c r="G499" s="1">
        <f t="shared" si="109"/>
        <v>0.7</v>
      </c>
      <c r="H499" s="1">
        <f t="shared" si="110"/>
        <v>0.30000000000000004</v>
      </c>
    </row>
    <row r="500" spans="1:8" x14ac:dyDescent="0.2">
      <c r="A500" t="s">
        <v>78</v>
      </c>
      <c r="B500" t="s">
        <v>11</v>
      </c>
      <c r="C500">
        <v>2013</v>
      </c>
      <c r="D500" s="14">
        <f t="shared" si="107"/>
        <v>1430.8559999999998</v>
      </c>
      <c r="E500" s="14">
        <f t="shared" si="108"/>
        <v>613.22400000000005</v>
      </c>
      <c r="F500" s="16">
        <v>2044.08</v>
      </c>
      <c r="G500" s="1">
        <f t="shared" si="109"/>
        <v>0.7</v>
      </c>
      <c r="H500" s="1">
        <f t="shared" si="110"/>
        <v>0.30000000000000004</v>
      </c>
    </row>
    <row r="501" spans="1:8" x14ac:dyDescent="0.2">
      <c r="A501" t="s">
        <v>78</v>
      </c>
      <c r="B501" t="s">
        <v>11</v>
      </c>
      <c r="C501">
        <v>2016</v>
      </c>
      <c r="D501" s="14">
        <f t="shared" si="107"/>
        <v>1773.8910000000001</v>
      </c>
      <c r="E501" s="14">
        <f t="shared" si="108"/>
        <v>760.23900000000015</v>
      </c>
      <c r="F501" s="16">
        <v>2534.13</v>
      </c>
      <c r="G501" s="1">
        <f t="shared" si="109"/>
        <v>0.7</v>
      </c>
      <c r="H501" s="1">
        <f t="shared" si="110"/>
        <v>0.30000000000000004</v>
      </c>
    </row>
    <row r="502" spans="1:8" x14ac:dyDescent="0.2">
      <c r="A502" t="s">
        <v>78</v>
      </c>
      <c r="B502" t="s">
        <v>12</v>
      </c>
      <c r="C502">
        <v>2003</v>
      </c>
      <c r="D502" s="14">
        <f t="shared" si="107"/>
        <v>731.46054943629565</v>
      </c>
      <c r="E502" s="14">
        <f t="shared" si="108"/>
        <v>7.3884903983464278</v>
      </c>
      <c r="F502" s="16">
        <v>738.8490398346421</v>
      </c>
      <c r="G502" s="2">
        <v>0.99</v>
      </c>
      <c r="H502" s="2">
        <f>1-G502</f>
        <v>1.0000000000000009E-2</v>
      </c>
    </row>
    <row r="503" spans="1:8" x14ac:dyDescent="0.2">
      <c r="A503" t="s">
        <v>78</v>
      </c>
      <c r="B503" t="s">
        <v>12</v>
      </c>
      <c r="C503">
        <v>2004</v>
      </c>
      <c r="D503" s="14">
        <f t="shared" si="107"/>
        <v>1386.2201110261171</v>
      </c>
      <c r="E503" s="14">
        <f t="shared" si="108"/>
        <v>14.002223343698166</v>
      </c>
      <c r="F503" s="16">
        <v>1400.2223343698154</v>
      </c>
      <c r="G503" s="1">
        <f t="shared" si="109"/>
        <v>0.99</v>
      </c>
      <c r="H503" s="1">
        <f t="shared" si="110"/>
        <v>1.0000000000000009E-2</v>
      </c>
    </row>
    <row r="504" spans="1:8" x14ac:dyDescent="0.2">
      <c r="A504" t="s">
        <v>78</v>
      </c>
      <c r="B504" t="s">
        <v>12</v>
      </c>
      <c r="C504">
        <v>2005</v>
      </c>
      <c r="D504" s="14">
        <f t="shared" si="107"/>
        <v>1559.8923345031935</v>
      </c>
      <c r="E504" s="14">
        <f t="shared" si="108"/>
        <v>15.756488227304999</v>
      </c>
      <c r="F504" s="16">
        <v>1575.6488227304985</v>
      </c>
      <c r="G504" s="1">
        <f t="shared" si="109"/>
        <v>0.99</v>
      </c>
      <c r="H504" s="1">
        <f t="shared" si="110"/>
        <v>1.0000000000000009E-2</v>
      </c>
    </row>
    <row r="505" spans="1:8" x14ac:dyDescent="0.2">
      <c r="A505" t="s">
        <v>78</v>
      </c>
      <c r="B505" t="s">
        <v>12</v>
      </c>
      <c r="C505">
        <v>2006</v>
      </c>
      <c r="D505" s="14">
        <f t="shared" si="107"/>
        <v>1720.5264086517852</v>
      </c>
      <c r="E505" s="14">
        <f t="shared" si="108"/>
        <v>17.379054632846334</v>
      </c>
      <c r="F505" s="16">
        <v>1737.9054632846317</v>
      </c>
      <c r="G505" s="1">
        <f t="shared" si="109"/>
        <v>0.99</v>
      </c>
      <c r="H505" s="1">
        <f t="shared" si="110"/>
        <v>1.0000000000000009E-2</v>
      </c>
    </row>
    <row r="506" spans="1:8" x14ac:dyDescent="0.2">
      <c r="A506" t="s">
        <v>78</v>
      </c>
      <c r="B506" t="s">
        <v>12</v>
      </c>
      <c r="C506">
        <v>2007</v>
      </c>
      <c r="D506" s="14">
        <f t="shared" si="107"/>
        <v>1926.1828422002998</v>
      </c>
      <c r="E506" s="14">
        <f t="shared" si="108"/>
        <v>19.456392345457591</v>
      </c>
      <c r="F506" s="16">
        <v>1945.6392345457573</v>
      </c>
      <c r="G506" s="1">
        <f t="shared" si="109"/>
        <v>0.99</v>
      </c>
      <c r="H506" s="1">
        <f t="shared" si="110"/>
        <v>1.0000000000000009E-2</v>
      </c>
    </row>
    <row r="507" spans="1:8" x14ac:dyDescent="0.2">
      <c r="A507" t="s">
        <v>78</v>
      </c>
      <c r="B507" t="s">
        <v>12</v>
      </c>
      <c r="C507">
        <v>2008</v>
      </c>
      <c r="D507" s="14">
        <f t="shared" si="107"/>
        <v>2009.3010441693873</v>
      </c>
      <c r="E507" s="14">
        <f t="shared" si="108"/>
        <v>20.295970143125142</v>
      </c>
      <c r="F507" s="16">
        <v>2029.5970143125123</v>
      </c>
      <c r="G507" s="1">
        <f t="shared" si="109"/>
        <v>0.99</v>
      </c>
      <c r="H507" s="1">
        <f t="shared" si="110"/>
        <v>1.0000000000000009E-2</v>
      </c>
    </row>
    <row r="508" spans="1:8" x14ac:dyDescent="0.2">
      <c r="A508" t="s">
        <v>78</v>
      </c>
      <c r="B508" t="s">
        <v>12</v>
      </c>
      <c r="C508">
        <v>2009</v>
      </c>
      <c r="D508" s="14">
        <f t="shared" si="107"/>
        <v>2359.7013073724033</v>
      </c>
      <c r="E508" s="14">
        <f t="shared" si="108"/>
        <v>23.835366741135406</v>
      </c>
      <c r="F508" s="16">
        <v>2383.5366741135385</v>
      </c>
      <c r="G508" s="1">
        <f t="shared" si="109"/>
        <v>0.99</v>
      </c>
      <c r="H508" s="1">
        <f t="shared" si="110"/>
        <v>1.0000000000000009E-2</v>
      </c>
    </row>
    <row r="509" spans="1:8" x14ac:dyDescent="0.2">
      <c r="A509" t="s">
        <v>78</v>
      </c>
      <c r="B509" t="s">
        <v>12</v>
      </c>
      <c r="C509">
        <v>2010</v>
      </c>
      <c r="D509" s="14">
        <f t="shared" si="107"/>
        <v>2595.3047401597796</v>
      </c>
      <c r="E509" s="14">
        <f t="shared" si="108"/>
        <v>26.215199395553356</v>
      </c>
      <c r="F509" s="16">
        <v>2621.5199395553332</v>
      </c>
      <c r="G509" s="1">
        <f t="shared" si="109"/>
        <v>0.99</v>
      </c>
      <c r="H509" s="1">
        <f t="shared" si="110"/>
        <v>1.0000000000000009E-2</v>
      </c>
    </row>
    <row r="510" spans="1:8" x14ac:dyDescent="0.2">
      <c r="A510" t="s">
        <v>78</v>
      </c>
      <c r="B510" t="s">
        <v>12</v>
      </c>
      <c r="C510">
        <v>2011</v>
      </c>
      <c r="D510" s="14">
        <f t="shared" si="107"/>
        <v>2709.9997100337901</v>
      </c>
      <c r="E510" s="14">
        <f t="shared" si="108"/>
        <v>27.373734444785782</v>
      </c>
      <c r="F510" s="16">
        <v>2737.3734444785759</v>
      </c>
      <c r="G510" s="1">
        <f t="shared" si="109"/>
        <v>0.99</v>
      </c>
      <c r="H510" s="1">
        <f t="shared" si="110"/>
        <v>1.0000000000000009E-2</v>
      </c>
    </row>
    <row r="511" spans="1:8" x14ac:dyDescent="0.2">
      <c r="A511" t="s">
        <v>78</v>
      </c>
      <c r="B511" t="s">
        <v>12</v>
      </c>
      <c r="C511">
        <v>2012</v>
      </c>
      <c r="D511" s="14">
        <f t="shared" si="107"/>
        <v>2855.8640056462086</v>
      </c>
      <c r="E511" s="14">
        <f t="shared" si="108"/>
        <v>28.847111168143545</v>
      </c>
      <c r="F511" s="16">
        <v>2884.711116814352</v>
      </c>
      <c r="G511" s="1">
        <f t="shared" si="109"/>
        <v>0.99</v>
      </c>
      <c r="H511" s="1">
        <f t="shared" si="110"/>
        <v>1.0000000000000009E-2</v>
      </c>
    </row>
    <row r="512" spans="1:8" x14ac:dyDescent="0.2">
      <c r="A512" t="s">
        <v>78</v>
      </c>
      <c r="B512" t="s">
        <v>12</v>
      </c>
      <c r="C512">
        <v>2013</v>
      </c>
      <c r="D512" s="14">
        <f t="shared" si="107"/>
        <v>3123.8590906715381</v>
      </c>
      <c r="E512" s="14">
        <f t="shared" si="108"/>
        <v>31.554132229005464</v>
      </c>
      <c r="F512" s="16">
        <v>3155.4132229005436</v>
      </c>
      <c r="G512" s="1">
        <f t="shared" si="109"/>
        <v>0.99</v>
      </c>
      <c r="H512" s="1">
        <f t="shared" si="110"/>
        <v>1.0000000000000009E-2</v>
      </c>
    </row>
    <row r="513" spans="1:8" x14ac:dyDescent="0.2">
      <c r="A513" t="s">
        <v>78</v>
      </c>
      <c r="B513" t="s">
        <v>12</v>
      </c>
      <c r="C513">
        <v>2016</v>
      </c>
      <c r="D513" s="14">
        <f t="shared" si="107"/>
        <v>1753.2236425146248</v>
      </c>
      <c r="E513" s="14">
        <f t="shared" si="108"/>
        <v>17.709329722369965</v>
      </c>
      <c r="F513" s="16">
        <v>1770.9329722369948</v>
      </c>
      <c r="G513" s="1">
        <f>G512</f>
        <v>0.99</v>
      </c>
      <c r="H513" s="1">
        <f t="shared" si="110"/>
        <v>1.0000000000000009E-2</v>
      </c>
    </row>
    <row r="514" spans="1:8" x14ac:dyDescent="0.2">
      <c r="A514" t="s">
        <v>78</v>
      </c>
      <c r="B514" t="s">
        <v>13</v>
      </c>
      <c r="C514">
        <v>2003</v>
      </c>
      <c r="D514" s="14">
        <f t="shared" si="107"/>
        <v>567.48599999999999</v>
      </c>
      <c r="E514" s="14">
        <f t="shared" si="108"/>
        <v>63.053999999999981</v>
      </c>
      <c r="F514" s="16">
        <v>630.54</v>
      </c>
      <c r="G514" s="2">
        <v>0.9</v>
      </c>
      <c r="H514" s="2">
        <f t="shared" si="110"/>
        <v>9.9999999999999978E-2</v>
      </c>
    </row>
    <row r="515" spans="1:8" x14ac:dyDescent="0.2">
      <c r="A515" t="s">
        <v>78</v>
      </c>
      <c r="B515" t="s">
        <v>13</v>
      </c>
      <c r="C515">
        <v>2004</v>
      </c>
      <c r="D515" s="14">
        <f t="shared" si="107"/>
        <v>1141.7759999999998</v>
      </c>
      <c r="E515" s="14">
        <f t="shared" si="108"/>
        <v>126.86399999999996</v>
      </c>
      <c r="F515" s="16">
        <v>1268.6399999999999</v>
      </c>
      <c r="G515" s="1">
        <f>G514</f>
        <v>0.9</v>
      </c>
      <c r="H515" s="1">
        <f t="shared" si="110"/>
        <v>9.9999999999999978E-2</v>
      </c>
    </row>
    <row r="516" spans="1:8" x14ac:dyDescent="0.2">
      <c r="A516" t="s">
        <v>78</v>
      </c>
      <c r="B516" t="s">
        <v>13</v>
      </c>
      <c r="C516">
        <v>2005</v>
      </c>
      <c r="D516" s="14">
        <f t="shared" si="107"/>
        <v>1266.8399999999999</v>
      </c>
      <c r="E516" s="14">
        <f t="shared" si="108"/>
        <v>140.75999999999996</v>
      </c>
      <c r="F516" s="16">
        <v>1407.6</v>
      </c>
      <c r="G516" s="1">
        <f t="shared" ref="G516:G525" si="111">G515</f>
        <v>0.9</v>
      </c>
      <c r="H516" s="1">
        <f t="shared" si="110"/>
        <v>9.9999999999999978E-2</v>
      </c>
    </row>
    <row r="517" spans="1:8" x14ac:dyDescent="0.2">
      <c r="A517" t="s">
        <v>78</v>
      </c>
      <c r="B517" t="s">
        <v>13</v>
      </c>
      <c r="C517">
        <v>2006</v>
      </c>
      <c r="D517" s="14">
        <f t="shared" si="107"/>
        <v>1375.38</v>
      </c>
      <c r="E517" s="14">
        <f t="shared" si="108"/>
        <v>152.81999999999996</v>
      </c>
      <c r="F517" s="16">
        <v>1528.2</v>
      </c>
      <c r="G517" s="1">
        <f t="shared" si="111"/>
        <v>0.9</v>
      </c>
      <c r="H517" s="1">
        <f t="shared" si="110"/>
        <v>9.9999999999999978E-2</v>
      </c>
    </row>
    <row r="518" spans="1:8" x14ac:dyDescent="0.2">
      <c r="A518" t="s">
        <v>78</v>
      </c>
      <c r="B518" t="s">
        <v>13</v>
      </c>
      <c r="C518">
        <v>2007</v>
      </c>
      <c r="D518" s="14">
        <f t="shared" si="107"/>
        <v>1471.4459999999999</v>
      </c>
      <c r="E518" s="14">
        <f t="shared" si="108"/>
        <v>163.49399999999994</v>
      </c>
      <c r="F518" s="16">
        <v>1634.9399999999998</v>
      </c>
      <c r="G518" s="1">
        <f t="shared" si="111"/>
        <v>0.9</v>
      </c>
      <c r="H518" s="1">
        <f t="shared" si="110"/>
        <v>9.9999999999999978E-2</v>
      </c>
    </row>
    <row r="519" spans="1:8" x14ac:dyDescent="0.2">
      <c r="A519" t="s">
        <v>78</v>
      </c>
      <c r="B519" t="s">
        <v>13</v>
      </c>
      <c r="C519">
        <v>2008</v>
      </c>
      <c r="D519" s="14">
        <f t="shared" si="107"/>
        <v>1524.501</v>
      </c>
      <c r="E519" s="14">
        <f t="shared" si="108"/>
        <v>169.38899999999995</v>
      </c>
      <c r="F519" s="16">
        <v>1693.8899999999999</v>
      </c>
      <c r="G519" s="1">
        <f t="shared" si="111"/>
        <v>0.9</v>
      </c>
      <c r="H519" s="1">
        <f t="shared" si="110"/>
        <v>9.9999999999999978E-2</v>
      </c>
    </row>
    <row r="520" spans="1:8" x14ac:dyDescent="0.2">
      <c r="A520" t="s">
        <v>78</v>
      </c>
      <c r="B520" t="s">
        <v>13</v>
      </c>
      <c r="C520">
        <v>2009</v>
      </c>
      <c r="D520" s="14">
        <f t="shared" si="107"/>
        <v>1822.9860000000001</v>
      </c>
      <c r="E520" s="14">
        <f t="shared" si="108"/>
        <v>202.55399999999995</v>
      </c>
      <c r="F520" s="16">
        <v>2025.54</v>
      </c>
      <c r="G520" s="1">
        <f t="shared" si="111"/>
        <v>0.9</v>
      </c>
      <c r="H520" s="1">
        <f t="shared" si="110"/>
        <v>9.9999999999999978E-2</v>
      </c>
    </row>
    <row r="521" spans="1:8" x14ac:dyDescent="0.2">
      <c r="A521" t="s">
        <v>78</v>
      </c>
      <c r="B521" t="s">
        <v>13</v>
      </c>
      <c r="C521">
        <v>2010</v>
      </c>
      <c r="D521" s="14">
        <f t="shared" si="107"/>
        <v>2111.2649999999999</v>
      </c>
      <c r="E521" s="14">
        <f t="shared" si="108"/>
        <v>234.58499999999995</v>
      </c>
      <c r="F521" s="16">
        <v>2345.85</v>
      </c>
      <c r="G521" s="1">
        <f t="shared" si="111"/>
        <v>0.9</v>
      </c>
      <c r="H521" s="1">
        <f t="shared" si="110"/>
        <v>9.9999999999999978E-2</v>
      </c>
    </row>
    <row r="522" spans="1:8" x14ac:dyDescent="0.2">
      <c r="A522" t="s">
        <v>78</v>
      </c>
      <c r="B522" t="s">
        <v>13</v>
      </c>
      <c r="C522">
        <v>2011</v>
      </c>
      <c r="D522" s="14">
        <f t="shared" si="107"/>
        <v>2008.8</v>
      </c>
      <c r="E522" s="14">
        <f t="shared" si="108"/>
        <v>223.19999999999996</v>
      </c>
      <c r="F522" s="16">
        <v>2232</v>
      </c>
      <c r="G522" s="1">
        <f t="shared" si="111"/>
        <v>0.9</v>
      </c>
      <c r="H522" s="1">
        <f t="shared" si="110"/>
        <v>9.9999999999999978E-2</v>
      </c>
    </row>
    <row r="523" spans="1:8" x14ac:dyDescent="0.2">
      <c r="A523" t="s">
        <v>78</v>
      </c>
      <c r="B523" t="s">
        <v>13</v>
      </c>
      <c r="C523">
        <v>2012</v>
      </c>
      <c r="D523" s="14">
        <f t="shared" si="107"/>
        <v>2037.8789999999999</v>
      </c>
      <c r="E523" s="14">
        <f t="shared" si="108"/>
        <v>226.43099999999995</v>
      </c>
      <c r="F523" s="16">
        <v>2264.31</v>
      </c>
      <c r="G523" s="1">
        <f t="shared" si="111"/>
        <v>0.9</v>
      </c>
      <c r="H523" s="1">
        <f t="shared" si="110"/>
        <v>9.9999999999999978E-2</v>
      </c>
    </row>
    <row r="524" spans="1:8" x14ac:dyDescent="0.2">
      <c r="A524" t="s">
        <v>78</v>
      </c>
      <c r="B524" t="s">
        <v>13</v>
      </c>
      <c r="C524">
        <v>2013</v>
      </c>
      <c r="D524" s="14">
        <f t="shared" si="107"/>
        <v>2118.15</v>
      </c>
      <c r="E524" s="14">
        <f t="shared" si="108"/>
        <v>235.34999999999994</v>
      </c>
      <c r="F524" s="16">
        <v>2353.5</v>
      </c>
      <c r="G524" s="1">
        <f t="shared" si="111"/>
        <v>0.9</v>
      </c>
      <c r="H524" s="1">
        <f t="shared" si="110"/>
        <v>9.9999999999999978E-2</v>
      </c>
    </row>
    <row r="525" spans="1:8" x14ac:dyDescent="0.2">
      <c r="A525" t="s">
        <v>78</v>
      </c>
      <c r="B525" t="s">
        <v>13</v>
      </c>
      <c r="C525">
        <v>2016</v>
      </c>
      <c r="D525" s="14">
        <f t="shared" si="107"/>
        <v>2409.183</v>
      </c>
      <c r="E525" s="14">
        <f t="shared" si="108"/>
        <v>267.68699999999995</v>
      </c>
      <c r="F525" s="16">
        <v>2676.87</v>
      </c>
      <c r="G525" s="1">
        <f t="shared" si="111"/>
        <v>0.9</v>
      </c>
      <c r="H525" s="1">
        <f t="shared" si="110"/>
        <v>9.9999999999999978E-2</v>
      </c>
    </row>
    <row r="526" spans="1:8" x14ac:dyDescent="0.2">
      <c r="A526" t="s">
        <v>79</v>
      </c>
      <c r="B526" t="s">
        <v>0</v>
      </c>
      <c r="C526">
        <v>2001</v>
      </c>
      <c r="D526" s="14">
        <f t="shared" ref="D526:D542" si="112">F526*G526</f>
        <v>0</v>
      </c>
      <c r="E526" s="14">
        <f t="shared" ref="E526:E542" si="113">F526*H526</f>
        <v>2110</v>
      </c>
      <c r="F526" s="3">
        <v>2110</v>
      </c>
      <c r="G526" s="2">
        <f>1-H526</f>
        <v>0</v>
      </c>
      <c r="H526" s="2">
        <v>1</v>
      </c>
    </row>
    <row r="527" spans="1:8" x14ac:dyDescent="0.2">
      <c r="A527" t="s">
        <v>79</v>
      </c>
      <c r="B527" t="s">
        <v>0</v>
      </c>
      <c r="C527">
        <v>2002</v>
      </c>
      <c r="D527" s="14">
        <f t="shared" si="112"/>
        <v>0</v>
      </c>
      <c r="E527" s="14">
        <f t="shared" si="113"/>
        <v>2536</v>
      </c>
      <c r="F527" s="3">
        <v>2536</v>
      </c>
      <c r="G527" s="1">
        <f>G526</f>
        <v>0</v>
      </c>
      <c r="H527" s="1">
        <f t="shared" ref="H527:H542" si="114">H526</f>
        <v>1</v>
      </c>
    </row>
    <row r="528" spans="1:8" x14ac:dyDescent="0.2">
      <c r="A528" t="s">
        <v>79</v>
      </c>
      <c r="B528" t="s">
        <v>0</v>
      </c>
      <c r="C528">
        <v>2003</v>
      </c>
      <c r="D528" s="14">
        <f t="shared" si="112"/>
        <v>0</v>
      </c>
      <c r="E528" s="14">
        <f t="shared" si="113"/>
        <v>3518</v>
      </c>
      <c r="F528" s="3">
        <v>3518</v>
      </c>
      <c r="G528" s="1">
        <f t="shared" ref="G528:G542" si="115">G527</f>
        <v>0</v>
      </c>
      <c r="H528" s="1">
        <f t="shared" si="114"/>
        <v>1</v>
      </c>
    </row>
    <row r="529" spans="1:8" x14ac:dyDescent="0.2">
      <c r="A529" t="s">
        <v>79</v>
      </c>
      <c r="B529" t="s">
        <v>0</v>
      </c>
      <c r="C529">
        <v>2004</v>
      </c>
      <c r="D529" s="14">
        <f t="shared" si="112"/>
        <v>0</v>
      </c>
      <c r="E529" s="14">
        <f t="shared" si="113"/>
        <v>4147</v>
      </c>
      <c r="F529" s="3">
        <v>4147</v>
      </c>
      <c r="G529" s="1">
        <f t="shared" si="115"/>
        <v>0</v>
      </c>
      <c r="H529" s="1">
        <f t="shared" si="114"/>
        <v>1</v>
      </c>
    </row>
    <row r="530" spans="1:8" x14ac:dyDescent="0.2">
      <c r="A530" t="s">
        <v>79</v>
      </c>
      <c r="B530" t="s">
        <v>0</v>
      </c>
      <c r="C530">
        <v>2005</v>
      </c>
      <c r="D530" s="14">
        <f t="shared" si="112"/>
        <v>0</v>
      </c>
      <c r="E530" s="14">
        <f t="shared" si="113"/>
        <v>4026</v>
      </c>
      <c r="F530" s="3">
        <v>4026</v>
      </c>
      <c r="G530" s="1">
        <f t="shared" si="115"/>
        <v>0</v>
      </c>
      <c r="H530" s="1">
        <f t="shared" si="114"/>
        <v>1</v>
      </c>
    </row>
    <row r="531" spans="1:8" x14ac:dyDescent="0.2">
      <c r="A531" t="s">
        <v>79</v>
      </c>
      <c r="B531" t="s">
        <v>0</v>
      </c>
      <c r="C531">
        <v>2006</v>
      </c>
      <c r="D531" s="14">
        <f t="shared" si="112"/>
        <v>0</v>
      </c>
      <c r="E531" s="14">
        <f t="shared" si="113"/>
        <v>7255</v>
      </c>
      <c r="F531" s="3">
        <v>7255</v>
      </c>
      <c r="G531" s="1">
        <f t="shared" si="115"/>
        <v>0</v>
      </c>
      <c r="H531" s="1">
        <f t="shared" si="114"/>
        <v>1</v>
      </c>
    </row>
    <row r="532" spans="1:8" x14ac:dyDescent="0.2">
      <c r="A532" t="s">
        <v>79</v>
      </c>
      <c r="B532" t="s">
        <v>0</v>
      </c>
      <c r="C532">
        <v>2007</v>
      </c>
      <c r="D532" s="14">
        <f t="shared" si="112"/>
        <v>0</v>
      </c>
      <c r="E532" s="14">
        <f t="shared" si="113"/>
        <v>7437</v>
      </c>
      <c r="F532" s="3">
        <v>7437</v>
      </c>
      <c r="G532" s="1">
        <f t="shared" si="115"/>
        <v>0</v>
      </c>
      <c r="H532" s="1">
        <f t="shared" si="114"/>
        <v>1</v>
      </c>
    </row>
    <row r="533" spans="1:8" x14ac:dyDescent="0.2">
      <c r="A533" t="s">
        <v>79</v>
      </c>
      <c r="B533" t="s">
        <v>0</v>
      </c>
      <c r="C533">
        <v>2008</v>
      </c>
      <c r="D533" s="14">
        <f t="shared" si="112"/>
        <v>0</v>
      </c>
      <c r="E533" s="14">
        <f t="shared" si="113"/>
        <v>8112</v>
      </c>
      <c r="F533" s="3">
        <v>8112</v>
      </c>
      <c r="G533" s="1">
        <f t="shared" si="115"/>
        <v>0</v>
      </c>
      <c r="H533" s="1">
        <f t="shared" si="114"/>
        <v>1</v>
      </c>
    </row>
    <row r="534" spans="1:8" x14ac:dyDescent="0.2">
      <c r="A534" t="s">
        <v>79</v>
      </c>
      <c r="B534" t="s">
        <v>0</v>
      </c>
      <c r="C534">
        <v>2009</v>
      </c>
      <c r="D534" s="14">
        <f t="shared" si="112"/>
        <v>0</v>
      </c>
      <c r="E534" s="14">
        <f t="shared" si="113"/>
        <v>9806</v>
      </c>
      <c r="F534" s="3">
        <v>9806</v>
      </c>
      <c r="G534" s="1">
        <f t="shared" si="115"/>
        <v>0</v>
      </c>
      <c r="H534" s="1">
        <f t="shared" si="114"/>
        <v>1</v>
      </c>
    </row>
    <row r="535" spans="1:8" x14ac:dyDescent="0.2">
      <c r="A535" t="s">
        <v>79</v>
      </c>
      <c r="B535" t="s">
        <v>0</v>
      </c>
      <c r="C535">
        <v>2010</v>
      </c>
      <c r="D535" s="14">
        <f t="shared" si="112"/>
        <v>0</v>
      </c>
      <c r="E535" s="14">
        <f t="shared" si="113"/>
        <v>14909</v>
      </c>
      <c r="F535" s="3">
        <v>14909</v>
      </c>
      <c r="G535" s="1">
        <f t="shared" si="115"/>
        <v>0</v>
      </c>
      <c r="H535" s="1">
        <f t="shared" si="114"/>
        <v>1</v>
      </c>
    </row>
    <row r="536" spans="1:8" x14ac:dyDescent="0.2">
      <c r="A536" t="s">
        <v>79</v>
      </c>
      <c r="B536" t="s">
        <v>0</v>
      </c>
      <c r="C536">
        <v>2011</v>
      </c>
      <c r="D536" s="14">
        <f t="shared" si="112"/>
        <v>0</v>
      </c>
      <c r="E536" s="14">
        <f t="shared" si="113"/>
        <v>13206</v>
      </c>
      <c r="F536" s="3">
        <v>13206</v>
      </c>
      <c r="G536" s="1">
        <f t="shared" si="115"/>
        <v>0</v>
      </c>
      <c r="H536" s="1">
        <f t="shared" si="114"/>
        <v>1</v>
      </c>
    </row>
    <row r="537" spans="1:8" x14ac:dyDescent="0.2">
      <c r="A537" t="s">
        <v>79</v>
      </c>
      <c r="B537" t="s">
        <v>0</v>
      </c>
      <c r="C537">
        <v>2012</v>
      </c>
      <c r="D537" s="14">
        <f t="shared" si="112"/>
        <v>0</v>
      </c>
      <c r="E537" s="14">
        <f t="shared" si="113"/>
        <v>12102</v>
      </c>
      <c r="F537" s="3">
        <v>12102</v>
      </c>
      <c r="G537" s="1">
        <f t="shared" si="115"/>
        <v>0</v>
      </c>
      <c r="H537" s="1">
        <f t="shared" si="114"/>
        <v>1</v>
      </c>
    </row>
    <row r="538" spans="1:8" x14ac:dyDescent="0.2">
      <c r="A538" t="s">
        <v>79</v>
      </c>
      <c r="B538" t="s">
        <v>0</v>
      </c>
      <c r="C538">
        <v>2013</v>
      </c>
      <c r="D538" s="14">
        <f t="shared" si="112"/>
        <v>0</v>
      </c>
      <c r="E538" s="14">
        <f t="shared" si="113"/>
        <v>20069</v>
      </c>
      <c r="F538" s="3">
        <v>20069</v>
      </c>
      <c r="G538" s="1">
        <f t="shared" si="115"/>
        <v>0</v>
      </c>
      <c r="H538" s="1">
        <f t="shared" si="114"/>
        <v>1</v>
      </c>
    </row>
    <row r="539" spans="1:8" x14ac:dyDescent="0.2">
      <c r="A539" t="s">
        <v>79</v>
      </c>
      <c r="B539" t="s">
        <v>0</v>
      </c>
      <c r="C539">
        <v>2014</v>
      </c>
      <c r="D539" s="14">
        <f t="shared" si="112"/>
        <v>0</v>
      </c>
      <c r="E539" s="14">
        <f t="shared" si="113"/>
        <v>16192</v>
      </c>
      <c r="F539" s="3">
        <v>16192</v>
      </c>
      <c r="G539" s="1">
        <f t="shared" si="115"/>
        <v>0</v>
      </c>
      <c r="H539" s="1">
        <f t="shared" si="114"/>
        <v>1</v>
      </c>
    </row>
    <row r="540" spans="1:8" x14ac:dyDescent="0.2">
      <c r="A540" t="s">
        <v>79</v>
      </c>
      <c r="B540" t="s">
        <v>0</v>
      </c>
      <c r="C540">
        <v>2015</v>
      </c>
      <c r="D540" s="14">
        <f t="shared" si="112"/>
        <v>0</v>
      </c>
      <c r="E540" s="14">
        <f t="shared" si="113"/>
        <v>40303</v>
      </c>
      <c r="F540" s="3">
        <v>40303</v>
      </c>
      <c r="G540" s="1">
        <f t="shared" si="115"/>
        <v>0</v>
      </c>
      <c r="H540" s="1">
        <f t="shared" si="114"/>
        <v>1</v>
      </c>
    </row>
    <row r="541" spans="1:8" x14ac:dyDescent="0.2">
      <c r="A541" t="s">
        <v>79</v>
      </c>
      <c r="B541" t="s">
        <v>0</v>
      </c>
      <c r="C541">
        <v>2016</v>
      </c>
      <c r="D541" s="14">
        <f t="shared" si="112"/>
        <v>0</v>
      </c>
      <c r="E541" s="14">
        <f t="shared" si="113"/>
        <v>38304</v>
      </c>
      <c r="F541" s="3">
        <v>38304</v>
      </c>
      <c r="G541" s="1">
        <f t="shared" si="115"/>
        <v>0</v>
      </c>
      <c r="H541" s="1">
        <f t="shared" si="114"/>
        <v>1</v>
      </c>
    </row>
    <row r="542" spans="1:8" x14ac:dyDescent="0.2">
      <c r="A542" t="s">
        <v>79</v>
      </c>
      <c r="B542" t="s">
        <v>0</v>
      </c>
      <c r="C542">
        <v>2017</v>
      </c>
      <c r="D542" s="14">
        <f t="shared" si="112"/>
        <v>0</v>
      </c>
      <c r="E542" s="14">
        <f t="shared" si="113"/>
        <v>34755</v>
      </c>
      <c r="F542" s="3">
        <v>34755</v>
      </c>
      <c r="G542" s="1">
        <f t="shared" si="115"/>
        <v>0</v>
      </c>
      <c r="H542" s="1">
        <f t="shared" si="114"/>
        <v>1</v>
      </c>
    </row>
    <row r="543" spans="1:8" x14ac:dyDescent="0.2">
      <c r="A543" t="s">
        <v>79</v>
      </c>
      <c r="B543" t="s">
        <v>10</v>
      </c>
      <c r="C543">
        <v>2001</v>
      </c>
      <c r="D543" s="14">
        <f t="shared" ref="D543:D605" si="116">F543*G543</f>
        <v>640.80000000000007</v>
      </c>
      <c r="E543" s="14">
        <f t="shared" ref="E543:E605" si="117">F543*H543</f>
        <v>2563.2000000000003</v>
      </c>
      <c r="F543" s="3">
        <v>3204</v>
      </c>
      <c r="G543" s="2">
        <v>0.2</v>
      </c>
      <c r="H543" s="2">
        <f>1-G543</f>
        <v>0.8</v>
      </c>
    </row>
    <row r="544" spans="1:8" x14ac:dyDescent="0.2">
      <c r="A544" t="s">
        <v>79</v>
      </c>
      <c r="B544" t="s">
        <v>10</v>
      </c>
      <c r="C544">
        <v>2002</v>
      </c>
      <c r="D544" s="14">
        <f t="shared" si="116"/>
        <v>887.2</v>
      </c>
      <c r="E544" s="14">
        <f t="shared" si="117"/>
        <v>3548.8</v>
      </c>
      <c r="F544" s="3">
        <v>4436</v>
      </c>
      <c r="G544" s="1">
        <f t="shared" ref="G544" si="118">G543</f>
        <v>0.2</v>
      </c>
      <c r="H544" s="1">
        <f t="shared" ref="H544" si="119">H543</f>
        <v>0.8</v>
      </c>
    </row>
    <row r="545" spans="1:12" x14ac:dyDescent="0.2">
      <c r="A545" t="s">
        <v>79</v>
      </c>
      <c r="B545" t="s">
        <v>10</v>
      </c>
      <c r="C545">
        <v>2003</v>
      </c>
      <c r="D545" s="14">
        <f t="shared" si="116"/>
        <v>768.80000000000007</v>
      </c>
      <c r="E545" s="14">
        <f t="shared" si="117"/>
        <v>3075.2000000000003</v>
      </c>
      <c r="F545" s="3">
        <v>3844</v>
      </c>
      <c r="G545" s="1">
        <f t="shared" ref="G545:G607" si="120">G544</f>
        <v>0.2</v>
      </c>
      <c r="H545" s="1">
        <f t="shared" ref="H545:H607" si="121">H544</f>
        <v>0.8</v>
      </c>
    </row>
    <row r="546" spans="1:12" x14ac:dyDescent="0.2">
      <c r="A546" t="s">
        <v>79</v>
      </c>
      <c r="B546" t="s">
        <v>10</v>
      </c>
      <c r="C546">
        <v>2004</v>
      </c>
      <c r="D546" s="14">
        <f t="shared" si="116"/>
        <v>1063.2</v>
      </c>
      <c r="E546" s="14">
        <f t="shared" si="117"/>
        <v>4252.8</v>
      </c>
      <c r="F546" s="3">
        <v>5316</v>
      </c>
      <c r="G546" s="1">
        <f t="shared" si="120"/>
        <v>0.2</v>
      </c>
      <c r="H546" s="1">
        <f t="shared" si="121"/>
        <v>0.8</v>
      </c>
    </row>
    <row r="547" spans="1:12" x14ac:dyDescent="0.2">
      <c r="A547" t="s">
        <v>79</v>
      </c>
      <c r="B547" t="s">
        <v>10</v>
      </c>
      <c r="C547">
        <v>2005</v>
      </c>
      <c r="D547" s="14">
        <f t="shared" si="116"/>
        <v>948</v>
      </c>
      <c r="E547" s="14">
        <f t="shared" si="117"/>
        <v>3792</v>
      </c>
      <c r="F547" s="3">
        <v>4740</v>
      </c>
      <c r="G547" s="1">
        <f t="shared" si="120"/>
        <v>0.2</v>
      </c>
      <c r="H547" s="1">
        <f t="shared" si="121"/>
        <v>0.8</v>
      </c>
    </row>
    <row r="548" spans="1:12" x14ac:dyDescent="0.2">
      <c r="A548" t="s">
        <v>79</v>
      </c>
      <c r="B548" t="s">
        <v>10</v>
      </c>
      <c r="C548">
        <v>2006</v>
      </c>
      <c r="D548" s="14">
        <f t="shared" si="116"/>
        <v>1923</v>
      </c>
      <c r="E548" s="14">
        <f t="shared" si="117"/>
        <v>7692</v>
      </c>
      <c r="F548" s="3">
        <v>9615</v>
      </c>
      <c r="G548" s="1">
        <f t="shared" si="120"/>
        <v>0.2</v>
      </c>
      <c r="H548" s="1">
        <f t="shared" si="121"/>
        <v>0.8</v>
      </c>
    </row>
    <row r="549" spans="1:12" x14ac:dyDescent="0.2">
      <c r="A549" t="s">
        <v>79</v>
      </c>
      <c r="B549" t="s">
        <v>10</v>
      </c>
      <c r="C549">
        <v>2007</v>
      </c>
      <c r="D549" s="14">
        <f t="shared" si="116"/>
        <v>1677.2</v>
      </c>
      <c r="E549" s="14">
        <f t="shared" si="117"/>
        <v>6708.8</v>
      </c>
      <c r="F549" s="3">
        <v>8386</v>
      </c>
      <c r="G549" s="1">
        <f t="shared" si="120"/>
        <v>0.2</v>
      </c>
      <c r="H549" s="1">
        <f t="shared" si="121"/>
        <v>0.8</v>
      </c>
    </row>
    <row r="550" spans="1:12" x14ac:dyDescent="0.2">
      <c r="A550" t="s">
        <v>79</v>
      </c>
      <c r="B550" t="s">
        <v>10</v>
      </c>
      <c r="C550">
        <v>2008</v>
      </c>
      <c r="D550" s="14">
        <f t="shared" si="116"/>
        <v>1588.4</v>
      </c>
      <c r="E550" s="14">
        <f t="shared" si="117"/>
        <v>6353.6</v>
      </c>
      <c r="F550" s="3">
        <v>7942</v>
      </c>
      <c r="G550" s="1">
        <f t="shared" si="120"/>
        <v>0.2</v>
      </c>
      <c r="H550" s="1">
        <f t="shared" si="121"/>
        <v>0.8</v>
      </c>
    </row>
    <row r="551" spans="1:12" x14ac:dyDescent="0.2">
      <c r="A551" t="s">
        <v>79</v>
      </c>
      <c r="B551" t="s">
        <v>10</v>
      </c>
      <c r="C551">
        <v>2009</v>
      </c>
      <c r="D551" s="14">
        <f t="shared" si="116"/>
        <v>1624.4</v>
      </c>
      <c r="E551" s="14">
        <f t="shared" si="117"/>
        <v>6497.6</v>
      </c>
      <c r="F551" s="3">
        <v>8122</v>
      </c>
      <c r="G551" s="1">
        <f t="shared" si="120"/>
        <v>0.2</v>
      </c>
      <c r="H551" s="1">
        <f t="shared" si="121"/>
        <v>0.8</v>
      </c>
    </row>
    <row r="552" spans="1:12" x14ac:dyDescent="0.2">
      <c r="A552" t="s">
        <v>79</v>
      </c>
      <c r="B552" t="s">
        <v>10</v>
      </c>
      <c r="C552">
        <v>2010</v>
      </c>
      <c r="D552" s="14">
        <f t="shared" si="116"/>
        <v>2422.4</v>
      </c>
      <c r="E552" s="14">
        <f t="shared" si="117"/>
        <v>9689.6</v>
      </c>
      <c r="F552" s="3">
        <v>12112</v>
      </c>
      <c r="G552" s="1">
        <f t="shared" si="120"/>
        <v>0.2</v>
      </c>
      <c r="H552" s="1">
        <f t="shared" si="121"/>
        <v>0.8</v>
      </c>
    </row>
    <row r="553" spans="1:12" x14ac:dyDescent="0.2">
      <c r="A553" t="s">
        <v>79</v>
      </c>
      <c r="B553" t="s">
        <v>10</v>
      </c>
      <c r="C553">
        <v>2011</v>
      </c>
      <c r="D553" s="14">
        <f t="shared" si="116"/>
        <v>3084.6000000000004</v>
      </c>
      <c r="E553" s="14">
        <f t="shared" si="117"/>
        <v>12338.400000000001</v>
      </c>
      <c r="F553" s="3">
        <v>15423</v>
      </c>
      <c r="G553" s="1">
        <f t="shared" si="120"/>
        <v>0.2</v>
      </c>
      <c r="H553" s="1">
        <f t="shared" si="121"/>
        <v>0.8</v>
      </c>
    </row>
    <row r="554" spans="1:12" x14ac:dyDescent="0.2">
      <c r="A554" t="s">
        <v>79</v>
      </c>
      <c r="B554" t="s">
        <v>10</v>
      </c>
      <c r="C554">
        <v>2012</v>
      </c>
      <c r="D554" s="14">
        <f t="shared" si="116"/>
        <v>2882.6000000000004</v>
      </c>
      <c r="E554" s="14">
        <f t="shared" si="117"/>
        <v>11530.400000000001</v>
      </c>
      <c r="F554" s="3">
        <v>14413</v>
      </c>
      <c r="G554" s="1">
        <f t="shared" si="120"/>
        <v>0.2</v>
      </c>
      <c r="H554" s="1">
        <f t="shared" si="121"/>
        <v>0.8</v>
      </c>
    </row>
    <row r="555" spans="1:12" x14ac:dyDescent="0.2">
      <c r="A555" t="s">
        <v>79</v>
      </c>
      <c r="B555" t="s">
        <v>10</v>
      </c>
      <c r="C555">
        <v>2013</v>
      </c>
      <c r="D555" s="14">
        <f t="shared" si="116"/>
        <v>2665.4</v>
      </c>
      <c r="E555" s="14">
        <f t="shared" si="117"/>
        <v>10661.6</v>
      </c>
      <c r="F555" s="3">
        <v>13327</v>
      </c>
      <c r="G555" s="1">
        <f t="shared" si="120"/>
        <v>0.2</v>
      </c>
      <c r="H555" s="1">
        <f t="shared" si="121"/>
        <v>0.8</v>
      </c>
    </row>
    <row r="556" spans="1:12" x14ac:dyDescent="0.2">
      <c r="A556" t="s">
        <v>79</v>
      </c>
      <c r="B556" t="s">
        <v>10</v>
      </c>
      <c r="C556">
        <v>2014</v>
      </c>
      <c r="D556" s="14">
        <f t="shared" si="116"/>
        <v>3808.4</v>
      </c>
      <c r="E556" s="14">
        <f t="shared" si="117"/>
        <v>15233.6</v>
      </c>
      <c r="F556" s="3">
        <v>19042</v>
      </c>
      <c r="G556" s="1">
        <f t="shared" si="120"/>
        <v>0.2</v>
      </c>
      <c r="H556" s="1">
        <f t="shared" si="121"/>
        <v>0.8</v>
      </c>
    </row>
    <row r="557" spans="1:12" x14ac:dyDescent="0.2">
      <c r="A557" t="s">
        <v>79</v>
      </c>
      <c r="B557" t="s">
        <v>10</v>
      </c>
      <c r="C557">
        <v>2015</v>
      </c>
      <c r="D557" s="14">
        <f t="shared" si="116"/>
        <v>3398.6000000000004</v>
      </c>
      <c r="E557" s="14">
        <f t="shared" si="117"/>
        <v>13594.400000000001</v>
      </c>
      <c r="F557" s="3">
        <v>16993</v>
      </c>
      <c r="G557" s="1">
        <f t="shared" si="120"/>
        <v>0.2</v>
      </c>
      <c r="H557" s="1">
        <f t="shared" si="121"/>
        <v>0.8</v>
      </c>
    </row>
    <row r="558" spans="1:12" x14ac:dyDescent="0.2">
      <c r="A558" t="s">
        <v>79</v>
      </c>
      <c r="B558" t="s">
        <v>10</v>
      </c>
      <c r="C558">
        <v>2016</v>
      </c>
      <c r="D558" s="14">
        <f t="shared" si="116"/>
        <v>3111.8</v>
      </c>
      <c r="E558" s="14">
        <f t="shared" si="117"/>
        <v>12447.2</v>
      </c>
      <c r="F558" s="3">
        <v>15559</v>
      </c>
      <c r="G558" s="1">
        <f t="shared" si="120"/>
        <v>0.2</v>
      </c>
      <c r="H558" s="1">
        <f t="shared" si="121"/>
        <v>0.8</v>
      </c>
    </row>
    <row r="559" spans="1:12" x14ac:dyDescent="0.2">
      <c r="A559" t="s">
        <v>79</v>
      </c>
      <c r="B559" t="s">
        <v>10</v>
      </c>
      <c r="C559">
        <v>2017</v>
      </c>
      <c r="D559" s="14">
        <f t="shared" si="116"/>
        <v>3093.6000000000004</v>
      </c>
      <c r="E559" s="14">
        <f t="shared" si="117"/>
        <v>12374.400000000001</v>
      </c>
      <c r="F559" s="3">
        <v>15468</v>
      </c>
      <c r="G559" s="1">
        <f t="shared" si="120"/>
        <v>0.2</v>
      </c>
      <c r="H559" s="1">
        <f t="shared" si="121"/>
        <v>0.8</v>
      </c>
    </row>
    <row r="560" spans="1:12" x14ac:dyDescent="0.2">
      <c r="A560" t="s">
        <v>79</v>
      </c>
      <c r="B560" t="s">
        <v>11</v>
      </c>
      <c r="C560">
        <v>2002</v>
      </c>
      <c r="D560" s="14">
        <f t="shared" si="116"/>
        <v>684</v>
      </c>
      <c r="E560" s="14">
        <f t="shared" si="117"/>
        <v>456</v>
      </c>
      <c r="F560" s="21">
        <v>1140</v>
      </c>
      <c r="G560" s="2">
        <v>0.6</v>
      </c>
      <c r="H560" s="2">
        <f>1-G560</f>
        <v>0.4</v>
      </c>
      <c r="J560">
        <v>570</v>
      </c>
      <c r="K560" s="14">
        <f>J560*2</f>
        <v>1140</v>
      </c>
      <c r="L560" s="22" t="s">
        <v>208</v>
      </c>
    </row>
    <row r="561" spans="1:11" x14ac:dyDescent="0.2">
      <c r="A561" t="s">
        <v>79</v>
      </c>
      <c r="B561" t="s">
        <v>11</v>
      </c>
      <c r="C561">
        <v>2003</v>
      </c>
      <c r="D561" s="14">
        <f t="shared" si="116"/>
        <v>591.6</v>
      </c>
      <c r="E561" s="14">
        <f t="shared" si="117"/>
        <v>394.40000000000003</v>
      </c>
      <c r="F561" s="21">
        <v>986</v>
      </c>
      <c r="G561" s="1">
        <f t="shared" si="120"/>
        <v>0.6</v>
      </c>
      <c r="H561" s="1">
        <f t="shared" si="121"/>
        <v>0.4</v>
      </c>
      <c r="J561">
        <v>493</v>
      </c>
      <c r="K561" s="14">
        <f t="shared" ref="K561:K575" si="122">J561*2</f>
        <v>986</v>
      </c>
    </row>
    <row r="562" spans="1:11" x14ac:dyDescent="0.2">
      <c r="A562" t="s">
        <v>79</v>
      </c>
      <c r="B562" t="s">
        <v>11</v>
      </c>
      <c r="C562">
        <v>2004</v>
      </c>
      <c r="D562" s="14">
        <f t="shared" si="116"/>
        <v>1070.3999999999999</v>
      </c>
      <c r="E562" s="14">
        <f t="shared" si="117"/>
        <v>713.6</v>
      </c>
      <c r="F562" s="21">
        <v>1784</v>
      </c>
      <c r="G562" s="1">
        <f t="shared" si="120"/>
        <v>0.6</v>
      </c>
      <c r="H562" s="1">
        <f t="shared" si="121"/>
        <v>0.4</v>
      </c>
      <c r="J562">
        <v>892</v>
      </c>
      <c r="K562" s="14">
        <f t="shared" si="122"/>
        <v>1784</v>
      </c>
    </row>
    <row r="563" spans="1:11" x14ac:dyDescent="0.2">
      <c r="A563" t="s">
        <v>79</v>
      </c>
      <c r="B563" t="s">
        <v>11</v>
      </c>
      <c r="C563">
        <v>2005</v>
      </c>
      <c r="D563" s="14">
        <f t="shared" si="116"/>
        <v>876</v>
      </c>
      <c r="E563" s="14">
        <f t="shared" si="117"/>
        <v>584</v>
      </c>
      <c r="F563" s="21">
        <v>1460</v>
      </c>
      <c r="G563" s="1">
        <f t="shared" si="120"/>
        <v>0.6</v>
      </c>
      <c r="H563" s="1">
        <f t="shared" si="121"/>
        <v>0.4</v>
      </c>
      <c r="J563">
        <v>730</v>
      </c>
      <c r="K563" s="14">
        <f t="shared" si="122"/>
        <v>1460</v>
      </c>
    </row>
    <row r="564" spans="1:11" x14ac:dyDescent="0.2">
      <c r="A564" t="s">
        <v>79</v>
      </c>
      <c r="B564" t="s">
        <v>11</v>
      </c>
      <c r="C564">
        <v>2006</v>
      </c>
      <c r="D564" s="14">
        <f t="shared" si="116"/>
        <v>1873.1999999999998</v>
      </c>
      <c r="E564" s="14">
        <f t="shared" si="117"/>
        <v>1248.8000000000002</v>
      </c>
      <c r="F564" s="21">
        <v>3122</v>
      </c>
      <c r="G564" s="1">
        <f t="shared" si="120"/>
        <v>0.6</v>
      </c>
      <c r="H564" s="1">
        <f t="shared" si="121"/>
        <v>0.4</v>
      </c>
      <c r="J564">
        <v>1561</v>
      </c>
      <c r="K564" s="14">
        <f t="shared" si="122"/>
        <v>3122</v>
      </c>
    </row>
    <row r="565" spans="1:11" x14ac:dyDescent="0.2">
      <c r="A565" t="s">
        <v>79</v>
      </c>
      <c r="B565" t="s">
        <v>11</v>
      </c>
      <c r="C565">
        <v>2007</v>
      </c>
      <c r="D565" s="14">
        <f t="shared" si="116"/>
        <v>2040</v>
      </c>
      <c r="E565" s="14">
        <f t="shared" si="117"/>
        <v>1360</v>
      </c>
      <c r="F565" s="21">
        <v>3400</v>
      </c>
      <c r="G565" s="1">
        <f t="shared" si="120"/>
        <v>0.6</v>
      </c>
      <c r="H565" s="1">
        <f t="shared" si="121"/>
        <v>0.4</v>
      </c>
      <c r="J565">
        <v>1700</v>
      </c>
      <c r="K565" s="14">
        <f t="shared" si="122"/>
        <v>3400</v>
      </c>
    </row>
    <row r="566" spans="1:11" x14ac:dyDescent="0.2">
      <c r="A566" t="s">
        <v>79</v>
      </c>
      <c r="B566" t="s">
        <v>11</v>
      </c>
      <c r="C566">
        <v>2008</v>
      </c>
      <c r="D566" s="14">
        <f t="shared" si="116"/>
        <v>1852.8</v>
      </c>
      <c r="E566" s="14">
        <f t="shared" si="117"/>
        <v>1235.2</v>
      </c>
      <c r="F566" s="21">
        <v>3088</v>
      </c>
      <c r="G566" s="1">
        <f t="shared" si="120"/>
        <v>0.6</v>
      </c>
      <c r="H566" s="1">
        <f t="shared" si="121"/>
        <v>0.4</v>
      </c>
      <c r="J566">
        <v>1544</v>
      </c>
      <c r="K566" s="14">
        <f t="shared" si="122"/>
        <v>3088</v>
      </c>
    </row>
    <row r="567" spans="1:11" x14ac:dyDescent="0.2">
      <c r="A567" t="s">
        <v>79</v>
      </c>
      <c r="B567" t="s">
        <v>11</v>
      </c>
      <c r="C567">
        <v>2009</v>
      </c>
      <c r="D567" s="14">
        <f t="shared" si="116"/>
        <v>1728</v>
      </c>
      <c r="E567" s="14">
        <f t="shared" si="117"/>
        <v>1152</v>
      </c>
      <c r="F567" s="21">
        <v>2880</v>
      </c>
      <c r="G567" s="1">
        <f t="shared" si="120"/>
        <v>0.6</v>
      </c>
      <c r="H567" s="1">
        <f t="shared" si="121"/>
        <v>0.4</v>
      </c>
      <c r="J567">
        <v>1440</v>
      </c>
      <c r="K567" s="14">
        <f t="shared" si="122"/>
        <v>2880</v>
      </c>
    </row>
    <row r="568" spans="1:11" x14ac:dyDescent="0.2">
      <c r="A568" t="s">
        <v>79</v>
      </c>
      <c r="B568" t="s">
        <v>11</v>
      </c>
      <c r="C568">
        <v>2010</v>
      </c>
      <c r="D568" s="14">
        <f t="shared" si="116"/>
        <v>1516.8</v>
      </c>
      <c r="E568" s="14">
        <f t="shared" si="117"/>
        <v>1011.2</v>
      </c>
      <c r="F568" s="21">
        <v>2528</v>
      </c>
      <c r="G568" s="1">
        <f t="shared" si="120"/>
        <v>0.6</v>
      </c>
      <c r="H568" s="1">
        <f t="shared" si="121"/>
        <v>0.4</v>
      </c>
      <c r="J568">
        <v>1264</v>
      </c>
      <c r="K568" s="14">
        <f t="shared" si="122"/>
        <v>2528</v>
      </c>
    </row>
    <row r="569" spans="1:11" x14ac:dyDescent="0.2">
      <c r="A569" t="s">
        <v>79</v>
      </c>
      <c r="B569" t="s">
        <v>11</v>
      </c>
      <c r="C569">
        <v>2011</v>
      </c>
      <c r="D569" s="14">
        <f t="shared" si="116"/>
        <v>1946.3999999999999</v>
      </c>
      <c r="E569" s="14">
        <f t="shared" si="117"/>
        <v>1297.6000000000001</v>
      </c>
      <c r="F569" s="21">
        <v>3244</v>
      </c>
      <c r="G569" s="1">
        <f t="shared" si="120"/>
        <v>0.6</v>
      </c>
      <c r="H569" s="1">
        <f t="shared" si="121"/>
        <v>0.4</v>
      </c>
      <c r="J569">
        <v>1622</v>
      </c>
      <c r="K569" s="14">
        <f t="shared" si="122"/>
        <v>3244</v>
      </c>
    </row>
    <row r="570" spans="1:11" x14ac:dyDescent="0.2">
      <c r="A570" t="s">
        <v>79</v>
      </c>
      <c r="B570" t="s">
        <v>11</v>
      </c>
      <c r="C570">
        <v>2012</v>
      </c>
      <c r="D570" s="14">
        <f t="shared" si="116"/>
        <v>2342.4</v>
      </c>
      <c r="E570" s="14">
        <f t="shared" si="117"/>
        <v>1561.6000000000001</v>
      </c>
      <c r="F570" s="21">
        <v>3904</v>
      </c>
      <c r="G570" s="1">
        <f t="shared" si="120"/>
        <v>0.6</v>
      </c>
      <c r="H570" s="1">
        <f t="shared" si="121"/>
        <v>0.4</v>
      </c>
      <c r="J570">
        <v>1952</v>
      </c>
      <c r="K570" s="14">
        <f t="shared" si="122"/>
        <v>3904</v>
      </c>
    </row>
    <row r="571" spans="1:11" x14ac:dyDescent="0.2">
      <c r="A571" t="s">
        <v>79</v>
      </c>
      <c r="B571" t="s">
        <v>11</v>
      </c>
      <c r="C571">
        <v>2013</v>
      </c>
      <c r="D571" s="14">
        <f t="shared" si="116"/>
        <v>2212.7999999999997</v>
      </c>
      <c r="E571" s="14">
        <f t="shared" si="117"/>
        <v>1475.2</v>
      </c>
      <c r="F571" s="21">
        <v>3688</v>
      </c>
      <c r="G571" s="1">
        <f t="shared" si="120"/>
        <v>0.6</v>
      </c>
      <c r="H571" s="1">
        <f t="shared" si="121"/>
        <v>0.4</v>
      </c>
      <c r="J571">
        <v>1844</v>
      </c>
      <c r="K571" s="14">
        <f t="shared" si="122"/>
        <v>3688</v>
      </c>
    </row>
    <row r="572" spans="1:11" x14ac:dyDescent="0.2">
      <c r="A572" t="s">
        <v>79</v>
      </c>
      <c r="B572" t="s">
        <v>11</v>
      </c>
      <c r="C572">
        <v>2014</v>
      </c>
      <c r="D572" s="14">
        <f t="shared" si="116"/>
        <v>3280.7999999999997</v>
      </c>
      <c r="E572" s="14">
        <f t="shared" si="117"/>
        <v>2187.2000000000003</v>
      </c>
      <c r="F572" s="21">
        <v>5468</v>
      </c>
      <c r="G572" s="1">
        <f t="shared" si="120"/>
        <v>0.6</v>
      </c>
      <c r="H572" s="1">
        <f t="shared" si="121"/>
        <v>0.4</v>
      </c>
      <c r="J572">
        <v>2734</v>
      </c>
      <c r="K572" s="14">
        <f t="shared" si="122"/>
        <v>5468</v>
      </c>
    </row>
    <row r="573" spans="1:11" x14ac:dyDescent="0.2">
      <c r="A573" t="s">
        <v>79</v>
      </c>
      <c r="B573" t="s">
        <v>11</v>
      </c>
      <c r="C573">
        <v>2015</v>
      </c>
      <c r="D573" s="14">
        <f t="shared" si="116"/>
        <v>3652.7999999999997</v>
      </c>
      <c r="E573" s="14">
        <f t="shared" si="117"/>
        <v>2435.2000000000003</v>
      </c>
      <c r="F573" s="21">
        <v>6088</v>
      </c>
      <c r="G573" s="1">
        <f t="shared" si="120"/>
        <v>0.6</v>
      </c>
      <c r="H573" s="1">
        <f t="shared" si="121"/>
        <v>0.4</v>
      </c>
      <c r="J573">
        <v>3044</v>
      </c>
      <c r="K573" s="14">
        <f t="shared" si="122"/>
        <v>6088</v>
      </c>
    </row>
    <row r="574" spans="1:11" x14ac:dyDescent="0.2">
      <c r="A574" t="s">
        <v>79</v>
      </c>
      <c r="B574" t="s">
        <v>11</v>
      </c>
      <c r="C574">
        <v>2016</v>
      </c>
      <c r="D574" s="14">
        <f t="shared" si="116"/>
        <v>3729.6</v>
      </c>
      <c r="E574" s="14">
        <f t="shared" si="117"/>
        <v>2486.4</v>
      </c>
      <c r="F574" s="21">
        <v>6216</v>
      </c>
      <c r="G574" s="1">
        <f t="shared" si="120"/>
        <v>0.6</v>
      </c>
      <c r="H574" s="1">
        <f t="shared" si="121"/>
        <v>0.4</v>
      </c>
      <c r="J574">
        <v>3108</v>
      </c>
      <c r="K574" s="14">
        <f t="shared" si="122"/>
        <v>6216</v>
      </c>
    </row>
    <row r="575" spans="1:11" x14ac:dyDescent="0.2">
      <c r="A575" t="s">
        <v>79</v>
      </c>
      <c r="B575" t="s">
        <v>11</v>
      </c>
      <c r="C575">
        <v>2017</v>
      </c>
      <c r="D575" s="14">
        <f t="shared" si="116"/>
        <v>2780.4</v>
      </c>
      <c r="E575" s="14">
        <f t="shared" si="117"/>
        <v>1853.6000000000001</v>
      </c>
      <c r="F575" s="21">
        <v>4634</v>
      </c>
      <c r="G575" s="1">
        <f t="shared" si="120"/>
        <v>0.6</v>
      </c>
      <c r="H575" s="1">
        <f t="shared" si="121"/>
        <v>0.4</v>
      </c>
      <c r="J575">
        <v>2317</v>
      </c>
      <c r="K575" s="14">
        <f t="shared" si="122"/>
        <v>4634</v>
      </c>
    </row>
    <row r="576" spans="1:11" x14ac:dyDescent="0.2">
      <c r="A576" t="s">
        <v>79</v>
      </c>
      <c r="B576" t="s">
        <v>12</v>
      </c>
      <c r="C576">
        <v>2001</v>
      </c>
      <c r="D576" s="14">
        <f t="shared" si="116"/>
        <v>195</v>
      </c>
      <c r="E576" s="14">
        <f t="shared" si="117"/>
        <v>0</v>
      </c>
      <c r="F576" s="3">
        <v>195</v>
      </c>
      <c r="G576" s="2">
        <v>1</v>
      </c>
      <c r="H576" s="2">
        <f>1-G576</f>
        <v>0</v>
      </c>
    </row>
    <row r="577" spans="1:8" x14ac:dyDescent="0.2">
      <c r="A577" t="s">
        <v>79</v>
      </c>
      <c r="B577" t="s">
        <v>12</v>
      </c>
      <c r="C577">
        <v>2002</v>
      </c>
      <c r="D577" s="14">
        <f t="shared" si="116"/>
        <v>154</v>
      </c>
      <c r="E577" s="14">
        <f t="shared" si="117"/>
        <v>0</v>
      </c>
      <c r="F577" s="3">
        <v>154</v>
      </c>
      <c r="G577" s="1">
        <f t="shared" si="120"/>
        <v>1</v>
      </c>
      <c r="H577" s="1">
        <f t="shared" si="121"/>
        <v>0</v>
      </c>
    </row>
    <row r="578" spans="1:8" x14ac:dyDescent="0.2">
      <c r="A578" t="s">
        <v>79</v>
      </c>
      <c r="B578" t="s">
        <v>12</v>
      </c>
      <c r="C578">
        <v>2003</v>
      </c>
      <c r="D578" s="14">
        <f t="shared" si="116"/>
        <v>316</v>
      </c>
      <c r="E578" s="14">
        <f t="shared" si="117"/>
        <v>0</v>
      </c>
      <c r="F578" s="3">
        <v>316</v>
      </c>
      <c r="G578" s="1">
        <f t="shared" si="120"/>
        <v>1</v>
      </c>
      <c r="H578" s="1">
        <f t="shared" si="121"/>
        <v>0</v>
      </c>
    </row>
    <row r="579" spans="1:8" x14ac:dyDescent="0.2">
      <c r="A579" t="s">
        <v>79</v>
      </c>
      <c r="B579" t="s">
        <v>12</v>
      </c>
      <c r="C579">
        <v>2004</v>
      </c>
      <c r="D579" s="14">
        <f t="shared" si="116"/>
        <v>517</v>
      </c>
      <c r="E579" s="14">
        <f t="shared" si="117"/>
        <v>0</v>
      </c>
      <c r="F579" s="3">
        <v>517</v>
      </c>
      <c r="G579" s="1">
        <f t="shared" si="120"/>
        <v>1</v>
      </c>
      <c r="H579" s="1">
        <f t="shared" si="121"/>
        <v>0</v>
      </c>
    </row>
    <row r="580" spans="1:8" x14ac:dyDescent="0.2">
      <c r="A580" t="s">
        <v>79</v>
      </c>
      <c r="B580" t="s">
        <v>12</v>
      </c>
      <c r="C580">
        <v>2005</v>
      </c>
      <c r="D580" s="14">
        <f t="shared" si="116"/>
        <v>424</v>
      </c>
      <c r="E580" s="14">
        <f t="shared" si="117"/>
        <v>0</v>
      </c>
      <c r="F580" s="3">
        <v>424</v>
      </c>
      <c r="G580" s="1">
        <f t="shared" si="120"/>
        <v>1</v>
      </c>
      <c r="H580" s="1">
        <f t="shared" si="121"/>
        <v>0</v>
      </c>
    </row>
    <row r="581" spans="1:8" x14ac:dyDescent="0.2">
      <c r="A581" t="s">
        <v>79</v>
      </c>
      <c r="B581" t="s">
        <v>12</v>
      </c>
      <c r="C581">
        <v>2006</v>
      </c>
      <c r="D581" s="14">
        <f t="shared" si="116"/>
        <v>1906</v>
      </c>
      <c r="E581" s="14">
        <f t="shared" si="117"/>
        <v>0</v>
      </c>
      <c r="F581" s="3">
        <v>1906</v>
      </c>
      <c r="G581" s="1">
        <f t="shared" si="120"/>
        <v>1</v>
      </c>
      <c r="H581" s="1">
        <f t="shared" si="121"/>
        <v>0</v>
      </c>
    </row>
    <row r="582" spans="1:8" x14ac:dyDescent="0.2">
      <c r="A582" t="s">
        <v>79</v>
      </c>
      <c r="B582" t="s">
        <v>12</v>
      </c>
      <c r="C582">
        <v>2007</v>
      </c>
      <c r="D582" s="14">
        <f t="shared" si="116"/>
        <v>1961</v>
      </c>
      <c r="E582" s="14">
        <f t="shared" si="117"/>
        <v>0</v>
      </c>
      <c r="F582" s="3">
        <v>1961</v>
      </c>
      <c r="G582" s="1">
        <f t="shared" si="120"/>
        <v>1</v>
      </c>
      <c r="H582" s="1">
        <f t="shared" si="121"/>
        <v>0</v>
      </c>
    </row>
    <row r="583" spans="1:8" x14ac:dyDescent="0.2">
      <c r="A583" t="s">
        <v>79</v>
      </c>
      <c r="B583" t="s">
        <v>12</v>
      </c>
      <c r="C583">
        <v>2008</v>
      </c>
      <c r="D583" s="14">
        <f t="shared" si="116"/>
        <v>2161</v>
      </c>
      <c r="E583" s="14">
        <f t="shared" si="117"/>
        <v>0</v>
      </c>
      <c r="F583" s="3">
        <v>2161</v>
      </c>
      <c r="G583" s="1">
        <f t="shared" si="120"/>
        <v>1</v>
      </c>
      <c r="H583" s="1">
        <f t="shared" si="121"/>
        <v>0</v>
      </c>
    </row>
    <row r="584" spans="1:8" x14ac:dyDescent="0.2">
      <c r="A584" t="s">
        <v>79</v>
      </c>
      <c r="B584" t="s">
        <v>12</v>
      </c>
      <c r="C584">
        <v>2009</v>
      </c>
      <c r="D584" s="14">
        <f t="shared" si="116"/>
        <v>2277</v>
      </c>
      <c r="E584" s="14">
        <f t="shared" si="117"/>
        <v>0</v>
      </c>
      <c r="F584" s="3">
        <v>2277</v>
      </c>
      <c r="G584" s="1">
        <f t="shared" si="120"/>
        <v>1</v>
      </c>
      <c r="H584" s="1">
        <f t="shared" si="121"/>
        <v>0</v>
      </c>
    </row>
    <row r="585" spans="1:8" x14ac:dyDescent="0.2">
      <c r="A585" t="s">
        <v>79</v>
      </c>
      <c r="B585" t="s">
        <v>12</v>
      </c>
      <c r="C585">
        <v>2010</v>
      </c>
      <c r="D585" s="14">
        <f t="shared" si="116"/>
        <v>4544</v>
      </c>
      <c r="E585" s="14">
        <f t="shared" si="117"/>
        <v>0</v>
      </c>
      <c r="F585" s="3">
        <v>4544</v>
      </c>
      <c r="G585" s="1">
        <f t="shared" si="120"/>
        <v>1</v>
      </c>
      <c r="H585" s="1">
        <f t="shared" si="121"/>
        <v>0</v>
      </c>
    </row>
    <row r="586" spans="1:8" x14ac:dyDescent="0.2">
      <c r="A586" t="s">
        <v>79</v>
      </c>
      <c r="B586" t="s">
        <v>12</v>
      </c>
      <c r="C586">
        <v>2011</v>
      </c>
      <c r="D586" s="14">
        <f t="shared" si="116"/>
        <v>3407</v>
      </c>
      <c r="E586" s="14">
        <f t="shared" si="117"/>
        <v>0</v>
      </c>
      <c r="F586" s="3">
        <v>3407</v>
      </c>
      <c r="G586" s="1">
        <f t="shared" si="120"/>
        <v>1</v>
      </c>
      <c r="H586" s="1">
        <f t="shared" si="121"/>
        <v>0</v>
      </c>
    </row>
    <row r="587" spans="1:8" x14ac:dyDescent="0.2">
      <c r="A587" t="s">
        <v>79</v>
      </c>
      <c r="B587" t="s">
        <v>12</v>
      </c>
      <c r="C587">
        <v>2012</v>
      </c>
      <c r="D587" s="14">
        <f t="shared" si="116"/>
        <v>3169</v>
      </c>
      <c r="E587" s="14">
        <f t="shared" si="117"/>
        <v>0</v>
      </c>
      <c r="F587" s="3">
        <v>3169</v>
      </c>
      <c r="G587" s="1">
        <f t="shared" si="120"/>
        <v>1</v>
      </c>
      <c r="H587" s="1">
        <f t="shared" si="121"/>
        <v>0</v>
      </c>
    </row>
    <row r="588" spans="1:8" x14ac:dyDescent="0.2">
      <c r="A588" t="s">
        <v>79</v>
      </c>
      <c r="B588" t="s">
        <v>12</v>
      </c>
      <c r="C588">
        <v>2013</v>
      </c>
      <c r="D588" s="14">
        <f t="shared" si="116"/>
        <v>2582</v>
      </c>
      <c r="E588" s="14">
        <f t="shared" si="117"/>
        <v>0</v>
      </c>
      <c r="F588" s="3">
        <v>2582</v>
      </c>
      <c r="G588" s="1">
        <f t="shared" si="120"/>
        <v>1</v>
      </c>
      <c r="H588" s="1">
        <f t="shared" si="121"/>
        <v>0</v>
      </c>
    </row>
    <row r="589" spans="1:8" x14ac:dyDescent="0.2">
      <c r="A589" t="s">
        <v>79</v>
      </c>
      <c r="B589" t="s">
        <v>12</v>
      </c>
      <c r="C589">
        <v>2014</v>
      </c>
      <c r="D589" s="14">
        <f t="shared" si="116"/>
        <v>3639</v>
      </c>
      <c r="E589" s="14">
        <f t="shared" si="117"/>
        <v>0</v>
      </c>
      <c r="F589" s="3">
        <v>3639</v>
      </c>
      <c r="G589" s="1">
        <f t="shared" si="120"/>
        <v>1</v>
      </c>
      <c r="H589" s="1">
        <f t="shared" si="121"/>
        <v>0</v>
      </c>
    </row>
    <row r="590" spans="1:8" x14ac:dyDescent="0.2">
      <c r="A590" t="s">
        <v>79</v>
      </c>
      <c r="B590" t="s">
        <v>12</v>
      </c>
      <c r="C590">
        <v>2015</v>
      </c>
      <c r="D590" s="14">
        <f t="shared" si="116"/>
        <v>4568</v>
      </c>
      <c r="E590" s="14">
        <f t="shared" si="117"/>
        <v>0</v>
      </c>
      <c r="F590" s="3">
        <v>4568</v>
      </c>
      <c r="G590" s="1">
        <f t="shared" si="120"/>
        <v>1</v>
      </c>
      <c r="H590" s="1">
        <f t="shared" si="121"/>
        <v>0</v>
      </c>
    </row>
    <row r="591" spans="1:8" x14ac:dyDescent="0.2">
      <c r="A591" t="s">
        <v>79</v>
      </c>
      <c r="B591" t="s">
        <v>12</v>
      </c>
      <c r="C591">
        <v>2016</v>
      </c>
      <c r="D591" s="14">
        <f t="shared" si="116"/>
        <v>2238</v>
      </c>
      <c r="E591" s="14">
        <f t="shared" si="117"/>
        <v>0</v>
      </c>
      <c r="F591" s="3">
        <v>2238</v>
      </c>
      <c r="G591" s="1">
        <f t="shared" si="120"/>
        <v>1</v>
      </c>
      <c r="H591" s="1">
        <f t="shared" si="121"/>
        <v>0</v>
      </c>
    </row>
    <row r="592" spans="1:8" x14ac:dyDescent="0.2">
      <c r="A592" t="s">
        <v>79</v>
      </c>
      <c r="B592" t="s">
        <v>12</v>
      </c>
      <c r="C592">
        <v>2017</v>
      </c>
      <c r="D592" s="14">
        <f t="shared" si="116"/>
        <v>2484</v>
      </c>
      <c r="E592" s="14">
        <f t="shared" si="117"/>
        <v>0</v>
      </c>
      <c r="F592" s="3">
        <v>2484</v>
      </c>
      <c r="G592" s="1">
        <f t="shared" si="120"/>
        <v>1</v>
      </c>
      <c r="H592" s="1">
        <f t="shared" si="121"/>
        <v>0</v>
      </c>
    </row>
    <row r="593" spans="1:8" x14ac:dyDescent="0.2">
      <c r="A593" t="s">
        <v>79</v>
      </c>
      <c r="B593" t="s">
        <v>13</v>
      </c>
      <c r="C593">
        <v>2001</v>
      </c>
      <c r="D593" s="14">
        <f t="shared" si="116"/>
        <v>80.5</v>
      </c>
      <c r="E593" s="14">
        <f t="shared" si="117"/>
        <v>80.5</v>
      </c>
      <c r="F593" s="3">
        <v>161</v>
      </c>
      <c r="G593" s="2">
        <v>0.5</v>
      </c>
      <c r="H593" s="2">
        <f>1-G593</f>
        <v>0.5</v>
      </c>
    </row>
    <row r="594" spans="1:8" x14ac:dyDescent="0.2">
      <c r="A594" t="s">
        <v>79</v>
      </c>
      <c r="B594" t="s">
        <v>13</v>
      </c>
      <c r="C594">
        <v>2002</v>
      </c>
      <c r="D594" s="14">
        <f t="shared" si="116"/>
        <v>66.5</v>
      </c>
      <c r="E594" s="14">
        <f t="shared" si="117"/>
        <v>66.5</v>
      </c>
      <c r="F594" s="3">
        <v>133</v>
      </c>
      <c r="G594" s="1">
        <f t="shared" si="120"/>
        <v>0.5</v>
      </c>
      <c r="H594" s="1">
        <f t="shared" si="121"/>
        <v>0.5</v>
      </c>
    </row>
    <row r="595" spans="1:8" x14ac:dyDescent="0.2">
      <c r="A595" t="s">
        <v>79</v>
      </c>
      <c r="B595" t="s">
        <v>13</v>
      </c>
      <c r="C595">
        <v>2003</v>
      </c>
      <c r="D595" s="14">
        <f t="shared" si="116"/>
        <v>92</v>
      </c>
      <c r="E595" s="14">
        <f t="shared" si="117"/>
        <v>92</v>
      </c>
      <c r="F595" s="3">
        <v>184</v>
      </c>
      <c r="G595" s="1">
        <f t="shared" si="120"/>
        <v>0.5</v>
      </c>
      <c r="H595" s="1">
        <f t="shared" si="121"/>
        <v>0.5</v>
      </c>
    </row>
    <row r="596" spans="1:8" x14ac:dyDescent="0.2">
      <c r="A596" t="s">
        <v>79</v>
      </c>
      <c r="B596" t="s">
        <v>13</v>
      </c>
      <c r="C596">
        <v>2004</v>
      </c>
      <c r="D596" s="14">
        <f t="shared" si="116"/>
        <v>83</v>
      </c>
      <c r="E596" s="14">
        <f t="shared" si="117"/>
        <v>83</v>
      </c>
      <c r="F596" s="3">
        <v>166</v>
      </c>
      <c r="G596" s="1">
        <f t="shared" si="120"/>
        <v>0.5</v>
      </c>
      <c r="H596" s="1">
        <f t="shared" si="121"/>
        <v>0.5</v>
      </c>
    </row>
    <row r="597" spans="1:8" x14ac:dyDescent="0.2">
      <c r="A597" t="s">
        <v>79</v>
      </c>
      <c r="B597" t="s">
        <v>13</v>
      </c>
      <c r="C597">
        <v>2005</v>
      </c>
      <c r="D597" s="14">
        <f t="shared" si="116"/>
        <v>91.5</v>
      </c>
      <c r="E597" s="14">
        <f t="shared" si="117"/>
        <v>91.5</v>
      </c>
      <c r="F597" s="3">
        <v>183</v>
      </c>
      <c r="G597" s="1">
        <f t="shared" si="120"/>
        <v>0.5</v>
      </c>
      <c r="H597" s="1">
        <f t="shared" si="121"/>
        <v>0.5</v>
      </c>
    </row>
    <row r="598" spans="1:8" x14ac:dyDescent="0.2">
      <c r="A598" t="s">
        <v>79</v>
      </c>
      <c r="B598" t="s">
        <v>13</v>
      </c>
      <c r="C598">
        <v>2006</v>
      </c>
      <c r="D598" s="14">
        <f t="shared" si="116"/>
        <v>348</v>
      </c>
      <c r="E598" s="14">
        <f t="shared" si="117"/>
        <v>348</v>
      </c>
      <c r="F598" s="3">
        <v>696</v>
      </c>
      <c r="G598" s="1">
        <f t="shared" si="120"/>
        <v>0.5</v>
      </c>
      <c r="H598" s="1">
        <f t="shared" si="121"/>
        <v>0.5</v>
      </c>
    </row>
    <row r="599" spans="1:8" x14ac:dyDescent="0.2">
      <c r="A599" t="s">
        <v>79</v>
      </c>
      <c r="B599" t="s">
        <v>13</v>
      </c>
      <c r="C599">
        <v>2007</v>
      </c>
      <c r="D599" s="14">
        <f t="shared" si="116"/>
        <v>341</v>
      </c>
      <c r="E599" s="14">
        <f t="shared" si="117"/>
        <v>341</v>
      </c>
      <c r="F599" s="3">
        <v>682</v>
      </c>
      <c r="G599" s="1">
        <f t="shared" si="120"/>
        <v>0.5</v>
      </c>
      <c r="H599" s="1">
        <f t="shared" si="121"/>
        <v>0.5</v>
      </c>
    </row>
    <row r="600" spans="1:8" x14ac:dyDescent="0.2">
      <c r="A600" t="s">
        <v>79</v>
      </c>
      <c r="B600" t="s">
        <v>13</v>
      </c>
      <c r="C600">
        <v>2008</v>
      </c>
      <c r="D600" s="14">
        <f t="shared" si="116"/>
        <v>302</v>
      </c>
      <c r="E600" s="14">
        <f t="shared" si="117"/>
        <v>302</v>
      </c>
      <c r="F600" s="3">
        <v>604</v>
      </c>
      <c r="G600" s="1">
        <f t="shared" si="120"/>
        <v>0.5</v>
      </c>
      <c r="H600" s="1">
        <f t="shared" si="121"/>
        <v>0.5</v>
      </c>
    </row>
    <row r="601" spans="1:8" x14ac:dyDescent="0.2">
      <c r="A601" t="s">
        <v>79</v>
      </c>
      <c r="B601" t="s">
        <v>13</v>
      </c>
      <c r="C601">
        <v>2009</v>
      </c>
      <c r="D601" s="14">
        <f t="shared" si="116"/>
        <v>288</v>
      </c>
      <c r="E601" s="14">
        <f t="shared" si="117"/>
        <v>288</v>
      </c>
      <c r="F601" s="3">
        <v>576</v>
      </c>
      <c r="G601" s="1">
        <f t="shared" si="120"/>
        <v>0.5</v>
      </c>
      <c r="H601" s="1">
        <f t="shared" si="121"/>
        <v>0.5</v>
      </c>
    </row>
    <row r="602" spans="1:8" x14ac:dyDescent="0.2">
      <c r="A602" t="s">
        <v>79</v>
      </c>
      <c r="B602" t="s">
        <v>13</v>
      </c>
      <c r="C602">
        <v>2010</v>
      </c>
      <c r="D602" s="14">
        <f t="shared" si="116"/>
        <v>373.5</v>
      </c>
      <c r="E602" s="14">
        <f t="shared" si="117"/>
        <v>373.5</v>
      </c>
      <c r="F602" s="3">
        <v>747</v>
      </c>
      <c r="G602" s="1">
        <f t="shared" si="120"/>
        <v>0.5</v>
      </c>
      <c r="H602" s="1">
        <f t="shared" si="121"/>
        <v>0.5</v>
      </c>
    </row>
    <row r="603" spans="1:8" x14ac:dyDescent="0.2">
      <c r="A603" t="s">
        <v>79</v>
      </c>
      <c r="B603" t="s">
        <v>13</v>
      </c>
      <c r="C603">
        <v>2011</v>
      </c>
      <c r="D603" s="14">
        <f t="shared" si="116"/>
        <v>466</v>
      </c>
      <c r="E603" s="14">
        <f t="shared" si="117"/>
        <v>466</v>
      </c>
      <c r="F603" s="3">
        <v>932</v>
      </c>
      <c r="G603" s="1">
        <f t="shared" si="120"/>
        <v>0.5</v>
      </c>
      <c r="H603" s="1">
        <f t="shared" si="121"/>
        <v>0.5</v>
      </c>
    </row>
    <row r="604" spans="1:8" x14ac:dyDescent="0.2">
      <c r="A604" t="s">
        <v>79</v>
      </c>
      <c r="B604" t="s">
        <v>13</v>
      </c>
      <c r="C604">
        <v>2012</v>
      </c>
      <c r="D604" s="14">
        <f t="shared" si="116"/>
        <v>496</v>
      </c>
      <c r="E604" s="14">
        <f t="shared" si="117"/>
        <v>496</v>
      </c>
      <c r="F604" s="3">
        <v>992</v>
      </c>
      <c r="G604" s="1">
        <f t="shared" si="120"/>
        <v>0.5</v>
      </c>
      <c r="H604" s="1">
        <f t="shared" si="121"/>
        <v>0.5</v>
      </c>
    </row>
    <row r="605" spans="1:8" x14ac:dyDescent="0.2">
      <c r="A605" t="s">
        <v>79</v>
      </c>
      <c r="B605" t="s">
        <v>13</v>
      </c>
      <c r="C605">
        <v>2013</v>
      </c>
      <c r="D605" s="14">
        <f t="shared" si="116"/>
        <v>336.5</v>
      </c>
      <c r="E605" s="14">
        <f t="shared" si="117"/>
        <v>336.5</v>
      </c>
      <c r="F605" s="3">
        <v>673</v>
      </c>
      <c r="G605" s="1">
        <f t="shared" si="120"/>
        <v>0.5</v>
      </c>
      <c r="H605" s="1">
        <f t="shared" si="121"/>
        <v>0.5</v>
      </c>
    </row>
    <row r="606" spans="1:8" x14ac:dyDescent="0.2">
      <c r="A606" t="s">
        <v>79</v>
      </c>
      <c r="B606" t="s">
        <v>13</v>
      </c>
      <c r="C606">
        <v>2014</v>
      </c>
      <c r="D606" s="14">
        <f t="shared" ref="D606:D609" si="123">F606*G606</f>
        <v>456</v>
      </c>
      <c r="E606" s="14">
        <f t="shared" ref="E606:E609" si="124">F606*H606</f>
        <v>456</v>
      </c>
      <c r="F606" s="3">
        <v>912</v>
      </c>
      <c r="G606" s="1">
        <f t="shared" si="120"/>
        <v>0.5</v>
      </c>
      <c r="H606" s="1">
        <f t="shared" si="121"/>
        <v>0.5</v>
      </c>
    </row>
    <row r="607" spans="1:8" x14ac:dyDescent="0.2">
      <c r="A607" t="s">
        <v>79</v>
      </c>
      <c r="B607" t="s">
        <v>13</v>
      </c>
      <c r="C607">
        <v>2015</v>
      </c>
      <c r="D607" s="14">
        <f t="shared" si="123"/>
        <v>342.5</v>
      </c>
      <c r="E607" s="14">
        <f t="shared" si="124"/>
        <v>342.5</v>
      </c>
      <c r="F607" s="3">
        <v>685</v>
      </c>
      <c r="G607" s="1">
        <f t="shared" si="120"/>
        <v>0.5</v>
      </c>
      <c r="H607" s="1">
        <f t="shared" si="121"/>
        <v>0.5</v>
      </c>
    </row>
    <row r="608" spans="1:8" x14ac:dyDescent="0.2">
      <c r="A608" t="s">
        <v>79</v>
      </c>
      <c r="B608" t="s">
        <v>13</v>
      </c>
      <c r="C608">
        <v>2016</v>
      </c>
      <c r="D608" s="14">
        <f t="shared" si="123"/>
        <v>283.5</v>
      </c>
      <c r="E608" s="14">
        <f t="shared" si="124"/>
        <v>283.5</v>
      </c>
      <c r="F608" s="3">
        <v>567</v>
      </c>
      <c r="G608" s="1">
        <f t="shared" ref="G608:G609" si="125">G607</f>
        <v>0.5</v>
      </c>
      <c r="H608" s="1">
        <f t="shared" ref="H608:H609" si="126">H607</f>
        <v>0.5</v>
      </c>
    </row>
    <row r="609" spans="1:8" x14ac:dyDescent="0.2">
      <c r="A609" t="s">
        <v>79</v>
      </c>
      <c r="B609" t="s">
        <v>13</v>
      </c>
      <c r="C609">
        <v>2017</v>
      </c>
      <c r="D609" s="14">
        <f t="shared" si="123"/>
        <v>347</v>
      </c>
      <c r="E609" s="14">
        <f t="shared" si="124"/>
        <v>347</v>
      </c>
      <c r="F609" s="3">
        <v>694</v>
      </c>
      <c r="G609" s="1">
        <f t="shared" si="125"/>
        <v>0.5</v>
      </c>
      <c r="H609" s="1">
        <f t="shared" si="126"/>
        <v>0.5</v>
      </c>
    </row>
    <row r="610" spans="1:8" x14ac:dyDescent="0.2">
      <c r="A610" t="s">
        <v>82</v>
      </c>
      <c r="B610" t="s">
        <v>0</v>
      </c>
      <c r="C610">
        <v>2005</v>
      </c>
      <c r="D610" s="14">
        <f>$F610*G610</f>
        <v>0</v>
      </c>
      <c r="E610" s="14">
        <f t="shared" ref="E610:E669" si="127">$F610*H610</f>
        <v>27791</v>
      </c>
      <c r="F610" s="3">
        <v>27791</v>
      </c>
      <c r="G610" s="2">
        <f>1-H610</f>
        <v>0</v>
      </c>
      <c r="H610" s="2">
        <v>1</v>
      </c>
    </row>
    <row r="611" spans="1:8" x14ac:dyDescent="0.2">
      <c r="A611" t="s">
        <v>82</v>
      </c>
      <c r="B611" t="s">
        <v>0</v>
      </c>
      <c r="C611">
        <v>2006</v>
      </c>
      <c r="D611" s="14">
        <f t="shared" ref="D611:D669" si="128">$F611*G611</f>
        <v>0</v>
      </c>
      <c r="E611" s="14">
        <f t="shared" si="127"/>
        <v>35760</v>
      </c>
      <c r="F611" s="3">
        <v>35760</v>
      </c>
      <c r="G611" s="1">
        <f t="shared" ref="G611:H621" si="129">G610</f>
        <v>0</v>
      </c>
      <c r="H611" s="1">
        <f t="shared" si="129"/>
        <v>1</v>
      </c>
    </row>
    <row r="612" spans="1:8" x14ac:dyDescent="0.2">
      <c r="A612" t="s">
        <v>82</v>
      </c>
      <c r="B612" t="s">
        <v>0</v>
      </c>
      <c r="C612">
        <v>2007</v>
      </c>
      <c r="D612" s="14">
        <f t="shared" si="128"/>
        <v>0</v>
      </c>
      <c r="E612" s="14">
        <f t="shared" si="127"/>
        <v>34454</v>
      </c>
      <c r="F612" s="3">
        <v>34454</v>
      </c>
      <c r="G612" s="1">
        <f t="shared" si="129"/>
        <v>0</v>
      </c>
      <c r="H612" s="1">
        <f t="shared" si="129"/>
        <v>1</v>
      </c>
    </row>
    <row r="613" spans="1:8" x14ac:dyDescent="0.2">
      <c r="A613" t="s">
        <v>82</v>
      </c>
      <c r="B613" t="s">
        <v>0</v>
      </c>
      <c r="C613">
        <v>2008</v>
      </c>
      <c r="D613" s="14">
        <f t="shared" si="128"/>
        <v>0</v>
      </c>
      <c r="E613" s="14">
        <f t="shared" si="127"/>
        <v>44409</v>
      </c>
      <c r="F613" s="3">
        <v>44409</v>
      </c>
      <c r="G613" s="1">
        <f t="shared" si="129"/>
        <v>0</v>
      </c>
      <c r="H613" s="1">
        <f t="shared" si="129"/>
        <v>1</v>
      </c>
    </row>
    <row r="614" spans="1:8" x14ac:dyDescent="0.2">
      <c r="A614" t="s">
        <v>82</v>
      </c>
      <c r="B614" t="s">
        <v>0</v>
      </c>
      <c r="C614">
        <v>2009</v>
      </c>
      <c r="D614" s="14">
        <f t="shared" si="128"/>
        <v>0</v>
      </c>
      <c r="E614" s="14">
        <f t="shared" si="127"/>
        <v>36277</v>
      </c>
      <c r="F614" s="3">
        <v>36277</v>
      </c>
      <c r="G614" s="1">
        <f t="shared" si="129"/>
        <v>0</v>
      </c>
      <c r="H614" s="1">
        <f t="shared" si="129"/>
        <v>1</v>
      </c>
    </row>
    <row r="615" spans="1:8" x14ac:dyDescent="0.2">
      <c r="A615" t="s">
        <v>82</v>
      </c>
      <c r="B615" t="s">
        <v>0</v>
      </c>
      <c r="C615">
        <v>2010</v>
      </c>
      <c r="D615" s="14">
        <f t="shared" si="128"/>
        <v>0</v>
      </c>
      <c r="E615" s="14">
        <f t="shared" si="127"/>
        <v>38638</v>
      </c>
      <c r="F615" s="3">
        <v>38638</v>
      </c>
      <c r="G615" s="1">
        <f t="shared" si="129"/>
        <v>0</v>
      </c>
      <c r="H615" s="1">
        <f t="shared" si="129"/>
        <v>1</v>
      </c>
    </row>
    <row r="616" spans="1:8" x14ac:dyDescent="0.2">
      <c r="A616" t="s">
        <v>82</v>
      </c>
      <c r="B616" t="s">
        <v>0</v>
      </c>
      <c r="C616">
        <v>2011</v>
      </c>
      <c r="D616" s="14">
        <f t="shared" si="128"/>
        <v>0</v>
      </c>
      <c r="E616" s="14">
        <f t="shared" si="127"/>
        <v>42283</v>
      </c>
      <c r="F616" s="3">
        <v>42283</v>
      </c>
      <c r="G616" s="1">
        <f t="shared" si="129"/>
        <v>0</v>
      </c>
      <c r="H616" s="1">
        <f t="shared" si="129"/>
        <v>1</v>
      </c>
    </row>
    <row r="617" spans="1:8" x14ac:dyDescent="0.2">
      <c r="A617" t="s">
        <v>82</v>
      </c>
      <c r="B617" t="s">
        <v>0</v>
      </c>
      <c r="C617">
        <v>2012</v>
      </c>
      <c r="D617" s="14">
        <f t="shared" si="128"/>
        <v>0</v>
      </c>
      <c r="E617" s="14">
        <f t="shared" si="127"/>
        <v>43757</v>
      </c>
      <c r="F617" s="3">
        <v>43757</v>
      </c>
      <c r="G617" s="1">
        <f t="shared" si="129"/>
        <v>0</v>
      </c>
      <c r="H617" s="1">
        <f t="shared" si="129"/>
        <v>1</v>
      </c>
    </row>
    <row r="618" spans="1:8" x14ac:dyDescent="0.2">
      <c r="A618" t="s">
        <v>82</v>
      </c>
      <c r="B618" t="s">
        <v>0</v>
      </c>
      <c r="C618">
        <v>2013</v>
      </c>
      <c r="D618" s="14">
        <f t="shared" si="128"/>
        <v>0</v>
      </c>
      <c r="E618" s="14">
        <f t="shared" si="127"/>
        <v>41830</v>
      </c>
      <c r="F618" s="3">
        <v>41830</v>
      </c>
      <c r="G618" s="1">
        <f t="shared" si="129"/>
        <v>0</v>
      </c>
      <c r="H618" s="1">
        <f t="shared" si="129"/>
        <v>1</v>
      </c>
    </row>
    <row r="619" spans="1:8" x14ac:dyDescent="0.2">
      <c r="A619" t="s">
        <v>82</v>
      </c>
      <c r="B619" t="s">
        <v>0</v>
      </c>
      <c r="C619">
        <v>2014</v>
      </c>
      <c r="D619" s="14">
        <f t="shared" si="128"/>
        <v>0</v>
      </c>
      <c r="E619" s="14">
        <f t="shared" si="127"/>
        <v>51134</v>
      </c>
      <c r="F619" s="3">
        <v>51134</v>
      </c>
      <c r="G619" s="1">
        <f t="shared" si="129"/>
        <v>0</v>
      </c>
      <c r="H619" s="1">
        <f t="shared" si="129"/>
        <v>1</v>
      </c>
    </row>
    <row r="620" spans="1:8" x14ac:dyDescent="0.2">
      <c r="A620" t="s">
        <v>82</v>
      </c>
      <c r="B620" t="s">
        <v>0</v>
      </c>
      <c r="C620">
        <v>2015</v>
      </c>
      <c r="D620" s="14">
        <f t="shared" si="128"/>
        <v>0</v>
      </c>
      <c r="E620" s="14">
        <f t="shared" si="127"/>
        <v>65599</v>
      </c>
      <c r="F620" s="3">
        <v>65599</v>
      </c>
      <c r="G620" s="1">
        <f t="shared" si="129"/>
        <v>0</v>
      </c>
      <c r="H620" s="1">
        <f t="shared" si="129"/>
        <v>1</v>
      </c>
    </row>
    <row r="621" spans="1:8" x14ac:dyDescent="0.2">
      <c r="A621" t="s">
        <v>82</v>
      </c>
      <c r="B621" t="s">
        <v>0</v>
      </c>
      <c r="C621">
        <v>2016</v>
      </c>
      <c r="D621" s="14">
        <f t="shared" si="128"/>
        <v>0</v>
      </c>
      <c r="E621" s="14">
        <f t="shared" si="127"/>
        <v>45341</v>
      </c>
      <c r="F621" s="3">
        <v>45341</v>
      </c>
      <c r="G621" s="1">
        <f t="shared" si="129"/>
        <v>0</v>
      </c>
      <c r="H621" s="1">
        <f t="shared" si="129"/>
        <v>1</v>
      </c>
    </row>
    <row r="622" spans="1:8" x14ac:dyDescent="0.2">
      <c r="A622" t="s">
        <v>82</v>
      </c>
      <c r="B622" t="s">
        <v>10</v>
      </c>
      <c r="C622">
        <v>2005</v>
      </c>
      <c r="D622" s="14">
        <f t="shared" si="128"/>
        <v>0</v>
      </c>
      <c r="E622" s="14">
        <f t="shared" si="127"/>
        <v>11308</v>
      </c>
      <c r="F622" s="3">
        <v>11308</v>
      </c>
      <c r="G622" s="2">
        <v>0</v>
      </c>
      <c r="H622" s="2">
        <f>1-G622</f>
        <v>1</v>
      </c>
    </row>
    <row r="623" spans="1:8" x14ac:dyDescent="0.2">
      <c r="A623" t="s">
        <v>82</v>
      </c>
      <c r="B623" t="s">
        <v>10</v>
      </c>
      <c r="C623">
        <v>2006</v>
      </c>
      <c r="D623" s="14">
        <f t="shared" si="128"/>
        <v>0</v>
      </c>
      <c r="E623" s="14">
        <f t="shared" si="127"/>
        <v>10961</v>
      </c>
      <c r="F623" s="3">
        <v>10961</v>
      </c>
      <c r="G623" s="1">
        <f>G622</f>
        <v>0</v>
      </c>
      <c r="H623" s="1">
        <f t="shared" ref="H623:H633" si="130">H622</f>
        <v>1</v>
      </c>
    </row>
    <row r="624" spans="1:8" x14ac:dyDescent="0.2">
      <c r="A624" t="s">
        <v>82</v>
      </c>
      <c r="B624" t="s">
        <v>10</v>
      </c>
      <c r="C624">
        <v>2007</v>
      </c>
      <c r="D624" s="14">
        <f t="shared" si="128"/>
        <v>0</v>
      </c>
      <c r="E624" s="14">
        <f t="shared" si="127"/>
        <v>10692</v>
      </c>
      <c r="F624" s="3">
        <v>10692</v>
      </c>
      <c r="G624" s="1">
        <f t="shared" ref="G624:G633" si="131">G623</f>
        <v>0</v>
      </c>
      <c r="H624" s="1">
        <f t="shared" si="130"/>
        <v>1</v>
      </c>
    </row>
    <row r="625" spans="1:8" x14ac:dyDescent="0.2">
      <c r="A625" t="s">
        <v>82</v>
      </c>
      <c r="B625" t="s">
        <v>10</v>
      </c>
      <c r="C625">
        <v>2008</v>
      </c>
      <c r="D625" s="14">
        <f t="shared" si="128"/>
        <v>0</v>
      </c>
      <c r="E625" s="14">
        <f t="shared" si="127"/>
        <v>10989</v>
      </c>
      <c r="F625" s="3">
        <v>10989</v>
      </c>
      <c r="G625" s="1">
        <f t="shared" si="131"/>
        <v>0</v>
      </c>
      <c r="H625" s="1">
        <f t="shared" si="130"/>
        <v>1</v>
      </c>
    </row>
    <row r="626" spans="1:8" x14ac:dyDescent="0.2">
      <c r="A626" t="s">
        <v>82</v>
      </c>
      <c r="B626" t="s">
        <v>10</v>
      </c>
      <c r="C626">
        <v>2009</v>
      </c>
      <c r="D626" s="14">
        <f t="shared" si="128"/>
        <v>0</v>
      </c>
      <c r="E626" s="14">
        <f t="shared" si="127"/>
        <v>5751</v>
      </c>
      <c r="F626" s="3">
        <v>5751</v>
      </c>
      <c r="G626" s="1">
        <f t="shared" si="131"/>
        <v>0</v>
      </c>
      <c r="H626" s="1">
        <f t="shared" si="130"/>
        <v>1</v>
      </c>
    </row>
    <row r="627" spans="1:8" x14ac:dyDescent="0.2">
      <c r="A627" t="s">
        <v>82</v>
      </c>
      <c r="B627" t="s">
        <v>10</v>
      </c>
      <c r="C627">
        <v>2010</v>
      </c>
      <c r="D627" s="14">
        <f t="shared" si="128"/>
        <v>0</v>
      </c>
      <c r="E627" s="14">
        <f t="shared" si="127"/>
        <v>6229</v>
      </c>
      <c r="F627" s="3">
        <v>6229</v>
      </c>
      <c r="G627" s="1">
        <f t="shared" si="131"/>
        <v>0</v>
      </c>
      <c r="H627" s="1">
        <f t="shared" si="130"/>
        <v>1</v>
      </c>
    </row>
    <row r="628" spans="1:8" x14ac:dyDescent="0.2">
      <c r="A628" t="s">
        <v>82</v>
      </c>
      <c r="B628" t="s">
        <v>10</v>
      </c>
      <c r="C628">
        <v>2011</v>
      </c>
      <c r="D628" s="14">
        <f t="shared" si="128"/>
        <v>0</v>
      </c>
      <c r="E628" s="14">
        <f t="shared" si="127"/>
        <v>7256</v>
      </c>
      <c r="F628" s="3">
        <v>7256</v>
      </c>
      <c r="G628" s="1">
        <f t="shared" si="131"/>
        <v>0</v>
      </c>
      <c r="H628" s="1">
        <f t="shared" si="130"/>
        <v>1</v>
      </c>
    </row>
    <row r="629" spans="1:8" x14ac:dyDescent="0.2">
      <c r="A629" t="s">
        <v>82</v>
      </c>
      <c r="B629" t="s">
        <v>10</v>
      </c>
      <c r="C629">
        <v>2012</v>
      </c>
      <c r="D629" s="14">
        <f t="shared" si="128"/>
        <v>0</v>
      </c>
      <c r="E629" s="14">
        <f t="shared" si="127"/>
        <v>9056</v>
      </c>
      <c r="F629" s="3">
        <v>9056</v>
      </c>
      <c r="G629" s="1">
        <f t="shared" si="131"/>
        <v>0</v>
      </c>
      <c r="H629" s="1">
        <f t="shared" si="130"/>
        <v>1</v>
      </c>
    </row>
    <row r="630" spans="1:8" x14ac:dyDescent="0.2">
      <c r="A630" t="s">
        <v>82</v>
      </c>
      <c r="B630" t="s">
        <v>10</v>
      </c>
      <c r="C630">
        <v>2013</v>
      </c>
      <c r="D630" s="14">
        <f t="shared" si="128"/>
        <v>0</v>
      </c>
      <c r="E630" s="14">
        <f t="shared" si="127"/>
        <v>9402</v>
      </c>
      <c r="F630" s="3">
        <v>9402</v>
      </c>
      <c r="G630" s="1">
        <f t="shared" si="131"/>
        <v>0</v>
      </c>
      <c r="H630" s="1">
        <f t="shared" si="130"/>
        <v>1</v>
      </c>
    </row>
    <row r="631" spans="1:8" x14ac:dyDescent="0.2">
      <c r="A631" t="s">
        <v>82</v>
      </c>
      <c r="B631" t="s">
        <v>10</v>
      </c>
      <c r="C631">
        <v>2014</v>
      </c>
      <c r="D631" s="14">
        <f t="shared" si="128"/>
        <v>0</v>
      </c>
      <c r="E631" s="14">
        <f t="shared" si="127"/>
        <v>10304</v>
      </c>
      <c r="F631" s="3">
        <v>10304</v>
      </c>
      <c r="G631" s="1">
        <f t="shared" si="131"/>
        <v>0</v>
      </c>
      <c r="H631" s="1">
        <f t="shared" si="130"/>
        <v>1</v>
      </c>
    </row>
    <row r="632" spans="1:8" x14ac:dyDescent="0.2">
      <c r="A632" t="s">
        <v>82</v>
      </c>
      <c r="B632" t="s">
        <v>10</v>
      </c>
      <c r="C632">
        <v>2015</v>
      </c>
      <c r="D632" s="14">
        <f t="shared" si="128"/>
        <v>0</v>
      </c>
      <c r="E632" s="14">
        <f t="shared" si="127"/>
        <v>14500</v>
      </c>
      <c r="F632" s="3">
        <v>14500</v>
      </c>
      <c r="G632" s="1">
        <f t="shared" si="131"/>
        <v>0</v>
      </c>
      <c r="H632" s="1">
        <f t="shared" si="130"/>
        <v>1</v>
      </c>
    </row>
    <row r="633" spans="1:8" x14ac:dyDescent="0.2">
      <c r="A633" t="s">
        <v>82</v>
      </c>
      <c r="B633" t="s">
        <v>10</v>
      </c>
      <c r="C633">
        <v>2016</v>
      </c>
      <c r="D633" s="14">
        <f t="shared" si="128"/>
        <v>0</v>
      </c>
      <c r="E633" s="14">
        <f t="shared" si="127"/>
        <v>14077</v>
      </c>
      <c r="F633" s="3">
        <v>14077</v>
      </c>
      <c r="G633" s="1">
        <f t="shared" si="131"/>
        <v>0</v>
      </c>
      <c r="H633" s="1">
        <f t="shared" si="130"/>
        <v>1</v>
      </c>
    </row>
    <row r="634" spans="1:8" x14ac:dyDescent="0.2">
      <c r="A634" t="s">
        <v>82</v>
      </c>
      <c r="B634" t="s">
        <v>11</v>
      </c>
      <c r="C634">
        <v>2005</v>
      </c>
      <c r="D634" s="14">
        <f t="shared" si="128"/>
        <v>775.24752475247521</v>
      </c>
      <c r="E634" s="14">
        <f t="shared" si="127"/>
        <v>516.83168316831677</v>
      </c>
      <c r="F634" s="16">
        <f>F635/1.01</f>
        <v>1292.079207920792</v>
      </c>
      <c r="G634" s="2">
        <v>0.6</v>
      </c>
      <c r="H634" s="2">
        <f>1-G634</f>
        <v>0.4</v>
      </c>
    </row>
    <row r="635" spans="1:8" x14ac:dyDescent="0.2">
      <c r="A635" t="s">
        <v>82</v>
      </c>
      <c r="B635" t="s">
        <v>11</v>
      </c>
      <c r="C635">
        <v>2006</v>
      </c>
      <c r="D635" s="14">
        <f t="shared" si="128"/>
        <v>783</v>
      </c>
      <c r="E635" s="14">
        <f t="shared" si="127"/>
        <v>522</v>
      </c>
      <c r="F635" s="3">
        <v>1305</v>
      </c>
      <c r="G635" s="1">
        <f>G634</f>
        <v>0.6</v>
      </c>
      <c r="H635" s="1">
        <f t="shared" ref="H635:H645" si="132">H634</f>
        <v>0.4</v>
      </c>
    </row>
    <row r="636" spans="1:8" x14ac:dyDescent="0.2">
      <c r="A636" t="s">
        <v>82</v>
      </c>
      <c r="B636" t="s">
        <v>11</v>
      </c>
      <c r="C636">
        <v>2007</v>
      </c>
      <c r="D636" s="14">
        <f t="shared" si="128"/>
        <v>760.19999999999993</v>
      </c>
      <c r="E636" s="14">
        <f t="shared" si="127"/>
        <v>506.8</v>
      </c>
      <c r="F636" s="3">
        <v>1267</v>
      </c>
      <c r="G636" s="1">
        <f t="shared" ref="G636:G645" si="133">G635</f>
        <v>0.6</v>
      </c>
      <c r="H636" s="1">
        <f t="shared" si="132"/>
        <v>0.4</v>
      </c>
    </row>
    <row r="637" spans="1:8" x14ac:dyDescent="0.2">
      <c r="A637" t="s">
        <v>82</v>
      </c>
      <c r="B637" t="s">
        <v>11</v>
      </c>
      <c r="C637">
        <v>2008</v>
      </c>
      <c r="D637" s="14">
        <f t="shared" si="128"/>
        <v>645</v>
      </c>
      <c r="E637" s="14">
        <f t="shared" si="127"/>
        <v>430</v>
      </c>
      <c r="F637" s="3">
        <v>1075</v>
      </c>
      <c r="G637" s="1">
        <f t="shared" si="133"/>
        <v>0.6</v>
      </c>
      <c r="H637" s="1">
        <f t="shared" si="132"/>
        <v>0.4</v>
      </c>
    </row>
    <row r="638" spans="1:8" x14ac:dyDescent="0.2">
      <c r="A638" t="s">
        <v>82</v>
      </c>
      <c r="B638" t="s">
        <v>11</v>
      </c>
      <c r="C638">
        <v>2009</v>
      </c>
      <c r="D638" s="14">
        <f t="shared" si="128"/>
        <v>841.8</v>
      </c>
      <c r="E638" s="14">
        <f t="shared" si="127"/>
        <v>561.20000000000005</v>
      </c>
      <c r="F638" s="3">
        <v>1403</v>
      </c>
      <c r="G638" s="1">
        <f t="shared" si="133"/>
        <v>0.6</v>
      </c>
      <c r="H638" s="1">
        <f t="shared" si="132"/>
        <v>0.4</v>
      </c>
    </row>
    <row r="639" spans="1:8" x14ac:dyDescent="0.2">
      <c r="A639" t="s">
        <v>82</v>
      </c>
      <c r="B639" t="s">
        <v>11</v>
      </c>
      <c r="C639">
        <v>2010</v>
      </c>
      <c r="D639" s="14">
        <f t="shared" si="128"/>
        <v>925.19999999999993</v>
      </c>
      <c r="E639" s="14">
        <f t="shared" si="127"/>
        <v>616.80000000000007</v>
      </c>
      <c r="F639" s="3">
        <v>1542</v>
      </c>
      <c r="G639" s="1">
        <f t="shared" si="133"/>
        <v>0.6</v>
      </c>
      <c r="H639" s="1">
        <f t="shared" si="132"/>
        <v>0.4</v>
      </c>
    </row>
    <row r="640" spans="1:8" x14ac:dyDescent="0.2">
      <c r="A640" t="s">
        <v>82</v>
      </c>
      <c r="B640" t="s">
        <v>11</v>
      </c>
      <c r="C640">
        <v>2011</v>
      </c>
      <c r="D640" s="14">
        <f t="shared" si="128"/>
        <v>1331.3999999999999</v>
      </c>
      <c r="E640" s="14">
        <f t="shared" si="127"/>
        <v>887.6</v>
      </c>
      <c r="F640" s="3">
        <v>2219</v>
      </c>
      <c r="G640" s="1">
        <f t="shared" si="133"/>
        <v>0.6</v>
      </c>
      <c r="H640" s="1">
        <f t="shared" si="132"/>
        <v>0.4</v>
      </c>
    </row>
    <row r="641" spans="1:13" x14ac:dyDescent="0.2">
      <c r="A641" t="s">
        <v>82</v>
      </c>
      <c r="B641" t="s">
        <v>11</v>
      </c>
      <c r="C641">
        <v>2012</v>
      </c>
      <c r="D641" s="14">
        <f t="shared" si="128"/>
        <v>1191.5999999999999</v>
      </c>
      <c r="E641" s="14">
        <f t="shared" si="127"/>
        <v>794.40000000000009</v>
      </c>
      <c r="F641" s="3">
        <v>1986</v>
      </c>
      <c r="G641" s="1">
        <f t="shared" si="133"/>
        <v>0.6</v>
      </c>
      <c r="H641" s="1">
        <f t="shared" si="132"/>
        <v>0.4</v>
      </c>
    </row>
    <row r="642" spans="1:13" x14ac:dyDescent="0.2">
      <c r="A642" t="s">
        <v>82</v>
      </c>
      <c r="B642" t="s">
        <v>11</v>
      </c>
      <c r="C642">
        <v>2013</v>
      </c>
      <c r="D642" s="14">
        <f t="shared" si="128"/>
        <v>1386.6</v>
      </c>
      <c r="E642" s="14">
        <f t="shared" si="127"/>
        <v>924.40000000000009</v>
      </c>
      <c r="F642" s="3">
        <v>2311</v>
      </c>
      <c r="G642" s="1">
        <f t="shared" si="133"/>
        <v>0.6</v>
      </c>
      <c r="H642" s="1">
        <f t="shared" si="132"/>
        <v>0.4</v>
      </c>
    </row>
    <row r="643" spans="1:13" x14ac:dyDescent="0.2">
      <c r="A643" t="s">
        <v>82</v>
      </c>
      <c r="B643" t="s">
        <v>11</v>
      </c>
      <c r="C643">
        <v>2014</v>
      </c>
      <c r="D643" s="14">
        <f t="shared" si="128"/>
        <v>1519.8</v>
      </c>
      <c r="E643" s="14">
        <f t="shared" si="127"/>
        <v>1013.2</v>
      </c>
      <c r="F643" s="3">
        <v>2533</v>
      </c>
      <c r="G643" s="1">
        <f t="shared" si="133"/>
        <v>0.6</v>
      </c>
      <c r="H643" s="1">
        <f t="shared" si="132"/>
        <v>0.4</v>
      </c>
    </row>
    <row r="644" spans="1:13" x14ac:dyDescent="0.2">
      <c r="A644" t="s">
        <v>82</v>
      </c>
      <c r="B644" t="s">
        <v>11</v>
      </c>
      <c r="C644">
        <v>2015</v>
      </c>
      <c r="D644" s="14">
        <f t="shared" si="128"/>
        <v>1937.3999999999999</v>
      </c>
      <c r="E644" s="14">
        <f t="shared" si="127"/>
        <v>1291.6000000000001</v>
      </c>
      <c r="F644" s="3">
        <v>3229</v>
      </c>
      <c r="G644" s="1">
        <f t="shared" si="133"/>
        <v>0.6</v>
      </c>
      <c r="H644" s="1">
        <f t="shared" si="132"/>
        <v>0.4</v>
      </c>
    </row>
    <row r="645" spans="1:13" x14ac:dyDescent="0.2">
      <c r="A645" t="s">
        <v>82</v>
      </c>
      <c r="B645" t="s">
        <v>11</v>
      </c>
      <c r="C645">
        <v>2016</v>
      </c>
      <c r="D645" s="14">
        <f t="shared" si="128"/>
        <v>1753.8</v>
      </c>
      <c r="E645" s="14">
        <f t="shared" si="127"/>
        <v>1169.2</v>
      </c>
      <c r="F645" s="3">
        <v>2923</v>
      </c>
      <c r="G645" s="1">
        <f t="shared" si="133"/>
        <v>0.6</v>
      </c>
      <c r="H645" s="1">
        <f t="shared" si="132"/>
        <v>0.4</v>
      </c>
    </row>
    <row r="646" spans="1:13" x14ac:dyDescent="0.2">
      <c r="A646" t="s">
        <v>82</v>
      </c>
      <c r="B646" t="s">
        <v>12</v>
      </c>
      <c r="C646">
        <v>2005</v>
      </c>
      <c r="D646" s="14">
        <f t="shared" si="128"/>
        <v>1082</v>
      </c>
      <c r="E646" s="14">
        <f t="shared" si="127"/>
        <v>0</v>
      </c>
      <c r="F646" s="3">
        <v>1082</v>
      </c>
      <c r="G646" s="2">
        <v>1</v>
      </c>
      <c r="H646" s="2">
        <v>0</v>
      </c>
    </row>
    <row r="647" spans="1:13" x14ac:dyDescent="0.2">
      <c r="A647" t="s">
        <v>82</v>
      </c>
      <c r="B647" t="s">
        <v>12</v>
      </c>
      <c r="C647">
        <v>2006</v>
      </c>
      <c r="D647" s="14">
        <f t="shared" si="128"/>
        <v>944</v>
      </c>
      <c r="E647" s="14">
        <f t="shared" si="127"/>
        <v>0</v>
      </c>
      <c r="F647" s="3">
        <v>944</v>
      </c>
      <c r="G647" s="1">
        <f t="shared" ref="G647:H662" si="134">G646</f>
        <v>1</v>
      </c>
      <c r="H647" s="1">
        <f t="shared" si="134"/>
        <v>0</v>
      </c>
      <c r="L647" s="2">
        <v>0.18864664591630942</v>
      </c>
      <c r="M647" s="14">
        <f>AVERAGE(L650:L657)-K650</f>
        <v>1.1836905287054833E-6</v>
      </c>
    </row>
    <row r="648" spans="1:13" x14ac:dyDescent="0.2">
      <c r="A648" t="s">
        <v>82</v>
      </c>
      <c r="B648" t="s">
        <v>12</v>
      </c>
      <c r="C648">
        <v>2007</v>
      </c>
      <c r="D648" s="14">
        <f t="shared" si="128"/>
        <v>855</v>
      </c>
      <c r="E648" s="14">
        <f t="shared" si="127"/>
        <v>0</v>
      </c>
      <c r="F648" s="3">
        <v>855</v>
      </c>
      <c r="G648" s="1">
        <f t="shared" si="134"/>
        <v>1</v>
      </c>
      <c r="H648" s="1">
        <f t="shared" si="134"/>
        <v>0</v>
      </c>
      <c r="J648" s="36" t="s">
        <v>209</v>
      </c>
      <c r="K648" s="36" t="s">
        <v>167</v>
      </c>
      <c r="L648" t="s">
        <v>210</v>
      </c>
    </row>
    <row r="649" spans="1:13" x14ac:dyDescent="0.2">
      <c r="A649" t="s">
        <v>82</v>
      </c>
      <c r="B649" t="s">
        <v>12</v>
      </c>
      <c r="C649">
        <v>2008</v>
      </c>
      <c r="D649" s="14">
        <f t="shared" si="128"/>
        <v>1041</v>
      </c>
      <c r="E649" s="14">
        <f t="shared" si="127"/>
        <v>0</v>
      </c>
      <c r="F649" s="3">
        <v>1041</v>
      </c>
      <c r="G649" s="1">
        <f t="shared" si="134"/>
        <v>1</v>
      </c>
      <c r="H649" s="1">
        <f t="shared" si="134"/>
        <v>0</v>
      </c>
      <c r="J649">
        <v>1041</v>
      </c>
      <c r="K649" s="14"/>
      <c r="L649">
        <f>J649</f>
        <v>1041</v>
      </c>
    </row>
    <row r="650" spans="1:13" x14ac:dyDescent="0.2">
      <c r="A650" t="s">
        <v>82</v>
      </c>
      <c r="B650" t="s">
        <v>12</v>
      </c>
      <c r="C650">
        <v>2009</v>
      </c>
      <c r="D650" s="14">
        <f t="shared" si="128"/>
        <v>2447.375</v>
      </c>
      <c r="E650" s="14">
        <f t="shared" si="127"/>
        <v>0</v>
      </c>
      <c r="F650" s="16">
        <v>2447.375</v>
      </c>
      <c r="G650" s="1">
        <f t="shared" si="134"/>
        <v>1</v>
      </c>
      <c r="H650" s="1">
        <f t="shared" si="134"/>
        <v>0</v>
      </c>
      <c r="J650">
        <v>1014</v>
      </c>
      <c r="K650" s="14">
        <f>AVERAGE($J$650:$J$657)</f>
        <v>2447.375</v>
      </c>
      <c r="L650" s="14">
        <f>L649*(1+$L$647)</f>
        <v>1237.3811583988781</v>
      </c>
    </row>
    <row r="651" spans="1:13" x14ac:dyDescent="0.2">
      <c r="A651" t="s">
        <v>82</v>
      </c>
      <c r="B651" t="s">
        <v>12</v>
      </c>
      <c r="C651">
        <v>2010</v>
      </c>
      <c r="D651" s="14">
        <f t="shared" si="128"/>
        <v>2447.375</v>
      </c>
      <c r="E651" s="14">
        <f t="shared" si="127"/>
        <v>0</v>
      </c>
      <c r="F651" s="16">
        <v>2447.375</v>
      </c>
      <c r="G651" s="1">
        <f t="shared" si="134"/>
        <v>1</v>
      </c>
      <c r="H651" s="1">
        <f t="shared" si="134"/>
        <v>0</v>
      </c>
      <c r="J651">
        <v>2117</v>
      </c>
      <c r="K651" s="14">
        <f t="shared" ref="K651:K657" si="135">AVERAGE($J$650:$J$657)</f>
        <v>2447.375</v>
      </c>
      <c r="L651" s="14">
        <f t="shared" ref="L651:L657" si="136">L650*(1+$L$647)</f>
        <v>1470.8089636508641</v>
      </c>
    </row>
    <row r="652" spans="1:13" x14ac:dyDescent="0.2">
      <c r="A652" t="s">
        <v>82</v>
      </c>
      <c r="B652" t="s">
        <v>12</v>
      </c>
      <c r="C652">
        <v>2011</v>
      </c>
      <c r="D652" s="14">
        <f t="shared" si="128"/>
        <v>2447.375</v>
      </c>
      <c r="E652" s="14">
        <f t="shared" si="127"/>
        <v>0</v>
      </c>
      <c r="F652" s="16">
        <v>2447.375</v>
      </c>
      <c r="G652" s="1">
        <f t="shared" si="134"/>
        <v>1</v>
      </c>
      <c r="H652" s="1">
        <f t="shared" si="134"/>
        <v>0</v>
      </c>
      <c r="J652">
        <v>2674</v>
      </c>
      <c r="K652" s="14">
        <f t="shared" si="135"/>
        <v>2447.375</v>
      </c>
      <c r="L652" s="14">
        <f t="shared" si="136"/>
        <v>1748.2721414272428</v>
      </c>
    </row>
    <row r="653" spans="1:13" x14ac:dyDescent="0.2">
      <c r="A653" t="s">
        <v>82</v>
      </c>
      <c r="B653" t="s">
        <v>12</v>
      </c>
      <c r="C653">
        <v>2012</v>
      </c>
      <c r="D653" s="14">
        <f t="shared" si="128"/>
        <v>2447.375</v>
      </c>
      <c r="E653" s="14">
        <f t="shared" si="127"/>
        <v>0</v>
      </c>
      <c r="F653" s="16">
        <v>2447.375</v>
      </c>
      <c r="G653" s="1">
        <f t="shared" si="134"/>
        <v>1</v>
      </c>
      <c r="H653" s="1">
        <f t="shared" si="134"/>
        <v>0</v>
      </c>
      <c r="J653">
        <v>3470</v>
      </c>
      <c r="K653" s="14">
        <f t="shared" si="135"/>
        <v>2447.375</v>
      </c>
      <c r="L653" s="14">
        <f t="shared" si="136"/>
        <v>2078.0778170564158</v>
      </c>
    </row>
    <row r="654" spans="1:13" x14ac:dyDescent="0.2">
      <c r="A654" t="s">
        <v>82</v>
      </c>
      <c r="B654" t="s">
        <v>12</v>
      </c>
      <c r="C654">
        <v>2013</v>
      </c>
      <c r="D654" s="14">
        <f t="shared" si="128"/>
        <v>2447.375</v>
      </c>
      <c r="E654" s="14">
        <f t="shared" si="127"/>
        <v>0</v>
      </c>
      <c r="F654" s="16">
        <v>2447.375</v>
      </c>
      <c r="G654" s="1">
        <f t="shared" si="134"/>
        <v>1</v>
      </c>
      <c r="H654" s="1">
        <f t="shared" si="134"/>
        <v>0</v>
      </c>
      <c r="J654">
        <v>3408</v>
      </c>
      <c r="K654" s="14">
        <f t="shared" si="135"/>
        <v>2447.375</v>
      </c>
      <c r="L654" s="14">
        <f t="shared" si="136"/>
        <v>2470.1002271971947</v>
      </c>
    </row>
    <row r="655" spans="1:13" x14ac:dyDescent="0.2">
      <c r="A655" t="s">
        <v>82</v>
      </c>
      <c r="B655" t="s">
        <v>12</v>
      </c>
      <c r="C655">
        <v>2014</v>
      </c>
      <c r="D655" s="14">
        <f t="shared" si="128"/>
        <v>2447.375</v>
      </c>
      <c r="E655" s="14">
        <f t="shared" si="127"/>
        <v>0</v>
      </c>
      <c r="F655" s="16">
        <v>2447.375</v>
      </c>
      <c r="G655" s="1">
        <f t="shared" si="134"/>
        <v>1</v>
      </c>
      <c r="H655" s="1">
        <f t="shared" si="134"/>
        <v>0</v>
      </c>
      <c r="J655">
        <v>3735</v>
      </c>
      <c r="K655" s="14">
        <f t="shared" si="135"/>
        <v>2447.375</v>
      </c>
      <c r="L655" s="14">
        <f t="shared" si="136"/>
        <v>2936.0763501350593</v>
      </c>
    </row>
    <row r="656" spans="1:13" x14ac:dyDescent="0.2">
      <c r="A656" t="s">
        <v>82</v>
      </c>
      <c r="B656" t="s">
        <v>12</v>
      </c>
      <c r="C656">
        <v>2015</v>
      </c>
      <c r="D656" s="14">
        <f t="shared" si="128"/>
        <v>2447.375</v>
      </c>
      <c r="E656" s="14">
        <f t="shared" si="127"/>
        <v>0</v>
      </c>
      <c r="F656" s="16">
        <v>2447.375</v>
      </c>
      <c r="G656" s="1">
        <f t="shared" si="134"/>
        <v>1</v>
      </c>
      <c r="H656" s="1">
        <f t="shared" si="134"/>
        <v>0</v>
      </c>
      <c r="J656">
        <v>1840</v>
      </c>
      <c r="K656" s="14">
        <f t="shared" si="135"/>
        <v>2447.375</v>
      </c>
      <c r="L656" s="14">
        <f t="shared" si="136"/>
        <v>3489.9573057422381</v>
      </c>
    </row>
    <row r="657" spans="1:12" x14ac:dyDescent="0.2">
      <c r="A657" t="s">
        <v>82</v>
      </c>
      <c r="B657" t="s">
        <v>12</v>
      </c>
      <c r="C657">
        <v>2016</v>
      </c>
      <c r="D657" s="14">
        <f t="shared" si="128"/>
        <v>2447.375</v>
      </c>
      <c r="E657" s="14">
        <f t="shared" si="127"/>
        <v>0</v>
      </c>
      <c r="F657" s="16">
        <v>2447.375</v>
      </c>
      <c r="G657" s="1">
        <f t="shared" si="134"/>
        <v>1</v>
      </c>
      <c r="H657" s="1">
        <f t="shared" si="134"/>
        <v>0</v>
      </c>
      <c r="J657">
        <v>1321</v>
      </c>
      <c r="K657" s="14">
        <f t="shared" si="135"/>
        <v>2447.375</v>
      </c>
      <c r="L657" s="14">
        <f t="shared" si="136"/>
        <v>4148.3260458616314</v>
      </c>
    </row>
    <row r="658" spans="1:12" x14ac:dyDescent="0.2">
      <c r="A658" t="s">
        <v>82</v>
      </c>
      <c r="B658" t="s">
        <v>13</v>
      </c>
      <c r="C658">
        <v>2005</v>
      </c>
      <c r="D658" s="14" t="e">
        <f t="shared" si="128"/>
        <v>#REF!</v>
      </c>
      <c r="E658" s="14" t="e">
        <f t="shared" si="127"/>
        <v>#REF!</v>
      </c>
      <c r="F658" s="16" t="e">
        <f>F659/(1+#REF!)</f>
        <v>#REF!</v>
      </c>
      <c r="G658" s="1">
        <f t="shared" si="134"/>
        <v>1</v>
      </c>
      <c r="H658" s="1">
        <f t="shared" si="134"/>
        <v>0</v>
      </c>
    </row>
    <row r="659" spans="1:12" x14ac:dyDescent="0.2">
      <c r="A659" t="s">
        <v>82</v>
      </c>
      <c r="B659" t="s">
        <v>13</v>
      </c>
      <c r="C659">
        <v>2006</v>
      </c>
      <c r="D659" s="14" t="e">
        <f t="shared" si="128"/>
        <v>#REF!</v>
      </c>
      <c r="E659" s="14" t="e">
        <f t="shared" si="127"/>
        <v>#REF!</v>
      </c>
      <c r="F659" s="16" t="e">
        <f>F660/(1+#REF!)</f>
        <v>#REF!</v>
      </c>
      <c r="G659" s="1">
        <f t="shared" si="134"/>
        <v>1</v>
      </c>
      <c r="H659" s="1">
        <f t="shared" si="134"/>
        <v>0</v>
      </c>
    </row>
    <row r="660" spans="1:12" x14ac:dyDescent="0.2">
      <c r="A660" t="s">
        <v>82</v>
      </c>
      <c r="B660" t="s">
        <v>13</v>
      </c>
      <c r="C660">
        <v>2007</v>
      </c>
      <c r="D660" s="14" t="e">
        <f t="shared" si="128"/>
        <v>#REF!</v>
      </c>
      <c r="E660" s="14" t="e">
        <f t="shared" si="127"/>
        <v>#REF!</v>
      </c>
      <c r="F660" s="16" t="e">
        <f>F661/(1+#REF!)</f>
        <v>#REF!</v>
      </c>
      <c r="G660" s="1">
        <f t="shared" si="134"/>
        <v>1</v>
      </c>
      <c r="H660" s="1">
        <f t="shared" si="134"/>
        <v>0</v>
      </c>
    </row>
    <row r="661" spans="1:12" x14ac:dyDescent="0.2">
      <c r="A661" t="s">
        <v>82</v>
      </c>
      <c r="B661" t="s">
        <v>13</v>
      </c>
      <c r="C661">
        <v>2008</v>
      </c>
      <c r="D661" s="14" t="e">
        <f t="shared" si="128"/>
        <v>#REF!</v>
      </c>
      <c r="E661" s="14" t="e">
        <f t="shared" si="127"/>
        <v>#REF!</v>
      </c>
      <c r="F661" s="16" t="e">
        <f>F662/(1+#REF!)</f>
        <v>#REF!</v>
      </c>
      <c r="G661" s="1">
        <f t="shared" si="134"/>
        <v>1</v>
      </c>
      <c r="H661" s="1">
        <f t="shared" si="134"/>
        <v>0</v>
      </c>
    </row>
    <row r="662" spans="1:12" x14ac:dyDescent="0.2">
      <c r="A662" t="s">
        <v>82</v>
      </c>
      <c r="B662" t="s">
        <v>13</v>
      </c>
      <c r="C662">
        <v>2009</v>
      </c>
      <c r="D662" s="14">
        <f t="shared" si="128"/>
        <v>36</v>
      </c>
      <c r="E662" s="14">
        <f t="shared" si="127"/>
        <v>0</v>
      </c>
      <c r="F662" s="16">
        <v>36</v>
      </c>
      <c r="G662" s="1">
        <f t="shared" si="134"/>
        <v>1</v>
      </c>
      <c r="H662" s="1">
        <f t="shared" si="134"/>
        <v>0</v>
      </c>
    </row>
    <row r="663" spans="1:12" x14ac:dyDescent="0.2">
      <c r="A663" t="s">
        <v>82</v>
      </c>
      <c r="B663" t="s">
        <v>13</v>
      </c>
      <c r="C663">
        <v>2010</v>
      </c>
      <c r="D663" s="14">
        <f t="shared" si="128"/>
        <v>96</v>
      </c>
      <c r="E663" s="14">
        <f t="shared" si="127"/>
        <v>0</v>
      </c>
      <c r="F663" s="3">
        <v>96</v>
      </c>
      <c r="G663" s="1">
        <f t="shared" ref="G663:H669" si="137">G662</f>
        <v>1</v>
      </c>
      <c r="H663" s="1">
        <f t="shared" si="137"/>
        <v>0</v>
      </c>
    </row>
    <row r="664" spans="1:12" x14ac:dyDescent="0.2">
      <c r="A664" t="s">
        <v>82</v>
      </c>
      <c r="B664" t="s">
        <v>13</v>
      </c>
      <c r="C664">
        <v>2011</v>
      </c>
      <c r="D664" s="14">
        <f t="shared" si="128"/>
        <v>97</v>
      </c>
      <c r="E664" s="14">
        <f t="shared" si="127"/>
        <v>0</v>
      </c>
      <c r="F664" s="3">
        <v>97</v>
      </c>
      <c r="G664" s="1">
        <f t="shared" si="137"/>
        <v>1</v>
      </c>
      <c r="H664" s="1">
        <f t="shared" si="137"/>
        <v>0</v>
      </c>
    </row>
    <row r="665" spans="1:12" x14ac:dyDescent="0.2">
      <c r="A665" t="s">
        <v>82</v>
      </c>
      <c r="B665" t="s">
        <v>13</v>
      </c>
      <c r="C665">
        <v>2012</v>
      </c>
      <c r="D665" s="14">
        <f t="shared" si="128"/>
        <v>102</v>
      </c>
      <c r="E665" s="14">
        <f t="shared" si="127"/>
        <v>0</v>
      </c>
      <c r="F665" s="3">
        <v>102</v>
      </c>
      <c r="G665" s="1">
        <f t="shared" si="137"/>
        <v>1</v>
      </c>
      <c r="H665" s="1">
        <f t="shared" si="137"/>
        <v>0</v>
      </c>
    </row>
    <row r="666" spans="1:12" x14ac:dyDescent="0.2">
      <c r="A666" t="s">
        <v>82</v>
      </c>
      <c r="B666" t="s">
        <v>13</v>
      </c>
      <c r="C666">
        <v>2013</v>
      </c>
      <c r="D666" s="14">
        <f t="shared" si="128"/>
        <v>94</v>
      </c>
      <c r="E666" s="14">
        <f t="shared" si="127"/>
        <v>0</v>
      </c>
      <c r="F666" s="3">
        <v>94</v>
      </c>
      <c r="G666" s="1">
        <f t="shared" si="137"/>
        <v>1</v>
      </c>
      <c r="H666" s="1">
        <f t="shared" si="137"/>
        <v>0</v>
      </c>
    </row>
    <row r="667" spans="1:12" x14ac:dyDescent="0.2">
      <c r="A667" t="s">
        <v>82</v>
      </c>
      <c r="B667" t="s">
        <v>13</v>
      </c>
      <c r="C667">
        <v>2014</v>
      </c>
      <c r="D667" s="14">
        <f t="shared" si="128"/>
        <v>103</v>
      </c>
      <c r="E667" s="14">
        <f t="shared" si="127"/>
        <v>0</v>
      </c>
      <c r="F667" s="3">
        <v>103</v>
      </c>
      <c r="G667" s="1">
        <f t="shared" si="137"/>
        <v>1</v>
      </c>
      <c r="H667" s="1">
        <f t="shared" si="137"/>
        <v>0</v>
      </c>
    </row>
    <row r="668" spans="1:12" x14ac:dyDescent="0.2">
      <c r="A668" t="s">
        <v>82</v>
      </c>
      <c r="B668" t="s">
        <v>13</v>
      </c>
      <c r="C668">
        <v>2015</v>
      </c>
      <c r="D668" s="14">
        <f t="shared" si="128"/>
        <v>87</v>
      </c>
      <c r="E668" s="14">
        <f t="shared" si="127"/>
        <v>0</v>
      </c>
      <c r="F668" s="3">
        <v>87</v>
      </c>
      <c r="G668" s="1">
        <f t="shared" si="137"/>
        <v>1</v>
      </c>
      <c r="H668" s="1">
        <f t="shared" si="137"/>
        <v>0</v>
      </c>
    </row>
    <row r="669" spans="1:12" x14ac:dyDescent="0.2">
      <c r="A669" t="s">
        <v>82</v>
      </c>
      <c r="B669" t="s">
        <v>13</v>
      </c>
      <c r="C669">
        <v>2016</v>
      </c>
      <c r="D669" s="14">
        <f t="shared" si="128"/>
        <v>62</v>
      </c>
      <c r="E669" s="14">
        <f t="shared" si="127"/>
        <v>0</v>
      </c>
      <c r="F669" s="3">
        <v>62</v>
      </c>
      <c r="G669" s="1">
        <f t="shared" si="137"/>
        <v>1</v>
      </c>
      <c r="H669" s="1">
        <f t="shared" si="137"/>
        <v>0</v>
      </c>
      <c r="K669" s="45"/>
    </row>
    <row r="670" spans="1:12" x14ac:dyDescent="0.2">
      <c r="A670" t="s">
        <v>80</v>
      </c>
      <c r="B670" t="s">
        <v>0</v>
      </c>
      <c r="C670">
        <v>2010</v>
      </c>
      <c r="D670">
        <f>F670*G670</f>
        <v>0</v>
      </c>
      <c r="E670" s="14">
        <f>F670*H670</f>
        <v>1795.5</v>
      </c>
      <c r="F670" s="16">
        <f>F671</f>
        <v>1795.5</v>
      </c>
      <c r="G670" s="44">
        <v>0</v>
      </c>
      <c r="H670" s="44">
        <f>1-G670</f>
        <v>1</v>
      </c>
      <c r="K670" s="14">
        <v>598.5</v>
      </c>
    </row>
    <row r="671" spans="1:12" x14ac:dyDescent="0.2">
      <c r="A671" t="s">
        <v>80</v>
      </c>
      <c r="B671" t="s">
        <v>0</v>
      </c>
      <c r="C671">
        <v>2011</v>
      </c>
      <c r="D671">
        <f t="shared" ref="D671:D675" si="138">F671*G671</f>
        <v>0</v>
      </c>
      <c r="E671" s="14">
        <f t="shared" ref="E671:E675" si="139">F671*H671</f>
        <v>1795.5</v>
      </c>
      <c r="F671" s="16">
        <f>K671*1.5</f>
        <v>1795.5</v>
      </c>
      <c r="G671" s="1">
        <f>G670</f>
        <v>0</v>
      </c>
      <c r="H671" s="1">
        <f t="shared" ref="H671:H675" si="140">H670</f>
        <v>1</v>
      </c>
      <c r="K671">
        <v>1197</v>
      </c>
      <c r="L671" s="22" t="s">
        <v>212</v>
      </c>
    </row>
    <row r="672" spans="1:12" x14ac:dyDescent="0.2">
      <c r="A672" t="s">
        <v>80</v>
      </c>
      <c r="B672" t="s">
        <v>0</v>
      </c>
      <c r="C672">
        <v>2012</v>
      </c>
      <c r="D672">
        <f t="shared" si="138"/>
        <v>0</v>
      </c>
      <c r="E672" s="14">
        <f t="shared" si="139"/>
        <v>1966.5</v>
      </c>
      <c r="F672" s="16">
        <f t="shared" ref="F672:F675" si="141">K672*1.5</f>
        <v>1966.5</v>
      </c>
      <c r="G672" s="1">
        <f t="shared" ref="G672:G675" si="142">G671</f>
        <v>0</v>
      </c>
      <c r="H672" s="1">
        <f t="shared" si="140"/>
        <v>1</v>
      </c>
      <c r="K672">
        <v>1311</v>
      </c>
    </row>
    <row r="673" spans="1:12" x14ac:dyDescent="0.2">
      <c r="A673" t="s">
        <v>80</v>
      </c>
      <c r="B673" t="s">
        <v>0</v>
      </c>
      <c r="C673">
        <v>2013</v>
      </c>
      <c r="D673">
        <f t="shared" si="138"/>
        <v>0</v>
      </c>
      <c r="E673" s="14">
        <f t="shared" si="139"/>
        <v>2351.25</v>
      </c>
      <c r="F673" s="16">
        <f t="shared" si="141"/>
        <v>2351.25</v>
      </c>
      <c r="G673" s="1">
        <f t="shared" si="142"/>
        <v>0</v>
      </c>
      <c r="H673" s="1">
        <f t="shared" si="140"/>
        <v>1</v>
      </c>
      <c r="K673">
        <v>1567.5</v>
      </c>
    </row>
    <row r="674" spans="1:12" x14ac:dyDescent="0.2">
      <c r="A674" t="s">
        <v>80</v>
      </c>
      <c r="B674" t="s">
        <v>0</v>
      </c>
      <c r="C674">
        <v>2014</v>
      </c>
      <c r="D674">
        <f t="shared" si="138"/>
        <v>0</v>
      </c>
      <c r="E674" s="14">
        <f t="shared" si="139"/>
        <v>2565</v>
      </c>
      <c r="F674" s="16">
        <f t="shared" si="141"/>
        <v>2565</v>
      </c>
      <c r="G674" s="1">
        <f t="shared" si="142"/>
        <v>0</v>
      </c>
      <c r="H674" s="1">
        <f t="shared" si="140"/>
        <v>1</v>
      </c>
      <c r="K674">
        <v>1710</v>
      </c>
    </row>
    <row r="675" spans="1:12" x14ac:dyDescent="0.2">
      <c r="A675" t="s">
        <v>80</v>
      </c>
      <c r="B675" t="s">
        <v>0</v>
      </c>
      <c r="C675">
        <v>2015</v>
      </c>
      <c r="D675">
        <f t="shared" si="138"/>
        <v>0</v>
      </c>
      <c r="E675" s="14">
        <f t="shared" si="139"/>
        <v>2821.5</v>
      </c>
      <c r="F675" s="16">
        <f t="shared" si="141"/>
        <v>2821.5</v>
      </c>
      <c r="G675" s="1">
        <f t="shared" si="142"/>
        <v>0</v>
      </c>
      <c r="H675" s="1">
        <f t="shared" si="140"/>
        <v>1</v>
      </c>
      <c r="K675">
        <v>1881</v>
      </c>
      <c r="L675" s="35">
        <f>(F675/F670)^0.2-1</f>
        <v>9.4608784223157549E-2</v>
      </c>
    </row>
    <row r="676" spans="1:12" x14ac:dyDescent="0.2">
      <c r="A676" t="s">
        <v>80</v>
      </c>
      <c r="B676" t="s">
        <v>10</v>
      </c>
      <c r="C676">
        <v>2010</v>
      </c>
      <c r="D676" s="14">
        <f>$F676*G676</f>
        <v>4822.2720000000008</v>
      </c>
      <c r="E676" s="14">
        <f t="shared" ref="E676:E699" si="143">$F676*H676</f>
        <v>5660.9280000000008</v>
      </c>
      <c r="F676" s="16">
        <f>F677*0.8</f>
        <v>10483.200000000001</v>
      </c>
      <c r="G676" s="44">
        <v>0.46</v>
      </c>
      <c r="H676" s="44">
        <f>1-G676</f>
        <v>0.54</v>
      </c>
      <c r="I676" t="s">
        <v>211</v>
      </c>
      <c r="K676">
        <v>6552</v>
      </c>
      <c r="L676" s="22" t="s">
        <v>213</v>
      </c>
    </row>
    <row r="677" spans="1:12" x14ac:dyDescent="0.2">
      <c r="A677" t="s">
        <v>80</v>
      </c>
      <c r="B677" t="s">
        <v>10</v>
      </c>
      <c r="C677">
        <v>2011</v>
      </c>
      <c r="D677" s="14">
        <f t="shared" ref="D677:D681" si="144">$F677*G677</f>
        <v>6027.84</v>
      </c>
      <c r="E677" s="14">
        <f t="shared" si="143"/>
        <v>7076.1600000000008</v>
      </c>
      <c r="F677" s="21">
        <f t="shared" ref="F677:F681" si="145">K677*1</f>
        <v>13104</v>
      </c>
      <c r="G677" s="1">
        <f t="shared" ref="G677:G699" si="146">G676</f>
        <v>0.46</v>
      </c>
      <c r="H677" s="1">
        <f t="shared" ref="H677:H681" si="147">1-G677</f>
        <v>0.54</v>
      </c>
      <c r="K677">
        <v>13104</v>
      </c>
    </row>
    <row r="678" spans="1:12" x14ac:dyDescent="0.2">
      <c r="A678" t="s">
        <v>80</v>
      </c>
      <c r="B678" t="s">
        <v>10</v>
      </c>
      <c r="C678">
        <v>2012</v>
      </c>
      <c r="D678" s="14">
        <f t="shared" si="144"/>
        <v>6601.92</v>
      </c>
      <c r="E678" s="14">
        <f t="shared" si="143"/>
        <v>7750.0800000000008</v>
      </c>
      <c r="F678" s="21">
        <f t="shared" si="145"/>
        <v>14352</v>
      </c>
      <c r="G678" s="1">
        <f t="shared" si="146"/>
        <v>0.46</v>
      </c>
      <c r="H678" s="1">
        <f t="shared" si="147"/>
        <v>0.54</v>
      </c>
      <c r="K678">
        <v>14352</v>
      </c>
    </row>
    <row r="679" spans="1:12" x14ac:dyDescent="0.2">
      <c r="A679" t="s">
        <v>80</v>
      </c>
      <c r="B679" t="s">
        <v>10</v>
      </c>
      <c r="C679">
        <v>2013</v>
      </c>
      <c r="D679" s="14">
        <f t="shared" si="144"/>
        <v>7893.6</v>
      </c>
      <c r="E679" s="14">
        <f t="shared" si="143"/>
        <v>9266.4000000000015</v>
      </c>
      <c r="F679" s="21">
        <f t="shared" si="145"/>
        <v>17160</v>
      </c>
      <c r="G679" s="1">
        <f t="shared" si="146"/>
        <v>0.46</v>
      </c>
      <c r="H679" s="1">
        <f t="shared" si="147"/>
        <v>0.54</v>
      </c>
      <c r="K679">
        <v>17160</v>
      </c>
    </row>
    <row r="680" spans="1:12" x14ac:dyDescent="0.2">
      <c r="A680" t="s">
        <v>80</v>
      </c>
      <c r="B680" t="s">
        <v>10</v>
      </c>
      <c r="C680">
        <v>2014</v>
      </c>
      <c r="D680" s="14">
        <f t="shared" si="144"/>
        <v>8611.2000000000007</v>
      </c>
      <c r="E680" s="14">
        <f t="shared" si="143"/>
        <v>10108.800000000001</v>
      </c>
      <c r="F680" s="21">
        <f t="shared" si="145"/>
        <v>18720</v>
      </c>
      <c r="G680" s="1">
        <f t="shared" si="146"/>
        <v>0.46</v>
      </c>
      <c r="H680" s="1">
        <f t="shared" si="147"/>
        <v>0.54</v>
      </c>
      <c r="K680">
        <v>18720</v>
      </c>
    </row>
    <row r="681" spans="1:12" x14ac:dyDescent="0.2">
      <c r="A681" t="s">
        <v>80</v>
      </c>
      <c r="B681" t="s">
        <v>10</v>
      </c>
      <c r="C681">
        <v>2015</v>
      </c>
      <c r="D681" s="14">
        <f t="shared" si="144"/>
        <v>9472.32</v>
      </c>
      <c r="E681" s="14">
        <f t="shared" si="143"/>
        <v>11119.68</v>
      </c>
      <c r="F681" s="21">
        <f t="shared" si="145"/>
        <v>20592</v>
      </c>
      <c r="G681" s="1">
        <f t="shared" si="146"/>
        <v>0.46</v>
      </c>
      <c r="H681" s="1">
        <f t="shared" si="147"/>
        <v>0.54</v>
      </c>
      <c r="K681">
        <v>20592</v>
      </c>
    </row>
    <row r="682" spans="1:12" x14ac:dyDescent="0.2">
      <c r="A682" t="s">
        <v>80</v>
      </c>
      <c r="B682" t="s">
        <v>11</v>
      </c>
      <c r="C682">
        <v>2010</v>
      </c>
      <c r="D682" s="14">
        <f>$F682*G682</f>
        <v>1743.5250000000001</v>
      </c>
      <c r="E682" s="14">
        <f t="shared" si="143"/>
        <v>193.72499999999997</v>
      </c>
      <c r="F682" s="16">
        <f>F683*0.75</f>
        <v>1937.25</v>
      </c>
      <c r="G682" s="44">
        <v>0.9</v>
      </c>
      <c r="H682" s="44">
        <f>1-G682</f>
        <v>9.9999999999999978E-2</v>
      </c>
      <c r="I682" t="s">
        <v>211</v>
      </c>
      <c r="K682" s="14">
        <v>1291.5</v>
      </c>
    </row>
    <row r="683" spans="1:12" x14ac:dyDescent="0.2">
      <c r="A683" t="s">
        <v>80</v>
      </c>
      <c r="B683" t="s">
        <v>11</v>
      </c>
      <c r="C683">
        <v>2011</v>
      </c>
      <c r="D683" s="14">
        <f t="shared" ref="D683:D699" si="148">$F683*G683</f>
        <v>2324.7000000000003</v>
      </c>
      <c r="E683" s="14">
        <f t="shared" si="143"/>
        <v>258.29999999999995</v>
      </c>
      <c r="F683" s="21">
        <v>2583</v>
      </c>
      <c r="G683" s="1">
        <f t="shared" si="146"/>
        <v>0.9</v>
      </c>
      <c r="H683" s="1">
        <f t="shared" ref="H683:H687" si="149">1-G683</f>
        <v>9.9999999999999978E-2</v>
      </c>
      <c r="K683" s="14">
        <v>2583</v>
      </c>
    </row>
    <row r="684" spans="1:12" x14ac:dyDescent="0.2">
      <c r="A684" t="s">
        <v>80</v>
      </c>
      <c r="B684" t="s">
        <v>11</v>
      </c>
      <c r="C684">
        <v>2012</v>
      </c>
      <c r="D684" s="14">
        <f t="shared" si="148"/>
        <v>2546.1</v>
      </c>
      <c r="E684" s="14">
        <f t="shared" si="143"/>
        <v>282.89999999999992</v>
      </c>
      <c r="F684" s="21">
        <v>2829</v>
      </c>
      <c r="G684" s="1">
        <f t="shared" si="146"/>
        <v>0.9</v>
      </c>
      <c r="H684" s="1">
        <f t="shared" si="149"/>
        <v>9.9999999999999978E-2</v>
      </c>
      <c r="K684" s="14">
        <v>2829</v>
      </c>
    </row>
    <row r="685" spans="1:12" x14ac:dyDescent="0.2">
      <c r="A685" t="s">
        <v>80</v>
      </c>
      <c r="B685" t="s">
        <v>11</v>
      </c>
      <c r="C685">
        <v>2013</v>
      </c>
      <c r="D685" s="14">
        <f t="shared" si="148"/>
        <v>3044.25</v>
      </c>
      <c r="E685" s="14">
        <f t="shared" si="143"/>
        <v>338.24999999999994</v>
      </c>
      <c r="F685" s="21">
        <v>3382.5</v>
      </c>
      <c r="G685" s="1">
        <f t="shared" si="146"/>
        <v>0.9</v>
      </c>
      <c r="H685" s="1">
        <f t="shared" si="149"/>
        <v>9.9999999999999978E-2</v>
      </c>
      <c r="K685" s="14">
        <v>3382.5</v>
      </c>
    </row>
    <row r="686" spans="1:12" x14ac:dyDescent="0.2">
      <c r="A686" t="s">
        <v>80</v>
      </c>
      <c r="B686" t="s">
        <v>11</v>
      </c>
      <c r="C686">
        <v>2014</v>
      </c>
      <c r="D686" s="14">
        <f t="shared" si="148"/>
        <v>3321</v>
      </c>
      <c r="E686" s="14">
        <f t="shared" si="143"/>
        <v>368.99999999999994</v>
      </c>
      <c r="F686" s="21">
        <v>3690</v>
      </c>
      <c r="G686" s="1">
        <f t="shared" si="146"/>
        <v>0.9</v>
      </c>
      <c r="H686" s="1">
        <f t="shared" si="149"/>
        <v>9.9999999999999978E-2</v>
      </c>
      <c r="K686" s="14">
        <v>3690</v>
      </c>
    </row>
    <row r="687" spans="1:12" x14ac:dyDescent="0.2">
      <c r="A687" t="s">
        <v>80</v>
      </c>
      <c r="B687" t="s">
        <v>11</v>
      </c>
      <c r="C687">
        <v>2015</v>
      </c>
      <c r="D687" s="14">
        <f t="shared" si="148"/>
        <v>3653.1</v>
      </c>
      <c r="E687" s="14">
        <f t="shared" si="143"/>
        <v>405.89999999999992</v>
      </c>
      <c r="F687" s="21">
        <v>4059</v>
      </c>
      <c r="G687" s="1">
        <f t="shared" si="146"/>
        <v>0.9</v>
      </c>
      <c r="H687" s="1">
        <f t="shared" si="149"/>
        <v>9.9999999999999978E-2</v>
      </c>
      <c r="K687" s="14">
        <v>4059</v>
      </c>
    </row>
    <row r="688" spans="1:12" x14ac:dyDescent="0.2">
      <c r="A688" t="s">
        <v>80</v>
      </c>
      <c r="B688" t="s">
        <v>12</v>
      </c>
      <c r="C688">
        <v>2010</v>
      </c>
      <c r="D688" s="14">
        <f t="shared" si="148"/>
        <v>819</v>
      </c>
      <c r="E688" s="14">
        <f t="shared" si="143"/>
        <v>0</v>
      </c>
      <c r="F688" s="16">
        <f>F689*0.75</f>
        <v>819</v>
      </c>
      <c r="G688" s="44">
        <v>1</v>
      </c>
      <c r="H688" s="44">
        <f>1-G688</f>
        <v>0</v>
      </c>
      <c r="I688" t="s">
        <v>211</v>
      </c>
      <c r="K688" s="14">
        <v>546</v>
      </c>
    </row>
    <row r="689" spans="1:11" x14ac:dyDescent="0.2">
      <c r="A689" t="s">
        <v>80</v>
      </c>
      <c r="B689" t="s">
        <v>12</v>
      </c>
      <c r="C689">
        <v>2011</v>
      </c>
      <c r="D689" s="14">
        <f t="shared" si="148"/>
        <v>1092</v>
      </c>
      <c r="E689" s="14">
        <f t="shared" si="143"/>
        <v>0</v>
      </c>
      <c r="F689" s="3">
        <v>1092</v>
      </c>
      <c r="G689" s="1">
        <f t="shared" si="146"/>
        <v>1</v>
      </c>
      <c r="H689" s="1">
        <f t="shared" ref="H689:H693" si="150">1-G689</f>
        <v>0</v>
      </c>
      <c r="K689" s="14">
        <v>1092</v>
      </c>
    </row>
    <row r="690" spans="1:11" x14ac:dyDescent="0.2">
      <c r="A690" t="s">
        <v>80</v>
      </c>
      <c r="B690" t="s">
        <v>12</v>
      </c>
      <c r="C690">
        <v>2012</v>
      </c>
      <c r="D690" s="14">
        <f t="shared" si="148"/>
        <v>1196</v>
      </c>
      <c r="E690" s="14">
        <f t="shared" si="143"/>
        <v>0</v>
      </c>
      <c r="F690" s="3">
        <v>1196</v>
      </c>
      <c r="G690" s="1">
        <f t="shared" si="146"/>
        <v>1</v>
      </c>
      <c r="H690" s="1">
        <f t="shared" si="150"/>
        <v>0</v>
      </c>
      <c r="K690" s="14">
        <v>1196</v>
      </c>
    </row>
    <row r="691" spans="1:11" x14ac:dyDescent="0.2">
      <c r="A691" t="s">
        <v>80</v>
      </c>
      <c r="B691" t="s">
        <v>12</v>
      </c>
      <c r="C691">
        <v>2013</v>
      </c>
      <c r="D691" s="14">
        <f t="shared" si="148"/>
        <v>1430</v>
      </c>
      <c r="E691" s="14">
        <f t="shared" si="143"/>
        <v>0</v>
      </c>
      <c r="F691" s="3">
        <v>1430</v>
      </c>
      <c r="G691" s="1">
        <f t="shared" si="146"/>
        <v>1</v>
      </c>
      <c r="H691" s="1">
        <f t="shared" si="150"/>
        <v>0</v>
      </c>
      <c r="K691" s="14">
        <v>1430</v>
      </c>
    </row>
    <row r="692" spans="1:11" x14ac:dyDescent="0.2">
      <c r="A692" t="s">
        <v>80</v>
      </c>
      <c r="B692" t="s">
        <v>12</v>
      </c>
      <c r="C692">
        <v>2014</v>
      </c>
      <c r="D692" s="14">
        <f t="shared" si="148"/>
        <v>1560</v>
      </c>
      <c r="E692" s="14">
        <f t="shared" si="143"/>
        <v>0</v>
      </c>
      <c r="F692" s="3">
        <v>1560</v>
      </c>
      <c r="G692" s="1">
        <f t="shared" si="146"/>
        <v>1</v>
      </c>
      <c r="H692" s="1">
        <f t="shared" si="150"/>
        <v>0</v>
      </c>
      <c r="K692" s="14">
        <v>1560</v>
      </c>
    </row>
    <row r="693" spans="1:11" x14ac:dyDescent="0.2">
      <c r="A693" t="s">
        <v>80</v>
      </c>
      <c r="B693" t="s">
        <v>12</v>
      </c>
      <c r="C693">
        <v>2015</v>
      </c>
      <c r="D693" s="14">
        <f t="shared" si="148"/>
        <v>1716</v>
      </c>
      <c r="E693" s="14">
        <f t="shared" si="143"/>
        <v>0</v>
      </c>
      <c r="F693" s="3">
        <v>1716</v>
      </c>
      <c r="G693" s="1">
        <f t="shared" si="146"/>
        <v>1</v>
      </c>
      <c r="H693" s="1">
        <f t="shared" si="150"/>
        <v>0</v>
      </c>
      <c r="K693" s="14">
        <v>1716</v>
      </c>
    </row>
    <row r="694" spans="1:11" x14ac:dyDescent="0.2">
      <c r="A694" t="s">
        <v>80</v>
      </c>
      <c r="B694" t="s">
        <v>13</v>
      </c>
      <c r="C694">
        <v>2010</v>
      </c>
      <c r="D694" s="14">
        <f t="shared" si="148"/>
        <v>1575</v>
      </c>
      <c r="E694" s="14">
        <f t="shared" si="143"/>
        <v>0</v>
      </c>
      <c r="F694" s="16">
        <f>F695*0.75</f>
        <v>1575</v>
      </c>
      <c r="G694" s="44">
        <v>1</v>
      </c>
      <c r="H694" s="44">
        <f>1-G694</f>
        <v>0</v>
      </c>
      <c r="I694" t="s">
        <v>214</v>
      </c>
      <c r="K694" s="14">
        <v>1050</v>
      </c>
    </row>
    <row r="695" spans="1:11" x14ac:dyDescent="0.2">
      <c r="A695" t="s">
        <v>80</v>
      </c>
      <c r="B695" t="s">
        <v>13</v>
      </c>
      <c r="C695">
        <v>2011</v>
      </c>
      <c r="D695" s="14">
        <f t="shared" si="148"/>
        <v>2100</v>
      </c>
      <c r="E695" s="14">
        <f t="shared" si="143"/>
        <v>0</v>
      </c>
      <c r="F695" s="16">
        <v>2100</v>
      </c>
      <c r="G695" s="1">
        <f t="shared" si="146"/>
        <v>1</v>
      </c>
      <c r="H695" s="1">
        <f t="shared" ref="H695:H699" si="151">1-G695</f>
        <v>0</v>
      </c>
      <c r="K695" s="14">
        <v>2100</v>
      </c>
    </row>
    <row r="696" spans="1:11" x14ac:dyDescent="0.2">
      <c r="A696" t="s">
        <v>80</v>
      </c>
      <c r="B696" t="s">
        <v>13</v>
      </c>
      <c r="C696">
        <v>2012</v>
      </c>
      <c r="D696" s="14">
        <f t="shared" si="148"/>
        <v>2300</v>
      </c>
      <c r="E696" s="14">
        <f t="shared" si="143"/>
        <v>0</v>
      </c>
      <c r="F696" s="16">
        <v>2300</v>
      </c>
      <c r="G696" s="1">
        <f t="shared" si="146"/>
        <v>1</v>
      </c>
      <c r="H696" s="1">
        <f t="shared" si="151"/>
        <v>0</v>
      </c>
      <c r="K696" s="14">
        <v>2300</v>
      </c>
    </row>
    <row r="697" spans="1:11" x14ac:dyDescent="0.2">
      <c r="A697" t="s">
        <v>80</v>
      </c>
      <c r="B697" t="s">
        <v>13</v>
      </c>
      <c r="C697">
        <v>2013</v>
      </c>
      <c r="D697" s="14">
        <f t="shared" si="148"/>
        <v>2750</v>
      </c>
      <c r="E697" s="14">
        <f t="shared" si="143"/>
        <v>0</v>
      </c>
      <c r="F697" s="16">
        <v>2750</v>
      </c>
      <c r="G697" s="1">
        <f t="shared" si="146"/>
        <v>1</v>
      </c>
      <c r="H697" s="1">
        <f t="shared" si="151"/>
        <v>0</v>
      </c>
      <c r="K697" s="14">
        <v>2750</v>
      </c>
    </row>
    <row r="698" spans="1:11" x14ac:dyDescent="0.2">
      <c r="A698" t="s">
        <v>80</v>
      </c>
      <c r="B698" t="s">
        <v>13</v>
      </c>
      <c r="C698">
        <v>2014</v>
      </c>
      <c r="D698" s="14">
        <f t="shared" si="148"/>
        <v>3000</v>
      </c>
      <c r="E698" s="14">
        <f t="shared" si="143"/>
        <v>0</v>
      </c>
      <c r="F698" s="16">
        <v>3000</v>
      </c>
      <c r="G698" s="1">
        <f t="shared" si="146"/>
        <v>1</v>
      </c>
      <c r="H698" s="1">
        <f t="shared" si="151"/>
        <v>0</v>
      </c>
      <c r="K698" s="14">
        <v>3000</v>
      </c>
    </row>
    <row r="699" spans="1:11" x14ac:dyDescent="0.2">
      <c r="A699" t="s">
        <v>80</v>
      </c>
      <c r="B699" t="s">
        <v>13</v>
      </c>
      <c r="C699">
        <v>2015</v>
      </c>
      <c r="D699" s="14">
        <f t="shared" si="148"/>
        <v>3300</v>
      </c>
      <c r="E699" s="14">
        <f t="shared" si="143"/>
        <v>0</v>
      </c>
      <c r="F699" s="16">
        <v>3300</v>
      </c>
      <c r="G699" s="1">
        <f t="shared" si="146"/>
        <v>1</v>
      </c>
      <c r="H699" s="1">
        <f t="shared" si="151"/>
        <v>0</v>
      </c>
      <c r="K699" s="14">
        <v>3300</v>
      </c>
    </row>
    <row r="700" spans="1:11" x14ac:dyDescent="0.2">
      <c r="A700" t="s">
        <v>75</v>
      </c>
      <c r="B700" t="s">
        <v>0</v>
      </c>
      <c r="C700">
        <v>2010</v>
      </c>
      <c r="D700" s="26">
        <v>0</v>
      </c>
      <c r="E700" s="26">
        <v>296.25749999999999</v>
      </c>
      <c r="F700" s="14">
        <f t="shared" ref="F700:F706" si="152">D700+E700</f>
        <v>296.25749999999999</v>
      </c>
      <c r="G700" s="1">
        <f>D700/$F700</f>
        <v>0</v>
      </c>
      <c r="H700" s="1">
        <f t="shared" ref="H700:H729" si="153">E700/$F700</f>
        <v>1</v>
      </c>
      <c r="I700" t="s">
        <v>215</v>
      </c>
    </row>
    <row r="701" spans="1:11" x14ac:dyDescent="0.2">
      <c r="A701" t="s">
        <v>75</v>
      </c>
      <c r="B701" t="s">
        <v>0</v>
      </c>
      <c r="C701">
        <v>2011</v>
      </c>
      <c r="D701" s="26">
        <v>0</v>
      </c>
      <c r="E701" s="26">
        <v>296.25749999999999</v>
      </c>
      <c r="F701" s="14">
        <f t="shared" si="152"/>
        <v>296.25749999999999</v>
      </c>
      <c r="G701" s="1">
        <f t="shared" ref="G701:G729" si="154">D701/$F701</f>
        <v>0</v>
      </c>
      <c r="H701" s="1">
        <f t="shared" si="153"/>
        <v>1</v>
      </c>
    </row>
    <row r="702" spans="1:11" x14ac:dyDescent="0.2">
      <c r="A702" t="s">
        <v>75</v>
      </c>
      <c r="B702" t="s">
        <v>0</v>
      </c>
      <c r="C702">
        <v>2012</v>
      </c>
      <c r="D702" s="26">
        <v>0</v>
      </c>
      <c r="E702" s="26">
        <v>324.47249999999997</v>
      </c>
      <c r="F702" s="14">
        <f t="shared" si="152"/>
        <v>324.47249999999997</v>
      </c>
      <c r="G702" s="1">
        <f t="shared" si="154"/>
        <v>0</v>
      </c>
      <c r="H702" s="1">
        <f t="shared" si="153"/>
        <v>1</v>
      </c>
    </row>
    <row r="703" spans="1:11" x14ac:dyDescent="0.2">
      <c r="A703" t="s">
        <v>75</v>
      </c>
      <c r="B703" t="s">
        <v>0</v>
      </c>
      <c r="C703">
        <v>2013</v>
      </c>
      <c r="D703" s="26">
        <v>0</v>
      </c>
      <c r="E703" s="26">
        <v>387.95624999999995</v>
      </c>
      <c r="F703" s="14">
        <f t="shared" si="152"/>
        <v>387.95624999999995</v>
      </c>
      <c r="G703" s="1">
        <f t="shared" si="154"/>
        <v>0</v>
      </c>
      <c r="H703" s="1">
        <f t="shared" si="153"/>
        <v>1</v>
      </c>
    </row>
    <row r="704" spans="1:11" x14ac:dyDescent="0.2">
      <c r="A704" t="s">
        <v>75</v>
      </c>
      <c r="B704" t="s">
        <v>0</v>
      </c>
      <c r="C704">
        <v>2014</v>
      </c>
      <c r="D704" s="26">
        <v>0</v>
      </c>
      <c r="E704" s="26">
        <v>423.22499999999997</v>
      </c>
      <c r="F704" s="14">
        <f t="shared" si="152"/>
        <v>423.22499999999997</v>
      </c>
      <c r="G704" s="1">
        <f t="shared" si="154"/>
        <v>0</v>
      </c>
      <c r="H704" s="1">
        <f t="shared" si="153"/>
        <v>1</v>
      </c>
    </row>
    <row r="705" spans="1:10" x14ac:dyDescent="0.2">
      <c r="A705" t="s">
        <v>75</v>
      </c>
      <c r="B705" t="s">
        <v>0</v>
      </c>
      <c r="C705">
        <v>2015</v>
      </c>
      <c r="D705" s="26">
        <v>0</v>
      </c>
      <c r="E705" s="26">
        <v>465.54750000000001</v>
      </c>
      <c r="F705" s="14">
        <f t="shared" si="152"/>
        <v>465.54750000000001</v>
      </c>
      <c r="G705" s="1">
        <f t="shared" si="154"/>
        <v>0</v>
      </c>
      <c r="H705" s="1">
        <f t="shared" si="153"/>
        <v>1</v>
      </c>
    </row>
    <row r="706" spans="1:10" x14ac:dyDescent="0.2">
      <c r="A706" t="s">
        <v>75</v>
      </c>
      <c r="B706" t="s">
        <v>10</v>
      </c>
      <c r="C706">
        <v>2010</v>
      </c>
      <c r="D706" s="26">
        <v>337.5590400000001</v>
      </c>
      <c r="E706" s="26">
        <v>934.05312000000026</v>
      </c>
      <c r="F706" s="14">
        <f t="shared" si="152"/>
        <v>1271.6121600000004</v>
      </c>
      <c r="G706" s="1">
        <f t="shared" si="154"/>
        <v>0.2654575432811212</v>
      </c>
      <c r="H706" s="1">
        <f t="shared" si="153"/>
        <v>0.73454245671887886</v>
      </c>
    </row>
    <row r="707" spans="1:10" x14ac:dyDescent="0.2">
      <c r="A707" t="s">
        <v>75</v>
      </c>
      <c r="B707" t="s">
        <v>10</v>
      </c>
      <c r="C707">
        <v>2011</v>
      </c>
      <c r="D707" s="16">
        <v>354.43699200000009</v>
      </c>
      <c r="E707" s="16">
        <v>980.75577600000031</v>
      </c>
      <c r="F707" s="14">
        <f>D707+E707</f>
        <v>1335.1927680000003</v>
      </c>
      <c r="G707" s="1">
        <f t="shared" si="154"/>
        <v>0.2654575432811212</v>
      </c>
      <c r="H707" s="1">
        <f t="shared" si="153"/>
        <v>0.73454245671887886</v>
      </c>
      <c r="I707" t="s">
        <v>225</v>
      </c>
    </row>
    <row r="708" spans="1:10" x14ac:dyDescent="0.2">
      <c r="A708" t="s">
        <v>75</v>
      </c>
      <c r="B708" t="s">
        <v>10</v>
      </c>
      <c r="C708">
        <v>2012</v>
      </c>
      <c r="D708" s="16">
        <v>372.15884160000013</v>
      </c>
      <c r="E708" s="16">
        <v>1029.7935648000005</v>
      </c>
      <c r="F708" s="14">
        <f t="shared" ref="F708:F729" si="155">D708+E708</f>
        <v>1401.9524064000007</v>
      </c>
      <c r="G708" s="1">
        <f t="shared" si="154"/>
        <v>0.26545754328112114</v>
      </c>
      <c r="H708" s="1">
        <f t="shared" si="153"/>
        <v>0.73454245671887886</v>
      </c>
    </row>
    <row r="709" spans="1:10" x14ac:dyDescent="0.2">
      <c r="A709" t="s">
        <v>75</v>
      </c>
      <c r="B709" t="s">
        <v>10</v>
      </c>
      <c r="C709">
        <v>2013</v>
      </c>
      <c r="D709" s="16">
        <v>390.76678368000017</v>
      </c>
      <c r="E709" s="16">
        <v>1081.2832430400006</v>
      </c>
      <c r="F709" s="14">
        <f t="shared" si="155"/>
        <v>1472.0500267200007</v>
      </c>
      <c r="G709" s="1">
        <f t="shared" si="154"/>
        <v>0.2654575432811212</v>
      </c>
      <c r="H709" s="1">
        <f t="shared" si="153"/>
        <v>0.73454245671887886</v>
      </c>
    </row>
    <row r="710" spans="1:10" x14ac:dyDescent="0.2">
      <c r="A710" t="s">
        <v>75</v>
      </c>
      <c r="B710" t="s">
        <v>10</v>
      </c>
      <c r="C710">
        <v>2014</v>
      </c>
      <c r="D710" s="16">
        <v>410.30512286400023</v>
      </c>
      <c r="E710" s="16">
        <v>1135.3474051920007</v>
      </c>
      <c r="F710" s="14">
        <f t="shared" si="155"/>
        <v>1545.6525280560008</v>
      </c>
      <c r="G710" s="1">
        <f t="shared" si="154"/>
        <v>0.2654575432811212</v>
      </c>
      <c r="H710" s="1">
        <f t="shared" si="153"/>
        <v>0.73454245671887886</v>
      </c>
    </row>
    <row r="711" spans="1:10" x14ac:dyDescent="0.2">
      <c r="A711" t="s">
        <v>75</v>
      </c>
      <c r="B711" t="s">
        <v>10</v>
      </c>
      <c r="C711">
        <v>2015</v>
      </c>
      <c r="D711" s="16">
        <v>430.82037900720024</v>
      </c>
      <c r="E711" s="16">
        <v>1192.1147754516007</v>
      </c>
      <c r="F711" s="14">
        <f t="shared" si="155"/>
        <v>1622.935154458801</v>
      </c>
      <c r="G711" s="1">
        <f t="shared" si="154"/>
        <v>0.2654575432811212</v>
      </c>
      <c r="H711" s="1">
        <f t="shared" si="153"/>
        <v>0.73454245671887886</v>
      </c>
    </row>
    <row r="712" spans="1:10" x14ac:dyDescent="0.2">
      <c r="A712" t="s">
        <v>75</v>
      </c>
      <c r="B712" t="s">
        <v>11</v>
      </c>
      <c r="C712">
        <v>2010</v>
      </c>
      <c r="D712" s="26">
        <v>122.04675000000002</v>
      </c>
      <c r="E712" s="26">
        <v>31.964624999999998</v>
      </c>
      <c r="F712" s="14">
        <f t="shared" si="155"/>
        <v>154.01137500000002</v>
      </c>
      <c r="G712" s="1">
        <f t="shared" si="154"/>
        <v>0.79245283018867929</v>
      </c>
      <c r="H712" s="1">
        <f t="shared" si="153"/>
        <v>0.20754716981132071</v>
      </c>
    </row>
    <row r="713" spans="1:10" x14ac:dyDescent="0.2">
      <c r="A713" t="s">
        <v>75</v>
      </c>
      <c r="B713" t="s">
        <v>11</v>
      </c>
      <c r="C713">
        <v>2011</v>
      </c>
      <c r="D713" s="26">
        <v>162.72900000000004</v>
      </c>
      <c r="E713" s="26">
        <v>42.619499999999995</v>
      </c>
      <c r="F713" s="14">
        <f t="shared" si="155"/>
        <v>205.34850000000003</v>
      </c>
      <c r="G713" s="1">
        <f t="shared" si="154"/>
        <v>0.79245283018867929</v>
      </c>
      <c r="H713" s="1">
        <f t="shared" si="153"/>
        <v>0.20754716981132071</v>
      </c>
    </row>
    <row r="714" spans="1:10" x14ac:dyDescent="0.2">
      <c r="A714" t="s">
        <v>75</v>
      </c>
      <c r="B714" t="s">
        <v>11</v>
      </c>
      <c r="C714">
        <v>2012</v>
      </c>
      <c r="D714" s="26">
        <v>178.227</v>
      </c>
      <c r="E714" s="26">
        <v>46.678499999999985</v>
      </c>
      <c r="F714" s="14">
        <f t="shared" si="155"/>
        <v>224.90549999999999</v>
      </c>
      <c r="G714" s="1">
        <f t="shared" si="154"/>
        <v>0.79245283018867929</v>
      </c>
      <c r="H714" s="1">
        <f t="shared" si="153"/>
        <v>0.20754716981132071</v>
      </c>
    </row>
    <row r="715" spans="1:10" x14ac:dyDescent="0.2">
      <c r="A715" t="s">
        <v>75</v>
      </c>
      <c r="B715" t="s">
        <v>11</v>
      </c>
      <c r="C715">
        <v>2013</v>
      </c>
      <c r="D715" s="26">
        <v>213.09750000000003</v>
      </c>
      <c r="E715" s="26">
        <v>55.811249999999994</v>
      </c>
      <c r="F715" s="14">
        <f t="shared" si="155"/>
        <v>268.90875</v>
      </c>
      <c r="G715" s="1">
        <f t="shared" si="154"/>
        <v>0.79245283018867929</v>
      </c>
      <c r="H715" s="1">
        <f t="shared" si="153"/>
        <v>0.20754716981132074</v>
      </c>
    </row>
    <row r="716" spans="1:10" x14ac:dyDescent="0.2">
      <c r="A716" t="s">
        <v>75</v>
      </c>
      <c r="B716" t="s">
        <v>11</v>
      </c>
      <c r="C716">
        <v>2014</v>
      </c>
      <c r="D716" s="26">
        <v>232.47000000000003</v>
      </c>
      <c r="E716" s="26">
        <v>60.884999999999991</v>
      </c>
      <c r="F716" s="14">
        <f t="shared" si="155"/>
        <v>293.35500000000002</v>
      </c>
      <c r="G716" s="1">
        <f t="shared" si="154"/>
        <v>0.79245283018867929</v>
      </c>
      <c r="H716" s="1">
        <f t="shared" si="153"/>
        <v>0.20754716981132071</v>
      </c>
    </row>
    <row r="717" spans="1:10" x14ac:dyDescent="0.2">
      <c r="A717" t="s">
        <v>75</v>
      </c>
      <c r="B717" t="s">
        <v>11</v>
      </c>
      <c r="C717">
        <v>2015</v>
      </c>
      <c r="D717" s="26">
        <v>255.71700000000001</v>
      </c>
      <c r="E717" s="26">
        <v>66.973499999999987</v>
      </c>
      <c r="F717" s="14">
        <f t="shared" si="155"/>
        <v>322.69049999999999</v>
      </c>
      <c r="G717" s="1">
        <f t="shared" si="154"/>
        <v>0.79245283018867929</v>
      </c>
      <c r="H717" s="1">
        <f t="shared" si="153"/>
        <v>0.20754716981132074</v>
      </c>
    </row>
    <row r="718" spans="1:10" x14ac:dyDescent="0.2">
      <c r="A718" t="s">
        <v>75</v>
      </c>
      <c r="B718" t="s">
        <v>12</v>
      </c>
      <c r="C718">
        <v>2010</v>
      </c>
      <c r="D718" s="26">
        <f>I718*0.8</f>
        <v>45.864000000000004</v>
      </c>
      <c r="E718" s="26">
        <v>0</v>
      </c>
      <c r="F718" s="14">
        <f>D718+E718</f>
        <v>45.864000000000004</v>
      </c>
      <c r="G718" s="1">
        <f t="shared" si="154"/>
        <v>1</v>
      </c>
      <c r="H718" s="1">
        <f t="shared" si="153"/>
        <v>0</v>
      </c>
      <c r="I718" s="14">
        <v>57.330000000000005</v>
      </c>
      <c r="J718" t="s">
        <v>230</v>
      </c>
    </row>
    <row r="719" spans="1:10" x14ac:dyDescent="0.2">
      <c r="A719" t="s">
        <v>75</v>
      </c>
      <c r="B719" t="s">
        <v>12</v>
      </c>
      <c r="C719">
        <v>2011</v>
      </c>
      <c r="D719" s="26">
        <f t="shared" ref="D719:D729" si="156">I719*0.8</f>
        <v>61.152000000000015</v>
      </c>
      <c r="E719" s="26">
        <v>0</v>
      </c>
      <c r="F719" s="14">
        <f t="shared" si="155"/>
        <v>61.152000000000015</v>
      </c>
      <c r="G719" s="1">
        <f t="shared" si="154"/>
        <v>1</v>
      </c>
      <c r="H719" s="1">
        <f t="shared" si="153"/>
        <v>0</v>
      </c>
      <c r="I719" s="14">
        <v>76.440000000000012</v>
      </c>
    </row>
    <row r="720" spans="1:10" x14ac:dyDescent="0.2">
      <c r="A720" t="s">
        <v>75</v>
      </c>
      <c r="B720" t="s">
        <v>12</v>
      </c>
      <c r="C720">
        <v>2012</v>
      </c>
      <c r="D720" s="26">
        <f t="shared" si="156"/>
        <v>66.976000000000013</v>
      </c>
      <c r="E720" s="26">
        <v>0</v>
      </c>
      <c r="F720" s="14">
        <f t="shared" si="155"/>
        <v>66.976000000000013</v>
      </c>
      <c r="G720" s="1">
        <f t="shared" si="154"/>
        <v>1</v>
      </c>
      <c r="H720" s="1">
        <f t="shared" si="153"/>
        <v>0</v>
      </c>
      <c r="I720" s="14">
        <v>83.720000000000013</v>
      </c>
    </row>
    <row r="721" spans="1:9" x14ac:dyDescent="0.2">
      <c r="A721" t="s">
        <v>75</v>
      </c>
      <c r="B721" t="s">
        <v>12</v>
      </c>
      <c r="C721">
        <v>2013</v>
      </c>
      <c r="D721" s="26">
        <f t="shared" si="156"/>
        <v>80.080000000000013</v>
      </c>
      <c r="E721" s="26">
        <v>0</v>
      </c>
      <c r="F721" s="14">
        <f t="shared" si="155"/>
        <v>80.080000000000013</v>
      </c>
      <c r="G721" s="1">
        <f t="shared" si="154"/>
        <v>1</v>
      </c>
      <c r="H721" s="1">
        <f t="shared" si="153"/>
        <v>0</v>
      </c>
      <c r="I721" s="14">
        <v>100.10000000000001</v>
      </c>
    </row>
    <row r="722" spans="1:9" x14ac:dyDescent="0.2">
      <c r="A722" t="s">
        <v>75</v>
      </c>
      <c r="B722" t="s">
        <v>12</v>
      </c>
      <c r="C722">
        <v>2014</v>
      </c>
      <c r="D722" s="26">
        <f t="shared" si="156"/>
        <v>87.360000000000014</v>
      </c>
      <c r="E722" s="26">
        <v>0</v>
      </c>
      <c r="F722" s="14">
        <f t="shared" si="155"/>
        <v>87.360000000000014</v>
      </c>
      <c r="G722" s="1">
        <f t="shared" si="154"/>
        <v>1</v>
      </c>
      <c r="H722" s="1">
        <f t="shared" si="153"/>
        <v>0</v>
      </c>
      <c r="I722" s="14">
        <v>109.20000000000002</v>
      </c>
    </row>
    <row r="723" spans="1:9" x14ac:dyDescent="0.2">
      <c r="A723" t="s">
        <v>75</v>
      </c>
      <c r="B723" t="s">
        <v>12</v>
      </c>
      <c r="C723">
        <v>2015</v>
      </c>
      <c r="D723" s="26">
        <f t="shared" si="156"/>
        <v>96.096000000000004</v>
      </c>
      <c r="E723" s="26">
        <v>0</v>
      </c>
      <c r="F723" s="14">
        <f t="shared" si="155"/>
        <v>96.096000000000004</v>
      </c>
      <c r="G723" s="1">
        <f t="shared" si="154"/>
        <v>1</v>
      </c>
      <c r="H723" s="1">
        <f t="shared" si="153"/>
        <v>0</v>
      </c>
      <c r="I723" s="14">
        <v>120.12</v>
      </c>
    </row>
    <row r="724" spans="1:9" x14ac:dyDescent="0.2">
      <c r="A724" t="s">
        <v>75</v>
      </c>
      <c r="B724" t="s">
        <v>13</v>
      </c>
      <c r="C724">
        <v>2010</v>
      </c>
      <c r="D724" s="26">
        <f t="shared" si="156"/>
        <v>88.200000000000017</v>
      </c>
      <c r="E724" s="26">
        <v>0</v>
      </c>
      <c r="F724" s="14">
        <f t="shared" si="155"/>
        <v>88.200000000000017</v>
      </c>
      <c r="G724" s="1">
        <f t="shared" si="154"/>
        <v>1</v>
      </c>
      <c r="H724" s="1">
        <f t="shared" si="153"/>
        <v>0</v>
      </c>
      <c r="I724" s="14">
        <v>110.25000000000001</v>
      </c>
    </row>
    <row r="725" spans="1:9" x14ac:dyDescent="0.2">
      <c r="A725" t="s">
        <v>75</v>
      </c>
      <c r="B725" t="s">
        <v>13</v>
      </c>
      <c r="C725">
        <v>2011</v>
      </c>
      <c r="D725" s="26">
        <f t="shared" si="156"/>
        <v>117.60000000000001</v>
      </c>
      <c r="E725" s="26">
        <v>0</v>
      </c>
      <c r="F725" s="14">
        <f t="shared" si="155"/>
        <v>117.60000000000001</v>
      </c>
      <c r="G725" s="1">
        <f t="shared" si="154"/>
        <v>1</v>
      </c>
      <c r="H725" s="1">
        <f t="shared" si="153"/>
        <v>0</v>
      </c>
      <c r="I725" s="14">
        <v>147</v>
      </c>
    </row>
    <row r="726" spans="1:9" x14ac:dyDescent="0.2">
      <c r="A726" t="s">
        <v>75</v>
      </c>
      <c r="B726" t="s">
        <v>13</v>
      </c>
      <c r="C726">
        <v>2012</v>
      </c>
      <c r="D726" s="26">
        <f t="shared" si="156"/>
        <v>128.80000000000004</v>
      </c>
      <c r="E726" s="26">
        <v>0</v>
      </c>
      <c r="F726" s="14">
        <f t="shared" si="155"/>
        <v>128.80000000000004</v>
      </c>
      <c r="G726" s="1">
        <f t="shared" si="154"/>
        <v>1</v>
      </c>
      <c r="H726" s="1">
        <f t="shared" si="153"/>
        <v>0</v>
      </c>
      <c r="I726" s="14">
        <v>161.00000000000003</v>
      </c>
    </row>
    <row r="727" spans="1:9" x14ac:dyDescent="0.2">
      <c r="A727" t="s">
        <v>75</v>
      </c>
      <c r="B727" t="s">
        <v>13</v>
      </c>
      <c r="C727">
        <v>2013</v>
      </c>
      <c r="D727" s="26">
        <f t="shared" si="156"/>
        <v>154.00000000000003</v>
      </c>
      <c r="E727" s="26">
        <v>0</v>
      </c>
      <c r="F727" s="14">
        <f t="shared" si="155"/>
        <v>154.00000000000003</v>
      </c>
      <c r="G727" s="1">
        <f t="shared" si="154"/>
        <v>1</v>
      </c>
      <c r="H727" s="1">
        <f t="shared" si="153"/>
        <v>0</v>
      </c>
      <c r="I727" s="14">
        <v>192.50000000000003</v>
      </c>
    </row>
    <row r="728" spans="1:9" x14ac:dyDescent="0.2">
      <c r="A728" t="s">
        <v>75</v>
      </c>
      <c r="B728" t="s">
        <v>13</v>
      </c>
      <c r="C728">
        <v>2014</v>
      </c>
      <c r="D728" s="26">
        <f t="shared" si="156"/>
        <v>168.00000000000003</v>
      </c>
      <c r="E728" s="26">
        <v>0</v>
      </c>
      <c r="F728" s="14">
        <f t="shared" si="155"/>
        <v>168.00000000000003</v>
      </c>
      <c r="G728" s="1">
        <f t="shared" si="154"/>
        <v>1</v>
      </c>
      <c r="H728" s="1">
        <f t="shared" si="153"/>
        <v>0</v>
      </c>
      <c r="I728" s="14">
        <v>210.00000000000003</v>
      </c>
    </row>
    <row r="729" spans="1:9" x14ac:dyDescent="0.2">
      <c r="A729" t="s">
        <v>75</v>
      </c>
      <c r="B729" t="s">
        <v>13</v>
      </c>
      <c r="C729">
        <v>2015</v>
      </c>
      <c r="D729" s="26">
        <f t="shared" si="156"/>
        <v>184.80000000000004</v>
      </c>
      <c r="E729" s="26">
        <v>0</v>
      </c>
      <c r="F729" s="14">
        <f t="shared" si="155"/>
        <v>184.80000000000004</v>
      </c>
      <c r="G729" s="1">
        <f t="shared" si="154"/>
        <v>1</v>
      </c>
      <c r="H729" s="1">
        <f t="shared" si="153"/>
        <v>0</v>
      </c>
      <c r="I729" s="14">
        <v>231.00000000000003</v>
      </c>
    </row>
    <row r="730" spans="1:9" x14ac:dyDescent="0.2">
      <c r="A730" t="s">
        <v>76</v>
      </c>
      <c r="B730" t="s">
        <v>0</v>
      </c>
      <c r="C730">
        <v>2010</v>
      </c>
      <c r="D730" s="26">
        <v>0</v>
      </c>
      <c r="E730" s="26">
        <v>296.25749999999999</v>
      </c>
      <c r="F730" s="14">
        <f t="shared" ref="F730:F759" si="157">D730+E730</f>
        <v>296.25749999999999</v>
      </c>
      <c r="G730" s="1">
        <f t="shared" ref="G730:G759" si="158">D730/$F730</f>
        <v>0</v>
      </c>
      <c r="H730" s="1">
        <f t="shared" ref="H730:H759" si="159">E730/$F730</f>
        <v>1</v>
      </c>
      <c r="I730" t="s">
        <v>217</v>
      </c>
    </row>
    <row r="731" spans="1:9" x14ac:dyDescent="0.2">
      <c r="A731" t="s">
        <v>76</v>
      </c>
      <c r="B731" t="s">
        <v>0</v>
      </c>
      <c r="C731">
        <v>2011</v>
      </c>
      <c r="D731" s="26">
        <v>0</v>
      </c>
      <c r="E731" s="26">
        <v>296.25749999999999</v>
      </c>
      <c r="F731" s="14">
        <f t="shared" si="157"/>
        <v>296.25749999999999</v>
      </c>
      <c r="G731" s="1">
        <f t="shared" si="158"/>
        <v>0</v>
      </c>
      <c r="H731" s="1">
        <f t="shared" si="159"/>
        <v>1</v>
      </c>
    </row>
    <row r="732" spans="1:9" x14ac:dyDescent="0.2">
      <c r="A732" t="s">
        <v>76</v>
      </c>
      <c r="B732" t="s">
        <v>0</v>
      </c>
      <c r="C732">
        <v>2012</v>
      </c>
      <c r="D732" s="26">
        <v>0</v>
      </c>
      <c r="E732" s="26">
        <v>324.47249999999997</v>
      </c>
      <c r="F732" s="14">
        <f t="shared" si="157"/>
        <v>324.47249999999997</v>
      </c>
      <c r="G732" s="1">
        <f t="shared" si="158"/>
        <v>0</v>
      </c>
      <c r="H732" s="1">
        <f t="shared" si="159"/>
        <v>1</v>
      </c>
    </row>
    <row r="733" spans="1:9" x14ac:dyDescent="0.2">
      <c r="A733" t="s">
        <v>76</v>
      </c>
      <c r="B733" t="s">
        <v>0</v>
      </c>
      <c r="C733">
        <v>2013</v>
      </c>
      <c r="D733" s="26">
        <v>0</v>
      </c>
      <c r="E733" s="26">
        <v>387.95624999999995</v>
      </c>
      <c r="F733" s="14">
        <f t="shared" si="157"/>
        <v>387.95624999999995</v>
      </c>
      <c r="G733" s="1">
        <f t="shared" si="158"/>
        <v>0</v>
      </c>
      <c r="H733" s="1">
        <f t="shared" si="159"/>
        <v>1</v>
      </c>
    </row>
    <row r="734" spans="1:9" x14ac:dyDescent="0.2">
      <c r="A734" t="s">
        <v>76</v>
      </c>
      <c r="B734" t="s">
        <v>0</v>
      </c>
      <c r="C734">
        <v>2014</v>
      </c>
      <c r="D734" s="26">
        <v>0</v>
      </c>
      <c r="E734" s="26">
        <v>423.22499999999997</v>
      </c>
      <c r="F734" s="14">
        <f t="shared" si="157"/>
        <v>423.22499999999997</v>
      </c>
      <c r="G734" s="1">
        <f t="shared" si="158"/>
        <v>0</v>
      </c>
      <c r="H734" s="1">
        <f t="shared" si="159"/>
        <v>1</v>
      </c>
    </row>
    <row r="735" spans="1:9" x14ac:dyDescent="0.2">
      <c r="A735" t="s">
        <v>76</v>
      </c>
      <c r="B735" t="s">
        <v>0</v>
      </c>
      <c r="C735">
        <v>2015</v>
      </c>
      <c r="D735" s="26">
        <v>0</v>
      </c>
      <c r="E735" s="26">
        <v>465.54750000000001</v>
      </c>
      <c r="F735" s="14">
        <f t="shared" si="157"/>
        <v>465.54750000000001</v>
      </c>
      <c r="G735" s="1">
        <f t="shared" si="158"/>
        <v>0</v>
      </c>
      <c r="H735" s="1">
        <f t="shared" si="159"/>
        <v>1</v>
      </c>
    </row>
    <row r="736" spans="1:9" x14ac:dyDescent="0.2">
      <c r="A736" t="s">
        <v>76</v>
      </c>
      <c r="B736" t="s">
        <v>10</v>
      </c>
      <c r="C736">
        <v>2010</v>
      </c>
      <c r="D736" s="26">
        <v>540.09446400000013</v>
      </c>
      <c r="E736" s="16">
        <v>1120.8637440000002</v>
      </c>
      <c r="F736" s="14">
        <f t="shared" si="157"/>
        <v>1660.9582080000005</v>
      </c>
      <c r="G736" s="1">
        <f t="shared" si="158"/>
        <v>0.32517041151224435</v>
      </c>
      <c r="H736" s="1">
        <f t="shared" si="159"/>
        <v>0.67482958848775554</v>
      </c>
    </row>
    <row r="737" spans="1:8" x14ac:dyDescent="0.2">
      <c r="A737" t="s">
        <v>76</v>
      </c>
      <c r="B737" t="s">
        <v>10</v>
      </c>
      <c r="C737">
        <v>2011</v>
      </c>
      <c r="D737" s="26">
        <v>567.09918720000019</v>
      </c>
      <c r="E737" s="16">
        <v>1176.9069312000004</v>
      </c>
      <c r="F737" s="14">
        <f t="shared" si="157"/>
        <v>1744.0061184000006</v>
      </c>
      <c r="G737" s="1">
        <f t="shared" si="158"/>
        <v>0.32517041151224441</v>
      </c>
      <c r="H737" s="1">
        <f t="shared" si="159"/>
        <v>0.67482958848775565</v>
      </c>
    </row>
    <row r="738" spans="1:8" x14ac:dyDescent="0.2">
      <c r="A738" t="s">
        <v>76</v>
      </c>
      <c r="B738" t="s">
        <v>10</v>
      </c>
      <c r="C738">
        <v>2012</v>
      </c>
      <c r="D738" s="26">
        <v>595.45414656000025</v>
      </c>
      <c r="E738" s="16">
        <v>1235.7522777600004</v>
      </c>
      <c r="F738" s="14">
        <f t="shared" si="157"/>
        <v>1831.2064243200007</v>
      </c>
      <c r="G738" s="1">
        <f t="shared" si="158"/>
        <v>0.32517041151224441</v>
      </c>
      <c r="H738" s="1">
        <f t="shared" si="159"/>
        <v>0.67482958848775565</v>
      </c>
    </row>
    <row r="739" spans="1:8" x14ac:dyDescent="0.2">
      <c r="A739" t="s">
        <v>76</v>
      </c>
      <c r="B739" t="s">
        <v>10</v>
      </c>
      <c r="C739">
        <v>2013</v>
      </c>
      <c r="D739" s="26">
        <v>625.22685388800028</v>
      </c>
      <c r="E739" s="16">
        <v>1297.5398916480005</v>
      </c>
      <c r="F739" s="14">
        <f t="shared" si="157"/>
        <v>1922.7667455360008</v>
      </c>
      <c r="G739" s="1">
        <f t="shared" si="158"/>
        <v>0.32517041151224441</v>
      </c>
      <c r="H739" s="1">
        <f t="shared" si="159"/>
        <v>0.67482958848775565</v>
      </c>
    </row>
    <row r="740" spans="1:8" x14ac:dyDescent="0.2">
      <c r="A740" t="s">
        <v>76</v>
      </c>
      <c r="B740" t="s">
        <v>10</v>
      </c>
      <c r="C740">
        <v>2014</v>
      </c>
      <c r="D740" s="26">
        <v>656.48819658240041</v>
      </c>
      <c r="E740" s="16">
        <v>1362.4168862304007</v>
      </c>
      <c r="F740" s="14">
        <f t="shared" si="157"/>
        <v>2018.9050828128011</v>
      </c>
      <c r="G740" s="1">
        <f t="shared" si="158"/>
        <v>0.32517041151224441</v>
      </c>
      <c r="H740" s="1">
        <f t="shared" si="159"/>
        <v>0.67482958848775554</v>
      </c>
    </row>
    <row r="741" spans="1:8" x14ac:dyDescent="0.2">
      <c r="A741" t="s">
        <v>76</v>
      </c>
      <c r="B741" t="s">
        <v>10</v>
      </c>
      <c r="C741">
        <v>2015</v>
      </c>
      <c r="D741" s="26">
        <v>689.31260641152039</v>
      </c>
      <c r="E741" s="16">
        <v>1430.5377305419208</v>
      </c>
      <c r="F741" s="14">
        <f t="shared" si="157"/>
        <v>2119.850336953441</v>
      </c>
      <c r="G741" s="1">
        <f t="shared" si="158"/>
        <v>0.32517041151224441</v>
      </c>
      <c r="H741" s="1">
        <f t="shared" si="159"/>
        <v>0.67482958848775565</v>
      </c>
    </row>
    <row r="742" spans="1:8" x14ac:dyDescent="0.2">
      <c r="A742" t="s">
        <v>76</v>
      </c>
      <c r="B742" t="s">
        <v>11</v>
      </c>
      <c r="C742">
        <v>2010</v>
      </c>
      <c r="D742" s="26">
        <v>195.27480000000003</v>
      </c>
      <c r="E742" s="26">
        <v>31.964624999999998</v>
      </c>
      <c r="F742" s="14">
        <f t="shared" si="157"/>
        <v>227.23942500000004</v>
      </c>
      <c r="G742" s="1">
        <f t="shared" si="158"/>
        <v>0.85933503836317138</v>
      </c>
      <c r="H742" s="1">
        <f t="shared" si="159"/>
        <v>0.14066496163682862</v>
      </c>
    </row>
    <row r="743" spans="1:8" x14ac:dyDescent="0.2">
      <c r="A743" t="s">
        <v>76</v>
      </c>
      <c r="B743" t="s">
        <v>11</v>
      </c>
      <c r="C743">
        <v>2011</v>
      </c>
      <c r="D743" s="26">
        <v>260.36640000000006</v>
      </c>
      <c r="E743" s="26">
        <v>42.619499999999995</v>
      </c>
      <c r="F743" s="14">
        <f t="shared" si="157"/>
        <v>302.98590000000007</v>
      </c>
      <c r="G743" s="1">
        <f t="shared" si="158"/>
        <v>0.85933503836317138</v>
      </c>
      <c r="H743" s="1">
        <f t="shared" si="159"/>
        <v>0.14066496163682859</v>
      </c>
    </row>
    <row r="744" spans="1:8" x14ac:dyDescent="0.2">
      <c r="A744" t="s">
        <v>76</v>
      </c>
      <c r="B744" t="s">
        <v>11</v>
      </c>
      <c r="C744">
        <v>2012</v>
      </c>
      <c r="D744" s="26">
        <v>285.16320000000002</v>
      </c>
      <c r="E744" s="26">
        <v>46.678499999999985</v>
      </c>
      <c r="F744" s="14">
        <f t="shared" si="157"/>
        <v>331.8417</v>
      </c>
      <c r="G744" s="1">
        <f t="shared" si="158"/>
        <v>0.85933503836317138</v>
      </c>
      <c r="H744" s="1">
        <f t="shared" si="159"/>
        <v>0.14066496163682859</v>
      </c>
    </row>
    <row r="745" spans="1:8" x14ac:dyDescent="0.2">
      <c r="A745" t="s">
        <v>76</v>
      </c>
      <c r="B745" t="s">
        <v>11</v>
      </c>
      <c r="C745">
        <v>2013</v>
      </c>
      <c r="D745" s="26">
        <v>340.95600000000007</v>
      </c>
      <c r="E745" s="26">
        <v>55.811249999999994</v>
      </c>
      <c r="F745" s="14">
        <f t="shared" si="157"/>
        <v>396.76725000000005</v>
      </c>
      <c r="G745" s="1">
        <f t="shared" si="158"/>
        <v>0.85933503836317149</v>
      </c>
      <c r="H745" s="1">
        <f t="shared" si="159"/>
        <v>0.14066496163682862</v>
      </c>
    </row>
    <row r="746" spans="1:8" x14ac:dyDescent="0.2">
      <c r="A746" t="s">
        <v>76</v>
      </c>
      <c r="B746" t="s">
        <v>11</v>
      </c>
      <c r="C746">
        <v>2014</v>
      </c>
      <c r="D746" s="26">
        <v>371.95200000000006</v>
      </c>
      <c r="E746" s="26">
        <v>60.884999999999991</v>
      </c>
      <c r="F746" s="14">
        <f t="shared" si="157"/>
        <v>432.83700000000005</v>
      </c>
      <c r="G746" s="1">
        <f t="shared" si="158"/>
        <v>0.85933503836317138</v>
      </c>
      <c r="H746" s="1">
        <f t="shared" si="159"/>
        <v>0.14066496163682859</v>
      </c>
    </row>
    <row r="747" spans="1:8" x14ac:dyDescent="0.2">
      <c r="A747" t="s">
        <v>76</v>
      </c>
      <c r="B747" t="s">
        <v>11</v>
      </c>
      <c r="C747">
        <v>2015</v>
      </c>
      <c r="D747" s="26">
        <v>409.14720000000005</v>
      </c>
      <c r="E747" s="26">
        <v>66.973499999999987</v>
      </c>
      <c r="F747" s="14">
        <f t="shared" si="157"/>
        <v>476.12070000000006</v>
      </c>
      <c r="G747" s="1">
        <f t="shared" si="158"/>
        <v>0.85933503836317138</v>
      </c>
      <c r="H747" s="1">
        <f t="shared" si="159"/>
        <v>0.14066496163682859</v>
      </c>
    </row>
    <row r="748" spans="1:8" x14ac:dyDescent="0.2">
      <c r="A748" t="s">
        <v>76</v>
      </c>
      <c r="B748" t="s">
        <v>12</v>
      </c>
      <c r="C748">
        <v>2010</v>
      </c>
      <c r="D748" s="26">
        <v>97.461000000000013</v>
      </c>
      <c r="E748" s="26">
        <v>0</v>
      </c>
      <c r="F748" s="14">
        <f t="shared" si="157"/>
        <v>97.461000000000013</v>
      </c>
      <c r="G748" s="1">
        <f t="shared" si="158"/>
        <v>1</v>
      </c>
      <c r="H748" s="1">
        <f t="shared" si="159"/>
        <v>0</v>
      </c>
    </row>
    <row r="749" spans="1:8" x14ac:dyDescent="0.2">
      <c r="A749" t="s">
        <v>76</v>
      </c>
      <c r="B749" t="s">
        <v>12</v>
      </c>
      <c r="C749">
        <v>2011</v>
      </c>
      <c r="D749" s="26">
        <v>129.94800000000001</v>
      </c>
      <c r="E749" s="26">
        <v>0</v>
      </c>
      <c r="F749" s="14">
        <f t="shared" si="157"/>
        <v>129.94800000000001</v>
      </c>
      <c r="G749" s="1">
        <f t="shared" si="158"/>
        <v>1</v>
      </c>
      <c r="H749" s="1">
        <f t="shared" si="159"/>
        <v>0</v>
      </c>
    </row>
    <row r="750" spans="1:8" x14ac:dyDescent="0.2">
      <c r="A750" t="s">
        <v>76</v>
      </c>
      <c r="B750" t="s">
        <v>12</v>
      </c>
      <c r="C750">
        <v>2012</v>
      </c>
      <c r="D750" s="26">
        <v>142.32400000000001</v>
      </c>
      <c r="E750" s="26">
        <v>0</v>
      </c>
      <c r="F750" s="14">
        <f t="shared" si="157"/>
        <v>142.32400000000001</v>
      </c>
      <c r="G750" s="1">
        <f t="shared" si="158"/>
        <v>1</v>
      </c>
      <c r="H750" s="1">
        <f t="shared" si="159"/>
        <v>0</v>
      </c>
    </row>
    <row r="751" spans="1:8" x14ac:dyDescent="0.2">
      <c r="A751" t="s">
        <v>76</v>
      </c>
      <c r="B751" t="s">
        <v>12</v>
      </c>
      <c r="C751">
        <v>2013</v>
      </c>
      <c r="D751" s="26">
        <v>170.17000000000002</v>
      </c>
      <c r="E751" s="26">
        <v>0</v>
      </c>
      <c r="F751" s="14">
        <f t="shared" si="157"/>
        <v>170.17000000000002</v>
      </c>
      <c r="G751" s="1">
        <f t="shared" si="158"/>
        <v>1</v>
      </c>
      <c r="H751" s="1">
        <f t="shared" si="159"/>
        <v>0</v>
      </c>
    </row>
    <row r="752" spans="1:8" x14ac:dyDescent="0.2">
      <c r="A752" t="s">
        <v>76</v>
      </c>
      <c r="B752" t="s">
        <v>12</v>
      </c>
      <c r="C752">
        <v>2014</v>
      </c>
      <c r="D752" s="26">
        <v>185.64000000000001</v>
      </c>
      <c r="E752" s="26">
        <v>0</v>
      </c>
      <c r="F752" s="14">
        <f t="shared" si="157"/>
        <v>185.64000000000001</v>
      </c>
      <c r="G752" s="1">
        <f t="shared" si="158"/>
        <v>1</v>
      </c>
      <c r="H752" s="1">
        <f t="shared" si="159"/>
        <v>0</v>
      </c>
    </row>
    <row r="753" spans="1:8" x14ac:dyDescent="0.2">
      <c r="A753" t="s">
        <v>76</v>
      </c>
      <c r="B753" t="s">
        <v>12</v>
      </c>
      <c r="C753">
        <v>2015</v>
      </c>
      <c r="D753" s="26">
        <v>204.20400000000001</v>
      </c>
      <c r="E753" s="26">
        <v>0</v>
      </c>
      <c r="F753" s="14">
        <f t="shared" si="157"/>
        <v>204.20400000000001</v>
      </c>
      <c r="G753" s="1">
        <f t="shared" si="158"/>
        <v>1</v>
      </c>
      <c r="H753" s="1">
        <f t="shared" si="159"/>
        <v>0</v>
      </c>
    </row>
    <row r="754" spans="1:8" x14ac:dyDescent="0.2">
      <c r="A754" t="s">
        <v>76</v>
      </c>
      <c r="B754" t="s">
        <v>13</v>
      </c>
      <c r="C754">
        <v>2010</v>
      </c>
      <c r="D754" s="26">
        <v>187.42500000000001</v>
      </c>
      <c r="E754" s="26">
        <v>0</v>
      </c>
      <c r="F754" s="14">
        <f t="shared" si="157"/>
        <v>187.42500000000001</v>
      </c>
      <c r="G754" s="1">
        <f t="shared" si="158"/>
        <v>1</v>
      </c>
      <c r="H754" s="1">
        <f t="shared" si="159"/>
        <v>0</v>
      </c>
    </row>
    <row r="755" spans="1:8" x14ac:dyDescent="0.2">
      <c r="A755" t="s">
        <v>76</v>
      </c>
      <c r="B755" t="s">
        <v>13</v>
      </c>
      <c r="C755">
        <v>2011</v>
      </c>
      <c r="D755" s="26">
        <v>249.9</v>
      </c>
      <c r="E755" s="26">
        <v>0</v>
      </c>
      <c r="F755" s="14">
        <f t="shared" si="157"/>
        <v>249.9</v>
      </c>
      <c r="G755" s="1">
        <f t="shared" si="158"/>
        <v>1</v>
      </c>
      <c r="H755" s="1">
        <f t="shared" si="159"/>
        <v>0</v>
      </c>
    </row>
    <row r="756" spans="1:8" x14ac:dyDescent="0.2">
      <c r="A756" t="s">
        <v>76</v>
      </c>
      <c r="B756" t="s">
        <v>13</v>
      </c>
      <c r="C756">
        <v>2012</v>
      </c>
      <c r="D756" s="26">
        <v>273.70000000000005</v>
      </c>
      <c r="E756" s="26">
        <v>0</v>
      </c>
      <c r="F756" s="14">
        <f t="shared" si="157"/>
        <v>273.70000000000005</v>
      </c>
      <c r="G756" s="1">
        <f t="shared" si="158"/>
        <v>1</v>
      </c>
      <c r="H756" s="1">
        <f t="shared" si="159"/>
        <v>0</v>
      </c>
    </row>
    <row r="757" spans="1:8" x14ac:dyDescent="0.2">
      <c r="A757" t="s">
        <v>76</v>
      </c>
      <c r="B757" t="s">
        <v>13</v>
      </c>
      <c r="C757">
        <v>2013</v>
      </c>
      <c r="D757" s="26">
        <v>327.25000000000006</v>
      </c>
      <c r="E757" s="26">
        <v>0</v>
      </c>
      <c r="F757" s="14">
        <f t="shared" si="157"/>
        <v>327.25000000000006</v>
      </c>
      <c r="G757" s="1">
        <f t="shared" si="158"/>
        <v>1</v>
      </c>
      <c r="H757" s="1">
        <f t="shared" si="159"/>
        <v>0</v>
      </c>
    </row>
    <row r="758" spans="1:8" x14ac:dyDescent="0.2">
      <c r="A758" t="s">
        <v>76</v>
      </c>
      <c r="B758" t="s">
        <v>13</v>
      </c>
      <c r="C758">
        <v>2014</v>
      </c>
      <c r="D758" s="26">
        <v>357.00000000000006</v>
      </c>
      <c r="E758" s="26">
        <v>0</v>
      </c>
      <c r="F758" s="14">
        <f t="shared" si="157"/>
        <v>357.00000000000006</v>
      </c>
      <c r="G758" s="1">
        <f t="shared" si="158"/>
        <v>1</v>
      </c>
      <c r="H758" s="1">
        <f t="shared" si="159"/>
        <v>0</v>
      </c>
    </row>
    <row r="759" spans="1:8" x14ac:dyDescent="0.2">
      <c r="A759" t="s">
        <v>76</v>
      </c>
      <c r="B759" t="s">
        <v>13</v>
      </c>
      <c r="C759">
        <v>2015</v>
      </c>
      <c r="D759" s="26">
        <v>392.70000000000005</v>
      </c>
      <c r="E759" s="26">
        <v>0</v>
      </c>
      <c r="F759" s="14">
        <f t="shared" si="157"/>
        <v>392.70000000000005</v>
      </c>
      <c r="G759" s="1">
        <f t="shared" si="158"/>
        <v>1</v>
      </c>
      <c r="H759" s="1">
        <f t="shared" si="159"/>
        <v>0</v>
      </c>
    </row>
  </sheetData>
  <autoFilter ref="A2:H759" xr:uid="{AC336917-F6E1-6E40-8482-C8EABF1BD6F8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2C0F-D502-AD40-B049-43AA40CBFCFF}">
  <dimension ref="A1:G17"/>
  <sheetViews>
    <sheetView workbookViewId="0">
      <selection activeCell="G4" sqref="G4"/>
    </sheetView>
  </sheetViews>
  <sheetFormatPr baseColWidth="10" defaultRowHeight="16" x14ac:dyDescent="0.2"/>
  <sheetData>
    <row r="1" spans="1:7" x14ac:dyDescent="0.2">
      <c r="A1" s="15" t="s">
        <v>132</v>
      </c>
    </row>
    <row r="2" spans="1:7" x14ac:dyDescent="0.2">
      <c r="A2" t="s">
        <v>2</v>
      </c>
      <c r="B2" t="s">
        <v>0</v>
      </c>
      <c r="C2" t="s">
        <v>10</v>
      </c>
      <c r="D2" t="s">
        <v>11</v>
      </c>
      <c r="E2" t="s">
        <v>12</v>
      </c>
      <c r="F2" t="s">
        <v>13</v>
      </c>
      <c r="G2" s="22" t="s">
        <v>110</v>
      </c>
    </row>
    <row r="3" spans="1:7" x14ac:dyDescent="0.2">
      <c r="A3" t="s">
        <v>1</v>
      </c>
      <c r="B3" s="3">
        <v>0.99</v>
      </c>
      <c r="C3" s="3">
        <v>0.05</v>
      </c>
      <c r="D3" s="3">
        <v>0.4</v>
      </c>
      <c r="E3" s="3">
        <v>0.05</v>
      </c>
      <c r="F3" s="3">
        <v>0.05</v>
      </c>
    </row>
    <row r="4" spans="1:7" x14ac:dyDescent="0.2">
      <c r="A4" t="s">
        <v>72</v>
      </c>
      <c r="B4" s="7">
        <f>B3</f>
        <v>0.99</v>
      </c>
      <c r="C4" s="7">
        <f t="shared" ref="C4:F4" si="0">C3</f>
        <v>0.05</v>
      </c>
      <c r="D4" s="2">
        <f>D7</f>
        <v>0.2</v>
      </c>
      <c r="E4" s="7">
        <f t="shared" si="0"/>
        <v>0.05</v>
      </c>
      <c r="F4" s="7">
        <f t="shared" si="0"/>
        <v>0.05</v>
      </c>
      <c r="G4" t="s">
        <v>146</v>
      </c>
    </row>
    <row r="5" spans="1:7" x14ac:dyDescent="0.2">
      <c r="A5" t="s">
        <v>73</v>
      </c>
      <c r="B5" s="7">
        <f>B3</f>
        <v>0.99</v>
      </c>
      <c r="C5" s="2">
        <v>0.05</v>
      </c>
      <c r="D5" s="2">
        <v>0.15</v>
      </c>
      <c r="E5" s="2">
        <f>D5</f>
        <v>0.15</v>
      </c>
      <c r="F5" s="2">
        <f t="shared" ref="F5:F9" si="1">E5</f>
        <v>0.15</v>
      </c>
      <c r="G5" t="s">
        <v>145</v>
      </c>
    </row>
    <row r="6" spans="1:7" x14ac:dyDescent="0.2">
      <c r="A6" t="s">
        <v>71</v>
      </c>
      <c r="B6" s="19">
        <v>0.99</v>
      </c>
      <c r="C6" s="19">
        <v>0.11</v>
      </c>
      <c r="D6" s="19">
        <v>0.11</v>
      </c>
      <c r="E6" s="19">
        <v>0.11</v>
      </c>
      <c r="F6" s="19">
        <v>0.11</v>
      </c>
    </row>
    <row r="7" spans="1:7" x14ac:dyDescent="0.2">
      <c r="A7" t="s">
        <v>77</v>
      </c>
      <c r="B7" s="7">
        <f>B3</f>
        <v>0.99</v>
      </c>
      <c r="C7" s="2">
        <v>0.05</v>
      </c>
      <c r="D7" s="2">
        <v>0.2</v>
      </c>
      <c r="E7" s="2">
        <f t="shared" ref="E7" si="2">D7</f>
        <v>0.2</v>
      </c>
      <c r="F7" s="2">
        <f t="shared" si="1"/>
        <v>0.2</v>
      </c>
      <c r="G7" t="s">
        <v>145</v>
      </c>
    </row>
    <row r="8" spans="1:7" x14ac:dyDescent="0.2">
      <c r="A8" t="s">
        <v>63</v>
      </c>
      <c r="B8" s="7">
        <f t="shared" ref="B8:B9" si="3">B7</f>
        <v>0.99</v>
      </c>
      <c r="C8" s="2">
        <v>0.1</v>
      </c>
      <c r="D8" s="2">
        <v>0.2</v>
      </c>
      <c r="E8" s="2">
        <f t="shared" ref="E8" si="4">D8</f>
        <v>0.2</v>
      </c>
      <c r="F8" s="2">
        <f t="shared" si="1"/>
        <v>0.2</v>
      </c>
      <c r="G8" t="s">
        <v>144</v>
      </c>
    </row>
    <row r="9" spans="1:7" x14ac:dyDescent="0.2">
      <c r="A9" t="s">
        <v>80</v>
      </c>
      <c r="B9" s="7">
        <f t="shared" si="3"/>
        <v>0.99</v>
      </c>
      <c r="C9" s="2">
        <v>0.15</v>
      </c>
      <c r="D9" s="2">
        <v>0.2</v>
      </c>
      <c r="E9" s="2">
        <f t="shared" ref="E9" si="5">D9</f>
        <v>0.2</v>
      </c>
      <c r="F9" s="2">
        <f t="shared" si="1"/>
        <v>0.2</v>
      </c>
      <c r="G9" t="s">
        <v>144</v>
      </c>
    </row>
    <row r="10" spans="1:7" x14ac:dyDescent="0.2">
      <c r="A10" t="s">
        <v>66</v>
      </c>
      <c r="B10" s="19">
        <v>0.96441717791411041</v>
      </c>
      <c r="C10" s="19">
        <v>4.1791860147500685E-2</v>
      </c>
      <c r="D10" s="19">
        <v>0.23658051689860835</v>
      </c>
      <c r="E10" s="19">
        <v>7.2692307692307695E-2</v>
      </c>
      <c r="F10" s="19">
        <v>9.7097097097097101E-2</v>
      </c>
    </row>
    <row r="11" spans="1:7" x14ac:dyDescent="0.2">
      <c r="A11" t="s">
        <v>74</v>
      </c>
      <c r="B11" s="7">
        <f>B$3</f>
        <v>0.99</v>
      </c>
      <c r="C11" s="7">
        <f t="shared" ref="C11:F17" si="6">C$3</f>
        <v>0.05</v>
      </c>
      <c r="D11" s="7">
        <f t="shared" si="6"/>
        <v>0.4</v>
      </c>
      <c r="E11" s="7">
        <f t="shared" si="6"/>
        <v>0.05</v>
      </c>
      <c r="F11" s="7">
        <f t="shared" si="6"/>
        <v>0.05</v>
      </c>
      <c r="G11" t="s">
        <v>147</v>
      </c>
    </row>
    <row r="12" spans="1:7" x14ac:dyDescent="0.2">
      <c r="A12" t="s">
        <v>75</v>
      </c>
      <c r="B12" s="7">
        <f t="shared" ref="B12:B17" si="7">B$3</f>
        <v>0.99</v>
      </c>
      <c r="C12" s="7">
        <f t="shared" si="6"/>
        <v>0.05</v>
      </c>
      <c r="D12" s="7">
        <f t="shared" si="6"/>
        <v>0.4</v>
      </c>
      <c r="E12" s="7">
        <f t="shared" si="6"/>
        <v>0.05</v>
      </c>
      <c r="F12" s="7">
        <f t="shared" si="6"/>
        <v>0.05</v>
      </c>
      <c r="G12" t="s">
        <v>144</v>
      </c>
    </row>
    <row r="13" spans="1:7" x14ac:dyDescent="0.2">
      <c r="A13" t="s">
        <v>76</v>
      </c>
      <c r="B13" s="7">
        <f t="shared" si="7"/>
        <v>0.99</v>
      </c>
      <c r="C13" s="7">
        <f t="shared" si="6"/>
        <v>0.05</v>
      </c>
      <c r="D13" s="7">
        <f t="shared" si="6"/>
        <v>0.4</v>
      </c>
      <c r="E13" s="7">
        <f t="shared" si="6"/>
        <v>0.05</v>
      </c>
      <c r="F13" s="7">
        <f t="shared" si="6"/>
        <v>0.05</v>
      </c>
      <c r="G13" t="s">
        <v>144</v>
      </c>
    </row>
    <row r="14" spans="1:7" x14ac:dyDescent="0.2">
      <c r="A14" t="s">
        <v>78</v>
      </c>
      <c r="B14" s="7">
        <f t="shared" si="7"/>
        <v>0.99</v>
      </c>
      <c r="C14" s="7">
        <f t="shared" si="6"/>
        <v>0.05</v>
      </c>
      <c r="D14" s="7">
        <f t="shared" si="6"/>
        <v>0.4</v>
      </c>
      <c r="E14" s="7">
        <f t="shared" si="6"/>
        <v>0.05</v>
      </c>
      <c r="F14" s="7">
        <f t="shared" si="6"/>
        <v>0.05</v>
      </c>
      <c r="G14" t="s">
        <v>144</v>
      </c>
    </row>
    <row r="15" spans="1:7" x14ac:dyDescent="0.2">
      <c r="A15" t="s">
        <v>79</v>
      </c>
      <c r="B15" s="7">
        <f t="shared" si="7"/>
        <v>0.99</v>
      </c>
      <c r="C15" s="7">
        <f t="shared" si="6"/>
        <v>0.05</v>
      </c>
      <c r="D15" s="7">
        <f t="shared" si="6"/>
        <v>0.4</v>
      </c>
      <c r="E15" s="7">
        <f t="shared" si="6"/>
        <v>0.05</v>
      </c>
      <c r="F15" s="7">
        <f t="shared" si="6"/>
        <v>0.05</v>
      </c>
      <c r="G15" t="s">
        <v>144</v>
      </c>
    </row>
    <row r="16" spans="1:7" x14ac:dyDescent="0.2">
      <c r="A16" t="s">
        <v>81</v>
      </c>
      <c r="B16" s="7">
        <f t="shared" si="7"/>
        <v>0.99</v>
      </c>
      <c r="C16" s="7">
        <f t="shared" si="6"/>
        <v>0.05</v>
      </c>
      <c r="D16" s="7">
        <f t="shared" si="6"/>
        <v>0.4</v>
      </c>
      <c r="E16" s="7">
        <f t="shared" si="6"/>
        <v>0.05</v>
      </c>
      <c r="F16" s="7">
        <f t="shared" si="6"/>
        <v>0.05</v>
      </c>
      <c r="G16" t="s">
        <v>144</v>
      </c>
    </row>
    <row r="17" spans="1:7" x14ac:dyDescent="0.2">
      <c r="A17" t="s">
        <v>82</v>
      </c>
      <c r="B17" s="7">
        <f t="shared" si="7"/>
        <v>0.99</v>
      </c>
      <c r="C17" s="7">
        <f t="shared" si="6"/>
        <v>0.05</v>
      </c>
      <c r="D17" s="7">
        <f t="shared" si="6"/>
        <v>0.4</v>
      </c>
      <c r="E17" s="7">
        <f t="shared" si="6"/>
        <v>0.05</v>
      </c>
      <c r="F17" s="7">
        <f t="shared" si="6"/>
        <v>0.05</v>
      </c>
      <c r="G17" t="s">
        <v>144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ExpStd</vt:lpstr>
      <vt:lpstr>EntryAge</vt:lpstr>
      <vt:lpstr>AvgRetAge</vt:lpstr>
      <vt:lpstr>Deg</vt:lpstr>
      <vt:lpstr>Sources</vt:lpstr>
      <vt:lpstr>sales pivot</vt:lpstr>
      <vt:lpstr>Stock</vt:lpstr>
      <vt:lpstr>Sales</vt:lpstr>
      <vt:lpstr>NewSalesShare</vt:lpstr>
      <vt:lpstr>FEAdj</vt:lpstr>
      <vt:lpstr>VKTAdj</vt:lpstr>
      <vt:lpstr>Changelog</vt:lpstr>
      <vt:lpstr>NewStd</vt:lpstr>
      <vt:lpstr>UsedStd</vt:lpstr>
      <vt:lpstr>FuelStd</vt:lpstr>
      <vt:lpstr>TechCost</vt:lpstr>
      <vt:lpstr>FuelCost</vt:lpstr>
      <vt:lpstr>Key</vt:lpstr>
      <vt:lpstr>Classification</vt:lpstr>
      <vt:lpstr>Unknowns</vt:lpstr>
      <vt:lpstr>AgeDist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2018-08-20T18:09:46Z</dcterms:created>
  <dcterms:modified xsi:type="dcterms:W3CDTF">2019-06-24T21:27:23Z</dcterms:modified>
</cp:coreProperties>
</file>