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0245" yWindow="-15" windowWidth="5115" windowHeight="7770" tabRatio="496"/>
  </bookViews>
  <sheets>
    <sheet name="Zonas" sheetId="1" r:id="rId1"/>
    <sheet name="CONTROLADORES" sheetId="5" r:id="rId2"/>
    <sheet name="CONSOLIDADO" sheetId="3" r:id="rId3"/>
    <sheet name="SUB GERENTE" sheetId="2" r:id="rId4"/>
  </sheets>
  <definedNames>
    <definedName name="_xlnm._FilterDatabase" localSheetId="1" hidden="1">CONTROLADORES!$A$2:$O$668</definedName>
    <definedName name="_xlnm._FilterDatabase" localSheetId="0" hidden="1">Zonas!$A$1:$N$803</definedName>
    <definedName name="DIARIO" localSheetId="1">#REF!</definedName>
    <definedName name="DIARIO" localSheetId="0">#REF!</definedName>
    <definedName name="DIARIO">#REF!</definedName>
    <definedName name="MENSUAL1" localSheetId="1">#REF!</definedName>
    <definedName name="MENSUAL1" localSheetId="0">#REF!</definedName>
    <definedName name="MENSUAL1">#REF!</definedName>
    <definedName name="MENSUAL2" localSheetId="1">#REF!</definedName>
    <definedName name="MENSUAL2" localSheetId="0">#REF!</definedName>
    <definedName name="MENSUAL2">#REF!</definedName>
  </definedNames>
  <calcPr calcId="125725"/>
</workbook>
</file>

<file path=xl/calcChain.xml><?xml version="1.0" encoding="utf-8"?>
<calcChain xmlns="http://schemas.openxmlformats.org/spreadsheetml/2006/main">
  <c r="V23" i="5"/>
  <c r="V24" s="1"/>
  <c r="U24" s="1"/>
  <c r="G10" i="3"/>
  <c r="D10"/>
  <c r="E10" s="1"/>
  <c r="F10" s="1"/>
  <c r="G26"/>
  <c r="G25"/>
  <c r="G24"/>
  <c r="G23"/>
  <c r="G22"/>
  <c r="G21"/>
  <c r="G20"/>
  <c r="G19"/>
  <c r="G18"/>
  <c r="G17"/>
  <c r="G16"/>
  <c r="G15"/>
  <c r="G14"/>
  <c r="G13"/>
  <c r="G12"/>
  <c r="G11"/>
  <c r="G9"/>
  <c r="G8"/>
  <c r="G7"/>
  <c r="G6"/>
  <c r="G5"/>
  <c r="G4"/>
  <c r="G3"/>
  <c r="G2"/>
  <c r="G27" s="1"/>
  <c r="D4"/>
  <c r="E4" s="1"/>
  <c r="D3"/>
  <c r="E3" s="1"/>
  <c r="F3" s="1"/>
  <c r="D2"/>
  <c r="E2" s="1"/>
  <c r="F2" s="1"/>
  <c r="D20"/>
  <c r="E20" s="1"/>
  <c r="F20" s="1"/>
  <c r="D19"/>
  <c r="E19" s="1"/>
  <c r="F19" s="1"/>
  <c r="D21"/>
  <c r="E21" s="1"/>
  <c r="F21" s="1"/>
  <c r="D26"/>
  <c r="E26" s="1"/>
  <c r="F26" s="1"/>
  <c r="D25"/>
  <c r="E25" s="1"/>
  <c r="F25" s="1"/>
  <c r="D24"/>
  <c r="E24" s="1"/>
  <c r="D23"/>
  <c r="E23" s="1"/>
  <c r="F23" s="1"/>
  <c r="D22"/>
  <c r="E22" s="1"/>
  <c r="D18"/>
  <c r="E18" s="1"/>
  <c r="F18" s="1"/>
  <c r="D17"/>
  <c r="E17" s="1"/>
  <c r="F17" s="1"/>
  <c r="D16"/>
  <c r="E16" s="1"/>
  <c r="F16" s="1"/>
  <c r="D15"/>
  <c r="E15" s="1"/>
  <c r="D14"/>
  <c r="E14" s="1"/>
  <c r="D13"/>
  <c r="E13" s="1"/>
  <c r="F13" s="1"/>
  <c r="D12"/>
  <c r="E12" s="1"/>
  <c r="F12" s="1"/>
  <c r="D11"/>
  <c r="E11" s="1"/>
  <c r="D9"/>
  <c r="E9" s="1"/>
  <c r="D8"/>
  <c r="E8" s="1"/>
  <c r="D7"/>
  <c r="E7" s="1"/>
  <c r="F7" s="1"/>
  <c r="D6"/>
  <c r="E6" s="1"/>
  <c r="D5"/>
  <c r="E5" s="1"/>
  <c r="F4" l="1"/>
  <c r="E27"/>
  <c r="D27"/>
  <c r="F5"/>
  <c r="F8"/>
  <c r="F22"/>
  <c r="F24"/>
  <c r="F15"/>
  <c r="F14"/>
  <c r="F9"/>
  <c r="F11"/>
  <c r="F6"/>
  <c r="F27" l="1"/>
</calcChain>
</file>

<file path=xl/sharedStrings.xml><?xml version="1.0" encoding="utf-8"?>
<sst xmlns="http://schemas.openxmlformats.org/spreadsheetml/2006/main" count="15931" uniqueCount="4073">
  <si>
    <t>DIA</t>
  </si>
  <si>
    <t>NOCHE</t>
  </si>
  <si>
    <t>INDICATIVO</t>
  </si>
  <si>
    <t>RAZON SOCIAL</t>
  </si>
  <si>
    <t>DIRECCION</t>
  </si>
  <si>
    <t>DISTRITO</t>
  </si>
  <si>
    <t>TELEFONO</t>
  </si>
  <si>
    <t>CLIENTE</t>
  </si>
  <si>
    <t>E-MAIL</t>
  </si>
  <si>
    <t>3M San Isidro</t>
  </si>
  <si>
    <t>3M Perú S.A</t>
  </si>
  <si>
    <t>San Isidro</t>
  </si>
  <si>
    <t>Belcorp</t>
  </si>
  <si>
    <t>rcruz@belcorp.biz</t>
  </si>
  <si>
    <t>luz.cardenas@mjn.com</t>
  </si>
  <si>
    <t>Chocavento IV</t>
  </si>
  <si>
    <t>RPC 994668582</t>
  </si>
  <si>
    <t>Epson</t>
  </si>
  <si>
    <t>ccolmenares@epson.com.pe; pmorales@epson.com.pe</t>
  </si>
  <si>
    <t>Inchcape San Isidro</t>
  </si>
  <si>
    <t>RPC 989115880</t>
  </si>
  <si>
    <t>Leonel Munares</t>
  </si>
  <si>
    <t>lmunares@imp.com.pe</t>
  </si>
  <si>
    <t>Nissan San Isidro</t>
  </si>
  <si>
    <t>achavez@soldeoro.com.pe</t>
  </si>
  <si>
    <t>Renzo Montoya, Augusto Castro Falla</t>
  </si>
  <si>
    <t>Oriflame San Isidro</t>
  </si>
  <si>
    <t>Alberto Guinand, Walther Maturana</t>
  </si>
  <si>
    <t>La Victoria</t>
  </si>
  <si>
    <t>Chocavento I</t>
  </si>
  <si>
    <t>Gloria S.A</t>
  </si>
  <si>
    <t>rsoto@rimac.com.pe</t>
  </si>
  <si>
    <t>Plaza República</t>
  </si>
  <si>
    <t>Miraflores</t>
  </si>
  <si>
    <t>Esika Center San Miguel</t>
  </si>
  <si>
    <t>Marina Motors</t>
  </si>
  <si>
    <t>Pana Autos/Hino/Pichu</t>
  </si>
  <si>
    <t>Hiraoka San Miguel</t>
  </si>
  <si>
    <t>Marathon San Miguel</t>
  </si>
  <si>
    <t>Agroempaques Cappa</t>
  </si>
  <si>
    <t>Aquatec</t>
  </si>
  <si>
    <t>Basf</t>
  </si>
  <si>
    <t>Diversey</t>
  </si>
  <si>
    <t>Hansa San José</t>
  </si>
  <si>
    <t>Esmetal</t>
  </si>
  <si>
    <t>Good Year</t>
  </si>
  <si>
    <t>Ilender</t>
  </si>
  <si>
    <t>Selva Industrial</t>
  </si>
  <si>
    <t>Bristol Almacén</t>
  </si>
  <si>
    <t>Perufarma</t>
  </si>
  <si>
    <t>Grupo Pana S.A</t>
  </si>
  <si>
    <t>Financiera Universal S.A</t>
  </si>
  <si>
    <t>San Miguel</t>
  </si>
  <si>
    <t>Callao</t>
  </si>
  <si>
    <t>Bellavista</t>
  </si>
  <si>
    <t>Carmen de la Legua</t>
  </si>
  <si>
    <t>#252247</t>
  </si>
  <si>
    <t xml:space="preserve">429*6311 </t>
  </si>
  <si>
    <t>Jorge Bastos</t>
  </si>
  <si>
    <t>Edgar Alegre</t>
  </si>
  <si>
    <t>Willy Cieza</t>
  </si>
  <si>
    <t>Gonzalo Ezeta , Karina Olivos</t>
  </si>
  <si>
    <t>Manuel La Torre</t>
  </si>
  <si>
    <t>evelit@finuniversal.com</t>
  </si>
  <si>
    <t>jbastos@rey.com.pe</t>
  </si>
  <si>
    <t>edgar.alegre@goodyear.com</t>
  </si>
  <si>
    <t>mlatorre@perufarma.com.pe</t>
  </si>
  <si>
    <t>gezeta@selva.com.pe, kolivos@selva.com.pe</t>
  </si>
  <si>
    <t>3M Chorrillos</t>
  </si>
  <si>
    <t>Aurora Chorrillos</t>
  </si>
  <si>
    <t>Corporación Mara S.A</t>
  </si>
  <si>
    <t>Bata Chorrillos</t>
  </si>
  <si>
    <t>Castor  Chorrillos</t>
  </si>
  <si>
    <t>Globenatural Chorrillos</t>
  </si>
  <si>
    <t>Globenatural Internacional S.A</t>
  </si>
  <si>
    <t>Hiraoka Almacén Chorrillos</t>
  </si>
  <si>
    <t>HPD Contratistas Chorrillos</t>
  </si>
  <si>
    <t>Pepsico Karinto Chorrillos</t>
  </si>
  <si>
    <t>Montana Tienda Chorrillos</t>
  </si>
  <si>
    <t>Montana S.A</t>
  </si>
  <si>
    <t>Naandan Jain Chorrillos</t>
  </si>
  <si>
    <t>Obrainsa El Sol</t>
  </si>
  <si>
    <t>Obrainsa Tte. Jiménez</t>
  </si>
  <si>
    <t>Otto Kunz Chorrillos</t>
  </si>
  <si>
    <t>Sociedad Suizo Peruana de Embutidos S.A</t>
  </si>
  <si>
    <t xml:space="preserve">Pepsico Snacks Chorrillos </t>
  </si>
  <si>
    <t>Roemmer Chorrillos 1 y 2</t>
  </si>
  <si>
    <t>Sandvik Chorrillos</t>
  </si>
  <si>
    <t>Sandvik del Peru S.A</t>
  </si>
  <si>
    <t>Tabernero</t>
  </si>
  <si>
    <t>Tech Trade</t>
  </si>
  <si>
    <t>Coltur Miraflores</t>
  </si>
  <si>
    <t>Coltur Peruana de Turismo S.A</t>
  </si>
  <si>
    <t>Apoyo Ipsos Reducto</t>
  </si>
  <si>
    <t>Ipsos Apoyo Opinión y Mercado S.A</t>
  </si>
  <si>
    <t>Marathon Oficina</t>
  </si>
  <si>
    <t>Chorrillos</t>
  </si>
  <si>
    <t>Antonio Luy Alva, Desy Bravo</t>
  </si>
  <si>
    <t xml:space="preserve">106*1336 </t>
  </si>
  <si>
    <t>Enrique Velit</t>
  </si>
  <si>
    <t>Juan Flores</t>
  </si>
  <si>
    <t xml:space="preserve"> Srta. Piera Quiñónes</t>
  </si>
  <si>
    <t xml:space="preserve"> 607*7009</t>
  </si>
  <si>
    <t>Srta. Edy Malca Medrano</t>
  </si>
  <si>
    <t>Daniel Lifshitz</t>
  </si>
  <si>
    <t xml:space="preserve">RPM #792783 </t>
  </si>
  <si>
    <t>RPM #792782 / 617-6666 (6271)</t>
  </si>
  <si>
    <t>Carmen Chac</t>
  </si>
  <si>
    <t xml:space="preserve"> RPM #392076</t>
  </si>
  <si>
    <t>407*3908 / 617-6600 Anex. 4001 - 1001</t>
  </si>
  <si>
    <t>Robert Mauricio Nalvarte</t>
  </si>
  <si>
    <t>Milton Misa Rodriguez, Alberto Russo</t>
  </si>
  <si>
    <t>Carmen Villacorta, Miguel Velasco</t>
  </si>
  <si>
    <t>114*1117</t>
  </si>
  <si>
    <t>emalca@montana.com.pe</t>
  </si>
  <si>
    <t>mmisa@pe.roemmers.com, arusso@pe.roemmers.com</t>
  </si>
  <si>
    <t>jalmenara@techtrade.com.pe, kdelama@techtrade.com.pe</t>
  </si>
  <si>
    <t>San Luis</t>
  </si>
  <si>
    <t>San Borja</t>
  </si>
  <si>
    <t>Surco</t>
  </si>
  <si>
    <t>rgazzolo@gym.com.pe</t>
  </si>
  <si>
    <t>Gerencia Inmobiliaria S.A</t>
  </si>
  <si>
    <t>Mead Johnson Siglo XXI</t>
  </si>
  <si>
    <t>Condor Travel San Isidro</t>
  </si>
  <si>
    <t>Condor Travel S.A</t>
  </si>
  <si>
    <t>Epson Perú S.A</t>
  </si>
  <si>
    <t>Opplus Proyecto SOI</t>
  </si>
  <si>
    <t>Oriflame Perú S.A</t>
  </si>
  <si>
    <t>Luz Cárdenas</t>
  </si>
  <si>
    <t>Carla Colmenares, Paul Morales</t>
  </si>
  <si>
    <t>Alfredo Chávez</t>
  </si>
  <si>
    <t>#815201</t>
  </si>
  <si>
    <t>alberto.guinand@oriflame.com.pe, walther.maturana@oriflame.com.pe</t>
  </si>
  <si>
    <t>Schlumberger Oficina</t>
  </si>
  <si>
    <t>Edificio Rimac Paseo del Parque</t>
  </si>
  <si>
    <t>Rodolfo Soto Salgado</t>
  </si>
  <si>
    <t>411*3148</t>
  </si>
  <si>
    <t>*168041</t>
  </si>
  <si>
    <t>LC Perú San Isidro</t>
  </si>
  <si>
    <t>rmontoya@grupobbva.com.pe, augusto.castro@bbva.com</t>
  </si>
  <si>
    <t>Esmetal Colonial</t>
  </si>
  <si>
    <t>miraflores@hiraoka.com.pe</t>
  </si>
  <si>
    <t>G&amp;M Chorrillos</t>
  </si>
  <si>
    <t>G&amp;M La Chira</t>
  </si>
  <si>
    <t>luisdominguezb@gmail.com, seguridad@agroempaques.com.pe</t>
  </si>
  <si>
    <t>RPC 989305068</t>
  </si>
  <si>
    <t>Miluska Saldaña</t>
  </si>
  <si>
    <t>miluska.saldana@ipsos.com</t>
  </si>
  <si>
    <t>#959443274</t>
  </si>
  <si>
    <t>Raúl  Gazzolo</t>
  </si>
  <si>
    <t>Jordi de Almenara de la Riva-Agüero, Katherine De Lama</t>
  </si>
  <si>
    <t>RPM #670903 / 617-6060 (233)</t>
  </si>
  <si>
    <t xml:space="preserve"> RPC 993501290 / 467-1570 /  RPM #243096 </t>
  </si>
  <si>
    <t>Carla Italia Zanatta Salas, Edgar Vergara</t>
  </si>
  <si>
    <t>Carla Italia Zanatta Salas, Jessica Melgar</t>
  </si>
  <si>
    <t>wvidal@tabernero.com, legal@tabernero.com</t>
  </si>
  <si>
    <t>No tiene</t>
  </si>
  <si>
    <t>Teva Venezuela</t>
  </si>
  <si>
    <t>5782526 (111) / RPC 997505030 /  835*2764 (Of.) 6pm</t>
  </si>
  <si>
    <t>120*5285 / 611-0000 (137)</t>
  </si>
  <si>
    <t xml:space="preserve"> RPM *170206 / 213-3452  (3452)</t>
  </si>
  <si>
    <t xml:space="preserve"> 211-3300 (2222) (4599) / 123*8450 / RPC 997532008</t>
  </si>
  <si>
    <t xml:space="preserve"> 122*7173 / 201-7200 (0)</t>
  </si>
  <si>
    <t>Av. Larco #1301 - 2do Piso #201</t>
  </si>
  <si>
    <t>Av. Canaval y Moreyra #641 Urb. El Palomar</t>
  </si>
  <si>
    <t>Av. Defensores del Morro #4263</t>
  </si>
  <si>
    <t>Av. Reducto #1363</t>
  </si>
  <si>
    <t>Jr. Perseo #251 Urb. La Campiña (Altura Cdra. #3 Av. Faisanes)</t>
  </si>
  <si>
    <t xml:space="preserve">Calle Comunidad Industrial MZ. A LT. 9-A </t>
  </si>
  <si>
    <t>Nike San Miguel</t>
  </si>
  <si>
    <t>Av. La Marina #2000 - Plaza San Miguel Tda. #53</t>
  </si>
  <si>
    <t>Av. La Marina #2000 - Plaza San Miguel Tda. #214</t>
  </si>
  <si>
    <t>Av. Enrique Meiggs #262 Urb. Parque Internacional (Alt. Cdra. #53 Av. Colonial)</t>
  </si>
  <si>
    <t>Calle Cappa #268 (Alt. Cdra. #52 Av. Colonial)</t>
  </si>
  <si>
    <t>Av. Oscar Benavides (Ex- Colonial) #5915</t>
  </si>
  <si>
    <t>Av. Oscar Benavides (Ex- Colonial)  #5991</t>
  </si>
  <si>
    <t xml:space="preserve">613-8000 (222) / 819*3555 </t>
  </si>
  <si>
    <t xml:space="preserve">812*4951 / 564-1050 </t>
  </si>
  <si>
    <t>Av. Oscar Benavides (Ex- Colonial) #5849</t>
  </si>
  <si>
    <t>Av. Elmer Faucett #138 Urb. Maranga</t>
  </si>
  <si>
    <t>Jr. Víctor Andrés Belaunde #720 (Alt. Cdra. #56 Av. Argentina)</t>
  </si>
  <si>
    <t>Calle Beta #147 Urb. Parque Internacional (Alt. Cdra. #55 Av. Oscar R. Benavides)</t>
  </si>
  <si>
    <t>Av. Argentina #6037</t>
  </si>
  <si>
    <t>Av. La Marina #2650 CC. La Maranga</t>
  </si>
  <si>
    <t>Calle Beta #211 Urb. Parque Internacional</t>
  </si>
  <si>
    <t>Av. La Marina #3240 Urb. Maranga</t>
  </si>
  <si>
    <t>Av. La Marina #3245</t>
  </si>
  <si>
    <t>Jr. Víctor Andrés Belaunde #801</t>
  </si>
  <si>
    <t xml:space="preserve">Av. Venezuela  #5415 </t>
  </si>
  <si>
    <t>Av. San José #417 Urb. San José (Alt. Cdra. #46 Av. Oscar Benavides)</t>
  </si>
  <si>
    <t>Av. Villa Marina #284, #290 Urb. Villa Marina (Alt. Cdra. #4 Av. Prolong. Huaylas)</t>
  </si>
  <si>
    <t>Av. Reducto #1255,  #1257</t>
  </si>
  <si>
    <t>G Y M S.A</t>
  </si>
  <si>
    <t>Ca. San Patricio #295 Urb. Villa Marina</t>
  </si>
  <si>
    <t>Planta de Tratamiento de aguas residuales La Chira</t>
  </si>
  <si>
    <t>Av. Alameda San Marcos #1455 Urb. Huertos de Villa</t>
  </si>
  <si>
    <t xml:space="preserve">Av. José Larco #1140 </t>
  </si>
  <si>
    <t>Sociedad Inmobiliaria y de Hoteles Gran Larco S.A - SIHLSA</t>
  </si>
  <si>
    <t>Av. Arquimedes Mz. B1 Lte. #15 Urb. La Campiña</t>
  </si>
  <si>
    <t>Av. Prolongación Paseo de la República #1707</t>
  </si>
  <si>
    <t>Calle Producción Nacional #229A</t>
  </si>
  <si>
    <t>Av. Tte. Carlos Jiménez #415 Urb. La Campiña</t>
  </si>
  <si>
    <t>Av. El Sol Mz L1 Lote #10 Urb. La Campiña</t>
  </si>
  <si>
    <t>SVC Ingeniería y Construcción S.A</t>
  </si>
  <si>
    <t xml:space="preserve">Av. Comunidad Industrial #240 Urb. La Villa </t>
  </si>
  <si>
    <t>Jr. Las Maquinarias #222 Urb. Industrial La Maquinaria</t>
  </si>
  <si>
    <t>Av. Defensores del Morro #1402 Urb. La Villa</t>
  </si>
  <si>
    <t>Jr. Justo Pastor Dávila #197 Urb. San Juan (Altura Cdra. #7 de Av. Huaylas)</t>
  </si>
  <si>
    <t>Laboratorios Roemmers S.A</t>
  </si>
  <si>
    <t xml:space="preserve">Av. Guardia Peruana #983 Urb.La Campiña, 
Av. Los Faisanes #207 </t>
  </si>
  <si>
    <t>Av. Producción Nacional #297</t>
  </si>
  <si>
    <t>Av. Producción Nacional #114</t>
  </si>
  <si>
    <t xml:space="preserve"> 834*4076 / 336-7000 Anex. 204</t>
  </si>
  <si>
    <t>RPC 987220818 / RPM 987220818</t>
  </si>
  <si>
    <t>Av.Canaval y Moreyra #480</t>
  </si>
  <si>
    <t xml:space="preserve">Jr. Sta. Francisca Romana #1092 Urb. Pando </t>
  </si>
  <si>
    <t>Calle Ontario Mz. L Lt. #5 La Campiña</t>
  </si>
  <si>
    <t>Calle Mayor Armando Blondet #249</t>
  </si>
  <si>
    <t>Av. Canaval y Moreyra #535 Urb. El Palomar</t>
  </si>
  <si>
    <t>Av. Paseo de La República #3505</t>
  </si>
  <si>
    <t>Av. Canaval y Moreyra #590</t>
  </si>
  <si>
    <t>Inchcape Motors Perú S.A</t>
  </si>
  <si>
    <t>Av. Pablo Carriquiry #857</t>
  </si>
  <si>
    <t>Mead Johnson Nutrition (Perú) S.R.L</t>
  </si>
  <si>
    <t>Maquinarias S.A</t>
  </si>
  <si>
    <t>Jr. Gonzales Olaechea #446-#448 Urb. Limatambo</t>
  </si>
  <si>
    <t>Inmobiliaria Marcelita S.A</t>
  </si>
  <si>
    <t>Av. Paseo de La República #305</t>
  </si>
  <si>
    <t>Av. Paseo de La República #3151</t>
  </si>
  <si>
    <t>Av. Republica de Panama #3080</t>
  </si>
  <si>
    <t>Av. República de Panama #3330 Urb. Santa Ana</t>
  </si>
  <si>
    <t>Av. República de Panama #3030</t>
  </si>
  <si>
    <t>Av República de Panama #3550</t>
  </si>
  <si>
    <t>Av. República de Colombia #791</t>
  </si>
  <si>
    <t>Av. Canaval y Moreyra #452 Piso 7 - 8 - 16</t>
  </si>
  <si>
    <t>Av. Defensores del Morro #1632 - Ex Av. Huaylas</t>
  </si>
  <si>
    <t xml:space="preserve">104*4881 / 593-7324 </t>
  </si>
  <si>
    <t>Polinplast Venezuela</t>
  </si>
  <si>
    <t>seguridad@polinplast.com.pe</t>
  </si>
  <si>
    <t>Av. Venezuela #3200 Urb. Elio</t>
  </si>
  <si>
    <t xml:space="preserve">Carlos Arturo Rosas </t>
  </si>
  <si>
    <t xml:space="preserve">cmotha@slb.com </t>
  </si>
  <si>
    <t xml:space="preserve">Walter Castro </t>
  </si>
  <si>
    <t>Boehringer San Isidro</t>
  </si>
  <si>
    <t xml:space="preserve">Av. Canaval y Moreyra #480, Piso 20, Edificio Chocavento 1 ( Citibank) </t>
  </si>
  <si>
    <t>dlifshitz@naandanjain.pe</t>
  </si>
  <si>
    <t>carla.zanatta@hiperdeporte.pe, edgar.vergara@hiperdeporte.pe</t>
  </si>
  <si>
    <t>carla.zanatta@hiperdeporte.pe, jessica.melgar@nstores.pe</t>
  </si>
  <si>
    <t>Apoyo 7</t>
  </si>
  <si>
    <t>Confecciones Rey</t>
  </si>
  <si>
    <t>Ferreyros Mega</t>
  </si>
  <si>
    <t>Bayer San Isidro</t>
  </si>
  <si>
    <t xml:space="preserve"> 409*1404  / 811*2532 </t>
  </si>
  <si>
    <t>Bayer S.A</t>
  </si>
  <si>
    <t>Celima San Isidro</t>
  </si>
  <si>
    <t>Ovalo Amador Merino #198</t>
  </si>
  <si>
    <t>Av. Juan De Arona #883</t>
  </si>
  <si>
    <t>410*2988</t>
  </si>
  <si>
    <t>Profuturo  Edificio</t>
  </si>
  <si>
    <t>Jr. Andres Reyes #489</t>
  </si>
  <si>
    <t>403*1302</t>
  </si>
  <si>
    <t>Av. Argentina #5799</t>
  </si>
  <si>
    <t>Jose Salinas</t>
  </si>
  <si>
    <t>jose.salinas@ferreyros.com.pe</t>
  </si>
  <si>
    <t>444-5588 (115)</t>
  </si>
  <si>
    <t>R. Barreda Golf</t>
  </si>
  <si>
    <t>R. Buenaventura Astete 1</t>
  </si>
  <si>
    <t xml:space="preserve">R. Buenaventura Astete 2 </t>
  </si>
  <si>
    <t>R. Buenaventura Benavides</t>
  </si>
  <si>
    <t>R. Brescia 1 San  Isidro</t>
  </si>
  <si>
    <t>Urbanizadora Jardin S.A.</t>
  </si>
  <si>
    <t>R. Brescia 2 San Isidro</t>
  </si>
  <si>
    <t>R. Brescia 3 San Isidro</t>
  </si>
  <si>
    <t>Inversiones Breca S.A.</t>
  </si>
  <si>
    <t>R. Brescia 4 San Isidro</t>
  </si>
  <si>
    <t>R. Brescia 5 San Isidro</t>
  </si>
  <si>
    <t>Minsur S.A.</t>
  </si>
  <si>
    <t>R. Brescia 6 San Isidro</t>
  </si>
  <si>
    <t>R. Brescia 7 San Isidro</t>
  </si>
  <si>
    <t>R. Brescia 8 La Molina</t>
  </si>
  <si>
    <t>R. Brescia 9  Chacarilla</t>
  </si>
  <si>
    <t>Centria Servicios Administrativos S.A.</t>
  </si>
  <si>
    <t>R. C.I.P.</t>
  </si>
  <si>
    <t>R. CLI</t>
  </si>
  <si>
    <t>R. Diners</t>
  </si>
  <si>
    <t>Diners Club Perú S.A.C</t>
  </si>
  <si>
    <t>R. El Haras</t>
  </si>
  <si>
    <t>Fam. Ruíz de Somocurcio</t>
  </si>
  <si>
    <t>R. Fernando Barreda Moller</t>
  </si>
  <si>
    <t>Estudio Barreda Moller</t>
  </si>
  <si>
    <t>R. Gloria Jacinto Lara</t>
  </si>
  <si>
    <t>R. Good Year 1</t>
  </si>
  <si>
    <t>R. Hiraoka Carlos San Isidro</t>
  </si>
  <si>
    <t>Hiraoka S.A.C</t>
  </si>
  <si>
    <t>R. Hiraoka Carlos Las Casuarinas</t>
  </si>
  <si>
    <t>R. Hiraoka Raul</t>
  </si>
  <si>
    <t>R. Hiraoka Rosa</t>
  </si>
  <si>
    <t>R. JJC.</t>
  </si>
  <si>
    <t>R. Marathon</t>
  </si>
  <si>
    <t>R. La Molina</t>
  </si>
  <si>
    <t>R. Machu Picchu</t>
  </si>
  <si>
    <t>R. Medifarma</t>
  </si>
  <si>
    <t>Laboratorios Medifarma S.A.</t>
  </si>
  <si>
    <t>R. Miyamoto Norma</t>
  </si>
  <si>
    <t>Carola Orezolli</t>
  </si>
  <si>
    <t>Otto Kunz</t>
  </si>
  <si>
    <t>R. Parodi</t>
  </si>
  <si>
    <t>Orlando Parodi Suito</t>
  </si>
  <si>
    <t>Corporación Radial del Perú</t>
  </si>
  <si>
    <t>R. San Jacinto Isola 2</t>
  </si>
  <si>
    <t>San Jacinto II (HIJO)</t>
  </si>
  <si>
    <t>R. San Jacinto Isola 3</t>
  </si>
  <si>
    <t>San Jacinto III Angamos</t>
  </si>
  <si>
    <t>R. San Jacinto Isola 4</t>
  </si>
  <si>
    <t xml:space="preserve">Textiles San Jacinto </t>
  </si>
  <si>
    <t>R. Souther, Las Casuarinas</t>
  </si>
  <si>
    <t>Telefónica del Perú S.A.</t>
  </si>
  <si>
    <t>R. Telefonica Miraflores Werner</t>
  </si>
  <si>
    <t>Laboratorio Farmaceutico San Juaquin</t>
  </si>
  <si>
    <t>Guardianía Aviación - BBVA</t>
  </si>
  <si>
    <t>IRCSA, Inmuebles y Recuperaciones S.A.  Banco Continental - BBVA</t>
  </si>
  <si>
    <t>Guardianía Centro de Instrucción Lurin</t>
  </si>
  <si>
    <t>J. &amp; V. Resguardo SAC.</t>
  </si>
  <si>
    <t>Guardianía Reciclamax  Eco Verde</t>
  </si>
  <si>
    <t>Guardianía Gloria Choquehuanca</t>
  </si>
  <si>
    <t>Guardianía Otto Kunz Venezuela</t>
  </si>
  <si>
    <t>Guardianía Santo Tomás - BBVA</t>
  </si>
  <si>
    <t>Guardianía Waikiki</t>
  </si>
  <si>
    <t>Waikiki</t>
  </si>
  <si>
    <t>Cieneguilla</t>
  </si>
  <si>
    <t>*389387</t>
  </si>
  <si>
    <t>jose.guzman@ipn.com.pe</t>
  </si>
  <si>
    <t>La Molina</t>
  </si>
  <si>
    <t>* 744274</t>
  </si>
  <si>
    <t>luis.barco@buenaventura.pe - #951946903</t>
  </si>
  <si>
    <t>#948848589</t>
  </si>
  <si>
    <t>Barco Roda Luis Miguel</t>
  </si>
  <si>
    <t>Mario Brescia Cafferata</t>
  </si>
  <si>
    <t>Rosa Brescia Cafferata</t>
  </si>
  <si>
    <t>Pedro Brescia Moreyra</t>
  </si>
  <si>
    <t>Fortunato Brescia Moreyra</t>
  </si>
  <si>
    <t>Alex  Fort Brescia</t>
  </si>
  <si>
    <t>Betina Lolas de Brescia</t>
  </si>
  <si>
    <t>Bruno Schenone Huamán</t>
  </si>
  <si>
    <t>Edgardo Arbocco Valderrama</t>
  </si>
  <si>
    <t>Gerí Ciabatti</t>
  </si>
  <si>
    <t>geri@comindu.com.pe</t>
  </si>
  <si>
    <t>106*7299</t>
  </si>
  <si>
    <t>Patricia Quiñones</t>
  </si>
  <si>
    <t xml:space="preserve">mdammert@terra.com.pe, pquinones@cliandina.com.pe, </t>
  </si>
  <si>
    <t xml:space="preserve">RPC 989220189 </t>
  </si>
  <si>
    <t>fmeza@dinerclub.com.pe</t>
  </si>
  <si>
    <t>Liliana Tabini De Ruíz De Somocurcio</t>
  </si>
  <si>
    <t>lilianarst@gmail.com / malvabis@me.com</t>
  </si>
  <si>
    <t>jjonhnson@barredamoller.com</t>
  </si>
  <si>
    <t>José Salinas Herrera</t>
  </si>
  <si>
    <t>Vitto Rodríguez</t>
  </si>
  <si>
    <t>jorge@gloria.com.pe</t>
  </si>
  <si>
    <t>810*1741</t>
  </si>
  <si>
    <t>Edgar Alrgre</t>
  </si>
  <si>
    <t>627*9660</t>
  </si>
  <si>
    <t>Norma Miyamoto</t>
  </si>
  <si>
    <t>contabilidad@hiraoka.com.pe</t>
  </si>
  <si>
    <t>811*7594</t>
  </si>
  <si>
    <t>811*7466</t>
  </si>
  <si>
    <t>811*7486</t>
  </si>
  <si>
    <t>224-2878</t>
  </si>
  <si>
    <t>RPC 954183031</t>
  </si>
  <si>
    <t>Trinidad Condor Aguayo</t>
  </si>
  <si>
    <t>tcondor@jjc.com.pe</t>
  </si>
  <si>
    <t>403*1231</t>
  </si>
  <si>
    <t>Calle 11 Rinconada Baja / Esquina La Rotonda</t>
  </si>
  <si>
    <t>Chaclacayo</t>
  </si>
  <si>
    <t>#972679124</t>
  </si>
  <si>
    <t>Carol Custer y Richard Custer</t>
  </si>
  <si>
    <t>latecomer_2@hotmail.com,  rhch@lukoll.com.pe</t>
  </si>
  <si>
    <t>811*7288</t>
  </si>
  <si>
    <t>425*7890</t>
  </si>
  <si>
    <t>Pachacamac</t>
  </si>
  <si>
    <t>835*9149</t>
  </si>
  <si>
    <t>cchac@supemsa.com.pe</t>
  </si>
  <si>
    <t>oparodi@directvla.com.pe</t>
  </si>
  <si>
    <t>Ofelia Bukantz</t>
  </si>
  <si>
    <t>Ofelia.Bukantz@pepsico.com</t>
  </si>
  <si>
    <t>San Fernando - El Arenal Lt. 128-A</t>
  </si>
  <si>
    <t>#709614</t>
  </si>
  <si>
    <t>carlos.ramirez@sanjacinto.com.pe</t>
  </si>
  <si>
    <t>#941787</t>
  </si>
  <si>
    <t>Conductores@SouthernPeru.com.pe</t>
  </si>
  <si>
    <t>#586165</t>
  </si>
  <si>
    <t>ereyes@roxfarma.com</t>
  </si>
  <si>
    <t>211-1957</t>
  </si>
  <si>
    <t>Socorro Tenorio</t>
  </si>
  <si>
    <t>stenorio@grupobbva.com.pe</t>
  </si>
  <si>
    <t>Calle Las Casuarinas Mz. "D" Lt. 6 y 7 Urb. Santa Genoveva</t>
  </si>
  <si>
    <t>www.jvresguardo.com.pe</t>
  </si>
  <si>
    <t xml:space="preserve">Av. San Hilarion, S/N, Urb. Los Huertos de Oro, Mz. B1, Lt. 4 ,  Chilca - Cañete. </t>
  </si>
  <si>
    <t>Chilca</t>
  </si>
  <si>
    <t>Av. Las Gardenias Mz. D, Lt. 10, Las Praderas de Lurin.</t>
  </si>
  <si>
    <t>137*9589</t>
  </si>
  <si>
    <t>Nelson  Cumpa</t>
  </si>
  <si>
    <t>nelson@reciclamaxperu.com</t>
  </si>
  <si>
    <t>S.J.L</t>
  </si>
  <si>
    <t>RPM  #781930</t>
  </si>
  <si>
    <t>Robert Pacheco Paz</t>
  </si>
  <si>
    <t>#949566037</t>
  </si>
  <si>
    <t>401*3948</t>
  </si>
  <si>
    <t>Comas</t>
  </si>
  <si>
    <t>#983679147</t>
  </si>
  <si>
    <t>Rimac</t>
  </si>
  <si>
    <t>Calle Santo Tomás Lte. 26 Mz. L 1, Urb. Villa Marina</t>
  </si>
  <si>
    <t>Puerto Viejo Km. 71 1/2Panamericana Sur</t>
  </si>
  <si>
    <t>Puerto Viejo</t>
  </si>
  <si>
    <t>RPM  #926730</t>
  </si>
  <si>
    <t>Jaen Pier Vasquez</t>
  </si>
  <si>
    <t>gerencia@clubwaikiki.org</t>
  </si>
  <si>
    <t>Cerámica Lima  S.A</t>
  </si>
  <si>
    <t>jorgeh@hiraoka.com.pe, contabilidad@hiraoka.com.pe, mmedina-smiguel@hiraoka.com.pe, pflores-smiguel@hiraoka.com.pe</t>
  </si>
  <si>
    <t>452-9911 (115)</t>
  </si>
  <si>
    <t>Importaciones Hiraoka S.A.C</t>
  </si>
  <si>
    <t>#353948/ 610-0100 (1102)</t>
  </si>
  <si>
    <t>Apoyo &amp; Asociados Internacionales S.A.C</t>
  </si>
  <si>
    <t>Interforest S.A.C</t>
  </si>
  <si>
    <t>HPD Contratistas Generales S.A.C</t>
  </si>
  <si>
    <t>Naandan Jain Peru S.A.C</t>
  </si>
  <si>
    <t>Bodegas y Viñedos Tabernero S.A.C</t>
  </si>
  <si>
    <t>Tech Trade S.A.C</t>
  </si>
  <si>
    <t>Av. Paseo la Republica  #3074 piso  8, 9, 10 y 11</t>
  </si>
  <si>
    <t>Boehringer Ingelheim Perú S.A.C</t>
  </si>
  <si>
    <t>615-1111 (6051)</t>
  </si>
  <si>
    <t>L.C Busre S.A.C</t>
  </si>
  <si>
    <t>Administración Inmobiliaria S.A.C</t>
  </si>
  <si>
    <t>Ofertop S.A.C</t>
  </si>
  <si>
    <t>Opplus S.A.C</t>
  </si>
  <si>
    <t>631*1641 / 717-7607</t>
  </si>
  <si>
    <t>#260181 / 418-0200 (255)</t>
  </si>
  <si>
    <t>Amador Merino Reyna #339</t>
  </si>
  <si>
    <t>RPC 965397054</t>
  </si>
  <si>
    <t>#528658 / 319-0950 (144)</t>
  </si>
  <si>
    <t>Tiendas por Departamento Ripley S.A</t>
  </si>
  <si>
    <t>Martin Velarde Queirolo</t>
  </si>
  <si>
    <t>mvelarde-ext@bancoripley.com.pe</t>
  </si>
  <si>
    <t>Rimac Fuerza de Ventas</t>
  </si>
  <si>
    <t>Ferreyros CDR</t>
  </si>
  <si>
    <t>RPC 998155867</t>
  </si>
  <si>
    <t>Av. Venezuela  #5255</t>
  </si>
  <si>
    <t>Nestle Corpac San Isidro</t>
  </si>
  <si>
    <t>RPM #996411668</t>
  </si>
  <si>
    <t>Ana Urteaga</t>
  </si>
  <si>
    <t>ana.urteaga@pe.nestle.com</t>
  </si>
  <si>
    <t>Liana Chang</t>
  </si>
  <si>
    <t>liana.chang@bayer.com</t>
  </si>
  <si>
    <t>N Stores S.A.C.</t>
  </si>
  <si>
    <t>Perufarma S.A.</t>
  </si>
  <si>
    <t>Selva Industrial S.A.</t>
  </si>
  <si>
    <t>Teva Perú S.A.</t>
  </si>
  <si>
    <t>Ilender Perú S.A.</t>
  </si>
  <si>
    <t>Hansa Aduanas S.A.</t>
  </si>
  <si>
    <t>Cetco S.A.</t>
  </si>
  <si>
    <t>Diversey Perú  S.A.C.</t>
  </si>
  <si>
    <t>Corporación Rey S.A.</t>
  </si>
  <si>
    <t>Constructores Interamericanos S.A.C.</t>
  </si>
  <si>
    <t>Bristol-Myers Squibb Perú S.A.</t>
  </si>
  <si>
    <t>Basf Peruana S.A.</t>
  </si>
  <si>
    <t>Aqua Tec S.A.C.</t>
  </si>
  <si>
    <t>Agroempaques S.A.</t>
  </si>
  <si>
    <t>RPC  987942446</t>
  </si>
  <si>
    <t>RPC 989050221 RPC 989050223 RPC 989050220 / 714-4700 (321)</t>
  </si>
  <si>
    <t>#996411588</t>
  </si>
  <si>
    <t>RPM #996411631 / #996411668 / 651*7870 / 651*7866 / 127*4800</t>
  </si>
  <si>
    <t>RPC 997593192 / 467-5028 (208)</t>
  </si>
  <si>
    <t>RPC 997521145</t>
  </si>
  <si>
    <t>Srta. Ishis Chávez Coulcol</t>
  </si>
  <si>
    <t>616-8600 (3601)</t>
  </si>
  <si>
    <t>Perufarma Venezuela</t>
  </si>
  <si>
    <t>Perufarma Venezuela 2</t>
  </si>
  <si>
    <t>Av. Canaval y Moreyra #480 Interior #1401</t>
  </si>
  <si>
    <t>Fabiola Meza / Susy Campos</t>
  </si>
  <si>
    <t>fmeza@dinersclub.com.pe, scampos@dinersclub.com.pe</t>
  </si>
  <si>
    <t>#948849292 - #948847279</t>
  </si>
  <si>
    <t>administracion@elifarma.com</t>
  </si>
  <si>
    <t>494-2562/111</t>
  </si>
  <si>
    <t># 951655168</t>
  </si>
  <si>
    <t># 996412706</t>
  </si>
  <si>
    <t># 996411639</t>
  </si>
  <si>
    <t># 563817</t>
  </si>
  <si>
    <t>Carla Zanatta</t>
  </si>
  <si>
    <t>carla.zanatta@hiperdeporte.pe</t>
  </si>
  <si>
    <t># 784751</t>
  </si>
  <si>
    <t>Alfonso Belmont</t>
  </si>
  <si>
    <t>abelmont@ahvsa.com</t>
  </si>
  <si>
    <t># 942666262</t>
  </si>
  <si>
    <t>R. Pepsi Cola</t>
  </si>
  <si>
    <t>Pepsi - Cola Panamericana SRL.</t>
  </si>
  <si>
    <t>Av. Aviación Nº 574 Dpto. 404, 4t0 piso</t>
  </si>
  <si>
    <t># 132732</t>
  </si>
  <si>
    <t>UPC Claretiano</t>
  </si>
  <si>
    <t xml:space="preserve"> Av. Parque de las Leyendas #555 </t>
  </si>
  <si>
    <t>pamela.pelaez@boehringer-ingelheim.com</t>
  </si>
  <si>
    <t>Edificio Onyx</t>
  </si>
  <si>
    <t>Corporación MG S.A.C.</t>
  </si>
  <si>
    <t>102*7430</t>
  </si>
  <si>
    <t>Carla Italia Zanatta Salas</t>
  </si>
  <si>
    <t>recepción 810*6028 / 617-0110 (174) 109*3538 (llamar)</t>
  </si>
  <si>
    <t>810*3181 / 467-2586</t>
  </si>
  <si>
    <t>642*8986</t>
  </si>
  <si>
    <t>642*9976</t>
  </si>
  <si>
    <t>642*8709</t>
  </si>
  <si>
    <t>642*8584</t>
  </si>
  <si>
    <t>642*8248</t>
  </si>
  <si>
    <t>642*8348</t>
  </si>
  <si>
    <t>642*8414</t>
  </si>
  <si>
    <t>642*7935</t>
  </si>
  <si>
    <t>642*9641</t>
  </si>
  <si>
    <t>RPC 951292974</t>
  </si>
  <si>
    <t>Calle Sta. Bernardita #080</t>
  </si>
  <si>
    <t>Av. Venezuela #4641 -  Urb. Pando</t>
  </si>
  <si>
    <t>Atlas Copco Peruana S.A.</t>
  </si>
  <si>
    <t>Atlas Argentina</t>
  </si>
  <si>
    <t>hugo.carrion@pe.atlascopco.com</t>
  </si>
  <si>
    <t>127*2679</t>
  </si>
  <si>
    <t>walter.castro@sandvik.com</t>
  </si>
  <si>
    <t>jjohnson@barredamoller.com</t>
  </si>
  <si>
    <t>Julio Gushiken. Luigi Renato Italo Paretto Chavez</t>
  </si>
  <si>
    <t>jgushiken@marinamotors.com.pe, lparetto@grupopana.com.pe</t>
  </si>
  <si>
    <t>Jorge Osaki Kitayama,  Luigi Renato Italo Paretto Chavez</t>
  </si>
  <si>
    <t>josaki@grupopana.com.pe, josaki@speedy.com.pe, lparetto@grupopana.com.pe</t>
  </si>
  <si>
    <t>Abbott Laboratorio S.A.</t>
  </si>
  <si>
    <t>138*9679</t>
  </si>
  <si>
    <t>Toyota Huaylas</t>
  </si>
  <si>
    <t>Toyota Gaviotas</t>
  </si>
  <si>
    <t>Toyota Tsusho Automoviles SAC</t>
  </si>
  <si>
    <t>Jeanine Osorio Castro</t>
  </si>
  <si>
    <t>127*2474</t>
  </si>
  <si>
    <t>josorio@toyota-tsusho.com.pe</t>
  </si>
  <si>
    <t>Edificio Reducto</t>
  </si>
  <si>
    <t>Av. Reducto #1310</t>
  </si>
  <si>
    <t>Rino.Calderon@colliers.com</t>
  </si>
  <si>
    <t>carlos.rodriguez@orient-express.com</t>
  </si>
  <si>
    <t>bcfaucett@belcorp.biz</t>
  </si>
  <si>
    <t>Sanihold S.A.C.</t>
  </si>
  <si>
    <t>Gestion de Soluciones Digitales S.A.C</t>
  </si>
  <si>
    <t>alberto.fajardo@upc.edu.pe</t>
  </si>
  <si>
    <t>Herbalife Perú S.R.L.</t>
  </si>
  <si>
    <t>cquispe@lcperu.pe, mbarriga@lcbusre.com.pe</t>
  </si>
  <si>
    <t xml:space="preserve"> 614-5902 </t>
  </si>
  <si>
    <t xml:space="preserve">Agroempaques 2 </t>
  </si>
  <si>
    <t>Calle Cappa # 237</t>
  </si>
  <si>
    <t>h6971-dm@accor.com</t>
  </si>
  <si>
    <t>Guardianía Independencia - BBVA</t>
  </si>
  <si>
    <t>Independencia</t>
  </si>
  <si>
    <t xml:space="preserve">jose.salinas@ferreyros.com.pe; </t>
  </si>
  <si>
    <t>hugo.patino@tevaperu.com;  eduardo.tejada@tevapharm.com</t>
  </si>
  <si>
    <t>Cristel Herrera</t>
  </si>
  <si>
    <t>cristel.herrera@upc.edu.pe</t>
  </si>
  <si>
    <t>RPC 954136665</t>
  </si>
  <si>
    <t xml:space="preserve">562-2700 / RPC 987530282 </t>
  </si>
  <si>
    <t>811*7488</t>
  </si>
  <si>
    <t>RPC 986637531 / 517-3300 (1675)  central  / 517-1661 / 517-1675</t>
  </si>
  <si>
    <t>258-3176 / RPM #989163571</t>
  </si>
  <si>
    <t>Angie Vives la Barrera / César Zevallos  / Lucero Benavente</t>
  </si>
  <si>
    <t>wilson.bracamonte@pe.abb.com</t>
  </si>
  <si>
    <t>ABB S.A.</t>
  </si>
  <si>
    <t>raliaga@gloria.com.pe</t>
  </si>
  <si>
    <t>Tortuga Chorrillos</t>
  </si>
  <si>
    <t>I.P.N.</t>
  </si>
  <si>
    <t>Dimerc San Isidro</t>
  </si>
  <si>
    <t>dhuamanchumo@dimerc.pe</t>
  </si>
  <si>
    <t>ZONA</t>
  </si>
  <si>
    <t>ZONAL</t>
  </si>
  <si>
    <t>CONTROLADOR</t>
  </si>
  <si>
    <t>N6</t>
  </si>
  <si>
    <t>SAUÑE</t>
  </si>
  <si>
    <t>S3</t>
  </si>
  <si>
    <t>S4</t>
  </si>
  <si>
    <t>S5</t>
  </si>
  <si>
    <t>S6</t>
  </si>
  <si>
    <t>S7</t>
  </si>
  <si>
    <t>S8</t>
  </si>
  <si>
    <t>N5</t>
  </si>
  <si>
    <t>QUISPE</t>
  </si>
  <si>
    <t>PEÑA</t>
  </si>
  <si>
    <t>SALAS</t>
  </si>
  <si>
    <t>HUAMAN</t>
  </si>
  <si>
    <t>San Martin de Porres</t>
  </si>
  <si>
    <t>miamaya@profuturo.com.pe</t>
  </si>
  <si>
    <t>rcastillo@cassinelli.com</t>
  </si>
  <si>
    <t>Los Olivos</t>
  </si>
  <si>
    <t>Puente Piedra</t>
  </si>
  <si>
    <t>Eduardo Manrique Briceño</t>
  </si>
  <si>
    <t>emanrique@celima.com.pe</t>
  </si>
  <si>
    <t>Constructora Malaga Hermanos S.A.</t>
  </si>
  <si>
    <t xml:space="preserve">Enrique Velit </t>
  </si>
  <si>
    <t>Javier Canales</t>
  </si>
  <si>
    <t>Unibanca S.A.</t>
  </si>
  <si>
    <t>os@unibanca.com.pe</t>
  </si>
  <si>
    <t>Carla Zanatta Salas</t>
  </si>
  <si>
    <t>Natura Cosmeticos S.A.</t>
  </si>
  <si>
    <t>Almacenes Santa Clara S.A.</t>
  </si>
  <si>
    <t>Textiles Camones S.A.</t>
  </si>
  <si>
    <t>Universidad Peruana de Ciencias Aplicadas</t>
  </si>
  <si>
    <t>N8</t>
  </si>
  <si>
    <t>PORTOCARRERO</t>
  </si>
  <si>
    <t>Nike Lima</t>
  </si>
  <si>
    <t>Zetta Lima</t>
  </si>
  <si>
    <t>Zetta Comunicadores del Perú S.A</t>
  </si>
  <si>
    <t>Av. Juan Del Mar y Bernedo #1157</t>
  </si>
  <si>
    <t>Elmer Huarcaya</t>
  </si>
  <si>
    <t>auxiliardeoficina@comercio.com.pe</t>
  </si>
  <si>
    <t>Coorporacion Inmobiliaria De Proyectos</t>
  </si>
  <si>
    <t>Breña</t>
  </si>
  <si>
    <t>CI Sede Lima</t>
  </si>
  <si>
    <t>Cimatec Venezuela</t>
  </si>
  <si>
    <t>Cimatec S.A.C</t>
  </si>
  <si>
    <t>Av. Venezuela #2392</t>
  </si>
  <si>
    <t>336-5151 (111)</t>
  </si>
  <si>
    <t>Karl-Heinz Hermanny s</t>
  </si>
  <si>
    <t>Club Nacional</t>
  </si>
  <si>
    <t xml:space="preserve"> RPM  #084135</t>
  </si>
  <si>
    <t>Sr. Giannis Piperis Cordova</t>
  </si>
  <si>
    <t>Colegio Dante Alighieri</t>
  </si>
  <si>
    <t>Asociación Educacional Antonio Raimondi</t>
  </si>
  <si>
    <t>Av. Mariano Carranza 263 (alt. Cdra. 10 y 11 de la avenida petithuars)</t>
  </si>
  <si>
    <t>Cercado de Lima</t>
  </si>
  <si>
    <t xml:space="preserve"> RPC 987543264 </t>
  </si>
  <si>
    <t>Blanca Salcedo Castro</t>
  </si>
  <si>
    <t>bsalcedo@dalighieri.edu.pe</t>
  </si>
  <si>
    <t>Consorcio De Procesos Digitales</t>
  </si>
  <si>
    <t xml:space="preserve">CPD  Local Lima Jiron Callao </t>
  </si>
  <si>
    <t>646*0091</t>
  </si>
  <si>
    <t xml:space="preserve">Razel Olivera  </t>
  </si>
  <si>
    <t>rolivera@cppq.com.pe</t>
  </si>
  <si>
    <t xml:space="preserve">Dataimagenes Arica </t>
  </si>
  <si>
    <t>Dataimagenes S.A.C</t>
  </si>
  <si>
    <t>Maico Terrones</t>
  </si>
  <si>
    <t>mterrones@dataimagenes.pe</t>
  </si>
  <si>
    <t>El Comercio Amauta</t>
  </si>
  <si>
    <t>spanta@comercio.com.pe</t>
  </si>
  <si>
    <t>El Comercio Pando</t>
  </si>
  <si>
    <t>Pueblo Libre</t>
  </si>
  <si>
    <t>Esika Garzón</t>
  </si>
  <si>
    <t>331-2405 / Cel: 989372431</t>
  </si>
  <si>
    <t>Gabriela Hernando Vilela</t>
  </si>
  <si>
    <t>hipersalejm@pe.belcorp.biz</t>
  </si>
  <si>
    <t>Esika Rufino Torrico</t>
  </si>
  <si>
    <t xml:space="preserve">*736169 </t>
  </si>
  <si>
    <t>María del Carmen Bustos Vásquez</t>
  </si>
  <si>
    <t>JJC Arenales</t>
  </si>
  <si>
    <t>JJC Contratistas Generales S.A</t>
  </si>
  <si>
    <t>RPC 962383087</t>
  </si>
  <si>
    <t>Av. Repúbica Chile # 388</t>
  </si>
  <si>
    <t>#709618 / 6141300 anexo 500 / RPC 987559250</t>
  </si>
  <si>
    <t>Jorvex Tingo María</t>
  </si>
  <si>
    <t>Kraft Foods Perú S.A</t>
  </si>
  <si>
    <t>315-3000 (3158) / RPC 989068527</t>
  </si>
  <si>
    <t>Nestor Garrido</t>
  </si>
  <si>
    <t>nestor.garrido@mdlz.com</t>
  </si>
  <si>
    <t>952330683/4249537</t>
  </si>
  <si>
    <t>Sylvia Amour</t>
  </si>
  <si>
    <t>sylvia.amour@lan.com</t>
  </si>
  <si>
    <t>Manelsa I</t>
  </si>
  <si>
    <t>Manufacturas Eléctricas S.A</t>
  </si>
  <si>
    <t>fricci@manelsa.com.pe,  sfiestas@manelsa.com.pe, gnavarro@manelsa.com.pe</t>
  </si>
  <si>
    <t>Manelsa II</t>
  </si>
  <si>
    <t>Av. Colonial #1340</t>
  </si>
  <si>
    <t>#946208279/620*8279</t>
  </si>
  <si>
    <t>Medicentro C.I</t>
  </si>
  <si>
    <t>651*7871</t>
  </si>
  <si>
    <t>Nestle Venezuela</t>
  </si>
  <si>
    <t>Nestlé Perú S.A</t>
  </si>
  <si>
    <t>#945495434/638*2331/ 315-5500</t>
  </si>
  <si>
    <t>Nicoll Lima</t>
  </si>
  <si>
    <t>421*4581</t>
  </si>
  <si>
    <t>vdeggola@nicoll.com.pe</t>
  </si>
  <si>
    <t>Polinplast</t>
  </si>
  <si>
    <t>Polinplast S.A.C</t>
  </si>
  <si>
    <t>Jr. Venancio Ávila #1960 - Chacra Ríos</t>
  </si>
  <si>
    <t>Rímac Oficina Wilson</t>
  </si>
  <si>
    <t>Rímac Internacional Cía de Seguros y Reaseguros S.A</t>
  </si>
  <si>
    <t>402*9375</t>
  </si>
  <si>
    <t xml:space="preserve">rsoto@rimac.com.pe </t>
  </si>
  <si>
    <t>Universidad Antonio Ruíz de Montoya</t>
  </si>
  <si>
    <t>* 760021  /  7195990 (104)</t>
  </si>
  <si>
    <t>saperez@uarm.edu.pe</t>
  </si>
  <si>
    <t>Apoyo 4</t>
  </si>
  <si>
    <t>Grupo Apoyo</t>
  </si>
  <si>
    <t xml:space="preserve">Av. Camino Real #390 Torre Central Piso 11 </t>
  </si>
  <si>
    <t xml:space="preserve">513-3030 (3445) / #523406 </t>
  </si>
  <si>
    <t>Lourdes Ramirez Gaston</t>
  </si>
  <si>
    <t>luly@apoyo.com.pe</t>
  </si>
  <si>
    <t>Minera Chinalco Peru S.A.</t>
  </si>
  <si>
    <t>Adolfo Carpio Cabrera</t>
  </si>
  <si>
    <t>acarpioc@chinalco.com.pe</t>
  </si>
  <si>
    <t>Chocavento III</t>
  </si>
  <si>
    <t>828*1807 / 715-8747</t>
  </si>
  <si>
    <t>Sonia Lastres Alva</t>
  </si>
  <si>
    <t>slastres@cbb.com.pe</t>
  </si>
  <si>
    <t>Cormin San Isidro (Noche)</t>
  </si>
  <si>
    <t>Consorcio Minero S.A.</t>
  </si>
  <si>
    <t>Av. Víctor Andres Belaunde #147 Torre Real 10 piso 6</t>
  </si>
  <si>
    <t>215-9900 (5866) / 828*9334</t>
  </si>
  <si>
    <t>Oscar Chavez</t>
  </si>
  <si>
    <t>oscar.chavez@trafigura.com, yessica.laule@trafigura.com</t>
  </si>
  <si>
    <t>Edificio SOHO</t>
  </si>
  <si>
    <t>127*3317</t>
  </si>
  <si>
    <t>Nilton Estrada</t>
  </si>
  <si>
    <t>nilton.estrada@colliers.com</t>
  </si>
  <si>
    <t>Estudio Santa Cruz</t>
  </si>
  <si>
    <t>Barreda Moller S. Civil de E.I.R.L.</t>
  </si>
  <si>
    <t>Av. Angamos Oeste #1200</t>
  </si>
  <si>
    <t>221-5715</t>
  </si>
  <si>
    <t>Jessica Johnson</t>
  </si>
  <si>
    <t>Golf Millenium San Isidro</t>
  </si>
  <si>
    <t>Av. Los Cedros #727</t>
  </si>
  <si>
    <t>127*4583 / 127*3596</t>
  </si>
  <si>
    <t>javier.palacios@colliers.com</t>
  </si>
  <si>
    <t>Herbalife Ejercito</t>
  </si>
  <si>
    <t>Av. Ejército #530</t>
  </si>
  <si>
    <t xml:space="preserve">810*3157  / 102*6465  / 102*7382   </t>
  </si>
  <si>
    <t>Patricia Alejandro/
guillermo Muñoz</t>
  </si>
  <si>
    <t>patrical@herbalife.com
guillermomu@herbalife.com</t>
  </si>
  <si>
    <t>Holding Miraflores</t>
  </si>
  <si>
    <t>Gallo Barrios Pickmann Sociedad Civil de Responsable</t>
  </si>
  <si>
    <t>Av.General Cordova #313</t>
  </si>
  <si>
    <t xml:space="preserve">#780769 </t>
  </si>
  <si>
    <t>Silvia Rojas</t>
  </si>
  <si>
    <t>srojas@gbplegal.com </t>
  </si>
  <si>
    <t>Mad Lima Hotel S.A.</t>
  </si>
  <si>
    <t>207-1800</t>
  </si>
  <si>
    <t>Liry Janeth Marrugo P.</t>
  </si>
  <si>
    <t>gerencia@akuhotels.com</t>
  </si>
  <si>
    <t>Atton San Isidro S.A.C.</t>
  </si>
  <si>
    <t>Av. Jorge Basadre #595</t>
  </si>
  <si>
    <t>RPC 984112030 / 208-1203 (1285)</t>
  </si>
  <si>
    <t>Eduardo Rodriguez</t>
  </si>
  <si>
    <t>erodriguez@atton.com</t>
  </si>
  <si>
    <t>Inversiones Nacionales de Turismo S.A.</t>
  </si>
  <si>
    <t>Los Eucaliptos #550</t>
  </si>
  <si>
    <t>121*7689</t>
  </si>
  <si>
    <t>Vicente Flores Razuri</t>
  </si>
  <si>
    <t>vflores@libertador.com.pe</t>
  </si>
  <si>
    <t>Impresso Miraflores</t>
  </si>
  <si>
    <t>Impresso Graficas S.A</t>
  </si>
  <si>
    <t>6121313/(299)</t>
  </si>
  <si>
    <t>psattui@impresso.com.pe</t>
  </si>
  <si>
    <t>JJC San Isidro</t>
  </si>
  <si>
    <t>Av. Santo Toribio #173</t>
  </si>
  <si>
    <t>RPC 994672626</t>
  </si>
  <si>
    <t>Jorge Yarleque</t>
  </si>
  <si>
    <t>jyarleque@jjc.com.pe</t>
  </si>
  <si>
    <t xml:space="preserve">Laboratorio Lukoll </t>
  </si>
  <si>
    <t>Av. Juan A. Pezet #1970</t>
  </si>
  <si>
    <t>RPC 997541301</t>
  </si>
  <si>
    <t xml:space="preserve">Rosa Tuesta </t>
  </si>
  <si>
    <t>administración@lukoll.com.pe,
rtuesta@lukoll.com.pe</t>
  </si>
  <si>
    <t>Laboratorio Roemmers</t>
  </si>
  <si>
    <t>Calle. Justo Amadeo Vigil #425</t>
  </si>
  <si>
    <t>Magdalena</t>
  </si>
  <si>
    <t>462-1616(217) / RPC 993501267</t>
  </si>
  <si>
    <t>Milton Misa Rodriguez</t>
  </si>
  <si>
    <t>mmisa@pe.roemmers.com</t>
  </si>
  <si>
    <t>Lucky La Paz</t>
  </si>
  <si>
    <t>Calle 27 #160 - Altura cdra 27 Av. La Paz</t>
  </si>
  <si>
    <t>#997552140</t>
  </si>
  <si>
    <t>Ricardo Barrutia Barreto</t>
  </si>
  <si>
    <t>rbarrutia@lucky.com.pe</t>
  </si>
  <si>
    <t>Lucky Miraflores</t>
  </si>
  <si>
    <t>Gral. Mendiburu #1230</t>
  </si>
  <si>
    <t xml:space="preserve"> 828*1813 /  #958507242 / #987586451 la Mar</t>
  </si>
  <si>
    <t>Mar Latino</t>
  </si>
  <si>
    <t>Distribuidora Mar Latino S.A.C.</t>
  </si>
  <si>
    <t>Calle Gral. Mendiburu #760</t>
  </si>
  <si>
    <t>442-0550 (26) / 652*9532</t>
  </si>
  <si>
    <t>Eva Wong</t>
  </si>
  <si>
    <t>ewong@marlatino.com</t>
  </si>
  <si>
    <t>Medco Miraflores</t>
  </si>
  <si>
    <t>Av. El Ejercito #490</t>
  </si>
  <si>
    <t>RPC  989230664 / RPC  989218230</t>
  </si>
  <si>
    <t>Eduardo Tejada
Hugo patiño</t>
  </si>
  <si>
    <t>Hugo.Patino@tevaperu.com</t>
  </si>
  <si>
    <t>Minera Quechua</t>
  </si>
  <si>
    <t>202-8484 (111)</t>
  </si>
  <si>
    <t xml:space="preserve"> Megumi Haneji</t>
  </si>
  <si>
    <t>m-haneji@ppcperu.com</t>
  </si>
  <si>
    <t>Mision Comercial Francia</t>
  </si>
  <si>
    <t xml:space="preserve">Los Nogales #326 </t>
  </si>
  <si>
    <t>203-6290</t>
  </si>
  <si>
    <t>Lidia Zuleta</t>
  </si>
  <si>
    <t>lydia.zuleta@dgtresor.gouv.fr</t>
  </si>
  <si>
    <t>Natura Cosmeticos</t>
  </si>
  <si>
    <t>Av. El Ejercito #801</t>
  </si>
  <si>
    <t>RPC 993546434  / 606*1604</t>
  </si>
  <si>
    <t>Hugo Pizán</t>
  </si>
  <si>
    <t>hugopizan@natura.net</t>
  </si>
  <si>
    <t>Nestle San Isidro</t>
  </si>
  <si>
    <t>Av. Camino Real #1260 - 1268</t>
  </si>
  <si>
    <t>834*4484</t>
  </si>
  <si>
    <t>Sociedad de Desarrollo de Hoteles Peruanos S.A.</t>
  </si>
  <si>
    <t>Av. Victor Andrés Belaunde 198 Esq. Los Pinos y Camino Real</t>
  </si>
  <si>
    <t>315-9959 / # 846852 / #846859</t>
  </si>
  <si>
    <t>Henry Fernandez</t>
  </si>
  <si>
    <t>h6339-se@accor.com</t>
  </si>
  <si>
    <t>Calle República #110</t>
  </si>
  <si>
    <t>RPM #945740227</t>
  </si>
  <si>
    <t>Ing. Luis Minauro</t>
  </si>
  <si>
    <t>Lminauro@mota-engil.pe</t>
  </si>
  <si>
    <t>Av. Víctor Andrés Belaúnde #147 - Torre Real Uno. Piso 12</t>
  </si>
  <si>
    <t>215-9090</t>
  </si>
  <si>
    <t>Jessica Abat Roca</t>
  </si>
  <si>
    <t>yabad@toyotaperu.com.pe</t>
  </si>
  <si>
    <t>Procter &amp; Gamble Peru S.R.L.</t>
  </si>
  <si>
    <t>Perufarma Tienda</t>
  </si>
  <si>
    <t xml:space="preserve">Av. Javier Prado (Prolong) Oeste #856 </t>
  </si>
  <si>
    <t xml:space="preserve">815*6476 </t>
  </si>
  <si>
    <t>Calle Manuel Bañon 360, ALT Cdra 1 Camino Real</t>
  </si>
  <si>
    <t>Cristian Nakaime Higa</t>
  </si>
  <si>
    <t>cnakaime@gloria.com.pe</t>
  </si>
  <si>
    <t>Sociedad Nacional de Industrias</t>
  </si>
  <si>
    <t>Los Laureles #365 (alt. cuadra 14 Javier Prado Oeste)</t>
  </si>
  <si>
    <t xml:space="preserve"> #954695961</t>
  </si>
  <si>
    <t>grebagliatti@sni.org.pe</t>
  </si>
  <si>
    <t>Urion San Isidro</t>
  </si>
  <si>
    <t>Av. Camino Real #456 - Torre Real piso 15</t>
  </si>
  <si>
    <t>2159900 (5669) / RPC 989110335</t>
  </si>
  <si>
    <t>alfredodiaz@trafigura.com</t>
  </si>
  <si>
    <t>Braedt S.A.</t>
  </si>
  <si>
    <t>luis.barco@buenaventura.pe</t>
  </si>
  <si>
    <t>Clinica Internacional S.A.</t>
  </si>
  <si>
    <t>Rodolfo Soto</t>
  </si>
  <si>
    <t>veronica.bedoya@grupodigitex.com</t>
  </si>
  <si>
    <t>Sandy Panta</t>
  </si>
  <si>
    <t>Pedro Requejo</t>
  </si>
  <si>
    <t>prequejo@cubica.com.pe</t>
  </si>
  <si>
    <t>Diseño y Estrategia S.A.</t>
  </si>
  <si>
    <t>G.W Yichang &amp; Cia S.A.</t>
  </si>
  <si>
    <t>MONTIEL</t>
  </si>
  <si>
    <t>ACOSTA</t>
  </si>
  <si>
    <t>Autocam Frutales</t>
  </si>
  <si>
    <t>Autos y Camiones S.A.C.</t>
  </si>
  <si>
    <t>Av. Los Frutales # 1105 esq. Los frutales con Javier Prado</t>
  </si>
  <si>
    <t>Susan Torres López Asist. De Gerencia</t>
  </si>
  <si>
    <t>storres@autocam.com.pe</t>
  </si>
  <si>
    <t xml:space="preserve">Avon Sta. Anita </t>
  </si>
  <si>
    <t>Productos Avon S.A.</t>
  </si>
  <si>
    <t>Carretera Central KM 4.7</t>
  </si>
  <si>
    <t>Santa Anita</t>
  </si>
  <si>
    <t>415*9364 / 810*3884 / 415*9365  / RPC 994635756 / 317-2860 (4411)</t>
  </si>
  <si>
    <t>Jaime Sánchez Rosasco</t>
  </si>
  <si>
    <t xml:space="preserve">jaime.sanchez@avon.com                                                                          </t>
  </si>
  <si>
    <t>Av. Javier Prado Este #4200</t>
  </si>
  <si>
    <t>Castor Ate</t>
  </si>
  <si>
    <t>Av. Nicolás Ayllón #3406</t>
  </si>
  <si>
    <t>Centria Almacén La Molina</t>
  </si>
  <si>
    <t>Av. Javier Prado #5849</t>
  </si>
  <si>
    <t>831*8183</t>
  </si>
  <si>
    <t>Centro Comercial Damasco</t>
  </si>
  <si>
    <t>Inmuebles Limatambo S.A.</t>
  </si>
  <si>
    <t>Av. La Molina #752</t>
  </si>
  <si>
    <t>Centro Comercial Molina Plaza</t>
  </si>
  <si>
    <t>Av. Raúl Ferrero #1225</t>
  </si>
  <si>
    <t>lmartinez@cubica.com.pe</t>
  </si>
  <si>
    <t>Chinalco Santa Anita</t>
  </si>
  <si>
    <t>CIP La Papa</t>
  </si>
  <si>
    <t>Centro Internacional de la Papa</t>
  </si>
  <si>
    <t>Av. La Molina #1895</t>
  </si>
  <si>
    <t>Eduardo Ferreyra</t>
  </si>
  <si>
    <t>Coinsa Oficina / Destilería / Fosforera</t>
  </si>
  <si>
    <t>Constructores Interamericanos S.A.C. / Destilerias Unidas S.A.C. / Fosforera Peruana S.A.</t>
  </si>
  <si>
    <t>Av. La Molina #140</t>
  </si>
  <si>
    <t xml:space="preserve"> Javier Barragán, Fredy Ramos, Bruno Del Castillo Pardo, Jorge Fermin</t>
  </si>
  <si>
    <t>Colegio Raymondi / ISIL</t>
  </si>
  <si>
    <t>Grupo Antonio</t>
  </si>
  <si>
    <t>Av. La Fontana #755 - 757</t>
  </si>
  <si>
    <t>RPC 994631437</t>
  </si>
  <si>
    <t>Lidia Grenda Rivero Cornejo</t>
  </si>
  <si>
    <t>grivero@raimondi.edu.pe</t>
  </si>
  <si>
    <t>Colegio Recoleta</t>
  </si>
  <si>
    <t>Av. El Golf Los Incas #368</t>
  </si>
  <si>
    <t>Divercity</t>
  </si>
  <si>
    <t>Eduparques Peru S.A.C.</t>
  </si>
  <si>
    <t>Av. Javier Prado Este #4200 CC. Jockey Plaza</t>
  </si>
  <si>
    <t>RPC 963768115 / 617-4242 (416) (474)</t>
  </si>
  <si>
    <t>Guiselle Stucchi</t>
  </si>
  <si>
    <t>gstucchi@divercity.com.pe</t>
  </si>
  <si>
    <t>Elifarma</t>
  </si>
  <si>
    <t>Laboratorios Elifarma S.A.</t>
  </si>
  <si>
    <t>Av. Separadora Industrial #1823 Mz. C2 Lt. 4 Urb. El Artesano</t>
  </si>
  <si>
    <t xml:space="preserve"> 436-3699(114) </t>
  </si>
  <si>
    <t>Fernando Fasanando Rodríguez</t>
  </si>
  <si>
    <t>Fundición Ate</t>
  </si>
  <si>
    <t>Fundicion Central S.A.</t>
  </si>
  <si>
    <t xml:space="preserve">Calle René Descartes #236 Urb. Santa Raquel 2da etapa </t>
  </si>
  <si>
    <t>RPC 986661784 / 348-1060 (128)</t>
  </si>
  <si>
    <t>Miguel Morales Valencia</t>
  </si>
  <si>
    <t>mmorales@fcentral.com.pe</t>
  </si>
  <si>
    <t>Furukawa Santa Anita</t>
  </si>
  <si>
    <t>Av. Los Rosales #555</t>
  </si>
  <si>
    <t>#955944921 / #955944686</t>
  </si>
  <si>
    <t>mli@furukawa.com.pe, igutierrez@furukawa.com.pe</t>
  </si>
  <si>
    <t>Importadora Rosales</t>
  </si>
  <si>
    <t>Sociedad Importadora S.A.</t>
  </si>
  <si>
    <t>Av. Los Rosales Mz A. Lote 03 Urb. Sucre</t>
  </si>
  <si>
    <t xml:space="preserve">RPC 993588223 </t>
  </si>
  <si>
    <t>Juana Chang Chiang</t>
  </si>
  <si>
    <t>juanafu@yahoo.es</t>
  </si>
  <si>
    <t>Marathon Jockey Plaza</t>
  </si>
  <si>
    <t>Av. Javier Prado Este #4200 CC. Jockey Plaza Tda. 299 A, 2º Nivel (Costado Puerta Saga)</t>
  </si>
  <si>
    <t xml:space="preserve">RPC 998155057 (Cliente) </t>
  </si>
  <si>
    <t>Montana Sta. Anita</t>
  </si>
  <si>
    <t xml:space="preserve">Av. Los Rosales #280 </t>
  </si>
  <si>
    <t>Nike Boulevard 2</t>
  </si>
  <si>
    <t>RPC 946021527 (Cliente)</t>
  </si>
  <si>
    <t xml:space="preserve">Jessica Melgar </t>
  </si>
  <si>
    <t>jessica.melgar@nstores.pe</t>
  </si>
  <si>
    <t>Nike Jockey Plaza 1</t>
  </si>
  <si>
    <t>RPC 998315009 (del Cliente)</t>
  </si>
  <si>
    <t>Nike La Molina</t>
  </si>
  <si>
    <t>Av. Raúl Ferrero cuadra 12 CC. Molina Plaza</t>
  </si>
  <si>
    <t>RPC 998316048 (Cliente)</t>
  </si>
  <si>
    <t>Nissan Maquinarias La Molina</t>
  </si>
  <si>
    <t>Av. Prolongacion Javier Prado Este  #6063 Santa Patricia, La Molina.</t>
  </si>
  <si>
    <t>RPC 987957986 / RPC  987942448</t>
  </si>
  <si>
    <t>Pepsico Manchay</t>
  </si>
  <si>
    <t xml:space="preserve">Manchay bajo, Lte. C y D Parcela E, Alt. Km 10.5 de la Carretera Cieneguilla </t>
  </si>
  <si>
    <t>Manchay</t>
  </si>
  <si>
    <t>*389550</t>
  </si>
  <si>
    <t>Willy.Cieza@pepsico.com</t>
  </si>
  <si>
    <t>Quimica Anders</t>
  </si>
  <si>
    <t>Quimica Anders S.A.C.</t>
  </si>
  <si>
    <t>Calle Los Hilanderos Nº 109 Urb. Vulcano</t>
  </si>
  <si>
    <t xml:space="preserve">Quimica Hispana </t>
  </si>
  <si>
    <t>Grupo Quimica Hispana</t>
  </si>
  <si>
    <t xml:space="preserve">Av. Separadora Industrial #653 C Urb. Santa Raquel </t>
  </si>
  <si>
    <t>832*6708 (Cliente)</t>
  </si>
  <si>
    <t>Aurora Gonzales, Adolfo Chamochumbi V., Francisco Cassinelli Piazza</t>
  </si>
  <si>
    <t xml:space="preserve">administra@quimicahispana.com, qhispana@quimicahispana.com                          </t>
  </si>
  <si>
    <t>Teva Ate</t>
  </si>
  <si>
    <t>RPC 989218041</t>
  </si>
  <si>
    <t>Hugo Patiño, Eduardo Tejada</t>
  </si>
  <si>
    <t>Hugo.Patino@tevaperu.com, Eduardo.Tejada@tevaperu.com</t>
  </si>
  <si>
    <t>Textimax Tienda La Molina</t>
  </si>
  <si>
    <t>Av. Ferrero # 1550</t>
  </si>
  <si>
    <t>613*3293</t>
  </si>
  <si>
    <t>UPC Clinica Odontologica Ate</t>
  </si>
  <si>
    <t>Av. Separadora Industrial #2089 Urb. Lotización Industrial del Artesano</t>
  </si>
  <si>
    <t>RPC  954136573 / 954136540</t>
  </si>
  <si>
    <t>Viniball Sta. Raquel</t>
  </si>
  <si>
    <t>Calle René Descartes #348 ( antes calle 1 MZ. B LT.)</t>
  </si>
  <si>
    <t>810*1440</t>
  </si>
  <si>
    <t>VASQUEZ</t>
  </si>
  <si>
    <t>Andrés Huaman Hidalgo</t>
  </si>
  <si>
    <t>ahuaman@duraplast.com.pe</t>
  </si>
  <si>
    <t>Trupal S.A.</t>
  </si>
  <si>
    <t>Medifarma S.A.</t>
  </si>
  <si>
    <t>dlagomarsino@medifarma.com.pe</t>
  </si>
  <si>
    <t>Metal Tubo S.A.</t>
  </si>
  <si>
    <t>ckanematsu@corpvsi.com</t>
  </si>
  <si>
    <t>Enrique Saavedra</t>
  </si>
  <si>
    <t>esaavedra@sinomaq.com.pe</t>
  </si>
  <si>
    <t>Tecnosanitaria S.A.</t>
  </si>
  <si>
    <t>Valvosanitaria Industrial S.A.</t>
  </si>
  <si>
    <t>República de Panamá #6430</t>
  </si>
  <si>
    <t>#384746/ 610-0660(2491)</t>
  </si>
  <si>
    <t>República de Panamá #6380, 6352</t>
  </si>
  <si>
    <t>#528243 /610-0660(2291)</t>
  </si>
  <si>
    <t>Apoyo Gestión Operativa S.A.</t>
  </si>
  <si>
    <t xml:space="preserve">Parque Rubén Dario #175 </t>
  </si>
  <si>
    <t>444-5566 (214)</t>
  </si>
  <si>
    <t>ebehar@apoyogo.pe</t>
  </si>
  <si>
    <t>Primium Data S.A.C.</t>
  </si>
  <si>
    <t>República de Panamá #6352-6360</t>
  </si>
  <si>
    <t>#518203 / 610-0660(2191)</t>
  </si>
  <si>
    <t xml:space="preserve">Aramark </t>
  </si>
  <si>
    <t>Aramark Peru SAC</t>
  </si>
  <si>
    <t xml:space="preserve">Av. Santa Cruz #300 </t>
  </si>
  <si>
    <t xml:space="preserve">422-8411  </t>
  </si>
  <si>
    <t>Ascensores</t>
  </si>
  <si>
    <t>Ascensores Schindler del Perú S.A.</t>
  </si>
  <si>
    <t>Calle Los Halcones #506</t>
  </si>
  <si>
    <t>Surquillo</t>
  </si>
  <si>
    <t>RPC 998252157</t>
  </si>
  <si>
    <t>Kathy Olano</t>
  </si>
  <si>
    <t>kathy.olano@pe.schindler.com</t>
  </si>
  <si>
    <t>Ausa Aduanas</t>
  </si>
  <si>
    <t>Ausa Aduanas S.A.</t>
  </si>
  <si>
    <t>Av. Santa Cruz #357 y #474</t>
  </si>
  <si>
    <t>146*1942</t>
  </si>
  <si>
    <t>Julio Campos Robles</t>
  </si>
  <si>
    <t>Autocam 1 Surquillo</t>
  </si>
  <si>
    <t>Av Angamos Este #1670</t>
  </si>
  <si>
    <t>142*5621</t>
  </si>
  <si>
    <t>Cesar Veyán Barbarán</t>
  </si>
  <si>
    <t>cveyan@autocam.com.pe</t>
  </si>
  <si>
    <t>Autocam 2 Surquillo</t>
  </si>
  <si>
    <t>Av. Angamos #1058</t>
  </si>
  <si>
    <t>421*2908</t>
  </si>
  <si>
    <t>Cassinelli Surquillo</t>
  </si>
  <si>
    <t>Av. República de Panama #4491</t>
  </si>
  <si>
    <t>RPC 980736417</t>
  </si>
  <si>
    <t>Roxana Castillo</t>
  </si>
  <si>
    <t>Celima Marzano</t>
  </si>
  <si>
    <t>Av. Tomás Marzano #358</t>
  </si>
  <si>
    <t>RPC 989310924</t>
  </si>
  <si>
    <t>Coes</t>
  </si>
  <si>
    <t>Comité de Operación Económica Del Sistema Interconectado Nacional</t>
  </si>
  <si>
    <t>Manuel Roaud y Paz Soldan #364</t>
  </si>
  <si>
    <t>611-8585 (545)</t>
  </si>
  <si>
    <t>CPPQ Surquillo</t>
  </si>
  <si>
    <t>Av. República de Panamá #5340</t>
  </si>
  <si>
    <t>417*1422</t>
  </si>
  <si>
    <t>Cubix Peru Surquillo</t>
  </si>
  <si>
    <t>Cubix Perú S.A.C.</t>
  </si>
  <si>
    <t>Calle Los Negocios #433</t>
  </si>
  <si>
    <t>630*6598 /  630* 6559</t>
  </si>
  <si>
    <t>Jorge Naranjo</t>
  </si>
  <si>
    <t>jorge.naranjo@cubixlat.com</t>
  </si>
  <si>
    <t>Cusa S.A.C.</t>
  </si>
  <si>
    <t>DepoCentro</t>
  </si>
  <si>
    <t>Fondo de Inversión Multirenta Inmobiliaria</t>
  </si>
  <si>
    <t>Av. República de Panama #4055</t>
  </si>
  <si>
    <t>123*5289 / 225-5036</t>
  </si>
  <si>
    <t>Deportes &amp; Aventura San Isidro</t>
  </si>
  <si>
    <t>Deportes y Aventura S.A.C.</t>
  </si>
  <si>
    <t>Av. Santa Cruz #398</t>
  </si>
  <si>
    <t>407*4862 / 422-7620</t>
  </si>
  <si>
    <t>Embajada Francia</t>
  </si>
  <si>
    <t>Av. Arequipa #3415 esquina con Jr. Habana #110</t>
  </si>
  <si>
    <t xml:space="preserve">Cel. 993097369 / 221-7792 (solo en las mañanas) </t>
  </si>
  <si>
    <t>Estudio Olaechea</t>
  </si>
  <si>
    <t>Estudio Olaechea S.C.R.L.</t>
  </si>
  <si>
    <t>Av. Bernardo Monteagudo #201</t>
  </si>
  <si>
    <t xml:space="preserve">114*9156/ 219-0400  </t>
  </si>
  <si>
    <t>José Olaechea, Hugo Ninahuanca F.</t>
  </si>
  <si>
    <t>213-6300 anex 6093</t>
  </si>
  <si>
    <t>arivera@gmd.com.pe</t>
  </si>
  <si>
    <t>GMO Surquillo</t>
  </si>
  <si>
    <t>Ópticas GMO Perú S.A.C.</t>
  </si>
  <si>
    <t>Calle Coronel Jean Paul Sartre #158</t>
  </si>
  <si>
    <t>#0334055</t>
  </si>
  <si>
    <t>Fiorella Reyes</t>
  </si>
  <si>
    <t>fiorella.reyes@gmo.com.pe</t>
  </si>
  <si>
    <t>Hotel Lima</t>
  </si>
  <si>
    <t>Nuevo Mundo Lima Hotel S.A.C.</t>
  </si>
  <si>
    <t>Av. Pardo y Aliaga #300</t>
  </si>
  <si>
    <t>RPC 989165524 RPM 981944461</t>
  </si>
  <si>
    <t>Marco Manrique</t>
  </si>
  <si>
    <t>m.manrique@nmlimahotel.com</t>
  </si>
  <si>
    <t>Hunter</t>
  </si>
  <si>
    <t>Auto Safe S.A.C.</t>
  </si>
  <si>
    <t>Coronel Jaen Paul Sartre #170</t>
  </si>
  <si>
    <t>Daniel Chavez</t>
  </si>
  <si>
    <t>rarias@hunterlojack.com</t>
  </si>
  <si>
    <t xml:space="preserve"> RPC 989116017/ 989115880</t>
  </si>
  <si>
    <t>Minera Austria</t>
  </si>
  <si>
    <t>Sociedad Minera Austria Duvaz S.A.C.</t>
  </si>
  <si>
    <t>Pana Montero</t>
  </si>
  <si>
    <t>Contralmirate Montero #1158</t>
  </si>
  <si>
    <t>140*3286 / RPC 997574257</t>
  </si>
  <si>
    <t>Pana Surquillo</t>
  </si>
  <si>
    <t>Av. República de Panama #4546</t>
  </si>
  <si>
    <t>122*3701/ 612-8400 (5301)</t>
  </si>
  <si>
    <t>Víctor Chang, Luigi Renato Italo Paretto Chavez</t>
  </si>
  <si>
    <t>vchantayon@grupopana.com.pe,
lparetto@grupopana.com.pe</t>
  </si>
  <si>
    <t>Peru Rail</t>
  </si>
  <si>
    <t>Av. Alcanfores #775</t>
  </si>
  <si>
    <t>Residencia Francia</t>
  </si>
  <si>
    <t>Av. Coronel Portillo #302</t>
  </si>
  <si>
    <t xml:space="preserve">264-3821 </t>
  </si>
  <si>
    <t>Samuel Tourez</t>
  </si>
  <si>
    <t>Ricoh del Perú</t>
  </si>
  <si>
    <t>Ricoh del Perú S.A.C.</t>
  </si>
  <si>
    <t>Psje. Vicuña #240 (Alt. Cdra. #38 Av. República de Panamá)</t>
  </si>
  <si>
    <t xml:space="preserve">426*6973/ 426*6972/ 716-3650 </t>
  </si>
  <si>
    <t>Tech Data</t>
  </si>
  <si>
    <t>Tech Data Perú SAC</t>
  </si>
  <si>
    <t>Psje. Vicuña #170</t>
  </si>
  <si>
    <t>Diana Ochoa, Ana María Salazar</t>
  </si>
  <si>
    <t>diana.ochoa@techdata.com.pe, ana.salazar@techdata.com.pe</t>
  </si>
  <si>
    <t>Trianon Surquillo</t>
  </si>
  <si>
    <t>Trianon Co-Production Partnership S.A.</t>
  </si>
  <si>
    <t>Av. República de Panama #4125</t>
  </si>
  <si>
    <t>426*6968/ RPC 989279973 / 989279989</t>
  </si>
  <si>
    <t>Yichang Oficina</t>
  </si>
  <si>
    <t>Av. Calle 31 #125 Urb. Corpac</t>
  </si>
  <si>
    <t>Fiorella Alvarado</t>
  </si>
  <si>
    <t>fiorella_alvarado@yichang.com.pe</t>
  </si>
  <si>
    <t>LUYO</t>
  </si>
  <si>
    <t>Calaminon Lurín</t>
  </si>
  <si>
    <t>Pampas de Pucará Parcela 5 y 7 Alt. Km 39.5 Panamericana Sur Antigua Villa Portillo Grande</t>
  </si>
  <si>
    <t>Lurín</t>
  </si>
  <si>
    <t xml:space="preserve">Javier Cruz 948840145, Arq. Carolina Polanco </t>
  </si>
  <si>
    <t>Celima Lurín</t>
  </si>
  <si>
    <t>Panamericana Sur Nueva Km. 35.5</t>
  </si>
  <si>
    <t>#816183/ RPC 989131306/ RPC 989310934</t>
  </si>
  <si>
    <t>Dinet Lurin</t>
  </si>
  <si>
    <t>Av. 2, parcela 23, Calle 3, Urb. Santa Genoveva - Almacenes Carpitas</t>
  </si>
  <si>
    <t>RPC 989073044</t>
  </si>
  <si>
    <t>Alan Iwaki Cardenas</t>
  </si>
  <si>
    <t>alan.iwaki@dinet.com.pe</t>
  </si>
  <si>
    <t>Duraplast Pucusana</t>
  </si>
  <si>
    <t>Urb. El Bosque Alt. Km. 60 Panamericana Sur</t>
  </si>
  <si>
    <t>Pucusana</t>
  </si>
  <si>
    <t>RPC 946246167</t>
  </si>
  <si>
    <t>Esmetal Lurín</t>
  </si>
  <si>
    <t>Esmetal S.A.C</t>
  </si>
  <si>
    <t>Carretera Panamericana Sur Vía Libre Lte. 1</t>
  </si>
  <si>
    <t>951292993 / 951292994 / 951292995</t>
  </si>
  <si>
    <t>Exsa Lurin</t>
  </si>
  <si>
    <t>Exsa S.A.</t>
  </si>
  <si>
    <t>Carretera Antigua Panamericana Sur Km. 38.5</t>
  </si>
  <si>
    <t>halvarez@exsa.com.pe</t>
  </si>
  <si>
    <t>Ferrosalt Lurín</t>
  </si>
  <si>
    <t>Ferrosalt S.A.</t>
  </si>
  <si>
    <t>Av. Prolongación Industrial Lt 4(Sub Lte. sub 1)</t>
  </si>
  <si>
    <t xml:space="preserve">958970576/ RPC 989165517 </t>
  </si>
  <si>
    <t>Ing. Luis Uriona</t>
  </si>
  <si>
    <t>luriona@ferrosalt.com.pe</t>
  </si>
  <si>
    <t>Gloria Lurín</t>
  </si>
  <si>
    <t>Mz G Lte. 18 Fundo Huerto de Santa Genoveva Km. 40 antigua panamericana sur</t>
  </si>
  <si>
    <t>* 200062 (Coordinador de Planta)</t>
  </si>
  <si>
    <t>Ing. Jaime Quijandría, Joel Moran</t>
  </si>
  <si>
    <t>plurin@gloria.com.pe</t>
  </si>
  <si>
    <t>Haug Lurín I-II-III</t>
  </si>
  <si>
    <t>Haug S.A.</t>
  </si>
  <si>
    <t>Fundo Callejon Grande San Pedro Parcela 10368 Km. 33.8 S/N. Ex Fundo Santa Rosa</t>
  </si>
  <si>
    <t>RPC 987220811</t>
  </si>
  <si>
    <t>bruno.pisani@haug.com.pe, hector.broncano@haug.com.pe</t>
  </si>
  <si>
    <t>HPD Contratistas Chilca</t>
  </si>
  <si>
    <t>Urb. Huertos de Oro Mz B1 Lte. 3 San Hilarión</t>
  </si>
  <si>
    <t>631*1637</t>
  </si>
  <si>
    <t>gquinones@hpdglass.com, pquinones@hpdglass.com, pquinones@hpdcontratistas.com</t>
  </si>
  <si>
    <t>Punta Negra</t>
  </si>
  <si>
    <t xml:space="preserve">Inversiones Breca Pucusana </t>
  </si>
  <si>
    <t>Panamerica Sur Km. 56 (Paradero La Onda)</t>
  </si>
  <si>
    <t>111*5287</t>
  </si>
  <si>
    <t>rquevedo@cubica.com.pe;  obarba@cubica.com.pe</t>
  </si>
  <si>
    <t>Limatambo Chilca</t>
  </si>
  <si>
    <t>Panamerica Sur Km. 61,3 (chilca)</t>
  </si>
  <si>
    <t>814*8121</t>
  </si>
  <si>
    <t>Renzo Quevedo , Oscar Barba</t>
  </si>
  <si>
    <t>requevedo@cubica.com.pe;  obarba@cubica.com.pe</t>
  </si>
  <si>
    <t>JJC UDE Chilca</t>
  </si>
  <si>
    <t>Km 61.50 Panamericana Sur</t>
  </si>
  <si>
    <t xml:space="preserve"> RPC 965406490</t>
  </si>
  <si>
    <t>Ing. Eduardo Tavara</t>
  </si>
  <si>
    <t>etavara@jjc.com.pe</t>
  </si>
  <si>
    <t xml:space="preserve">KN Lurín </t>
  </si>
  <si>
    <t>Kuehne + Nagel S.A.</t>
  </si>
  <si>
    <t>RPC 989273902</t>
  </si>
  <si>
    <t>Neptuno (ex-Málaga) Obra Lurín</t>
  </si>
  <si>
    <t>Panamericana Sur Km.32.5</t>
  </si>
  <si>
    <t># 951654985</t>
  </si>
  <si>
    <t>Parcela B 52 Predio S. Vicente</t>
  </si>
  <si>
    <t>alujan@montana.com.pe; rdesouzaf@montana.com.pe</t>
  </si>
  <si>
    <t>Mota-Engil Perú S.A.</t>
  </si>
  <si>
    <t xml:space="preserve">Panamericana Sur Km. 46.5 </t>
  </si>
  <si>
    <t># 945015968</t>
  </si>
  <si>
    <t>cochoa@mota-engil.pe</t>
  </si>
  <si>
    <t>Motored Lurin</t>
  </si>
  <si>
    <t>Predio San Vicente (Parcela D 55) Lurín, alt. Km.31</t>
  </si>
  <si>
    <t>#945231793</t>
  </si>
  <si>
    <t>Nicoll Lurín</t>
  </si>
  <si>
    <t>Nicoll Perú S.A.</t>
  </si>
  <si>
    <t>Carretera Panamericana Sur Km. 30, Fundo San Pedro</t>
  </si>
  <si>
    <t xml:space="preserve">#998135834 / # 946330461/# 955106551 / 200-940008/ </t>
  </si>
  <si>
    <t xml:space="preserve">Victor Deggola # 994188068 </t>
  </si>
  <si>
    <t>OPP Film Planta 1-2-3-4</t>
  </si>
  <si>
    <t>OPP Film S.A.</t>
  </si>
  <si>
    <t>Av. San Pedro Mz.B Lte 48-A Urb. San Vicente</t>
  </si>
  <si>
    <t>Paccu- Pachacamac</t>
  </si>
  <si>
    <t>Paccu S.A.</t>
  </si>
  <si>
    <t>Av. Los Geranios Mz.H Lote. 4 y 5 URB Los Huertos Pacha</t>
  </si>
  <si>
    <t>615*5052 / 231-1026 (5)</t>
  </si>
  <si>
    <t>cad@paccu.com</t>
  </si>
  <si>
    <t>Phelps Dodge Pachacamac</t>
  </si>
  <si>
    <t>PDP Perú S.A.C.</t>
  </si>
  <si>
    <t>Av. Paul Poblete Mz. A Lt. 3 Urb. Huertos de Pachacamac</t>
  </si>
  <si>
    <t># 252248/ # 708625/407*4827/ 415-4049</t>
  </si>
  <si>
    <t>silvana_Durand@pdic.com</t>
  </si>
  <si>
    <t>Rotoplas Lurín</t>
  </si>
  <si>
    <t>Dalka S.A.C.</t>
  </si>
  <si>
    <t>Av. Industrial Lot. 18 y 19 Las Praderas de Lurín</t>
  </si>
  <si>
    <t>#945744209 / 614-2424 (41251)</t>
  </si>
  <si>
    <t>esotomayor@rotoplas.com.pe,  vmaco@rotoplas.com.pe</t>
  </si>
  <si>
    <t>Sika Lurin</t>
  </si>
  <si>
    <t>Sika Perú S.A.</t>
  </si>
  <si>
    <t>Centro Industrial las praderas de Lurín s/n Mz Blte 5 y 6.</t>
  </si>
  <si>
    <t xml:space="preserve">#647959/ #969645061/ #969647647/ 618-6060 (290) </t>
  </si>
  <si>
    <t>plummer.clinton@pe.sika.com</t>
  </si>
  <si>
    <t>Sinomaq Lurín</t>
  </si>
  <si>
    <t>Parcela C-15 S/N predio rustico Salinas Carretera Panamericana Sur alt. Km 34</t>
  </si>
  <si>
    <t>RPC 968211714</t>
  </si>
  <si>
    <t>Soldex S.A.</t>
  </si>
  <si>
    <t>SSK Montajes e Instalaciones S.A.C.</t>
  </si>
  <si>
    <t>RPC 987544726</t>
  </si>
  <si>
    <t>Tecno Fast planta 1</t>
  </si>
  <si>
    <t>Tecno Fast Atco S.A.C</t>
  </si>
  <si>
    <t>Centro Industrial Pradera Lurín Mz. A Lt. 14</t>
  </si>
  <si>
    <t>RPC  987225574 / 611-7373 (161)</t>
  </si>
  <si>
    <t xml:space="preserve">jlescano@tecnofastatco.com.pe </t>
  </si>
  <si>
    <t>Tecno Fast planta 2</t>
  </si>
  <si>
    <t>Centro Industrial Praderas de Lurín</t>
  </si>
  <si>
    <t>RPC  987225574 / 611-7373 (144)</t>
  </si>
  <si>
    <t>Tecno Sanitaria Lurín</t>
  </si>
  <si>
    <t>Av. B Sub Lote A1-3-1 Urb. Las Praderas de Lurín</t>
  </si>
  <si>
    <t>134*9333/ 600* 7306/ 616-9500 (118)</t>
  </si>
  <si>
    <t>jgalindo@tecnosanitaria.com</t>
  </si>
  <si>
    <t>Tejidos San Jacinto Lurín</t>
  </si>
  <si>
    <t>Tejidos San Jacinto S.A.</t>
  </si>
  <si>
    <t>Antigua Panamericana Sur Km. 40 Predio Almonte (Sub Lte. 4-2 Av. Industrial Pampas de Lurín)</t>
  </si>
  <si>
    <t>625*4593</t>
  </si>
  <si>
    <t>pmora@tortuga.com.pe, gparaguay@tortuga.com.pe</t>
  </si>
  <si>
    <t>Tortuga Sumac Pacha Lurin</t>
  </si>
  <si>
    <t>Lote 2 y 3 Mz E Asociacion Agropecuaria Sumac Pacha</t>
  </si>
  <si>
    <t>N2</t>
  </si>
  <si>
    <t>Apoyo Lima</t>
  </si>
  <si>
    <t>Jr. Miroquezada #191, 2do piso Of. 201</t>
  </si>
  <si>
    <t>*206983</t>
  </si>
  <si>
    <t>geraldina.aliaga@overall.com.pe</t>
  </si>
  <si>
    <t>ATF Rental SJL</t>
  </si>
  <si>
    <t>ATF Rental Peru S.A.C.</t>
  </si>
  <si>
    <t>Av. El Bosque #500</t>
  </si>
  <si>
    <t>RPC 980688425
286-0152</t>
  </si>
  <si>
    <t>Joan Carlos Rodriguez Garcia</t>
  </si>
  <si>
    <t>jcrodriguez@alcogrupo.com</t>
  </si>
  <si>
    <t>Atlas La Victoria</t>
  </si>
  <si>
    <t>Av. Francisco Graña #150 - #152</t>
  </si>
  <si>
    <t>827*4267</t>
  </si>
  <si>
    <t>Buenaventura Almacén Campoy</t>
  </si>
  <si>
    <t># 981980 / # 981976 / 419-2158 / 419-2500 (2158)</t>
  </si>
  <si>
    <t>jose.vicente@buenaventura.pe, luis.barco@buenaventura.pe</t>
  </si>
  <si>
    <t>Estructuras Industriales Ega S.A.</t>
  </si>
  <si>
    <t>Av. Lurigancho #1245</t>
  </si>
  <si>
    <t>831*8716 / 114*3235 / 142*5798 / 459-6012 (116)</t>
  </si>
  <si>
    <t>Cassinelli S.J.L</t>
  </si>
  <si>
    <t>Av. Próceres de la Independencia #2950</t>
  </si>
  <si>
    <t>RPC: 980736255</t>
  </si>
  <si>
    <t>Celima Planta SJL</t>
  </si>
  <si>
    <t xml:space="preserve">Av. Santa Rosa de Lima Norte #1300 </t>
  </si>
  <si>
    <t>RPC 993597221 / RPC 993597223/ 614-0300 (3127)</t>
  </si>
  <si>
    <t>Celima SJL APT</t>
  </si>
  <si>
    <t>Calle Sauce Bajo Mz. B Lte. 14</t>
  </si>
  <si>
    <t>CHT Evitamiento</t>
  </si>
  <si>
    <t>CHT Peruana S.A.</t>
  </si>
  <si>
    <t xml:space="preserve">Av. Nugett #125 </t>
  </si>
  <si>
    <t>El Agustino</t>
  </si>
  <si>
    <t>132*9542</t>
  </si>
  <si>
    <t>Javier Gordillo Arcelles</t>
  </si>
  <si>
    <t>javier.gordillo@chtperu.com</t>
  </si>
  <si>
    <t>CPPQ El Agustino</t>
  </si>
  <si>
    <t>Av. César Vallejo #1851</t>
  </si>
  <si>
    <t>510*9431/ 400*4267 / 612-6000 (2209)</t>
  </si>
  <si>
    <t>Razel Olivera Mendoza</t>
  </si>
  <si>
    <t>Digitex Lima</t>
  </si>
  <si>
    <t>El Comercio Lima</t>
  </si>
  <si>
    <t>Jr. Lampa #645</t>
  </si>
  <si>
    <t>#846871 / 311-6500 (2936-2935) / #846885</t>
  </si>
  <si>
    <t>Epensa La Victoria</t>
  </si>
  <si>
    <t>Carmen Crisanto  / Miguel Salazar</t>
  </si>
  <si>
    <t>ccrisanto@grupoepensa.pe /  masalazar@grupoepensa.pe</t>
  </si>
  <si>
    <t>G&amp;M Caja de Agua</t>
  </si>
  <si>
    <t>Cruce de Jr. Iquitos con Av. Rímac - Caja de Agua</t>
  </si>
  <si>
    <t>*484452</t>
  </si>
  <si>
    <t xml:space="preserve">Carlos Salazar Zacarías </t>
  </si>
  <si>
    <t>csalazarc@gym.com.pe</t>
  </si>
  <si>
    <t>G&amp;M Túnel Santa Rosa</t>
  </si>
  <si>
    <t>Av. Alcázar cuadra 2. Club de Tiro Revolver</t>
  </si>
  <si>
    <t>#655712 / #786776 / 958505830</t>
  </si>
  <si>
    <t>Gloria Centro Papelero</t>
  </si>
  <si>
    <t>Av. Evitamiento #3636</t>
  </si>
  <si>
    <t>#358014 /  385-2043 (6264)</t>
  </si>
  <si>
    <t>José Vargas Céspedes, Herbert Calderón</t>
  </si>
  <si>
    <t xml:space="preserve">jvargas@trupal.com.pe                                                                          hcalderona@gloria.com.pe </t>
  </si>
  <si>
    <t xml:space="preserve">GMD Lima </t>
  </si>
  <si>
    <t>GMD S.A</t>
  </si>
  <si>
    <t>Victor Hugo Diaz</t>
  </si>
  <si>
    <t>vdiaz@gmd.com.pe</t>
  </si>
  <si>
    <t>Hiraoka Abancay</t>
  </si>
  <si>
    <t>Av. Abancay #594</t>
  </si>
  <si>
    <t>811*6763</t>
  </si>
  <si>
    <t>Jaime Nolasco</t>
  </si>
  <si>
    <t>ventas_lima@hiraoka.com.pe</t>
  </si>
  <si>
    <t>Hiraoka Puno</t>
  </si>
  <si>
    <t>Jr. Puno #466</t>
  </si>
  <si>
    <t>811*7491</t>
  </si>
  <si>
    <t>HPD La Victoria</t>
  </si>
  <si>
    <t>HPD GLASS S.A.C</t>
  </si>
  <si>
    <t>Av. Mexico 552 - 554 Mz.19 Lt. 24 en la Urb. Balconcillo 2da Zona</t>
  </si>
  <si>
    <t>Nextel 651*7872</t>
  </si>
  <si>
    <t xml:space="preserve">Víctor Matsunaka  / Piera Quiñones </t>
  </si>
  <si>
    <t xml:space="preserve">vmatsunaka@hpdglass.com;  pquinones@hpdglass.com </t>
  </si>
  <si>
    <t>IB Comercial Paso Manco Capac</t>
  </si>
  <si>
    <t>Av. Manco Capac #680 Alt. Cdra 3 Hipólito Unanue</t>
  </si>
  <si>
    <t>Carlos Estupiñán Escudero</t>
  </si>
  <si>
    <t>cestupinan@cubica.com.pe</t>
  </si>
  <si>
    <t>Pedro Velazques</t>
  </si>
  <si>
    <t>pvelasquez@lucky.com.pe</t>
  </si>
  <si>
    <t>Pana Iquitos</t>
  </si>
  <si>
    <t>Av. Iquitos #217 - 278</t>
  </si>
  <si>
    <t>424-9500 / 424-9400 / RPC 993525409 / #943840617 / 426*4596</t>
  </si>
  <si>
    <t>Julio Kawakami, David Akaogui, Carlos Horruitinier, Julio Vásquez, Angel Nuñez Mera</t>
  </si>
  <si>
    <t xml:space="preserve">jkawakami@grupopana.com.pe, dakaogui@grupopana.com.pe, chorruitinier@grupopana.com.pe, lavictoria217@grupopana.com.pe  </t>
  </si>
  <si>
    <t>Ripley Banco SJL</t>
  </si>
  <si>
    <t>Banco Ripley Peru S.A.</t>
  </si>
  <si>
    <t>Av. Los Jardines Oeste #130 Urb. San Hilarión</t>
  </si>
  <si>
    <t>Ripley SJL</t>
  </si>
  <si>
    <t>Av. Próceres de la Independencia #1632</t>
  </si>
  <si>
    <t>Roberto Yllatopa</t>
  </si>
  <si>
    <t>ryllatopa@ripley.com.pe</t>
  </si>
  <si>
    <t>Scania La Victoria</t>
  </si>
  <si>
    <t>RPC: 961752757 - 961752193</t>
  </si>
  <si>
    <t>Víctor Borrero / Melissa Zapata</t>
  </si>
  <si>
    <t>victor.borrero@scania.com, melissa.zapata@scania.com</t>
  </si>
  <si>
    <t>Schlumberger SJL</t>
  </si>
  <si>
    <t>Av. 13 de Enero #1234</t>
  </si>
  <si>
    <t>Paola Nieto Burgos, Jhon Matias Basualdo, Clever Valdez,Jhon Ruiz</t>
  </si>
  <si>
    <t>PNieto@miswaco.slb.com, JMatiasBasualdo@miswaco.slb.com, cvaldeziriarte@slb.com</t>
  </si>
  <si>
    <t>Soldexa Ate</t>
  </si>
  <si>
    <t>Av. Nicolás Arriola #771</t>
  </si>
  <si>
    <t>619-9600 (3111) / 815*403 / RPC 993535644</t>
  </si>
  <si>
    <t>Claudia Miranda, Alain Hinostroza</t>
  </si>
  <si>
    <t>cmiranda@soldexa.com.pe, ahinostroza@soldexa.com.pe</t>
  </si>
  <si>
    <t>Soldexa Ctro. Tecno. Ate</t>
  </si>
  <si>
    <t>Calle Jorge Salazar Araóz #195</t>
  </si>
  <si>
    <t>224-3768 / RPC 994623265 / 815*1189</t>
  </si>
  <si>
    <t>Claudia Miranda, Alain Hinostroza, Mavilyn Antayhua</t>
  </si>
  <si>
    <t>cmiranda@soldexa.com.pe, ahinostroza@soldexa.com.pe, mantayhua@soldexa.com.pe</t>
  </si>
  <si>
    <t>Tecnimotor's Arriola</t>
  </si>
  <si>
    <t>Representaciones Tecnimotors E.I.R.L.</t>
  </si>
  <si>
    <t>Av. Nicolas Arriola #2285</t>
  </si>
  <si>
    <t>RPC 987224821</t>
  </si>
  <si>
    <t>Juan Manuel Condorchua Bravo</t>
  </si>
  <si>
    <t>jcondorchua@tecnimotors.com</t>
  </si>
  <si>
    <t>Av. Iquitos #442 - 446</t>
  </si>
  <si>
    <t>427*3195 / 427*3189</t>
  </si>
  <si>
    <t>Hernán Sánchez</t>
  </si>
  <si>
    <t>hsanchez@tecnimotors.com</t>
  </si>
  <si>
    <t>Textil Camones La Victoria</t>
  </si>
  <si>
    <t>Jr. América #670</t>
  </si>
  <si>
    <t>David Paredes, Elizabeth Zegarra Farfan</t>
  </si>
  <si>
    <t>dparedes@textilescamones.com, ezegarra@textilescamones.com</t>
  </si>
  <si>
    <t>Unilever</t>
  </si>
  <si>
    <t>Unilever Andina Peru S.A.</t>
  </si>
  <si>
    <t>Av. Francisco Graña #155 Sta. Catalina</t>
  </si>
  <si>
    <t>135*2100 / 411-1600 (1761 - 1760) / 121*7360</t>
  </si>
  <si>
    <t>Tintas Graficas Vencedor S. A.</t>
  </si>
  <si>
    <t>Av. Los Tusilagos Este #400</t>
  </si>
  <si>
    <t>Arti</t>
  </si>
  <si>
    <t>Productos Industriales Arti S.A.</t>
  </si>
  <si>
    <t>Calle. Los Talladores #353</t>
  </si>
  <si>
    <t xml:space="preserve">Ate </t>
  </si>
  <si>
    <t xml:space="preserve"> 437-1522 (102) / 975590879 / *935216</t>
  </si>
  <si>
    <t>Julio Suazo</t>
  </si>
  <si>
    <t>operaciones@arti.com.pe</t>
  </si>
  <si>
    <t>Braedt Ate</t>
  </si>
  <si>
    <t>Av. Michael Faraday #111</t>
  </si>
  <si>
    <t>Ate</t>
  </si>
  <si>
    <t>201-1490 (24555) / 648*3508 / 811*6959</t>
  </si>
  <si>
    <t>Omar Berrospi</t>
  </si>
  <si>
    <t>oberrospi@braedt.com.pe</t>
  </si>
  <si>
    <t>Coats Ate</t>
  </si>
  <si>
    <t>Coats Cadena S.A.</t>
  </si>
  <si>
    <t xml:space="preserve"> César Alfredo Arce Zorrilla </t>
  </si>
  <si>
    <t>Destileria Ate</t>
  </si>
  <si>
    <t>Cartavio Run Company S.A.C.</t>
  </si>
  <si>
    <t xml:space="preserve">Calle Sta. Cecilia #150 </t>
  </si>
  <si>
    <t>RPC 949336516</t>
  </si>
  <si>
    <t>Gloria Almacén Ate</t>
  </si>
  <si>
    <t>Av. Nicolas Ayllon #2314 - 2290- 2362</t>
  </si>
  <si>
    <t>#563782 / 326-7088</t>
  </si>
  <si>
    <t>hcalderona@gloria.com.pe, varambulo@grupogloria.com</t>
  </si>
  <si>
    <t xml:space="preserve">Av. Domingo Mariscal Nieto #359 </t>
  </si>
  <si>
    <t>#563779</t>
  </si>
  <si>
    <t xml:space="preserve">Herbert Calderón Alemán </t>
  </si>
  <si>
    <t>hcalderona@gloria.com.pe</t>
  </si>
  <si>
    <t>Gloria Deprodeca Ate</t>
  </si>
  <si>
    <t>Deprodeca S.A.C</t>
  </si>
  <si>
    <t xml:space="preserve">Av. Industrial #129  </t>
  </si>
  <si>
    <t>Herbert Calderón Alemán</t>
  </si>
  <si>
    <t>Layconsa</t>
  </si>
  <si>
    <t>Lápices y Conexos S.A.</t>
  </si>
  <si>
    <t>Av. Nicolas Ayllon #2230</t>
  </si>
  <si>
    <t>618-4200 (2900) / #283472</t>
  </si>
  <si>
    <t>Marathon Almacén Ate</t>
  </si>
  <si>
    <t>Calle Galvani #392</t>
  </si>
  <si>
    <t>Marathon Santa Anita</t>
  </si>
  <si>
    <t>Av. Carretera Central #111 2do. Nivel Tienda 14B- B037-2039 C.C. Mall Aventura Santa Anita</t>
  </si>
  <si>
    <t>Srta. Carla Italia Zanatta Salas</t>
  </si>
  <si>
    <t>Motored</t>
  </si>
  <si>
    <t>Nestle Ate</t>
  </si>
  <si>
    <t>436-4040 (1561) / #945494773 / #945492407</t>
  </si>
  <si>
    <t xml:space="preserve">Ana Urteaga, Carlos Vasquez </t>
  </si>
  <si>
    <t>ana.urteaga@pe.nestle.com
cvasquez@jvresguardo.com.pe</t>
  </si>
  <si>
    <t xml:space="preserve">Nova Ate 1 y 2 </t>
  </si>
  <si>
    <t>Av. Las Torres #453 - 489</t>
  </si>
  <si>
    <t>Maglio Barraza Briceño</t>
  </si>
  <si>
    <t>maglio.barraza@nova.com.pe, max.sanroman@nova.com.pe</t>
  </si>
  <si>
    <t>Pepsico Santa Anita</t>
  </si>
  <si>
    <t>#556257 / 713-3100(3212)</t>
  </si>
  <si>
    <t>Provejec Ate</t>
  </si>
  <si>
    <t>Calle Los Talladores #446</t>
  </si>
  <si>
    <t xml:space="preserve">628-1976 (209) / RPC 989224433 </t>
  </si>
  <si>
    <t>David Bazán Velasco</t>
  </si>
  <si>
    <t>gerencia@provejec.com</t>
  </si>
  <si>
    <t>Quad Grafic Almacén</t>
  </si>
  <si>
    <t>Quad/Graphics Peru S.A.</t>
  </si>
  <si>
    <t>Av. Bolognesi #501</t>
  </si>
  <si>
    <t xml:space="preserve">142*8561 </t>
  </si>
  <si>
    <t>Sr.  Alvaro Postigo Salas</t>
  </si>
  <si>
    <t>alvaro.postigo@qg.com</t>
  </si>
  <si>
    <t>Quad Graphics</t>
  </si>
  <si>
    <t>Av. Los Frutales #344 Urb.El Artesano.</t>
  </si>
  <si>
    <t>Reicolite</t>
  </si>
  <si>
    <t>Reicolite Peruana S.A.</t>
  </si>
  <si>
    <t>Prolongación Mariscal Nieto #376 Urb. Los Sauces</t>
  </si>
  <si>
    <t>326-0236 (228)</t>
  </si>
  <si>
    <t>Antonio Machado</t>
  </si>
  <si>
    <t>amachado@reicolite.com</t>
  </si>
  <si>
    <t>Calle Los Claveles #152</t>
  </si>
  <si>
    <t>606*3019</t>
  </si>
  <si>
    <t>Sinomaq Ate</t>
  </si>
  <si>
    <t xml:space="preserve">Av. Evitamiento #1680 </t>
  </si>
  <si>
    <t>RPC 940482855</t>
  </si>
  <si>
    <t>Sinomaq Ayllon</t>
  </si>
  <si>
    <t>Av. Nicolas Ayllon #2355</t>
  </si>
  <si>
    <t>RPC 994725096</t>
  </si>
  <si>
    <t>Soraya</t>
  </si>
  <si>
    <t>Soraya S.A.C.</t>
  </si>
  <si>
    <t xml:space="preserve">Av. Los Castillos #301 </t>
  </si>
  <si>
    <t>818*682</t>
  </si>
  <si>
    <t>Southern Ate</t>
  </si>
  <si>
    <t>Av. Nicolás Ayllón #1942</t>
  </si>
  <si>
    <t xml:space="preserve">Luis Sotelo </t>
  </si>
  <si>
    <t>Lsotelo@southernperu.com.pe</t>
  </si>
  <si>
    <t>Textil San Ramón / Algodonera</t>
  </si>
  <si>
    <t>Textil San Ramon S.A.</t>
  </si>
  <si>
    <t>Av. Eloy Ureta #226</t>
  </si>
  <si>
    <t xml:space="preserve">José Chirinos, Cesar Adanaque                                          </t>
  </si>
  <si>
    <t>jchirinos@tsr.com.pe, cesareduardo-76@hotmail.com</t>
  </si>
  <si>
    <t>Av. Sta. Rosa #390 con Av. Sta. María</t>
  </si>
  <si>
    <t>418*5672/ 823*174</t>
  </si>
  <si>
    <t xml:space="preserve">David Lagomarsino </t>
  </si>
  <si>
    <t>Unimaq Ate</t>
  </si>
  <si>
    <t>Unimaq S.A.</t>
  </si>
  <si>
    <t xml:space="preserve">Calle Sta. Ines #270  </t>
  </si>
  <si>
    <t>412*3893/ 623*9785/ 202-1491</t>
  </si>
  <si>
    <t>Juan La Serna</t>
  </si>
  <si>
    <t>jlaserna@unimaq.com.pe</t>
  </si>
  <si>
    <t>Corporación de Industrias Plásticas S.A.</t>
  </si>
  <si>
    <t xml:space="preserve">Av. Los Frutales #419 </t>
  </si>
  <si>
    <t>811*6319/ 3134200 (4214 - 4227)</t>
  </si>
  <si>
    <t xml:space="preserve"> Carlos Private, becqer Garcia, francisco rodriguez</t>
  </si>
  <si>
    <t>cprivat@cipsa.com.pe
bgarcia@cipsa.com.pe,
frodriguez@cipsa.com.pe</t>
  </si>
  <si>
    <t>Yichang Nicolás Ayllón 1450</t>
  </si>
  <si>
    <t>Av. Nicolas Ayllon #1450</t>
  </si>
  <si>
    <t>#988512801</t>
  </si>
  <si>
    <t>Roberto Cadow, Roberto Quispe Pezo</t>
  </si>
  <si>
    <t>roberto_cadow@yichang.com.pe, roberto_quispe@yichang.com.pe</t>
  </si>
  <si>
    <t>Yichang Nicolás Ayllón 1711</t>
  </si>
  <si>
    <t>Av. Nicolas Ayllon #1711</t>
  </si>
  <si>
    <t>#988510177</t>
  </si>
  <si>
    <t>roberto_quispe@yichang.com.pe, roberto_cadow@yichang.com.pe</t>
  </si>
  <si>
    <t>Corporación Peruana de Productos Químicos S.A.</t>
  </si>
  <si>
    <t>Pepsico Alimentos Perú S.A.</t>
  </si>
  <si>
    <t>N3</t>
  </si>
  <si>
    <t>Ajinomoto Planta</t>
  </si>
  <si>
    <t>Ajinomoto del Perú S.A.</t>
  </si>
  <si>
    <t>Av. Néstor Gambeta #7003 Urb. Industrial Oquendo</t>
  </si>
  <si>
    <t>577-0033 (5615) / #548603</t>
  </si>
  <si>
    <t>Alsa Oquendo</t>
  </si>
  <si>
    <t>Almacenes Latinoamericanos S.A.</t>
  </si>
  <si>
    <t>Av. Néstor Gambeta km. 8.5 Oquendo S/N</t>
  </si>
  <si>
    <t>Ausa Oquendo</t>
  </si>
  <si>
    <t>Av. Oquendo Mz. RH Lt. #01, #02 y #03</t>
  </si>
  <si>
    <t>400*8910</t>
  </si>
  <si>
    <t>Julio Campos</t>
  </si>
  <si>
    <t>Av. Néstor Gambeta Km. 11.5</t>
  </si>
  <si>
    <t>Ventanilla</t>
  </si>
  <si>
    <t>Cusa Oquendo</t>
  </si>
  <si>
    <t>Calle 2 S/N Ex fundo Km. 9.7 Sección 9 Oquendo</t>
  </si>
  <si>
    <t>Cusa Ventanilla</t>
  </si>
  <si>
    <t>Av. Revolucion #902</t>
  </si>
  <si>
    <t>Dinet Perú S.A.</t>
  </si>
  <si>
    <t>Fargoline</t>
  </si>
  <si>
    <t>Complejo de Servicios Logisticos Fargoline S.A.</t>
  </si>
  <si>
    <t>Av. Nestor Gambeta Km- 10</t>
  </si>
  <si>
    <t xml:space="preserve"> 311-4100 (804-803) / 130*5377 </t>
  </si>
  <si>
    <t>Elio Díaz Salazar</t>
  </si>
  <si>
    <t>ediaz@fargoline.com.pe</t>
  </si>
  <si>
    <t>Fadesa</t>
  </si>
  <si>
    <t>Funvesa Callao</t>
  </si>
  <si>
    <t>Fundición Ventanilla S.A.</t>
  </si>
  <si>
    <t>Calle 9 #222 Urb. Industrial Oquendo</t>
  </si>
  <si>
    <t>115*7776 / 115*8745</t>
  </si>
  <si>
    <t xml:space="preserve">Gerardo Ponce de León Ramos, </t>
  </si>
  <si>
    <t xml:space="preserve">seguridad@funvesa.com.pe, </t>
  </si>
  <si>
    <t>Lan Perú S.A.</t>
  </si>
  <si>
    <t>Linde Gas Perú S.A.</t>
  </si>
  <si>
    <t>Zona Industrial Oquendo Calle 9 Mz IK Lt 5</t>
  </si>
  <si>
    <t>RPC 989232978 / 577-0271</t>
  </si>
  <si>
    <t>Walter Contreras</t>
  </si>
  <si>
    <t>walter.contreras@linde.com</t>
  </si>
  <si>
    <t>Peru Rail S.A.</t>
  </si>
  <si>
    <t>Pesquera Diamante</t>
  </si>
  <si>
    <t>Pesquera Diamante S.A.</t>
  </si>
  <si>
    <t xml:space="preserve">gvieyra@diamante.com.pe        </t>
  </si>
  <si>
    <t>Procables Gambeta</t>
  </si>
  <si>
    <t>Procables S.A.</t>
  </si>
  <si>
    <t>Av. Oquendo #5580</t>
  </si>
  <si>
    <t>Prodac</t>
  </si>
  <si>
    <t>Av. Néstor Gambeta #6429</t>
  </si>
  <si>
    <t>Renasa</t>
  </si>
  <si>
    <t>Reactivos Nacionales S.A</t>
  </si>
  <si>
    <t>127*4501</t>
  </si>
  <si>
    <t>Oscar Macha</t>
  </si>
  <si>
    <t>omacha@renasa.com.pe</t>
  </si>
  <si>
    <t>SDF Callao</t>
  </si>
  <si>
    <t>Sudamericana de Fibras S.A.</t>
  </si>
  <si>
    <t xml:space="preserve">Av. Néstor Gambetta #6815 </t>
  </si>
  <si>
    <t>Alfonso Monzón Acuña</t>
  </si>
  <si>
    <t>amonzon@sdef.com</t>
  </si>
  <si>
    <t>Calle 9 #280 Urb. Industrial Oquendo</t>
  </si>
  <si>
    <t>Sulcosa Ventanilla</t>
  </si>
  <si>
    <t>Sulfato de Cobre S.A.</t>
  </si>
  <si>
    <t>Alonso de Molina #247 Zona Industrial</t>
  </si>
  <si>
    <t>553-7003 (34) / RPC 989409658</t>
  </si>
  <si>
    <t>429*2795</t>
  </si>
  <si>
    <t>429*3153</t>
  </si>
  <si>
    <t>Toyota del Perú S.A.</t>
  </si>
  <si>
    <t>Zinsa</t>
  </si>
  <si>
    <t>Zinc Industrias Nacionales S.A.</t>
  </si>
  <si>
    <t>Av. Néstor Gambeta #9053 Fundo Oquendo</t>
  </si>
  <si>
    <t>S2</t>
  </si>
  <si>
    <t>Constructora Aesa S.A.C.</t>
  </si>
  <si>
    <t>Castor Villa Maria</t>
  </si>
  <si>
    <t>Celima V.E.S</t>
  </si>
  <si>
    <t>Calle San Francisco Mz B Parcela 5</t>
  </si>
  <si>
    <t>CI Internacional San Borja</t>
  </si>
  <si>
    <t>Clínica Miraflores</t>
  </si>
  <si>
    <t>Clinica Miraflores S.A.C.</t>
  </si>
  <si>
    <t>Av. José Antonio Encinas #141, Cdra. 18 Benavides</t>
  </si>
  <si>
    <t xml:space="preserve">Cecilia Costa , Marisa Galindo </t>
  </si>
  <si>
    <t xml:space="preserve">Av. Las Palmas Lote 15 Urb. Las Palmas </t>
  </si>
  <si>
    <t>Mz. Ñ Lt O7 Antigua Panamericana Sur Km.19.5</t>
  </si>
  <si>
    <t>636*4835</t>
  </si>
  <si>
    <t>Aurelio García</t>
  </si>
  <si>
    <t>supervisor.seguridadves@dinet.com.pe</t>
  </si>
  <si>
    <t>Dinet Villa El Salvador</t>
  </si>
  <si>
    <t>405*6763</t>
  </si>
  <si>
    <t>Divino Niño</t>
  </si>
  <si>
    <t>Asociacion Civil Divino Niño Jesus</t>
  </si>
  <si>
    <t>Av. Víctor Castro Iglesias S/N cuadra 02 - Ciudad de Niño.</t>
  </si>
  <si>
    <t xml:space="preserve">715-8651 </t>
  </si>
  <si>
    <t xml:space="preserve">Ing. Alberto Lazo </t>
  </si>
  <si>
    <t>albertolazo@divinoninoperu.org</t>
  </si>
  <si>
    <t xml:space="preserve">Esika Marsano </t>
  </si>
  <si>
    <t>Av. Tomas Marzano #3707</t>
  </si>
  <si>
    <t>#593525</t>
  </si>
  <si>
    <t>Mayolen Díaz</t>
  </si>
  <si>
    <t>eclimasur@pe.belcorp.biz</t>
  </si>
  <si>
    <t>G&amp;M Benavides</t>
  </si>
  <si>
    <t>Av. A. Benavides #2650</t>
  </si>
  <si>
    <t>*465425</t>
  </si>
  <si>
    <t>Sthefany Rodríguez</t>
  </si>
  <si>
    <t>srodriguez@gym.com.pe</t>
  </si>
  <si>
    <t>Gloria Benavides</t>
  </si>
  <si>
    <t>#942177500</t>
  </si>
  <si>
    <t>Aldo Carnero</t>
  </si>
  <si>
    <t>aldo.carnero@centro.edu.pe</t>
  </si>
  <si>
    <t>ISB Pasos Caminos del Inca</t>
  </si>
  <si>
    <t xml:space="preserve">Cooperativa Las Vertientes Mz K1 Lote 1 Calle 17 </t>
  </si>
  <si>
    <t>Marathon Primavera</t>
  </si>
  <si>
    <t>Av. Aviación #3630 Urb Limatambo</t>
  </si>
  <si>
    <t>2243020 (tienda)</t>
  </si>
  <si>
    <t>Eduardo Sotomayor</t>
  </si>
  <si>
    <t>esotomayor@aseyco.com.pe</t>
  </si>
  <si>
    <t>Marcobre San Juan de Miraflores</t>
  </si>
  <si>
    <t>Marcobre S.A.C.</t>
  </si>
  <si>
    <t>Calle Ayabaca Mz.B Lte. #9</t>
  </si>
  <si>
    <t> RPC 949147208</t>
  </si>
  <si>
    <t>Josue Melgarejo Rivera</t>
  </si>
  <si>
    <t>josue.melgarejo@marcobre.com</t>
  </si>
  <si>
    <t>*500608</t>
  </si>
  <si>
    <t>Oswaldo Pardo</t>
  </si>
  <si>
    <t>opardo@ripley.com.pe</t>
  </si>
  <si>
    <t>Rosen Chacarilla</t>
  </si>
  <si>
    <t>Av. Solidaridad Mz. G2 Lote 4 Parque Industrial</t>
  </si>
  <si>
    <t>202-9527 (243)</t>
  </si>
  <si>
    <t>Gustavo Mauricio</t>
  </si>
  <si>
    <t>gustavo.mauricio@rosen-corp.com, enrique.berrocal@rosen-corp.com</t>
  </si>
  <si>
    <t>Av. El Sol Lt 4 Asc. Agropecuaria Villa Rica</t>
  </si>
  <si>
    <t>Panamericana Sur Antigua Km.20.2 Mz Ñ Lote 2 Coop. Las Vertientes de VES</t>
  </si>
  <si>
    <t>SKC V.E.S</t>
  </si>
  <si>
    <t>Sole Benavides</t>
  </si>
  <si>
    <t>Av. Benavidez #2412</t>
  </si>
  <si>
    <t>126*4290</t>
  </si>
  <si>
    <t>Carlos Lora</t>
  </si>
  <si>
    <t>clora@metusa.com</t>
  </si>
  <si>
    <t>UP Benavides</t>
  </si>
  <si>
    <t>Universidad del Pacifico</t>
  </si>
  <si>
    <t>Av. Benavides #1657</t>
  </si>
  <si>
    <t>Yván Gallo Mendoza</t>
  </si>
  <si>
    <t>gallo_yu@up.edu.pe</t>
  </si>
  <si>
    <t>Calle Morales Duarez #214</t>
  </si>
  <si>
    <t>N1</t>
  </si>
  <si>
    <t>Airtec</t>
  </si>
  <si>
    <t>Airtec S.A.</t>
  </si>
  <si>
    <t xml:space="preserve">Jr. Manuel Arispe #311 </t>
  </si>
  <si>
    <t>RPC 989258700</t>
  </si>
  <si>
    <t>APM Terminals</t>
  </si>
  <si>
    <t>APM Terminals Callao Sociedad</t>
  </si>
  <si>
    <t>Av. Guadalupe s/n</t>
  </si>
  <si>
    <t>122*2967 / 136*1072</t>
  </si>
  <si>
    <t>jose.ordiales@apmterminals.com, Marco.Palomino@apmterminals.com, ricardo.perales@apmterminals.com</t>
  </si>
  <si>
    <t>Celima Callao</t>
  </si>
  <si>
    <t>Av. Argentina #3855</t>
  </si>
  <si>
    <t>Condor Travel Callao</t>
  </si>
  <si>
    <t>Av. El Sol S/N</t>
  </si>
  <si>
    <t>RPC 993506452</t>
  </si>
  <si>
    <t>luis-collantes@condortravel.com</t>
  </si>
  <si>
    <t>Envases Industriales</t>
  </si>
  <si>
    <t>Envases Industriales S.A.</t>
  </si>
  <si>
    <t>Jr. Pichincha #233</t>
  </si>
  <si>
    <t>810*7990 / 613-1111 (116)</t>
  </si>
  <si>
    <t>Alejandro Camacho</t>
  </si>
  <si>
    <t>envasesind@eisa.com.pe</t>
  </si>
  <si>
    <t>Galleta 2</t>
  </si>
  <si>
    <t>Calsa Peru S.A.C.</t>
  </si>
  <si>
    <t>Av. Argentina #1227</t>
  </si>
  <si>
    <t>Guillermo Merizalde Medrano</t>
  </si>
  <si>
    <t>guillermo.merizalde@abmauri.com.pe</t>
  </si>
  <si>
    <t>Haug Callao</t>
  </si>
  <si>
    <t>Av. Argentina #2060</t>
  </si>
  <si>
    <t>RPC 987220815</t>
  </si>
  <si>
    <t xml:space="preserve"> Bruno Pisani</t>
  </si>
  <si>
    <t>bruno.pisani@haug.com.pe</t>
  </si>
  <si>
    <t>Hiraoka Argentina 1</t>
  </si>
  <si>
    <t>Av. Argentina #2172</t>
  </si>
  <si>
    <t>811*7103 /  453-4433</t>
  </si>
  <si>
    <t>Alipio Aquino Huamán</t>
  </si>
  <si>
    <t>alm_callao1@hiraoka.com.pe</t>
  </si>
  <si>
    <t>Hiraoka Argentina 2</t>
  </si>
  <si>
    <t>Av. Argentina #1932</t>
  </si>
  <si>
    <t>839*6801 /  114*3558 / 453-6261</t>
  </si>
  <si>
    <t>Hugo Chilán</t>
  </si>
  <si>
    <t>alm_callao2@hiraoka.com.pe</t>
  </si>
  <si>
    <t>Contralmirante Mora #590</t>
  </si>
  <si>
    <t>Impala Callao</t>
  </si>
  <si>
    <t>Impala Peru S.A.C.</t>
  </si>
  <si>
    <t>Av. Atalaya #313</t>
  </si>
  <si>
    <t>Percy Martel</t>
  </si>
  <si>
    <t>Jr. Miller #176</t>
  </si>
  <si>
    <t>JJC Obra APM</t>
  </si>
  <si>
    <t>Comandante Raigada S/N</t>
  </si>
  <si>
    <t>Konecta</t>
  </si>
  <si>
    <t>Luis Marsano</t>
  </si>
  <si>
    <t>lmarsano@licsa.com.pe</t>
  </si>
  <si>
    <t>Licsa Gambeta</t>
  </si>
  <si>
    <t>Av. Nestor Gambeta #358</t>
  </si>
  <si>
    <t>631*7284</t>
  </si>
  <si>
    <t>Av. Néstor Gambeta #280</t>
  </si>
  <si>
    <t>Logistas</t>
  </si>
  <si>
    <t>Logistas S.A.</t>
  </si>
  <si>
    <t>Av. José Gálvez #1401</t>
  </si>
  <si>
    <t>#392077/ RPC 989078005</t>
  </si>
  <si>
    <t>Marathon Minka</t>
  </si>
  <si>
    <t>Av. Argentina #3093 - Tda. 51</t>
  </si>
  <si>
    <t>Carla Zanatta, Edgar Vergara</t>
  </si>
  <si>
    <t>carla.zanatta@hiperdeporte.pe, evergara@hiperdeporte.pe</t>
  </si>
  <si>
    <t>Pana Argentina/ Pana el Sol</t>
  </si>
  <si>
    <t>Av. Argentina #3698</t>
  </si>
  <si>
    <t>622-3302 (111) / 140*6553</t>
  </si>
  <si>
    <t>Juan Momiy</t>
  </si>
  <si>
    <t>jmomiy@grupopana.com.pe</t>
  </si>
  <si>
    <t xml:space="preserve">Perfumerías Unidas </t>
  </si>
  <si>
    <t>Perfumerias Unidas S.A.</t>
  </si>
  <si>
    <t>Av. Argentina #4006</t>
  </si>
  <si>
    <t>Ripley Minka</t>
  </si>
  <si>
    <t>Av. Argentina #3093</t>
  </si>
  <si>
    <t>Apoyo - 8 / Cochera 8</t>
  </si>
  <si>
    <t>Av. 28 de Julio #1370 San Antonio</t>
  </si>
  <si>
    <t>213-0600 (101)</t>
  </si>
  <si>
    <t>dsegami@apoyopublicaciones.com</t>
  </si>
  <si>
    <t>Apoyo 28 de Julio</t>
  </si>
  <si>
    <t xml:space="preserve">AV. 28 de Julio #1038 </t>
  </si>
  <si>
    <t>Fernando Zavala Muñoz</t>
  </si>
  <si>
    <t>fzavala@institutoapoyo.org.pe</t>
  </si>
  <si>
    <t xml:space="preserve">Estudio Fernández Heraud </t>
  </si>
  <si>
    <t>Fernandez Heraud &amp; Sanchez Abogados S.C.R.L.</t>
  </si>
  <si>
    <t>Av. Independencia #663</t>
  </si>
  <si>
    <t>Olga Silva Berenguel</t>
  </si>
  <si>
    <t>Four Points Miraflores</t>
  </si>
  <si>
    <t>Top Rank Publicidad S.R.L.</t>
  </si>
  <si>
    <t>Dante Alcandré</t>
  </si>
  <si>
    <t>dalcandre@fourpointsmiraflores.com</t>
  </si>
  <si>
    <t>Hiraoka Miraflores</t>
  </si>
  <si>
    <t xml:space="preserve"> Jorge Hiraoka </t>
  </si>
  <si>
    <t>Kraft Miraflores</t>
  </si>
  <si>
    <t>Av. Jorge Chávez #154 Piso 06</t>
  </si>
  <si>
    <t>RPC 989161669</t>
  </si>
  <si>
    <t>Lan Angamos / Lan Cold Import</t>
  </si>
  <si>
    <t>Av. Angamos Oeste #662</t>
  </si>
  <si>
    <t xml:space="preserve">*0013781  </t>
  </si>
  <si>
    <t>Alberto Trinidad, Jorge Bernales</t>
  </si>
  <si>
    <t>alberto.trinidad@lan.com, jorge.bernales@lan.com</t>
  </si>
  <si>
    <t>Lan Centro de Capacitación</t>
  </si>
  <si>
    <t>Av. Arequipa #4005</t>
  </si>
  <si>
    <t>*979430</t>
  </si>
  <si>
    <t>Lan Oficina Principal</t>
  </si>
  <si>
    <t>Av. Pardo #513</t>
  </si>
  <si>
    <t>*0013706 / 213-8370</t>
  </si>
  <si>
    <t>Av 28 de Julio Cruce paseo de la Republica y Fco del Castillo</t>
  </si>
  <si>
    <t>99 816*9277</t>
  </si>
  <si>
    <t>Pauln Grijalba</t>
  </si>
  <si>
    <t>pgrijalba@constructoraaesa.com.pe</t>
  </si>
  <si>
    <t>Quality Cordova</t>
  </si>
  <si>
    <t>Q.P.R. S.A.C.</t>
  </si>
  <si>
    <t>General Córdova #1145</t>
  </si>
  <si>
    <t>Rimac Oficina Miraflores</t>
  </si>
  <si>
    <t>Av Comandante Espinar #689</t>
  </si>
  <si>
    <t>813*6700</t>
  </si>
  <si>
    <t>Rosen Miraflores</t>
  </si>
  <si>
    <t>Av. Paseo de la Republica #5112</t>
  </si>
  <si>
    <t>#256001</t>
  </si>
  <si>
    <t>Kenneth Alvarado</t>
  </si>
  <si>
    <t>thestore.miraflores@rosen-corp.com</t>
  </si>
  <si>
    <t>SSK Miraflores</t>
  </si>
  <si>
    <t>Av. Paseo La Republica #4732</t>
  </si>
  <si>
    <t>RPC 966360968</t>
  </si>
  <si>
    <t>Denisse Ruiz Catacora</t>
  </si>
  <si>
    <t>denisse.ruiz@ssk.com.pe</t>
  </si>
  <si>
    <t>Textimax Miraflores</t>
  </si>
  <si>
    <t xml:space="preserve"> 827*4325 / 7110400   </t>
  </si>
  <si>
    <t>Samuel Revilla Iglesias</t>
  </si>
  <si>
    <t xml:space="preserve">Unibanca </t>
  </si>
  <si>
    <t>Prolongación Arenales #575</t>
  </si>
  <si>
    <t>512-2000 (2190 -2180)  421*2705</t>
  </si>
  <si>
    <t>Compañia Peruana de Medios de Pagos S.A.C.</t>
  </si>
  <si>
    <t>Av. Jose Pardo #831 - 10mo piso</t>
  </si>
  <si>
    <t>Renzo Vidal</t>
  </si>
  <si>
    <t>rvidal@visanet.com.pe</t>
  </si>
  <si>
    <t>606*9901</t>
  </si>
  <si>
    <t>Visanet 3</t>
  </si>
  <si>
    <t>Club Waikiki</t>
  </si>
  <si>
    <t>Av. Circuito de Playas Costa Verde #350</t>
  </si>
  <si>
    <t>445-1149 / 242-9465 / 444-8268</t>
  </si>
  <si>
    <t>Jean Pierre Vásquez</t>
  </si>
  <si>
    <t>TENORIO</t>
  </si>
  <si>
    <t>LOYOLA</t>
  </si>
  <si>
    <t>BENITES</t>
  </si>
  <si>
    <t>HERRERA</t>
  </si>
  <si>
    <t>ZAVALETA</t>
  </si>
  <si>
    <t>Calle Los Plásticos #149, Urb. Vulcano</t>
  </si>
  <si>
    <t xml:space="preserve">RPC 965406492 / 3488431 </t>
  </si>
  <si>
    <t>Manuel Li Quintanilla , Iván Gutiérrez, Raul Llana</t>
  </si>
  <si>
    <t>Av. Javier Prado Este #4200 CC. Jockey Plaza Puesto 153</t>
  </si>
  <si>
    <t>Av. La Molina #115 - Av. Nicolas Ayllon 3130</t>
  </si>
  <si>
    <t>Guillermo Beraum / Walter Ortiz</t>
  </si>
  <si>
    <t>Británico San Miguel</t>
  </si>
  <si>
    <t>Almacenes Santa Clara - Los Claveles</t>
  </si>
  <si>
    <t>Viniball Ate</t>
  </si>
  <si>
    <t>Medifarma Ate</t>
  </si>
  <si>
    <t>Marathon Miraflores</t>
  </si>
  <si>
    <t>Av. Larco # 241</t>
  </si>
  <si>
    <t>Sabrina Mora Carrera</t>
  </si>
  <si>
    <t>sabrina.mora@eqpe.com</t>
  </si>
  <si>
    <t xml:space="preserve">Contilatin </t>
  </si>
  <si>
    <t>Contilatin Peru</t>
  </si>
  <si>
    <t>Aceros y Techos S.A.</t>
  </si>
  <si>
    <t xml:space="preserve">607*7888 / 607*6226 / 430-3162 (213) </t>
  </si>
  <si>
    <t>Cassinelli Villa el Salvador</t>
  </si>
  <si>
    <t>Logística Qulla SAC</t>
  </si>
  <si>
    <t>Coinsa Lurín</t>
  </si>
  <si>
    <t>Curpisco S.J.M</t>
  </si>
  <si>
    <t>Curtiembre La Pisqueña S.A</t>
  </si>
  <si>
    <t>Dinet Sodimac VES</t>
  </si>
  <si>
    <t>G&amp;M Villa el Salvador</t>
  </si>
  <si>
    <t>Inversiones San Borja S.A</t>
  </si>
  <si>
    <t>JJC Planta VES</t>
  </si>
  <si>
    <t>Obrainsa Lurín</t>
  </si>
  <si>
    <t>Rosen V.E.S</t>
  </si>
  <si>
    <t>Rosen Perú S.A</t>
  </si>
  <si>
    <t>SKC Rental  V.E.S</t>
  </si>
  <si>
    <t>SKC Rental SAC</t>
  </si>
  <si>
    <t>SKC Maquinarias SAC</t>
  </si>
  <si>
    <t>Triton VES</t>
  </si>
  <si>
    <t>Triton Trading S.A</t>
  </si>
  <si>
    <t>UPC Estudio 214</t>
  </si>
  <si>
    <t>Ripley Primavera</t>
  </si>
  <si>
    <t>618-8600 (4601)</t>
  </si>
  <si>
    <t>V.E.S</t>
  </si>
  <si>
    <t>AA.HH.Villa Maria del Triunfo Mz. C2 Lote 5 Sector Villa Maria del Triunfo Altura Av Allende cdra.3</t>
  </si>
  <si>
    <t>648*7879</t>
  </si>
  <si>
    <t>Jr. Paita # 111 Zona Industrial</t>
  </si>
  <si>
    <t>276-9000 -276-9315 / 152*3889</t>
  </si>
  <si>
    <t>Edwin Martinez</t>
  </si>
  <si>
    <t>finanzas@curpisco.com</t>
  </si>
  <si>
    <t>636*4826 / 636*4811</t>
  </si>
  <si>
    <t>Calle 3, Lote 11  Urb. Zona Industrial Villa Rica de La Tablada de Lurín</t>
  </si>
  <si>
    <t>Av.Separadora Industrial Mz F1 Lte # 7</t>
  </si>
  <si>
    <t>839*6217 / 719-7547 (114)</t>
  </si>
  <si>
    <t xml:space="preserve">Andrés Zúñiga Vega                              </t>
  </si>
  <si>
    <t>azunigav@lac.com.pe</t>
  </si>
  <si>
    <t>Av. Caminos del Inca Cdra 29 / Mercadere</t>
  </si>
  <si>
    <t>614-1300 (114) / RPC 987545183</t>
  </si>
  <si>
    <t>Herminio Romero Isidro</t>
  </si>
  <si>
    <t>hromero@jjc.com.pe</t>
  </si>
  <si>
    <t xml:space="preserve"> Panamericana Sur Km. Antiguo 25.5</t>
  </si>
  <si>
    <t>Federico Tejeda y Patricia Tejeda Moscoso</t>
  </si>
  <si>
    <t>ftejeda@obrainsa.com.pe, tejedapatricia@obrainsa.com.pe</t>
  </si>
  <si>
    <t>mcastanedac@ripley.com.pe</t>
  </si>
  <si>
    <t>202-9500 (243) / RPC: 949160643</t>
  </si>
  <si>
    <t>gustavo.mauricio@rosen.com.pe</t>
  </si>
  <si>
    <t xml:space="preserve">Mz. Nz-1A Lt. 3 Cooperativa los vertientes </t>
  </si>
  <si>
    <t xml:space="preserve">Luis Gutierrez Guerrero, Angela Morales  </t>
  </si>
  <si>
    <t xml:space="preserve">luis.gutierrez@skcrental.pe, angela.morales@skcrental.pe, </t>
  </si>
  <si>
    <t xml:space="preserve">RPC: 989014090 - 989014094 / 719-4100 (119) </t>
  </si>
  <si>
    <t xml:space="preserve">Pedro Chuquillanqui,Miguel Aliaga , </t>
  </si>
  <si>
    <t>pedro.chuquillanqui@skcmaquinarias.pe, miguel.aliaga@skcmaquinarias.pe</t>
  </si>
  <si>
    <t>Linde Gas Peru</t>
  </si>
  <si>
    <t>Marathon Bellavista</t>
  </si>
  <si>
    <t>jcamposr@ausa.com.pe</t>
  </si>
  <si>
    <t>RPC 989377306</t>
  </si>
  <si>
    <t>percy.martel@impala-wl.com</t>
  </si>
  <si>
    <t xml:space="preserve">RPC 989-232972/ 4402*1299/ 20*1626 (Sup) </t>
  </si>
  <si>
    <t>Walter Contreras, Cynthia Banda</t>
  </si>
  <si>
    <t>walter.contreras@linde.com, cynthia.banda@linde.com</t>
  </si>
  <si>
    <t xml:space="preserve">Carlos Reategui Gonzales, Mauricio Benavides, Carlos Cabezas </t>
  </si>
  <si>
    <t>creategui@logistas.com, mbenavides@cliperu.com, ccabezas@cliperu.com</t>
  </si>
  <si>
    <t>403*5793 (Jefe de tienda)</t>
  </si>
  <si>
    <t>Miguel Castrillon</t>
  </si>
  <si>
    <t>Britanico Pueblo Libre</t>
  </si>
  <si>
    <t>Kraft Venezuela</t>
  </si>
  <si>
    <t>kohermanny@cimatec.com.pe</t>
  </si>
  <si>
    <t xml:space="preserve">Enrique Camarena/ Jorge Bossio Da Silva </t>
  </si>
  <si>
    <t>Carlos Nava</t>
  </si>
  <si>
    <t>cnavas@coinpro.com.pe</t>
  </si>
  <si>
    <t>BCLimacentro@belcorp.biz</t>
  </si>
  <si>
    <t>Natalia Delgado Patinio</t>
  </si>
  <si>
    <t>ndelgado@cinternacional.com.pe</t>
  </si>
  <si>
    <t xml:space="preserve">Carlos Vasquez Chavarri / Ana Urtiaga </t>
  </si>
  <si>
    <t>Victor Deggola/ Miguel Quiñones</t>
  </si>
  <si>
    <t xml:space="preserve">111*8769 </t>
  </si>
  <si>
    <t>991690008 / 6116800 (140) / 991689843</t>
  </si>
  <si>
    <t>Jesús Rospligiosi Torres, Carlos Del Rio</t>
  </si>
  <si>
    <t>seguridad@polinplast.com.pe, cfdelrio@polinplast.com.pe</t>
  </si>
  <si>
    <t>carlos.risco@upc.edu.pe  carlos.lazo@upc.edu.pe</t>
  </si>
  <si>
    <t>CI Medicentro San Isidro</t>
  </si>
  <si>
    <t>Edificio Alto Caral</t>
  </si>
  <si>
    <t>Edificio El Consorcio</t>
  </si>
  <si>
    <t>Edificio Rimac Begonias</t>
  </si>
  <si>
    <t>El Comercio Las Begonias</t>
  </si>
  <si>
    <t>Financiera Javier Prado</t>
  </si>
  <si>
    <t>GMO Prescott</t>
  </si>
  <si>
    <t>Joyeria Ilaria</t>
  </si>
  <si>
    <t xml:space="preserve">Laboratorio Eli Lily </t>
  </si>
  <si>
    <t>Machu Picchu Oficina</t>
  </si>
  <si>
    <t>Survey Rental San Isidro</t>
  </si>
  <si>
    <t>Tasa Recursos Humanos</t>
  </si>
  <si>
    <t>UP Centro de Idiomas</t>
  </si>
  <si>
    <t>UPC San Isidro</t>
  </si>
  <si>
    <t xml:space="preserve">Av. Paseo De La Republica #3058 </t>
  </si>
  <si>
    <t>No Tiene</t>
  </si>
  <si>
    <t>César Chirinos Cubas</t>
  </si>
  <si>
    <t>cchirinos@cinternacional.com.pe</t>
  </si>
  <si>
    <t>9981*2379</t>
  </si>
  <si>
    <t>Eduardo Oda Taninaka</t>
  </si>
  <si>
    <t>eoda@cubica.com.pe</t>
  </si>
  <si>
    <t>Av. Las Begonias #441</t>
  </si>
  <si>
    <t>403*1235</t>
  </si>
  <si>
    <t>Ing. Félix López Pérez</t>
  </si>
  <si>
    <t>flopez@cubica.cpm.pe</t>
  </si>
  <si>
    <t>Av. Begonias #475</t>
  </si>
  <si>
    <t>811*7324</t>
  </si>
  <si>
    <t>Av. Javier Prado Oeste #1390</t>
  </si>
  <si>
    <t>secretariade.gerencia@gmo.com.pe</t>
  </si>
  <si>
    <t>Fernando Martinez</t>
  </si>
  <si>
    <t>fmartinez@libertador.com.pe</t>
  </si>
  <si>
    <t>rcastro@ilariainternational.com</t>
  </si>
  <si>
    <t>Av. Las Begonias #441 Piso 11</t>
  </si>
  <si>
    <t>Manuel Rosello</t>
  </si>
  <si>
    <t xml:space="preserve">mrosello@mpt.com.pe </t>
  </si>
  <si>
    <t>Mayo Agencia de Publicidad</t>
  </si>
  <si>
    <t>Av. Salaverry #2423</t>
  </si>
  <si>
    <t>#945015739</t>
  </si>
  <si>
    <t>Carmen Aburto Coronado</t>
  </si>
  <si>
    <t>Edgar Alcazar Morales</t>
  </si>
  <si>
    <t>edgar.Alcazar@minsur.com</t>
  </si>
  <si>
    <t>Nova Industrial Tools S.A.C</t>
  </si>
  <si>
    <t>Carlos Aviles</t>
  </si>
  <si>
    <t>aviles.a.4@pg.com</t>
  </si>
  <si>
    <t>Leonardo García</t>
  </si>
  <si>
    <t>lgarcia@surveyrental.net</t>
  </si>
  <si>
    <t>Zoila Arriola</t>
  </si>
  <si>
    <t>zarriola@tasa.com.pe</t>
  </si>
  <si>
    <t xml:space="preserve"> Luis Martínez Cartagena</t>
  </si>
  <si>
    <t>Cia. Urbana Montevideo S.A.</t>
  </si>
  <si>
    <t>407*5074 / *234346</t>
  </si>
  <si>
    <t>RPC 954136557</t>
  </si>
  <si>
    <t>Fabrica de envases S.A</t>
  </si>
  <si>
    <t>Marcelo Stipkovic</t>
  </si>
  <si>
    <t>Edificio Plaza Del Sol - Norte -Sur</t>
  </si>
  <si>
    <t>Minsur</t>
  </si>
  <si>
    <t>P&amp;G 4 y 5 Piso Obra Begonias</t>
  </si>
  <si>
    <t xml:space="preserve">Torre Begonias </t>
  </si>
  <si>
    <t>Jesús María</t>
  </si>
  <si>
    <t>Calle Derteano #144</t>
  </si>
  <si>
    <t>Los Nardos #1018</t>
  </si>
  <si>
    <t>Av. Las Begonias #409</t>
  </si>
  <si>
    <t>#846836/ 3116500 (3670)</t>
  </si>
  <si>
    <t>205-4320 (3702)/   RPC 993503620</t>
  </si>
  <si>
    <t>Av. Guillermo Prescott #242</t>
  </si>
  <si>
    <t>440-4600 (4101)/ #084086</t>
  </si>
  <si>
    <t>Las Begonias #450</t>
  </si>
  <si>
    <t xml:space="preserve">201-5000 / RPC 962382419/ Sup. Erick 141*3539 </t>
  </si>
  <si>
    <t>Ideas Aplicadas S.A.</t>
  </si>
  <si>
    <t>Av. 2 de Mayo #308</t>
  </si>
  <si>
    <t xml:space="preserve"> 512-3530 (216)</t>
  </si>
  <si>
    <t>Rossana Castro Ugarelli</t>
  </si>
  <si>
    <t>Eli Lilly Interamerica Inc Suc.</t>
  </si>
  <si>
    <t>712-6400 (400)</t>
  </si>
  <si>
    <t>Av. Prescott #226</t>
  </si>
  <si>
    <t>Las Begonias #441 Of. 338</t>
  </si>
  <si>
    <t>Av. Las Begonias #244</t>
  </si>
  <si>
    <t>215-3360</t>
  </si>
  <si>
    <t>Survey Rental &amp; Sales S.A.C.</t>
  </si>
  <si>
    <t>Av. Dos de Mayo #1664</t>
  </si>
  <si>
    <t>204-6430 anexo (226)</t>
  </si>
  <si>
    <t>Calle Begonias #552, Piso 9</t>
  </si>
  <si>
    <t xml:space="preserve">Jose Rios Sanchez                 </t>
  </si>
  <si>
    <t>Av. G. Prescott #333</t>
  </si>
  <si>
    <t>Av. Salaverry #2255</t>
  </si>
  <si>
    <t>Carlos lazo</t>
  </si>
  <si>
    <t>carlos.lazo@upc.edu.pe</t>
  </si>
  <si>
    <t>S.J.M</t>
  </si>
  <si>
    <t>V.M.T</t>
  </si>
  <si>
    <t>AFP Profuturo S.A</t>
  </si>
  <si>
    <t>Digitex Perú S.A.C</t>
  </si>
  <si>
    <t>Editorial El Comercio S.A.</t>
  </si>
  <si>
    <t>Empresa Periodistica Nacional S.A</t>
  </si>
  <si>
    <t>Hiper Deporte S.A.C</t>
  </si>
  <si>
    <t>Logística del Pacífico S.A.C.</t>
  </si>
  <si>
    <t>Lucky S.A.C</t>
  </si>
  <si>
    <t>Motored S.A</t>
  </si>
  <si>
    <t>Provejec S.A.C</t>
  </si>
  <si>
    <t>Reciclamax  Eco Verde</t>
  </si>
  <si>
    <t>Schlumberger del Perú S.A</t>
  </si>
  <si>
    <t>Snacks América Latina S.R.L</t>
  </si>
  <si>
    <t>Tecnológica de Alimentos S.A</t>
  </si>
  <si>
    <t>Vidriería 28 de Julio S.A.C</t>
  </si>
  <si>
    <t>Apoyo 12</t>
  </si>
  <si>
    <t xml:space="preserve">Apoyo 2 y 9 </t>
  </si>
  <si>
    <t>Apoyo 3</t>
  </si>
  <si>
    <t>Apoyo 6 y 10</t>
  </si>
  <si>
    <t>Instituto Cultural Peruano Británico</t>
  </si>
  <si>
    <t>Británico SJL</t>
  </si>
  <si>
    <t>Británico Lima</t>
  </si>
  <si>
    <t>Británico Surco</t>
  </si>
  <si>
    <t>Británico San Isidro</t>
  </si>
  <si>
    <t>Británico Sede Central</t>
  </si>
  <si>
    <t>Ferreyros S.A</t>
  </si>
  <si>
    <t>Guardianía Gloria La Planicie</t>
  </si>
  <si>
    <t>Logistica Integral Callao S.A</t>
  </si>
  <si>
    <t>Lucky La Victoria</t>
  </si>
  <si>
    <t>Productos de Acero Cassado S.A Prodac S.A</t>
  </si>
  <si>
    <t>R. Buenaventura La Planicie</t>
  </si>
  <si>
    <t>Sinomaq S.A</t>
  </si>
  <si>
    <t>SMA Mall Bellavista</t>
  </si>
  <si>
    <t>ccanzio@cinternacional.com.pe</t>
  </si>
  <si>
    <t>146*5566 / 146*5139 / 146*5481 / 146*5575</t>
  </si>
  <si>
    <t>ccortez@britanico.edu.pe, lcampos@britanico.edu.pe</t>
  </si>
  <si>
    <t>Arq. Carolina Polanco</t>
  </si>
  <si>
    <t>cpolanco@calaminon.com</t>
  </si>
  <si>
    <t>javier.g.canales@basf.com</t>
  </si>
  <si>
    <t>thestore.chacarilla@rosen-corp.com</t>
  </si>
  <si>
    <t>Calle 8 Mz1 Lt 1A Coop. Agraria Las Bertientes</t>
  </si>
  <si>
    <t>Ricardo Bustamante</t>
  </si>
  <si>
    <t>830*6524</t>
  </si>
  <si>
    <t>Martha Diaz Jauregui</t>
  </si>
  <si>
    <t>surco@britanico.edu.pe</t>
  </si>
  <si>
    <t>Guardianía Gloria Bailetti</t>
  </si>
  <si>
    <t>Guardianía Gloria Las Orquideas</t>
  </si>
  <si>
    <t xml:space="preserve">Guardianía Terreno Roxfarma </t>
  </si>
  <si>
    <t>J&amp;V Resguardo SAC</t>
  </si>
  <si>
    <t>430-2182  827*4666</t>
  </si>
  <si>
    <t>Rafael Aliaga</t>
  </si>
  <si>
    <t>rpacheco@gloria.com.pe</t>
  </si>
  <si>
    <t>#976945311</t>
  </si>
  <si>
    <t>Christian Nakaime</t>
  </si>
  <si>
    <t>Mz. G, Lt. M4, Gerardo Hunger, Chacra Cerro</t>
  </si>
  <si>
    <t>#989007856</t>
  </si>
  <si>
    <t>Carlos Cortez Tapia</t>
  </si>
  <si>
    <t>ccortez@britanico.edu.pe</t>
  </si>
  <si>
    <t>SMA Mall Santa Anita</t>
  </si>
  <si>
    <t>#961933640</t>
  </si>
  <si>
    <t>Yutfiri Angulo Ccari</t>
  </si>
  <si>
    <t>Estefanía Ricci, Sebastián Fiestas</t>
  </si>
  <si>
    <t>Carlos Risco Macedo</t>
  </si>
  <si>
    <t>146*5394 / 146*4875 / 146*5362</t>
  </si>
  <si>
    <t>pueblolibre@britanico.edu.pe</t>
  </si>
  <si>
    <t>146*6226 / 146*5123</t>
  </si>
  <si>
    <t>lima@britanico.edu.pe</t>
  </si>
  <si>
    <t>Cesar Rivasplata Garcia</t>
  </si>
  <si>
    <t>Edma Ramos Ugarte</t>
  </si>
  <si>
    <t>jsono@montana.com.pe</t>
  </si>
  <si>
    <t>Británico Camacho</t>
  </si>
  <si>
    <t>GMD Republica de Panamá</t>
  </si>
  <si>
    <t>Augusto Rivera</t>
  </si>
  <si>
    <t>Iruani Fernández</t>
  </si>
  <si>
    <t>146*5002</t>
  </si>
  <si>
    <t>146*4791</t>
  </si>
  <si>
    <t xml:space="preserve">Carretera Cieneguilla, Km. 17, </t>
  </si>
  <si>
    <t xml:space="preserve"> jjohnson@barredamoller.com</t>
  </si>
  <si>
    <t xml:space="preserve">Barco Roda Luis Miguel </t>
  </si>
  <si>
    <t xml:space="preserve">Pedro Brescia Cafferata </t>
  </si>
  <si>
    <t>C.I.P.</t>
  </si>
  <si>
    <t>abriceno@cgiar.org,  cipsecurity@cgiar.org</t>
  </si>
  <si>
    <t>CLI</t>
  </si>
  <si>
    <t>RPM #945740312</t>
  </si>
  <si>
    <t>R. Ichikawa - Domingos  DIA</t>
  </si>
  <si>
    <t>R. Krugger Minsur</t>
  </si>
  <si>
    <t>Guillermo De Filippi</t>
  </si>
  <si>
    <t>Guillermodefilippi@minsur.com</t>
  </si>
  <si>
    <t>Laboratorio Lukoll</t>
  </si>
  <si>
    <t>RPC 989088408</t>
  </si>
  <si>
    <t>835*1558</t>
  </si>
  <si>
    <t>dlagomarcino@medifarma.com.pe</t>
  </si>
  <si>
    <t>631*7941</t>
  </si>
  <si>
    <t>810*1209</t>
  </si>
  <si>
    <t>Cesar Landavere</t>
  </si>
  <si>
    <t>cesar.landavere@comercio.com.pe</t>
  </si>
  <si>
    <t>Supervisor Angeles Vásquez V.</t>
  </si>
  <si>
    <t>Raúl Calderón Saldaña</t>
  </si>
  <si>
    <t>segur.personal@gmail.com</t>
  </si>
  <si>
    <t>Cecilia Canzio</t>
  </si>
  <si>
    <t>#983667259</t>
  </si>
  <si>
    <t>Daniel Loayza</t>
  </si>
  <si>
    <t>dloayza@tp.com.pe</t>
  </si>
  <si>
    <t>#983670521</t>
  </si>
  <si>
    <t>#983671137</t>
  </si>
  <si>
    <t>#983667833</t>
  </si>
  <si>
    <t>#983676863</t>
  </si>
  <si>
    <t>#983677301</t>
  </si>
  <si>
    <t>#282967</t>
  </si>
  <si>
    <t>#983679591</t>
  </si>
  <si>
    <t>#985702172</t>
  </si>
  <si>
    <t>#983677650</t>
  </si>
  <si>
    <t>*786198</t>
  </si>
  <si>
    <t>#983679492</t>
  </si>
  <si>
    <t>#983678873</t>
  </si>
  <si>
    <t>#983679510</t>
  </si>
  <si>
    <t>#983680168</t>
  </si>
  <si>
    <t>#983667092</t>
  </si>
  <si>
    <t>#983676389</t>
  </si>
  <si>
    <t>Supermercados Peruanos S.A</t>
  </si>
  <si>
    <t>Plaza Vea Callao</t>
  </si>
  <si>
    <t xml:space="preserve">Plaza Vea Colonial </t>
  </si>
  <si>
    <t xml:space="preserve">Plaza Vea Brasil </t>
  </si>
  <si>
    <t>Plaza Vea Centro Distribución S.J.M</t>
  </si>
  <si>
    <t>Plaza Vea Izaguirre</t>
  </si>
  <si>
    <t>Ricardo Villena</t>
  </si>
  <si>
    <t>rvillena@qprsac.com.pe</t>
  </si>
  <si>
    <t>César García Salinas</t>
  </si>
  <si>
    <t>403*2180</t>
  </si>
  <si>
    <t>Carlos Rodríguez Banchero</t>
  </si>
  <si>
    <t>supervisor.seguridadnazca@dinet.com.pe</t>
  </si>
  <si>
    <t>Transaltisa</t>
  </si>
  <si>
    <t>Transaltisa S.A.</t>
  </si>
  <si>
    <t>Calle 6 MZ B Lote 5 Urb. Industrial Fundo Oquendo</t>
  </si>
  <si>
    <t>Av. Javier Prado Este #4663</t>
  </si>
  <si>
    <t xml:space="preserve">Roberto Guerra </t>
  </si>
  <si>
    <t>Henry Guerrero</t>
  </si>
  <si>
    <t>hguerrero@15-50.com.pe</t>
  </si>
  <si>
    <t xml:space="preserve"> Carlos Privat</t>
  </si>
  <si>
    <t xml:space="preserve">cprivat@cipsa.com.pe, </t>
  </si>
  <si>
    <t>Av. La Marina #2554</t>
  </si>
  <si>
    <t>Av. Argentina  #3120</t>
  </si>
  <si>
    <t>418*6424</t>
  </si>
  <si>
    <t>Luis Dominguez Barsallo , Jonatta Vaca Nima</t>
  </si>
  <si>
    <t>Robert Gallegos</t>
  </si>
  <si>
    <t>rgallegos@ilendercorp.com</t>
  </si>
  <si>
    <t>Av.Evitamiento #1980</t>
  </si>
  <si>
    <t>Sra. Mercedes Marrujo /                              Sr. Enrique Saavedra</t>
  </si>
  <si>
    <t>mmarrujo@sinomaq.com.pe; esaavedra@sinomaq.com.pe</t>
  </si>
  <si>
    <t>Guisel Rohde</t>
  </si>
  <si>
    <t>Melissa Trujillo Vila</t>
  </si>
  <si>
    <t>mtrujillo@du.com.pe</t>
  </si>
  <si>
    <t>Av. Caminos del Inca #3551</t>
  </si>
  <si>
    <t>gerencia@igf.com.pe, mgalindo@igf.com.pe</t>
  </si>
  <si>
    <t>Av. Aviacion #3630</t>
  </si>
  <si>
    <t>Av. Primavera #345  Chacarilla</t>
  </si>
  <si>
    <t>Calle Concornia Mz. "D" Lte. 31</t>
  </si>
  <si>
    <t>Castañeda Córdova Mitzi</t>
  </si>
  <si>
    <t>Calaminon S.J.L</t>
  </si>
  <si>
    <t>Pasaje Acuña #127</t>
  </si>
  <si>
    <t xml:space="preserve">Av. Manco Capac #1239 </t>
  </si>
  <si>
    <t>Av. Nicolás Arriola #1389</t>
  </si>
  <si>
    <t>Asociacion de Grifos y Estaciones de Sercicio del Perù</t>
  </si>
  <si>
    <t>Av. Pablo Carriquiry # 660</t>
  </si>
  <si>
    <t>719-0109</t>
  </si>
  <si>
    <t>jcruz@calaminon.com, cpolanco@calaminon.com</t>
  </si>
  <si>
    <t>Av. Bolivar #598</t>
  </si>
  <si>
    <t>Jr. Camana  #789</t>
  </si>
  <si>
    <t xml:space="preserve">Jr. Washington #1471 </t>
  </si>
  <si>
    <t>Jiron Callao #329</t>
  </si>
  <si>
    <t>Calle Varela #1672</t>
  </si>
  <si>
    <t>Av. Arica #1263</t>
  </si>
  <si>
    <t>Jr. Paracas #530</t>
  </si>
  <si>
    <t>Av. Gral. Garzón  #1524</t>
  </si>
  <si>
    <t>Av. Rufino Torrico  #981 - cruce con Quilca</t>
  </si>
  <si>
    <t>Av. Arenales #481</t>
  </si>
  <si>
    <t>Sede UPC Ciencias Aplicadas</t>
  </si>
  <si>
    <t>Av. Venezuela #2470</t>
  </si>
  <si>
    <t>Av. Garcilazo de la Vega #1337 Tda. 1001. Plaza Real</t>
  </si>
  <si>
    <t>Av. Venezuela #2580</t>
  </si>
  <si>
    <t>Calle Venancio Avila #1990</t>
  </si>
  <si>
    <t>Av. Wilson #955</t>
  </si>
  <si>
    <t>Av. Paseo de los Andes #970</t>
  </si>
  <si>
    <t xml:space="preserve"> César Lozano</t>
  </si>
  <si>
    <t>Santos Pérez</t>
  </si>
  <si>
    <t>vdeggola@nicoll.com.pe, mquiñonez@nicoll.com.pe</t>
  </si>
  <si>
    <t>cvasquez@jvresguardo.com.pe, ana.urteaga@pe.nestle.com</t>
  </si>
  <si>
    <t>szapata@jjc.com.pe</t>
  </si>
  <si>
    <t>ecamarena@gmd.com.pe, Jbossio@gmd.com.pe</t>
  </si>
  <si>
    <t>Av. Nicolas De Pierola #733</t>
  </si>
  <si>
    <t>AV. 28 de Julio #242</t>
  </si>
  <si>
    <t>Av Arequipa #3495</t>
  </si>
  <si>
    <t>Av. Arequipa #3445</t>
  </si>
  <si>
    <t>Av. Republica de Panama Mz. P #330 / Pasaje Vicuña #240</t>
  </si>
  <si>
    <t>samuel.tourez@diplomatie.gouv.fr</t>
  </si>
  <si>
    <t>Av.  Alcanfores  #290</t>
  </si>
  <si>
    <t>#996822888</t>
  </si>
  <si>
    <t>licett.alba@motored.com.pe
adrian.vizcarra@motored.com.pe</t>
  </si>
  <si>
    <t xml:space="preserve">hcalderona@gloria.com.pe, </t>
  </si>
  <si>
    <t>Miryam Conde Revilla / Maribel Ezpinoza</t>
  </si>
  <si>
    <t>mconde@layconsa.com.pe, mespinoza@layconsa.com.pe</t>
  </si>
  <si>
    <t>Federico Rossel, Miguel Albornoz</t>
  </si>
  <si>
    <t>Miraflores Park Hotel</t>
  </si>
  <si>
    <t>Av. Federico Villarreal #130</t>
  </si>
  <si>
    <t>#998358355</t>
  </si>
  <si>
    <t>MartÍn Rodriguez</t>
  </si>
  <si>
    <t>martin.rodriguez@miraflorespark.com</t>
  </si>
  <si>
    <t>Santa Eulalia</t>
  </si>
  <si>
    <t>Av. Simón Bolivar #390, 392, 394 - Huarochirí</t>
  </si>
  <si>
    <t>Av. Pedro Miotta #110 y #120 ref. cuadra antes de Tecsur.</t>
  </si>
  <si>
    <t>Plaza Vea Higuereta</t>
  </si>
  <si>
    <t>Av.Carlos Izaguirre cruce con Panamericana Norte</t>
  </si>
  <si>
    <t>ECHE</t>
  </si>
  <si>
    <t>Jockey Plaza</t>
  </si>
  <si>
    <t>Administradora Jockey Plaza Shopping Center S.A</t>
  </si>
  <si>
    <t>Enrique Lambruschini Bezold / José Villar Agurto</t>
  </si>
  <si>
    <t>elambruschini@jockey-plaza.com.pe / jvillar@jockey-plaza.com.pe</t>
  </si>
  <si>
    <t>Atento Maquinarias</t>
  </si>
  <si>
    <t>#985177914</t>
  </si>
  <si>
    <t>Av. Maquinarias #6015</t>
  </si>
  <si>
    <t>Av. Argentina  #6380</t>
  </si>
  <si>
    <t>Guardianía Santa Eulalia</t>
  </si>
  <si>
    <t>Conquistadores Hotel &amp;N Suites</t>
  </si>
  <si>
    <t>-</t>
  </si>
  <si>
    <t>marisa@hotelconquistadores.com</t>
  </si>
  <si>
    <t xml:space="preserve">Jr. Lizardo Alzamora #260 </t>
  </si>
  <si>
    <t>Tecno Sanitaria Chilca</t>
  </si>
  <si>
    <t>Panamericana Sur Km 62 Lote B al costado dela Termo Eléctrica</t>
  </si>
  <si>
    <t xml:space="preserve"> 111*5287                                                      127*2992</t>
  </si>
  <si>
    <t>Carlos Kanematsu</t>
  </si>
  <si>
    <t xml:space="preserve">carla.zanatta@hiperdeporte.pe </t>
  </si>
  <si>
    <t>Marathon Open Plaza Angamos</t>
  </si>
  <si>
    <t>Av. Tomás Marzano Cdra. 1</t>
  </si>
  <si>
    <t>Guardianía Raúl Ferrero BBVA</t>
  </si>
  <si>
    <t>jjmunoz@grupobbva.com.pe</t>
  </si>
  <si>
    <t>Duraplast Ate</t>
  </si>
  <si>
    <t>Industrias Plasticas Reunidas S.A.C</t>
  </si>
  <si>
    <t>RPC 981322527</t>
  </si>
  <si>
    <t>Marathon Atocongo</t>
  </si>
  <si>
    <t>RPC 987501578</t>
  </si>
  <si>
    <t>jtmsatocongo@hiperdeporte.pe</t>
  </si>
  <si>
    <t>Av. Circunvalación #1803</t>
  </si>
  <si>
    <t>Av. Nicolas Ayllón #2925</t>
  </si>
  <si>
    <t>Efco Chilca</t>
  </si>
  <si>
    <t>Efco del Perú</t>
  </si>
  <si>
    <t>Panamericana sur km 62 camino Santo Domingo Ollegos</t>
  </si>
  <si>
    <t>Julio Carmelo Pinedo</t>
  </si>
  <si>
    <t>julio.carmelo@efcoforms.com</t>
  </si>
  <si>
    <t>Tecno Sanitaria Sumac Pacha</t>
  </si>
  <si>
    <t>Lote 22 manzana LL Complejo Sumac Pacha Lurin</t>
  </si>
  <si>
    <t>613*2035</t>
  </si>
  <si>
    <t>Av. Javier Prado Este #4200 -  C.C.Jockey Plaza</t>
  </si>
  <si>
    <t>Buenaventura Oficina (Torre Begonias)</t>
  </si>
  <si>
    <t>Calle Las Begonias #443</t>
  </si>
  <si>
    <t>948850134 / (01)4192519</t>
  </si>
  <si>
    <t>Luis Miguel Barco Roda</t>
  </si>
  <si>
    <t>BERNAL</t>
  </si>
  <si>
    <t>Atento Minka</t>
  </si>
  <si>
    <t>651*7953 / 429*6409</t>
  </si>
  <si>
    <t>Protección Personal</t>
  </si>
  <si>
    <t>816*9773</t>
  </si>
  <si>
    <t>Alfredo Lozada / Dante Jaque</t>
  </si>
  <si>
    <t>alozada@protepersa.com.pe  DJaque@protepersa.com.pe</t>
  </si>
  <si>
    <t>Germán Narváez / Claudio Diaz</t>
  </si>
  <si>
    <t>gnarvaez@hansa-aduanas.com.pe, cdiaz@hansa-aduanas.com.pe</t>
  </si>
  <si>
    <t>RPC 991977057/ 991977061</t>
  </si>
  <si>
    <t>RPC 98750326</t>
  </si>
  <si>
    <t xml:space="preserve"># 994097334 </t>
  </si>
  <si>
    <t>RPC 994672727 / 994672742</t>
  </si>
  <si>
    <t>611-2868 (1500) #988503141</t>
  </si>
  <si>
    <t>alluy@mmm.com, dbravo@mmm.com</t>
  </si>
  <si>
    <t>silvana@aai.com.pe                                                                            hugo@aai.com.pe</t>
  </si>
  <si>
    <t>Luigino Fassioli                                                     Marco Antonio Tello Miranda</t>
  </si>
  <si>
    <t xml:space="preserve">lfassioli@aurora.pe                                                                                        mtello@aurora.pe </t>
  </si>
  <si>
    <t>RPC 989636744 / 2013535 (201)</t>
  </si>
  <si>
    <t>alberto.lopez@bata.com</t>
  </si>
  <si>
    <t>127*2239</t>
  </si>
  <si>
    <t>Victor Joya                                                                                                                                               Magda Curi                                                                                   Meche Saavedra</t>
  </si>
  <si>
    <t>*465413 / 990240942</t>
  </si>
  <si>
    <t>630*3734 /254-2098 (01)</t>
  </si>
  <si>
    <t>vjoya@lac.com.pe, magda.curi@lac.com.pe, m_saavedra8@hotmail.com</t>
  </si>
  <si>
    <t>avives@globenatural.com    recepcion@globenatural.com                                                                       czevallos@globenatural.com</t>
  </si>
  <si>
    <t>Av. Larco # 1301 piso 6</t>
  </si>
  <si>
    <t>domenical@herbalife.com, dianad@herbalife.com</t>
  </si>
  <si>
    <t>129*3854</t>
  </si>
  <si>
    <t>RPC 987045858</t>
  </si>
  <si>
    <t>willy.cieza@pepsico.com, agueda.munante@pepsico.com, luis.leandro@pepsico.com</t>
  </si>
  <si>
    <t>rmauricio@crp.pe</t>
  </si>
  <si>
    <t>Karinto S.R.L</t>
  </si>
  <si>
    <t>Pilar Mora                           Giancarlo Paraguay</t>
  </si>
  <si>
    <t>Av. Nestor Gambeta #9065</t>
  </si>
  <si>
    <t>Av. Centenario #1956</t>
  </si>
  <si>
    <t>Av. Bolognesi #550 Urb. Los Ficus</t>
  </si>
  <si>
    <t>Mayo Publicidad</t>
  </si>
  <si>
    <t>Southern Perú Copper Corporation S.A</t>
  </si>
  <si>
    <t>126*0977 / 154*0604 / 614-4900 (2221)</t>
  </si>
  <si>
    <t>grohde@soraya.pe</t>
  </si>
  <si>
    <t>Francisco León, Deny Gutierrez</t>
  </si>
  <si>
    <t>fleon@grupointerforest.pe, dgutierrez@grupointerforest.pe</t>
  </si>
  <si>
    <t xml:space="preserve">RPC 987937416 / 622-3805 </t>
  </si>
  <si>
    <t>I.N.V.T   S.A.C</t>
  </si>
  <si>
    <t>Licett Alba Vaquero, Adrián Vizacarra Castillo</t>
  </si>
  <si>
    <t>RPM #958410574</t>
  </si>
  <si>
    <t>Av. Los Castillos Cuadra 3 Urb. Santa Rosa</t>
  </si>
  <si>
    <t xml:space="preserve"> 418*9822 / 205-3700  (911)</t>
  </si>
  <si>
    <t xml:space="preserve">Av. La Minería S/N </t>
  </si>
  <si>
    <t> #841789/ 2171330(3010 -3011)</t>
  </si>
  <si>
    <t>126*4156/ 326-1234 (607)</t>
  </si>
  <si>
    <t>cecilia_sasaoka@lim.ajinomoto.com, jorge_hanashiro@lim.ajinomoto.com</t>
  </si>
  <si>
    <t>Cecilia Sasaoka Nacada,Jorge Hanashiro</t>
  </si>
  <si>
    <t>145*9860/ 146*5329/ 618-5600 (522)</t>
  </si>
  <si>
    <t>frossel@cusa-chem.com,malbornoz@cusa-chem.com</t>
  </si>
  <si>
    <t>Linde Ventanilla</t>
  </si>
  <si>
    <t>2072270 / 112*5529</t>
  </si>
  <si>
    <t xml:space="preserve">Clariant </t>
  </si>
  <si>
    <t>Clariant Perú S.A.</t>
  </si>
  <si>
    <t>613-7512(212)/ 107*8523/ RPC 987220817</t>
  </si>
  <si>
    <t>Ricardo Villanes Villa, Ysaac Palomino Rodriguez</t>
  </si>
  <si>
    <t>ricardo.villanes@zinsa.com.pe ysaac.palomino@zinsa.com.pe</t>
  </si>
  <si>
    <t>411-3111 / 114*691</t>
  </si>
  <si>
    <t>577-6211(196) 103*258</t>
  </si>
  <si>
    <t>Hernan De La Vega, Gelacio Vieyra</t>
  </si>
  <si>
    <t xml:space="preserve">RPC 989318359/ RPC 984116776 </t>
  </si>
  <si>
    <t>142*5532 / 2055555(620)</t>
  </si>
  <si>
    <t>829*5480 / 5771187(111)</t>
  </si>
  <si>
    <t>RPC 994613736 / 989006608 mtello@prodac</t>
  </si>
  <si>
    <t>625 - 7474(2703)</t>
  </si>
  <si>
    <t>Av. Gambeta #6448 Ex fundo Oquendo</t>
  </si>
  <si>
    <t>Av. Nicolas Ayllon #2925 Local 2</t>
  </si>
  <si>
    <t>cesaralfredo.arcezorrilla@coats.com</t>
  </si>
  <si>
    <t>Herbert Calderón Alemán, Viviana Arambulo Claudia</t>
  </si>
  <si>
    <t>Jr. Camana 917</t>
  </si>
  <si>
    <t>gpiperis@clubnacional.org.pe</t>
  </si>
  <si>
    <t xml:space="preserve">Av. Juan Del Mar y Bernedo #1019 </t>
  </si>
  <si>
    <t># 846879 / 3116500 (4182)</t>
  </si>
  <si>
    <t>Av. Paseo de la República S/N interior 233 CC. Real Plaza</t>
  </si>
  <si>
    <t>nikecivico@nstores.com</t>
  </si>
  <si>
    <t>Cia. Minera Buenaventura S.A.A.</t>
  </si>
  <si>
    <t xml:space="preserve">Av. Victor A. Belaunde #280 </t>
  </si>
  <si>
    <t>Av. Mariscal La Mar #662</t>
  </si>
  <si>
    <t>Calle Ignacio Merino #160 Alt. Cuadra 3 Camino Real</t>
  </si>
  <si>
    <t>Av. Mariscal La Mar Nº 585</t>
  </si>
  <si>
    <t>Cia Minera Quechua S.A.</t>
  </si>
  <si>
    <t>Victor Andres Belaunde Nº 147-Torre Real Nº5-Of. 202</t>
  </si>
  <si>
    <t>Industrias Plasticas Reunidas S.A.C.</t>
  </si>
  <si>
    <t>Carlos Cortez , Rosa Polo Martinez 
Jesús Rey Rodriguez</t>
  </si>
  <si>
    <t>ccortez@britanico.edu.pe;camacho@britanico.edu.com.pe; subjefecamacho@britanico.edu.pe</t>
  </si>
  <si>
    <t>Cassinelli Ate</t>
  </si>
  <si>
    <t>Av. La Molina cuadra 4  parcela 12B</t>
  </si>
  <si>
    <t xml:space="preserve">Carlos Estupiñan </t>
  </si>
  <si>
    <t>cestupinan@rimac.com.pe</t>
  </si>
  <si>
    <t># 951656041- 998194376</t>
  </si>
  <si>
    <t>133*8675-954473527</t>
  </si>
  <si>
    <t xml:space="preserve">Elit de la Madrid </t>
  </si>
  <si>
    <t>emadrid@cubica.com.pe</t>
  </si>
  <si>
    <t>ejbarragan@coinsa.com.pe, bdelcastillo@fopesa.com.pe, jfermi@cartaviorumco.pe</t>
  </si>
  <si>
    <t>Marathon Explorer  Jockey Plaza</t>
  </si>
  <si>
    <t>Av. Javier Prado Este #4200 CC. Jockey Plaza Tda. - Tercera Etapa Tienda 30</t>
  </si>
  <si>
    <t xml:space="preserve">Tubisa Ate </t>
  </si>
  <si>
    <t>Tubisa S.A.</t>
  </si>
  <si>
    <t>Calle : Los Plasticos N° 248</t>
  </si>
  <si>
    <t># 981057117</t>
  </si>
  <si>
    <t>Luis Gutierrez</t>
  </si>
  <si>
    <t>lgutierrez@tubisa.com.pe</t>
  </si>
  <si>
    <t>wortiz@upc.edu.pe, guillermo.vereau@upc.edu.pe</t>
  </si>
  <si>
    <t>RPC 987568481 / 991903971</t>
  </si>
  <si>
    <t>Zulma Rojas Matias</t>
  </si>
  <si>
    <t>srojas@esmetal.com.pe</t>
  </si>
  <si>
    <t>315-7000 (2808) (2807)</t>
  </si>
  <si>
    <t>Av. Los Eucaliptos # 371 Urb. Santa Genoveba</t>
  </si>
  <si>
    <t xml:space="preserve">Harold.Reategui@kuehne-nagel.com                                                       </t>
  </si>
  <si>
    <t>Cristian Roggero</t>
  </si>
  <si>
    <t>cristian.rogero@motored.com.pe; licett.alba@motored.com.pe</t>
  </si>
  <si>
    <t>logistica_equipo@neptuno.pe.e</t>
  </si>
  <si>
    <t>RPC 987205071/ RPC 993559648/ 631*1631/ 813*5834/ 715-7000 (500)</t>
  </si>
  <si>
    <t xml:space="preserve"> jcruz@oppfilmsa.com </t>
  </si>
  <si>
    <t>#956146184 / #956146446</t>
  </si>
  <si>
    <t>Polinsumos Pachacamac</t>
  </si>
  <si>
    <t>Polinsumos S.A.</t>
  </si>
  <si>
    <t>Calle los Fresno Mza. M lote 5 Huertos de Villena</t>
  </si>
  <si>
    <t>146*5004</t>
  </si>
  <si>
    <t>Ronald Aburto Pacheco</t>
  </si>
  <si>
    <t>raburto@polinsumos.com</t>
  </si>
  <si>
    <t>Tubisa Lurin</t>
  </si>
  <si>
    <t>Panamericana Sur Km 30</t>
  </si>
  <si>
    <t>#994081534</t>
  </si>
  <si>
    <t>facero@tubisa.com.pe</t>
  </si>
  <si>
    <t>Tecnologia de Alimentos S.A</t>
  </si>
  <si>
    <t>429*3632</t>
  </si>
  <si>
    <t>Julio Bustamante Lozano</t>
  </si>
  <si>
    <t>jubustamante@tasa.com.pe</t>
  </si>
  <si>
    <t>iruani.fernandez@ricoh-la.com</t>
  </si>
  <si>
    <t>Av. Aviación # 4928 / Pino Silvestre Mz.E Lote 1</t>
  </si>
  <si>
    <t>Calle Villa del Mar # 100 entre almacén Ripley y Saga</t>
  </si>
  <si>
    <t>Juan Carlos Moran</t>
  </si>
  <si>
    <t>jmoran@castor.com.pe</t>
  </si>
  <si>
    <t>Av. Guardia Civil #385 - #471- #467- #475</t>
  </si>
  <si>
    <t>Av. Benavides #1972</t>
  </si>
  <si>
    <t xml:space="preserve">Carlos Sanchez Hualpa        </t>
  </si>
  <si>
    <t>Av. Avenida de los Heroes 985</t>
  </si>
  <si>
    <t>RPC 980663633</t>
  </si>
  <si>
    <t>Cartones Villa Marina S.A.</t>
  </si>
  <si>
    <t>Carretera Pan. Sur Km. 19 mz F lote 2</t>
  </si>
  <si>
    <t>RPC 993509455</t>
  </si>
  <si>
    <t>Beatriz Silva Virhuez</t>
  </si>
  <si>
    <t>beatriz.silva@carvimsa.com</t>
  </si>
  <si>
    <t>242-6327(115)</t>
  </si>
  <si>
    <t>osilva@fhsabogados.com</t>
  </si>
  <si>
    <t>206-1100</t>
  </si>
  <si>
    <t>Av. Petit Thouars #5273</t>
  </si>
  <si>
    <t>811*7589</t>
  </si>
  <si>
    <t>nestor.garido@kraftfoods.com</t>
  </si>
  <si>
    <t xml:space="preserve">Av. Santa Cruz #857 A </t>
  </si>
  <si>
    <t>www.15-50@diseñoestrategico.com.pe</t>
  </si>
  <si>
    <t xml:space="preserve"> 121*2539</t>
  </si>
  <si>
    <t>Av. Oscar R. Benavides N°3866 Urb. El Aguila Bellavista Callao. CC Mall Aventura Plaza Tda. BDGA 1a, A-2000 y A-2002</t>
  </si>
  <si>
    <t>SMA Servicios Medicos Aambulatorios S.A</t>
  </si>
  <si>
    <t xml:space="preserve">Av. Oscar R. Benavides N°3866 Urb. El Aguila Bellavista Callao. CC Mall Aventura Plaza Tda. </t>
  </si>
  <si>
    <t>CIA de Minas Buenaventura S.A.A</t>
  </si>
  <si>
    <t>fpanta@comercio.com.pe</t>
  </si>
  <si>
    <t>Srt. Sergio Leon</t>
  </si>
  <si>
    <t>leon_sergio@lilly.com</t>
  </si>
  <si>
    <t>Carmen.Aburto@mayopublicidad.com</t>
  </si>
  <si>
    <t>Av. Las Begonias #415</t>
  </si>
  <si>
    <t>Av. Bailleti Nº 430</t>
  </si>
  <si>
    <t>Calle Choquehuanca, 1134 - 1160 - 1166</t>
  </si>
  <si>
    <t>Calle El Pedregal 135, La Planicie</t>
  </si>
  <si>
    <t>Calle Marcos Farfan 3384, Independencia</t>
  </si>
  <si>
    <t>Av. Venezuela Nº 2129</t>
  </si>
  <si>
    <t>Av. Raúl Ferrero 157, Lte. 09, Mz. H, La Estancia</t>
  </si>
  <si>
    <t xml:space="preserve">General Clement 111 </t>
  </si>
  <si>
    <t>Av. El  Golf de los Incas Nº 821</t>
  </si>
  <si>
    <t xml:space="preserve">Av. Javier Prado Este Nº  800 </t>
  </si>
  <si>
    <t>Jr. Amador Merino Reyna Nº 511 S.I. (Ex Los Rosales)</t>
  </si>
  <si>
    <t xml:space="preserve">Calle Las Begonias Nº 520                       </t>
  </si>
  <si>
    <t>Corporación Peruana De Productos Químicos</t>
  </si>
  <si>
    <t xml:space="preserve">Calle General Clement Nº 187         </t>
  </si>
  <si>
    <t xml:space="preserve">Calle Alomias Robles Nº  170         </t>
  </si>
  <si>
    <t>Rimac Internacional Compañía De Seguros y Reaseguros</t>
  </si>
  <si>
    <t xml:space="preserve">Calle Nicolas de Rivera Nº 565        </t>
  </si>
  <si>
    <t xml:space="preserve">Calle Miguel Cervantes Nº 247 </t>
  </si>
  <si>
    <t>Calle Las Tipuanas Nº 158</t>
  </si>
  <si>
    <t>Calle Galeón Nº 168 - Chacarilla</t>
  </si>
  <si>
    <t>Av. Velasco Astete 1051, Chacarilla del Estanque</t>
  </si>
  <si>
    <t>Av. Velasco Astete 1041, Chacarilla del Estanque</t>
  </si>
  <si>
    <t>Av. Benavides 777</t>
  </si>
  <si>
    <t>Calle El Montículo 140, La Planicie</t>
  </si>
  <si>
    <t>Calle 13  Nº 187</t>
  </si>
  <si>
    <t>Perú Rail - Orient Express, Señor Carrazett</t>
  </si>
  <si>
    <t>Av. El Corregidor 290, Calle 1, Casa 1</t>
  </si>
  <si>
    <t>Calle Los Cedros Nº 359</t>
  </si>
  <si>
    <t>Av. Los Nogales Nº 374</t>
  </si>
  <si>
    <t>Av. Santa María Nº 176 (4-5 Sta. Cruz)</t>
  </si>
  <si>
    <t>Jr. El Haras 235</t>
  </si>
  <si>
    <t>Av. Carlos Graña 115</t>
  </si>
  <si>
    <t>Ferreyros S.A.A Lima</t>
  </si>
  <si>
    <t>Pontevedra 491, La Estancia, La Rinconada Baja</t>
  </si>
  <si>
    <t>Montebello 430</t>
  </si>
  <si>
    <t xml:space="preserve">Av. Choquehuanca Nº 1134 </t>
  </si>
  <si>
    <t>Av. La Colina  Nº 151</t>
  </si>
  <si>
    <t>Av. La Cuesta 305, Las Casuarinas</t>
  </si>
  <si>
    <t>Av. José Galvez Barrechea Nº 234</t>
  </si>
  <si>
    <t>Av. Pque. Norte Nº 865</t>
  </si>
  <si>
    <t>Av. José Galvez Barrechea Nº 256</t>
  </si>
  <si>
    <t xml:space="preserve"> Calle los Mirlos Nº 256</t>
  </si>
  <si>
    <t xml:space="preserve">Calle Pamplona 170 </t>
  </si>
  <si>
    <t xml:space="preserve">Calle Nueve, 268 Rinconada Baja </t>
  </si>
  <si>
    <t>Fam Belmont</t>
  </si>
  <si>
    <t>Calle Santa Ines 475</t>
  </si>
  <si>
    <t>Machu Picchu Trading S.A.C.</t>
  </si>
  <si>
    <t>Calle El Palmar Nº 130 La Planicie</t>
  </si>
  <si>
    <t>Hiper Deportes SAC.</t>
  </si>
  <si>
    <t>Calle Alfredo Salazar 830</t>
  </si>
  <si>
    <t>Calle Guillermo García García 125</t>
  </si>
  <si>
    <t>Calle Tintoreto Nº 105</t>
  </si>
  <si>
    <t xml:space="preserve">Paz y Bien Lote Nº 196 Casablanca </t>
  </si>
  <si>
    <t>Calle Montecarlo 277, Urb. Sol De La Molina</t>
  </si>
  <si>
    <t>Calle Santa Margarita 285, Int. 601</t>
  </si>
  <si>
    <t>Jr. Incaripac Nº 120</t>
  </si>
  <si>
    <t>Calle Alfredo Salazar Nº 761 - 767</t>
  </si>
  <si>
    <t>Av. Angamos Oeste Nº 105</t>
  </si>
  <si>
    <t>Av. Las Palmeras 428</t>
  </si>
  <si>
    <t>Av. Cerro San Francisco Nº 510 - Las Casuarinas</t>
  </si>
  <si>
    <t>Calle El Melonar 154, Urb. La Aurora</t>
  </si>
  <si>
    <t>Av. Vasco Nuñez de Balboa #610 - #616</t>
  </si>
  <si>
    <t xml:space="preserve">Hugo Cussato, Silvana Inchaustegui.                                               </t>
  </si>
  <si>
    <t>Empresas Comerciales S.A y/o Emcomer S.A</t>
  </si>
  <si>
    <t xml:space="preserve"> Christian Urbina</t>
  </si>
  <si>
    <t xml:space="preserve"> curbina@castor.com.pe </t>
  </si>
  <si>
    <t>carmen.villacorta@colturviajes.com, miguel.velasco@colturperu.com,</t>
  </si>
  <si>
    <t>Corporacion MG S.A.C.</t>
  </si>
  <si>
    <t>444-3172 / 511*98 / 142*1286</t>
  </si>
  <si>
    <t>Rino Calderon</t>
  </si>
  <si>
    <t>Herbalife Larco</t>
  </si>
  <si>
    <t>834*9902</t>
  </si>
  <si>
    <t>pquinones@hpdglass.com, pquinones@hpdcontratistas.com</t>
  </si>
  <si>
    <t>Hiper Deportes SAC</t>
  </si>
  <si>
    <t xml:space="preserve">Nike Larco Mar </t>
  </si>
  <si>
    <t>Av. Malecón de la Reserva 610-142</t>
  </si>
  <si>
    <t>jessica.melgar@nstores.pe, larcomar@nstores.pe</t>
  </si>
  <si>
    <t>Patricia Tejeda Moscoso,                                                          Gary Alejos Arauco</t>
  </si>
  <si>
    <t xml:space="preserve">gary.alejos@obrainsa.com.pe                                                                       patricia.tejeda@obrainsa.com.pe                          </t>
  </si>
  <si>
    <t xml:space="preserve">Radiomar </t>
  </si>
  <si>
    <t>CRP medios y Entretenimientos S.A.C.</t>
  </si>
  <si>
    <t>Schlumberger Chorrillos</t>
  </si>
  <si>
    <t>Av. Santa Anita #611</t>
  </si>
  <si>
    <t xml:space="preserve"> RPM #947979393</t>
  </si>
  <si>
    <t>Paola León</t>
  </si>
  <si>
    <t>pleon01@slb.com</t>
  </si>
  <si>
    <t>Dr.William Vidal Gonzáles,Santos Sanchez</t>
  </si>
  <si>
    <t>Av. Defensores Del Morro 1181</t>
  </si>
  <si>
    <t>622*8743</t>
  </si>
  <si>
    <t>Las Gaviotas 124</t>
  </si>
  <si>
    <t>Av. Los Faisanes # 356</t>
  </si>
  <si>
    <t xml:space="preserve"> RPM # 995814207</t>
  </si>
  <si>
    <t>Av. Canaval y Moreyra #380 Int. #501</t>
  </si>
  <si>
    <t>Av República de Panama #3680 Int. #101</t>
  </si>
  <si>
    <t>Telefónica Moviles</t>
  </si>
  <si>
    <t>Av. Brasil # 1599</t>
  </si>
  <si>
    <t xml:space="preserve">Av. Sáenz Peña 1250 con Av. Guardia Chalaca. </t>
  </si>
  <si>
    <t>Av.  Oscar Benavides (Ex- Colonial) Nº 4929</t>
  </si>
  <si>
    <t>Plaza Vea Comas - Patio de Comidas</t>
  </si>
  <si>
    <t>Av.Tupac Amaru Nº 3860</t>
  </si>
  <si>
    <t>Av. Aviación 5150 Tienda B Urb. Residencial Higuereta</t>
  </si>
  <si>
    <t xml:space="preserve">Plaza Vea Higuereta - Facturacion </t>
  </si>
  <si>
    <t>Plaza Vea San Isidro (Milenia - Ex Metro)</t>
  </si>
  <si>
    <t>Av. Paseo de la República y Canaval y Moreyra</t>
  </si>
  <si>
    <t xml:space="preserve">Av Arica s/n  - Cda 9 </t>
  </si>
  <si>
    <t>Av Canta Callao - Huertos del Naranjal Mz. L  - Lt. 7  S.M.P.</t>
  </si>
  <si>
    <t>Av. Colonial 495</t>
  </si>
  <si>
    <t>Av Gambeta interesección Av. Copacabana</t>
  </si>
  <si>
    <t>Av. Jose Carlos Mariategui 2396</t>
  </si>
  <si>
    <t xml:space="preserve">Av Mexico 2526 </t>
  </si>
  <si>
    <t xml:space="preserve">Av. Prolongación Pedro Miotta  216 </t>
  </si>
  <si>
    <t xml:space="preserve">Rafael Matallana </t>
  </si>
  <si>
    <t>Rafael.Matallana@spsa.com.pe</t>
  </si>
  <si>
    <t>Rafael Matallana</t>
  </si>
  <si>
    <t xml:space="preserve">Telefónica Callao 65 </t>
  </si>
  <si>
    <t>Av. Arequipa Norte 176 - Callao</t>
  </si>
  <si>
    <t>Telefónica EBC California</t>
  </si>
  <si>
    <t>Cerro California - Chosica</t>
  </si>
  <si>
    <t>Lurigancho</t>
  </si>
  <si>
    <t>Telefónica EBC Cieneguilla</t>
  </si>
  <si>
    <t>Km 2 Carretera Huarochiri</t>
  </si>
  <si>
    <t>Telefónica EBC La Milla</t>
  </si>
  <si>
    <t>Cerro La Milla</t>
  </si>
  <si>
    <t>Telefónica EBC La Planicie</t>
  </si>
  <si>
    <t>Cerro La Planicie</t>
  </si>
  <si>
    <t>Telefónica Las Palmeras</t>
  </si>
  <si>
    <t>Av. Las Palmeras 3941 - 3945 Los Olivos</t>
  </si>
  <si>
    <t>Telefónica Los Olivos</t>
  </si>
  <si>
    <t>Telefónica Servicios Comerciales</t>
  </si>
  <si>
    <t>Av. Las Hiedras cuadra 8 S/N</t>
  </si>
  <si>
    <t>Telefónica Mc. Bolivia</t>
  </si>
  <si>
    <t>Av. Bolivia Cdra 3 - Cercado</t>
  </si>
  <si>
    <t>Telefónica Nazca</t>
  </si>
  <si>
    <t>Media Network</t>
  </si>
  <si>
    <t>Jr. Nazca 698 - Jesus Maria</t>
  </si>
  <si>
    <t>Telefónica Nazca - Cochera Pachacutec</t>
  </si>
  <si>
    <t>Jr. Pachacutec 953 - Jesus Maria</t>
  </si>
  <si>
    <t>Telefónica San José</t>
  </si>
  <si>
    <t>Av. Faucett 1950 Urb. San Jose  - Bellavista</t>
  </si>
  <si>
    <t>Telefónica San Martín</t>
  </si>
  <si>
    <t>Av. Nicolas De Pierola 1035 - Cercado</t>
  </si>
  <si>
    <t>Telefónica San Pablo</t>
  </si>
  <si>
    <t>Telefónica Venezuela</t>
  </si>
  <si>
    <t xml:space="preserve">Av. Venezuela 3070 </t>
  </si>
  <si>
    <t>Jr. Washington 1338 - Cercado</t>
  </si>
  <si>
    <t>Telefónica Zarate</t>
  </si>
  <si>
    <t>Esquina Av. Lurigancho y Proceres De La Independencia - S.J.L.</t>
  </si>
  <si>
    <t>Antonio Raymondi 151 Cdra 72 Universitaria - Los Olivos</t>
  </si>
  <si>
    <t>Jr. Esteban Salmon 715 -  Rimac</t>
  </si>
  <si>
    <t>Av. Santa Maria 51 - Frente Grifo Tokio - Km 6.5  Carretera Central - Ate Vitarte</t>
  </si>
  <si>
    <t>#983678601</t>
  </si>
  <si>
    <t>Av. Circunvalación 1675 - San Luis</t>
  </si>
  <si>
    <t>LUKIS</t>
  </si>
  <si>
    <t>Obrainsa San Isidro</t>
  </si>
  <si>
    <t>Obras de Ingenieria S.A.</t>
  </si>
  <si>
    <t>Av. Cavenesias #225, 2do piso</t>
  </si>
  <si>
    <t>#792793</t>
  </si>
  <si>
    <t>Patricia Tejeda</t>
  </si>
  <si>
    <t>patricia.tejeda@obrainsa.com.pe</t>
  </si>
  <si>
    <t>J. SANDOVAL</t>
  </si>
  <si>
    <t>Urbanova Inmobiliaria</t>
  </si>
  <si>
    <t>Chinalco Callao</t>
  </si>
  <si>
    <t>amarroquin@chinalco.com.pe</t>
  </si>
  <si>
    <t>Layher Lurin</t>
  </si>
  <si>
    <t>Layher Peru SAC</t>
  </si>
  <si>
    <t>marco.remy@layher.pe</t>
  </si>
  <si>
    <t>Guardianía El Corregidor BBVA</t>
  </si>
  <si>
    <t>Av. El Corregidor 615 - 619</t>
  </si>
  <si>
    <t>Guardianía Gloria Los Viñedos</t>
  </si>
  <si>
    <t>Medifarma Almacen San Luis</t>
  </si>
  <si>
    <t>Calle Raúl Benavides # 315 
 cruce con Mariscal Gamarra</t>
  </si>
  <si>
    <t>Nextel:138*483</t>
  </si>
  <si>
    <t>Calle 9, 485, Monterrico Norte</t>
  </si>
  <si>
    <t>j.RiosSanchez@up.edu.pe, 
m.falconzavala@up.edu.pe</t>
  </si>
  <si>
    <t>ACEVEDO</t>
  </si>
  <si>
    <t>Guardianía Los Castaños Chaclacayo BBVA</t>
  </si>
  <si>
    <t>Calle Los Castaños 176 y Manuel Irigoyen 151</t>
  </si>
  <si>
    <t>Juan José Muñoz</t>
  </si>
  <si>
    <t>Rafael Aliaga Santana</t>
  </si>
  <si>
    <t>Calle Los Viñedos #421, Camacho</t>
  </si>
  <si>
    <t>Calle las Orquideas #340 Valle Sharon</t>
  </si>
  <si>
    <t>Roger Amuruz</t>
  </si>
  <si>
    <t xml:space="preserve">Juan José Muñoz                                                </t>
  </si>
  <si>
    <t xml:space="preserve">Edmundo Reyes Mora </t>
  </si>
  <si>
    <t>Cassinelli San Juan de Miraflores</t>
  </si>
  <si>
    <t>Sanihold S.A.C</t>
  </si>
  <si>
    <t>Andres Cueva Díaz</t>
  </si>
  <si>
    <t>casseguridadvolante@gmail.com</t>
  </si>
  <si>
    <t>Av. Guardia Civil #433</t>
  </si>
  <si>
    <t>Clínica San Borja Nueva Torre</t>
  </si>
  <si>
    <t>Carvimsa</t>
  </si>
  <si>
    <t>Tasa Omega Pucusana</t>
  </si>
  <si>
    <t>Mz X Lt 9 (Se encuentra ubicado en la Ex - Unidad SSK Lurin)</t>
  </si>
  <si>
    <t>Panamericana Sur Km 60.5</t>
  </si>
  <si>
    <t xml:space="preserve">Harold Reategui </t>
  </si>
  <si>
    <t xml:space="preserve">Evelyne Hernández Suárez </t>
  </si>
  <si>
    <t>Miguel Vargas Jaramillo</t>
  </si>
  <si>
    <t>Cristhian Rosas</t>
  </si>
  <si>
    <t>Alfredo Díaz</t>
  </si>
  <si>
    <t xml:space="preserve">Giovanna Rebagliatti Acuña                             </t>
  </si>
  <si>
    <t>Patricia Sattui</t>
  </si>
  <si>
    <t xml:space="preserve">Maritza Laraburre                </t>
  </si>
  <si>
    <t xml:space="preserve">Javier Palacios </t>
  </si>
  <si>
    <t>Marco Remy</t>
  </si>
  <si>
    <t>Fiorella Acero Acuña</t>
  </si>
  <si>
    <t xml:space="preserve">Pilar Mora, Giancarlos Paraguay  </t>
  </si>
  <si>
    <t xml:space="preserve">Carlos Alberto Ramírez Gulberg  </t>
  </si>
  <si>
    <t>José Galindo</t>
  </si>
  <si>
    <t>José Lescano</t>
  </si>
  <si>
    <t>Plummer Clinton</t>
  </si>
  <si>
    <t>Enrique Sotomayor, Vanessa Macco</t>
  </si>
  <si>
    <t xml:space="preserve">Silvana Durand </t>
  </si>
  <si>
    <t>Carlos Alcántara Delgado</t>
  </si>
  <si>
    <t xml:space="preserve"> Jorge Cruz</t>
  </si>
  <si>
    <t xml:space="preserve">Guadalupe Garay, Alindor Serpentegui </t>
  </si>
  <si>
    <t>Carlos Ochoa</t>
  </si>
  <si>
    <t xml:space="preserve">Renzo Quevedo, Oscar Barba,  Walter Sandoval </t>
  </si>
  <si>
    <t>Giovana Quiñones, Piera Quiñónes, Castañeda</t>
  </si>
  <si>
    <t>Bruno Pisani Cabrejos/ Hector Broncano</t>
  </si>
  <si>
    <t>Harold Álvarez Irala</t>
  </si>
  <si>
    <t>Antonio Luján Aguado, Rosa Souza de Ferreyra</t>
  </si>
  <si>
    <t>Diana Segami, Rosmery de la Torre</t>
  </si>
  <si>
    <t>David Lagomarsino</t>
  </si>
  <si>
    <t xml:space="preserve">Sixto Zapata </t>
  </si>
  <si>
    <t>Alejandro Marroquin</t>
  </si>
  <si>
    <t>crosas@cubica.cpm.pe</t>
  </si>
  <si>
    <t>Atento Ate</t>
  </si>
  <si>
    <t>ralarconb@atentoperu.com.pe</t>
  </si>
  <si>
    <t>Mike Llatas Heredia</t>
  </si>
  <si>
    <t>mllatash@atentoperu.com.pe</t>
  </si>
  <si>
    <t>Proyecto Pucusana</t>
  </si>
  <si>
    <t>no tiene</t>
  </si>
  <si>
    <t>Av. Victor Andres Belaunde 177</t>
  </si>
  <si>
    <t>dcastro@amcham.org.pe</t>
  </si>
  <si>
    <t>Castor Surquillo</t>
  </si>
  <si>
    <t>Av. República de Panama #4613</t>
  </si>
  <si>
    <t>Vainsa Camacho</t>
  </si>
  <si>
    <t>Karina Becerra</t>
  </si>
  <si>
    <t>kbecerra@vsi-industrial.com</t>
  </si>
  <si>
    <t>Compañía Minera Antamina</t>
  </si>
  <si>
    <t>mfuentes@antamina.com</t>
  </si>
  <si>
    <t>Transportes Pay Pay</t>
  </si>
  <si>
    <t>Antamina Oficina</t>
  </si>
  <si>
    <t>Pablo Salas</t>
  </si>
  <si>
    <t>lidermanpcasas@liderman.com.pe</t>
  </si>
  <si>
    <t>JJC Reducto</t>
  </si>
  <si>
    <t>Tomas Silva, Carlos Garcia, Jorge Olivos Colchado</t>
  </si>
  <si>
    <t>jolivos@santaclara.com.pe, tsilva@santaclara.com.pe, rchappell@santaclara.com.pe</t>
  </si>
  <si>
    <t>yangulo@sma.cinternacional.com.pe</t>
  </si>
  <si>
    <t>GMO Conquistadores</t>
  </si>
  <si>
    <t>irequena@pe.luxottica.com</t>
  </si>
  <si>
    <t>GMD Oficina</t>
  </si>
  <si>
    <t>Jose Guglierminio,</t>
  </si>
  <si>
    <t>jgugliermino@airtec.pe,seguimiento@airtec.pe</t>
  </si>
  <si>
    <t>Jose Ordiales,Marco Palomino</t>
  </si>
  <si>
    <t xml:space="preserve">RPC 993597241 /  RPC 93597242 /  RPC 993597244 / RPC 993597243 </t>
  </si>
  <si>
    <t>Victor Garcia</t>
  </si>
  <si>
    <t>vgarcia@celima.com.pe</t>
  </si>
  <si>
    <t>Luis Alberto Collantes Carmona</t>
  </si>
  <si>
    <t>RPC 997573307</t>
  </si>
  <si>
    <t>Impala Miller</t>
  </si>
  <si>
    <t xml:space="preserve">RPC 989377595/ RPC 989377479/ RPC 989377168 / 420-0260 (2084)  </t>
  </si>
  <si>
    <t>Jose Antonio Loli Teevin,Cesar Cornejo</t>
  </si>
  <si>
    <t>jloli@jjc.com.pe,ccornejos@jjc.com.pe</t>
  </si>
  <si>
    <t>719-6630</t>
  </si>
  <si>
    <t>Luis Mori , José Benavides Bezenaro</t>
  </si>
  <si>
    <t>jbenavides@perfumeriasunidas.com.pe,lmori@perfumeriasunidas.com.pe</t>
  </si>
  <si>
    <t>610-5100 (8004) / 623*827</t>
  </si>
  <si>
    <t>Telefonica Moviles</t>
  </si>
  <si>
    <t># 985177534</t>
  </si>
  <si>
    <t>MINERA CHINALCO PERU SA</t>
  </si>
  <si>
    <t>Transcorp Industrial SAC</t>
  </si>
  <si>
    <t>Av. Argentina  2316</t>
  </si>
  <si>
    <t># 971332916</t>
  </si>
  <si>
    <t>Fidel Alvite</t>
  </si>
  <si>
    <t>falbitres@tpaypay.com</t>
  </si>
  <si>
    <t>Almcenera Grau</t>
  </si>
  <si>
    <t>Almacenera Grau S.A</t>
  </si>
  <si>
    <t>Av.Argentina 2495</t>
  </si>
  <si>
    <t>622*8718</t>
  </si>
  <si>
    <t>Fernando Obregon</t>
  </si>
  <si>
    <t>fobregon@almaceneragrau.com.pe</t>
  </si>
  <si>
    <t>Geraldina Aliaga/ Angelica Nervi</t>
  </si>
  <si>
    <t>Hugo Carrion Estrada 812*8411</t>
  </si>
  <si>
    <t xml:space="preserve">Av Próceres de la Independencia 1346 </t>
  </si>
  <si>
    <t>Cralos Cortez / Luis Campos</t>
  </si>
  <si>
    <t>Av. Principal Mz C Lte 3 Urb. Campoy Etapa III Malecón Checa</t>
  </si>
  <si>
    <t>Jose Vicente Galarza, Luis Barco</t>
  </si>
  <si>
    <t>vgarcia@celimal.com.pe  casseguridadsjl@gmail.com</t>
  </si>
  <si>
    <t>RPC 99359722/614-0300(3127)</t>
  </si>
  <si>
    <t>Jr. Lampa 357 (Espalda Catedral Lima)</t>
  </si>
  <si>
    <t xml:space="preserve">#957531523 </t>
  </si>
  <si>
    <t>Martha Cazorla</t>
  </si>
  <si>
    <t xml:space="preserve">Av. Jorge Salazar Araoz 171, Santa Catalina </t>
  </si>
  <si>
    <t>#612698 /#216898</t>
  </si>
  <si>
    <t>RPM #947979917 / 814*3618</t>
  </si>
  <si>
    <t>RPM  #989302496</t>
  </si>
  <si>
    <t>RPC 989165511 / 411*6909</t>
  </si>
  <si>
    <t xml:space="preserve">RPC 989118920  / 610-5100 (4953) / 812*1372 RPC 993495300 </t>
  </si>
  <si>
    <t>Scania del Perú S.A</t>
  </si>
  <si>
    <t>#957531469  / RPC 989165511</t>
  </si>
  <si>
    <t>Tecnimotor's La Victoria</t>
  </si>
  <si>
    <t>114*6387</t>
  </si>
  <si>
    <t>Gabriela Corvetto</t>
  </si>
  <si>
    <t>gabriela.corvetto@unilever.com</t>
  </si>
  <si>
    <t>Vencedor SJL</t>
  </si>
  <si>
    <t>610*7114 / 429-6366 anex 311</t>
  </si>
  <si>
    <t>Cesar Lopez Garcia/</t>
  </si>
  <si>
    <t xml:space="preserve">cesar.lopez@flintgrt.com   / jose.fajardo@flintgrt.com           </t>
  </si>
  <si>
    <t>Av. Nicolas de Pierola 1014</t>
  </si>
  <si>
    <t>RPC 989617065</t>
  </si>
  <si>
    <t>Solange Roman Ugaz</t>
  </si>
  <si>
    <t xml:space="preserve">sromanu@grupokonecta.com                   </t>
  </si>
  <si>
    <t>Willy Arizmendi Antonio Bragayrac</t>
  </si>
  <si>
    <t>warizmendi@alsaperu.com.pe .peabragayrac@alsaperu.com.pe</t>
  </si>
  <si>
    <t>jcamposr@ausa.com.pe jarcila@ausa.com.pe</t>
  </si>
  <si>
    <t>Urbanova Ventanilla</t>
  </si>
  <si>
    <t>Urbanova Inmobiliaria S.A</t>
  </si>
  <si>
    <t>646*369 /  #998160353</t>
  </si>
  <si>
    <t xml:space="preserve">Jose Vasquez </t>
  </si>
  <si>
    <t>josevasquez@urbanova.com.pe</t>
  </si>
  <si>
    <t>407*4729 / 411*6845</t>
  </si>
  <si>
    <t>mstipkovic@fadesa.com.pe</t>
  </si>
  <si>
    <t>Milagros Vera</t>
  </si>
  <si>
    <t>mvera@procables.com</t>
  </si>
  <si>
    <t xml:space="preserve">Nihuller Meza, Mario Tello </t>
  </si>
  <si>
    <t>nmeza@prodac.com.pe, mtello@prodac.com.pe</t>
  </si>
  <si>
    <t>Jose Ortega Lita Diaz</t>
  </si>
  <si>
    <t xml:space="preserve"> jose.ortegavargas@clariant.com  alberto.vegavasquez@clariant.com nikolas.gordillo@clariant.com</t>
  </si>
  <si>
    <t>Rafael Ferrand Beltusto Hector Castañeda</t>
  </si>
  <si>
    <t xml:space="preserve">raf@sulcosa.com.pe  </t>
  </si>
  <si>
    <t>TASA PLANTA CALLAO NORTE</t>
  </si>
  <si>
    <t xml:space="preserve">German Arce Pacheco, Julio Bustamante </t>
  </si>
  <si>
    <t>garce@tasa.com.pe ,jubustamante@tasa.com.pe</t>
  </si>
  <si>
    <t>TASA PLANTA CALLAO SUR</t>
  </si>
  <si>
    <t>jefedeseguridad@tasa.com.pe ,jubustamante@tasa.com.pe</t>
  </si>
  <si>
    <t>Geraldin Carrion</t>
  </si>
  <si>
    <t>'gcarriono@transaltisa.com.pe'</t>
  </si>
  <si>
    <t>R. Amuruz, (Sr. Roger Amuruz)</t>
  </si>
  <si>
    <t>RPC 980710926</t>
  </si>
  <si>
    <t>Jaime Lara Ferrand, 993147183</t>
  </si>
  <si>
    <t>jlara@grupoutp.edu.pe</t>
  </si>
  <si>
    <t>R. Antamina, (Sr. Chahuan)</t>
  </si>
  <si>
    <t>Calle El Golf 770. La Planicie</t>
  </si>
  <si>
    <t>107*7220,  107*7377</t>
  </si>
  <si>
    <t>Miguel Angel Felizmer Fuentes B.</t>
  </si>
  <si>
    <t>R. I.P.N. Cieneguilla - NOCHE</t>
  </si>
  <si>
    <t>José Guzman, #653657</t>
  </si>
  <si>
    <t>RPM *512114,                           RPC 987546448</t>
  </si>
  <si>
    <t>alozada@protepersa.com.pe</t>
  </si>
  <si>
    <t>Tecnología De Alimentos S.A.</t>
  </si>
  <si>
    <t>R. Carrazett, Perú Rail,   NOCHE</t>
  </si>
  <si>
    <t>RPM #945121303</t>
  </si>
  <si>
    <t>Eduardo Ferreyra  349-5772</t>
  </si>
  <si>
    <t xml:space="preserve">R. Ciabatti - NOCHE </t>
  </si>
  <si>
    <t>Comindustria</t>
  </si>
  <si>
    <t xml:space="preserve">Fabiola Meza Sugahara RPC 993531909  </t>
  </si>
  <si>
    <t>Jessica Johnson 221-5715</t>
  </si>
  <si>
    <t>R. Ferreyros 1 CFA.  NOCHE</t>
  </si>
  <si>
    <t xml:space="preserve">R. Ferreyros 2 OEB. </t>
  </si>
  <si>
    <t>Fam. Ichikahua</t>
  </si>
  <si>
    <t>Familia Ichikahua</t>
  </si>
  <si>
    <t>JJC. Contratistas Generales S.S.</t>
  </si>
  <si>
    <t>R. Lukoll Chaclacayo NOCHE</t>
  </si>
  <si>
    <t xml:space="preserve"> Lagomarcino Burgos David      816*1701 </t>
  </si>
  <si>
    <t>R. Pachacamac - Otto Kunz,  NOCHE</t>
  </si>
  <si>
    <t>Servicios Generales Saturno SAC.</t>
  </si>
  <si>
    <t>R. Radio Mar - NOCHE</t>
  </si>
  <si>
    <t>rmauricio@crpradio.com.pe</t>
  </si>
  <si>
    <t>R. San Felipe - NOCHE</t>
  </si>
  <si>
    <t>Residencia el Comercio 1</t>
  </si>
  <si>
    <t>Carlos Alberto Ramírez Galder 817*1494</t>
  </si>
  <si>
    <t>625*4171</t>
  </si>
  <si>
    <t>625*3950</t>
  </si>
  <si>
    <t>625*3786</t>
  </si>
  <si>
    <t>Southern Perú Coper Corporation S.A.</t>
  </si>
  <si>
    <t>615*7829 / 122*2977</t>
  </si>
  <si>
    <t>Wilson Bracamosnte (RPC 993573360)</t>
  </si>
  <si>
    <t>Luis Dominguez Barsallo        410*5543</t>
  </si>
  <si>
    <t>134*8700 / 5620361 (118) / 620361 (126)</t>
  </si>
  <si>
    <t>David Chang</t>
  </si>
  <si>
    <t>dch@aqatec.com</t>
  </si>
  <si>
    <t>Telefónica Móviles</t>
  </si>
  <si>
    <t>Roberto Alarcon
#971007509</t>
  </si>
  <si>
    <t>993573561
513-2505</t>
  </si>
  <si>
    <t>146*5014</t>
  </si>
  <si>
    <t>Jose Nuñez Ferreyros
Carlos Cortez Albino</t>
  </si>
  <si>
    <t>sanmiguel@britanico.edu.pe,calbino2@slb.com</t>
  </si>
  <si>
    <t xml:space="preserve">Yumiko Tamashiro   # 969140287 / #942625999
</t>
  </si>
  <si>
    <t>yumiko.tamashiro@sealedair.com</t>
  </si>
  <si>
    <t>Evelyn Victoriano</t>
  </si>
  <si>
    <t>Pedro Ibañez, Sulma rojas</t>
  </si>
  <si>
    <t>pibanez@esmetal.com.pe, srojas@esmetal.com.pe</t>
  </si>
  <si>
    <t>Compañía Good Year del Perú S.A.</t>
  </si>
  <si>
    <t>Jorge Hiraoka, Norma Miyamoto, pablo Flores, Moises Medina</t>
  </si>
  <si>
    <t>RPC 998134470 / RPM #982616995 (Liderman)</t>
  </si>
  <si>
    <t>810*6560 / 711-7000 (7402)</t>
  </si>
  <si>
    <t>114*4693 / 651-4244</t>
  </si>
  <si>
    <t>106*9978</t>
  </si>
  <si>
    <t>RPC  991690050 / RPC 991690008</t>
  </si>
  <si>
    <t>Arnaldo Fernandez Davila</t>
  </si>
  <si>
    <t>415-0500 (211) / RPC 963747965 / RPC 963747967</t>
  </si>
  <si>
    <t>Eduardo Tejada (RPC: 963747920) / Hugo Patiño</t>
  </si>
  <si>
    <t>Cassinelli Maranga</t>
  </si>
  <si>
    <t>Av Elmer Faucett  # 189 Urb. Maranga</t>
  </si>
  <si>
    <t>RPC 980736366</t>
  </si>
  <si>
    <t>Patricia Malca 
Juan Donayre</t>
  </si>
  <si>
    <t>pmalca@cassinelli.com, tasseguridadsup@gmail.com</t>
  </si>
  <si>
    <t>AFP Profuturo</t>
  </si>
  <si>
    <t>Av. Huancavelica #246</t>
  </si>
  <si>
    <t>651*7926</t>
  </si>
  <si>
    <t>Flor Saez Coral /Maria Isabel Amaya Gardini</t>
  </si>
  <si>
    <t>fsaenz@profuturo.com.pe /miamaya@profuturo.com.pe</t>
  </si>
  <si>
    <t>David Julca</t>
  </si>
  <si>
    <t>djulca@cinternacional.com.pe</t>
  </si>
  <si>
    <t>#296140 / 951622306 /  *244975 / 971435069</t>
  </si>
  <si>
    <t>Jr. Juan Del Mar y Bernedo #1298</t>
  </si>
  <si>
    <t>3116500 (1526) /  # 846893</t>
  </si>
  <si>
    <t>GMD Chota</t>
  </si>
  <si>
    <t>GMD</t>
  </si>
  <si>
    <t>Jr. Ilo / Jr. Chota</t>
  </si>
  <si>
    <t>#969130645 / 975548483 (*840110 RPM)</t>
  </si>
  <si>
    <t>Mariella Lagones</t>
  </si>
  <si>
    <t>mlagones@tallerestilo.com</t>
  </si>
  <si>
    <t>Alixter Jorvex S.A.C.</t>
  </si>
  <si>
    <t>Av. Tingo María #311 - 347</t>
  </si>
  <si>
    <t>#969132035 / 4170202 (260)</t>
  </si>
  <si>
    <t>Franco Ordoñez</t>
  </si>
  <si>
    <t>fordonez@jorvex.com</t>
  </si>
  <si>
    <t>Manufacturas Eléctricas S.A.</t>
  </si>
  <si>
    <t>Av. Oscar Benavides #1215</t>
  </si>
  <si>
    <t>#946311065 / 619-6200 (238)</t>
  </si>
  <si>
    <t>#0007386</t>
  </si>
  <si>
    <t xml:space="preserve"> 998121789 / 612-6200 (103)</t>
  </si>
  <si>
    <t>Alvaro Dibos</t>
  </si>
  <si>
    <t>adibos@duraplast.com.pe</t>
  </si>
  <si>
    <t>eduardo.sotomayor@pe.aseyco.com</t>
  </si>
  <si>
    <t>RPC 946190692</t>
  </si>
  <si>
    <t>walter mendoza</t>
  </si>
  <si>
    <t>wmendoza@grupopana.com.pe</t>
  </si>
  <si>
    <t>Margot Minaya</t>
  </si>
  <si>
    <t>mminaya@transqulla.com</t>
  </si>
  <si>
    <t>Carlos Grillo Lopez</t>
  </si>
  <si>
    <t>cgrillo@cinternacional.com.pe</t>
  </si>
  <si>
    <t>RPC DE Liderman  987426101</t>
  </si>
  <si>
    <t>Dolfy Saavedra</t>
  </si>
  <si>
    <t>dsaavedra@coinsa.com.pe</t>
  </si>
  <si>
    <t>francisco meza</t>
  </si>
  <si>
    <t>supervisor.seguridadseratra@dinet.com.pe</t>
  </si>
  <si>
    <t>Kenet Alvarado</t>
  </si>
  <si>
    <t>Juan Sotomayor</t>
  </si>
  <si>
    <t>jsotomayor@triton.com.pe</t>
  </si>
  <si>
    <t>Ricardo Cisneros</t>
  </si>
  <si>
    <t>ricardo.cisneros@upc.edu.pe</t>
  </si>
  <si>
    <t>Carlos Grillo</t>
  </si>
  <si>
    <t>Ing. Alberto López Requena      Cel. 997504262</t>
  </si>
  <si>
    <t>Derco Chorrillos</t>
  </si>
  <si>
    <t>Derco Perú S.A</t>
  </si>
  <si>
    <t>Alameda Sur 1530</t>
  </si>
  <si>
    <t>RPC 944575666 / 944575667</t>
  </si>
  <si>
    <t>Jaime Basilio Ascanio</t>
  </si>
  <si>
    <t>jbasilio@dercoperu.net</t>
  </si>
  <si>
    <t xml:space="preserve">                                                                                                                 Domenica Lazares                                                     Diana Díaz</t>
  </si>
  <si>
    <t>Jessica Melgar RPC 994005453                                                     Jorge Davila RPC 987333426</t>
  </si>
  <si>
    <t>Snacks America Latina S.R.L</t>
  </si>
  <si>
    <t>Schlumberger Perú S. A.</t>
  </si>
  <si>
    <t>Aceros y Techos S. A.</t>
  </si>
  <si>
    <t>UPC Campus Villa</t>
  </si>
  <si>
    <t>Av. Alameda San Marcos esquina con calle Amauta y con calle Lavalle</t>
  </si>
  <si>
    <t>RPC 989050218</t>
  </si>
  <si>
    <t>Alberto Jafardo Corpancho</t>
  </si>
  <si>
    <t>AMCHAM San Isidro</t>
  </si>
  <si>
    <t>Camara de Comercio America del Peru</t>
  </si>
  <si>
    <t>Doris Castro Morales Bermudes</t>
  </si>
  <si>
    <t>opticas GMO Peru SAC</t>
  </si>
  <si>
    <t>Av. Conquistadores 310</t>
  </si>
  <si>
    <t>Isai Requena</t>
  </si>
  <si>
    <t>Compañía Minera Antamina S.A.</t>
  </si>
  <si>
    <t>Av. El Derbi 055 Piso 08</t>
  </si>
  <si>
    <t>518-2600(0) / #968177410 / Liderman Ramos Gallardo</t>
  </si>
  <si>
    <t>Teleatento del Perú S.A.C</t>
  </si>
  <si>
    <t>Av. La Molina #200</t>
  </si>
  <si>
    <t>311-6400(6415) / #964530491</t>
  </si>
  <si>
    <t>Roberto Alarcón Bryson</t>
  </si>
  <si>
    <t>146*5665 / 146*463 / 615-3427(Jefe de Seguridad)</t>
  </si>
  <si>
    <t>622*8733 / 812*3582 (Cliente)</t>
  </si>
  <si>
    <t xml:space="preserve">Francisco Leon / Cristian Cabrera </t>
  </si>
  <si>
    <t xml:space="preserve"> fleon@grupointerforest.pe / ccabrera@castor.com.pe</t>
  </si>
  <si>
    <t>#956658126 / 349-6017 (3093)</t>
  </si>
  <si>
    <t>eferreyra@cgiar.org</t>
  </si>
  <si>
    <t>RPC 987543547</t>
  </si>
  <si>
    <t>SS.CC. Colegio Recoleta</t>
  </si>
  <si>
    <t>#909337 / 702-2500 (112)</t>
  </si>
  <si>
    <t>Angela Esquivez, Heydi Mori</t>
  </si>
  <si>
    <t>aesquivez@recoleta.edu.pe / hmori@recoleta.edu.pe</t>
  </si>
  <si>
    <t>Montana S.A.</t>
  </si>
  <si>
    <t xml:space="preserve"> 419-3000 (1424) / #946077555</t>
  </si>
  <si>
    <t xml:space="preserve"> José Sono Zurita</t>
  </si>
  <si>
    <t>615-8600 (650) / RPC 981119105</t>
  </si>
  <si>
    <t>Rosa Noriega, Peter Anders Moores</t>
  </si>
  <si>
    <t>rosa.noriega@qanders.com, peter.anders@qanders.com, seguridad@qanders.com</t>
  </si>
  <si>
    <t>Av. Javier Prado 5271</t>
  </si>
  <si>
    <t xml:space="preserve">RPC 989163568  /  224-2728 (1129) </t>
  </si>
  <si>
    <t>Abbott San Isidro</t>
  </si>
  <si>
    <t>Av. Rossvelt Cdra. #35 (Ex República de Panamá 3591) esquina con Calle Los Zorzales</t>
  </si>
  <si>
    <t>#485510</t>
  </si>
  <si>
    <t>Oswin Perea / Jairo Gonzalez</t>
  </si>
  <si>
    <t>Cetco S.A</t>
  </si>
  <si>
    <t>Ricardo Cruz Riva
 997503008</t>
  </si>
  <si>
    <t>Victor Garcia Alvarez</t>
  </si>
  <si>
    <t>Corporacion MG S.A.C</t>
  </si>
  <si>
    <t>810*7698  / 719-3148 (109) / 719-3149</t>
  </si>
  <si>
    <t>Oswaldo Tejada, Cesar Victorio ,Gabriel Garcia Miraval,Carlos Villegas</t>
  </si>
  <si>
    <t>Wilson Romero Mayta
Cesar Victorio 
Carlos Villegas</t>
  </si>
  <si>
    <t>Claudia Echevarría</t>
  </si>
  <si>
    <t>Dimerc Peru SAC</t>
  </si>
  <si>
    <t xml:space="preserve">Calle Ricardo Angulo 878 Urb. Corpac </t>
  </si>
  <si>
    <t>RPC 961747279</t>
  </si>
  <si>
    <t>Daniela Huamanchumo</t>
  </si>
  <si>
    <t xml:space="preserve">Diners San Isidro - Diners II </t>
  </si>
  <si>
    <t>Diners Club Perú S.A</t>
  </si>
  <si>
    <t>Rímac Internacional Cía. de Seguros y Reaseguros S.A</t>
  </si>
  <si>
    <t>GSD San Isidro</t>
  </si>
  <si>
    <t>Av. Republica de Panama 3055 Sotano 1 Hall 1.</t>
  </si>
  <si>
    <t>Ernesto Martinez
Hernan Rodriguez</t>
  </si>
  <si>
    <t>Carlos Quispe Guerra,  Manuel Barriga Grte Adm Fin                                        *167923</t>
  </si>
  <si>
    <t>Nestle Perú S.A</t>
  </si>
  <si>
    <t>Av. Republica de Panama #3531 Dpto. #1003</t>
  </si>
  <si>
    <t>Víctor Peña de La Cruz</t>
  </si>
  <si>
    <t>Comercio Ofertop</t>
  </si>
  <si>
    <t>Marcela Angulo
Sandy Panta</t>
  </si>
  <si>
    <t>Jr. Canaval y Moreyra #752</t>
  </si>
  <si>
    <t>650-6045</t>
  </si>
  <si>
    <t>#962903638 / #962904549</t>
  </si>
  <si>
    <t>Pana San Isidro - Pana Cochera</t>
  </si>
  <si>
    <t>611-8600 (2601)</t>
  </si>
  <si>
    <t>Jorge Takahashi / Luigui Paretto Chavez</t>
  </si>
  <si>
    <t xml:space="preserve">AFP Profuturo </t>
  </si>
  <si>
    <t>215-2800 (4198) (Recepción) / 810*1940</t>
  </si>
  <si>
    <t xml:space="preserve">María Isabel Amaya G. </t>
  </si>
  <si>
    <t>Gian Carlo Díaz Piérola</t>
  </si>
  <si>
    <t>Av. Begonias # 656</t>
  </si>
  <si>
    <t>402*9358</t>
  </si>
  <si>
    <t>Schlumberger Del Peru S.A</t>
  </si>
  <si>
    <t>piso 7  : 426*6981  / piso  16 : 141*3264 / 615-6500 (799)</t>
  </si>
  <si>
    <t>Amador Merino Reyna #378</t>
  </si>
  <si>
    <t>Manuel Polanco
Carlos Villegas
Cesar Victorio</t>
  </si>
  <si>
    <t>Agesp San isidro</t>
  </si>
  <si>
    <t>Jorge Garcia Godos Gutierrez
George Roque</t>
  </si>
  <si>
    <t>Estrella Bejar</t>
  </si>
  <si>
    <t>Rafael Salardi</t>
  </si>
  <si>
    <t>salardi-rafael@aramark.com.pe</t>
  </si>
  <si>
    <t>Juan Donayre</t>
  </si>
  <si>
    <t>casseguridadsup@gmail.com; casseguridadsq@gmail.com</t>
  </si>
  <si>
    <t>4465200/ *0248713</t>
  </si>
  <si>
    <t>Javier Díaz</t>
  </si>
  <si>
    <t>jdiaz@grupointerforest.pe</t>
  </si>
  <si>
    <t>Víctor García</t>
  </si>
  <si>
    <t>Wilmer Flores</t>
  </si>
  <si>
    <t>wflores@coes.org.pe</t>
  </si>
  <si>
    <t>Razel A. Olivera Mendoza</t>
  </si>
  <si>
    <t>Alan Campos</t>
  </si>
  <si>
    <t>acampos@cbb.com.pe</t>
  </si>
  <si>
    <t>Edwin Beraun /Omar Lacunza</t>
  </si>
  <si>
    <t>eberaun@trocha.pe / omar@trocha .pe</t>
  </si>
  <si>
    <t>joseantonioolaechea@esola.com.pe, hugoninahuanca@esola.com.pe</t>
  </si>
  <si>
    <t>Av. Republica de Panamá #4055  oficina 203 y / #4069 oficina222</t>
  </si>
  <si>
    <t>Av. Republica de Panamá # 4069 oficina 222</t>
  </si>
  <si>
    <t>asonoda@grupopana.com.pe</t>
  </si>
  <si>
    <t>aprado@grupopana.com.pe; asonoda@grupopana.com.pe</t>
  </si>
  <si>
    <t>Martín Rodriguez</t>
  </si>
  <si>
    <t>Andy Peña Vera 989279973</t>
  </si>
  <si>
    <t xml:space="preserve">andy.peña@grupotrianon.com </t>
  </si>
  <si>
    <t>N4</t>
  </si>
  <si>
    <t>GERONIMO</t>
  </si>
  <si>
    <t>Cassinelli Independencia</t>
  </si>
  <si>
    <t>Av.  Carlos Izaguire #255</t>
  </si>
  <si>
    <t>RPC 980736265</t>
  </si>
  <si>
    <t xml:space="preserve">Sra. Roxana Castillo </t>
  </si>
  <si>
    <t>Castor Independencia</t>
  </si>
  <si>
    <t>Av. Tupac Amarú #4696</t>
  </si>
  <si>
    <t xml:space="preserve">834*4735 / 526-6475 </t>
  </si>
  <si>
    <t>Francisco León, Karina Ayala</t>
  </si>
  <si>
    <t>fleon@grupointerforest.pe, sguerra@castor.com.pe</t>
  </si>
  <si>
    <t>Francisco León, Susan Guerra</t>
  </si>
  <si>
    <t>Castor Pro</t>
  </si>
  <si>
    <t>Av. Alfredo Mendiola #7946</t>
  </si>
  <si>
    <t>810*7981</t>
  </si>
  <si>
    <t>Francisco León, Jorge Mantilla</t>
  </si>
  <si>
    <t>fleon@grupointerforest.pe, jmantilla@castor.com.pe</t>
  </si>
  <si>
    <t>Castor Puente Piedra</t>
  </si>
  <si>
    <t>Panamericana Norte paradero Las Viñas</t>
  </si>
  <si>
    <t>810*4094</t>
  </si>
  <si>
    <t>Celima Almacén Puente Piedra</t>
  </si>
  <si>
    <t xml:space="preserve">Av. San Juan de Vilca #142 </t>
  </si>
  <si>
    <t>RPC 966365633</t>
  </si>
  <si>
    <t>Celima Puente Piedra</t>
  </si>
  <si>
    <t xml:space="preserve">Av. San Juan de Dios #279 Urb. Las Vegas </t>
  </si>
  <si>
    <t>614-0300 (3816) / RPC 993597249</t>
  </si>
  <si>
    <t xml:space="preserve">Centro Papelero Zapallal </t>
  </si>
  <si>
    <t>Mz. C2 Lte. 10</t>
  </si>
  <si>
    <t>#962536247</t>
  </si>
  <si>
    <t>Jose Vargas Cespedes</t>
  </si>
  <si>
    <t>jvargas@trupal.com.pe</t>
  </si>
  <si>
    <t>Constructora Málaga</t>
  </si>
  <si>
    <t>Calle San Fernando #260 Mz B Lt. 1,2,3</t>
  </si>
  <si>
    <t>*246689</t>
  </si>
  <si>
    <t>Juan Carlos Alva</t>
  </si>
  <si>
    <t>jalva@c-malaga.com</t>
  </si>
  <si>
    <t>Farmex Puente Piedra</t>
  </si>
  <si>
    <t>Farmex S.A.</t>
  </si>
  <si>
    <t>Av. Santa Josefina 467 Urb. Las Vegas</t>
  </si>
  <si>
    <t>548-8999</t>
  </si>
  <si>
    <t>Pablo Gutierrez</t>
  </si>
  <si>
    <t>pgutierrez@farmex.com.pe</t>
  </si>
  <si>
    <t>Hiraoka Independencia</t>
  </si>
  <si>
    <t>Av. Carlos Izaguirre #126</t>
  </si>
  <si>
    <t>831*3055</t>
  </si>
  <si>
    <t>jcanales-indepo@hiraoka.com.pe</t>
  </si>
  <si>
    <t>JJC Puente Piedra</t>
  </si>
  <si>
    <t>JJC Inmobiliaria S.A.</t>
  </si>
  <si>
    <t>Av. San Juan S/N</t>
  </si>
  <si>
    <t>Carlos Minaya Salguero</t>
  </si>
  <si>
    <t>cminayas@jjc.com.pe</t>
  </si>
  <si>
    <t xml:space="preserve">Kimberly Puente Piedra </t>
  </si>
  <si>
    <t>Kimberly Clark Perú SRL</t>
  </si>
  <si>
    <t>Av. Santa Josefina S/N Las Vegas.</t>
  </si>
  <si>
    <t xml:space="preserve">Roberto Rocero Visbal </t>
  </si>
  <si>
    <t>rrocero@kkc.com</t>
  </si>
  <si>
    <t>Marathon Mega plaza</t>
  </si>
  <si>
    <t>Alfredo Mendiola #3699</t>
  </si>
  <si>
    <t>423*7559 / 3866864</t>
  </si>
  <si>
    <t>Natura Independencia</t>
  </si>
  <si>
    <t>Av. Carlos Izaguirre #271 3er nivel CC. Multicenter</t>
  </si>
  <si>
    <t>440-1362 (400) / RPC 989074457/ 636*1609</t>
  </si>
  <si>
    <t>Carlos Vásquez</t>
  </si>
  <si>
    <t>cvasquez@natura.net</t>
  </si>
  <si>
    <t xml:space="preserve"> RPC 975690031</t>
  </si>
  <si>
    <t>Nike Mega Plaza</t>
  </si>
  <si>
    <t>RPC 954821828</t>
  </si>
  <si>
    <t>Nissan Los Olivos</t>
  </si>
  <si>
    <t>Av. Alfredo Mendiola #5500</t>
  </si>
  <si>
    <t>RPC 998174438</t>
  </si>
  <si>
    <t>Víctor Peña</t>
  </si>
  <si>
    <t>vpena@maquinarias.com.pe</t>
  </si>
  <si>
    <t>Pepsico Pro</t>
  </si>
  <si>
    <t>Av. Alfredo Mendiola #8554 Urb. Pro Industrial</t>
  </si>
  <si>
    <t>#783932</t>
  </si>
  <si>
    <t>willy.cieza@intl.pepsico.com</t>
  </si>
  <si>
    <t>Prodac Los Olivos</t>
  </si>
  <si>
    <t>Inversiones Mineras Peru S.A.C.</t>
  </si>
  <si>
    <t>Av. Los Platinos #299</t>
  </si>
  <si>
    <t>Javier Meave /Manuel Montoya</t>
  </si>
  <si>
    <t>jmc@terra.com.pe, mmontoya@inversionesminerasperu.pe</t>
  </si>
  <si>
    <t>Prodac Puente Piedra</t>
  </si>
  <si>
    <t>Calle #7 B1 Lote 06</t>
  </si>
  <si>
    <t>RPC 994646196</t>
  </si>
  <si>
    <t>Darwin Chafloque</t>
  </si>
  <si>
    <t>dchafloque@trefide.pe</t>
  </si>
  <si>
    <t>Punto y Punto</t>
  </si>
  <si>
    <t>Punto &amp; Punto E.I.R.L</t>
  </si>
  <si>
    <t>Jr. San Hector #241 / Calle San Hernán Mz 2F Lote 23 Urb. Santa Elisa</t>
  </si>
  <si>
    <t>414*925/ 528-8237 (205)</t>
  </si>
  <si>
    <t>Bertha Camones</t>
  </si>
  <si>
    <t>bcamones@textilpuntoypunto.com</t>
  </si>
  <si>
    <t>Ripley Comas</t>
  </si>
  <si>
    <t>Tupac Amaru #3900</t>
  </si>
  <si>
    <t>Oswaldo Pardo / Héctor Oblea</t>
  </si>
  <si>
    <t>opardo@ripley.com.pe, hoblea@ripley.com.pe</t>
  </si>
  <si>
    <t>Roxfarma</t>
  </si>
  <si>
    <t>Laboratorios Farmaceuticos San Joaquin Roxfarma S.A.</t>
  </si>
  <si>
    <t>AV. Alfredo Mendiola #5648 Mz. C Lt. 27 y 28</t>
  </si>
  <si>
    <t>613-9100 (107) / #989007870</t>
  </si>
  <si>
    <t xml:space="preserve">Edmundo Reyes, Editha Muñoz Benites </t>
  </si>
  <si>
    <t>ereyes@roxfarma.com, emunoz@roxfarma.com, eleumunoz@roxfarma.com</t>
  </si>
  <si>
    <t xml:space="preserve"> RPC 966966495</t>
  </si>
  <si>
    <t>Textil Camones Pte. Piedra</t>
  </si>
  <si>
    <t>Av. Santa Josefina #527 Urb. Las Vegas</t>
  </si>
  <si>
    <t>411-2970 (544)/ 112*2867</t>
  </si>
  <si>
    <t>Mickey Ayrampo</t>
  </si>
  <si>
    <t>mayrampo@textilescamones.com</t>
  </si>
  <si>
    <t>UPC Sede Norte</t>
  </si>
  <si>
    <t>Av. Carlos Izaguirre #271.</t>
  </si>
  <si>
    <t>634-0600 (3955)</t>
  </si>
  <si>
    <t xml:space="preserve">Alberto Fajardo Corbacho </t>
  </si>
  <si>
    <t xml:space="preserve">Unibanca Independencia </t>
  </si>
  <si>
    <t>Av. Gerarado Unger #3347</t>
  </si>
  <si>
    <t>5122000 (2327) / 989147793</t>
  </si>
  <si>
    <t xml:space="preserve">César Garcias Salinas </t>
  </si>
  <si>
    <t>N7</t>
  </si>
  <si>
    <t>GUTIERREZ</t>
  </si>
  <si>
    <t>ABB Crosland</t>
  </si>
  <si>
    <t>Av. Argentina #2415</t>
  </si>
  <si>
    <t>RPC. 962386589 - 651*7872</t>
  </si>
  <si>
    <t>Wilson Bracamonte</t>
  </si>
  <si>
    <t>AGP</t>
  </si>
  <si>
    <t>AGP Peru S.A.C.</t>
  </si>
  <si>
    <t>Av. Guillermo Dansey #1996</t>
  </si>
  <si>
    <t>702-4600 (200) /RPC 989060962</t>
  </si>
  <si>
    <t>Francisco Subiria</t>
  </si>
  <si>
    <t>fsubiria@agpglass.com</t>
  </si>
  <si>
    <t>Cam-Peru</t>
  </si>
  <si>
    <t>Cam-GYM S.A.</t>
  </si>
  <si>
    <t xml:space="preserve">Av. Maquinarias #2975 - #2977 </t>
  </si>
  <si>
    <t>*685302</t>
  </si>
  <si>
    <t xml:space="preserve">Mauro Sánchez </t>
  </si>
  <si>
    <t>msanchez@camperu.com.pe</t>
  </si>
  <si>
    <t>Centria Almacenes Argentina</t>
  </si>
  <si>
    <t>Av. Argentina #1611 /1663</t>
  </si>
  <si>
    <t>121*7682</t>
  </si>
  <si>
    <t>Rodrigo Gonzales Barbaran</t>
  </si>
  <si>
    <t>rgonzales@centria.net</t>
  </si>
  <si>
    <t>Cresko Argentina</t>
  </si>
  <si>
    <t>Cresko S.A.</t>
  </si>
  <si>
    <t>Av. República Argentina #1315 - #1325</t>
  </si>
  <si>
    <t>630*2380 / 630*1651</t>
  </si>
  <si>
    <t>Juan Chara</t>
  </si>
  <si>
    <t>jchara@cresko.com.pe</t>
  </si>
  <si>
    <t>Dataimagenes Celendon</t>
  </si>
  <si>
    <t>Calle Celendon #753</t>
  </si>
  <si>
    <t>RPC 963764097 / 202-6161 (83)</t>
  </si>
  <si>
    <t>Delcrosa Argentina</t>
  </si>
  <si>
    <t>Delcrosa S.A</t>
  </si>
  <si>
    <t>Av.Argentina  # 1515</t>
  </si>
  <si>
    <t>112*8499 - 106*5044</t>
  </si>
  <si>
    <t>Carlos Paco Jimenez</t>
  </si>
  <si>
    <t>cpaco@delcrosa.com.pe</t>
  </si>
  <si>
    <t>Deportes &amp; Aventura Argentina</t>
  </si>
  <si>
    <t>Psje. Argentina #167</t>
  </si>
  <si>
    <t>#283476 / 336-8811 (209)</t>
  </si>
  <si>
    <t>Janet Pardo Arias</t>
  </si>
  <si>
    <t xml:space="preserve"> jpardo@trocha.pe</t>
  </si>
  <si>
    <t>Dina Argentina</t>
  </si>
  <si>
    <t>Dina S.R.L.</t>
  </si>
  <si>
    <t>Av. Argentina #2424</t>
  </si>
  <si>
    <t>107*8522</t>
  </si>
  <si>
    <t>Catalina Butrón</t>
  </si>
  <si>
    <t>cbutron@dina.com.pe</t>
  </si>
  <si>
    <t>Duraplast Maquinarias</t>
  </si>
  <si>
    <t>Jr. Maquinarias #1847</t>
  </si>
  <si>
    <t>981125319 / 112*5319</t>
  </si>
  <si>
    <t>Gabriel Gonzales Daly</t>
  </si>
  <si>
    <t>ggonzales@duraplast.com.pe</t>
  </si>
  <si>
    <t>Duraplast Reynel</t>
  </si>
  <si>
    <t>Jr. Victor Reynel #766</t>
  </si>
  <si>
    <t>998197781 / 819*7781</t>
  </si>
  <si>
    <t>El Comercio Piero</t>
  </si>
  <si>
    <t>Av Materiales #3013</t>
  </si>
  <si>
    <t>#846851</t>
  </si>
  <si>
    <t>César Landavere                                                     Sandy Panta</t>
  </si>
  <si>
    <t>clandavere@comercio.com.pe, sandy.panta@comercio.com.pe</t>
  </si>
  <si>
    <t>Ferreyros Argentina 1300</t>
  </si>
  <si>
    <t>Av. Argentina #1300</t>
  </si>
  <si>
    <t xml:space="preserve"> #996411598 / #996412459 / #996412429</t>
  </si>
  <si>
    <t>Av. Industrial #508</t>
  </si>
  <si>
    <t>#996411782 / #996411844</t>
  </si>
  <si>
    <t>Gam</t>
  </si>
  <si>
    <t>GAM Alquiler Peru S.A.C.</t>
  </si>
  <si>
    <t>Jr. Manuel Angosto # 900</t>
  </si>
  <si>
    <t># 0024762</t>
  </si>
  <si>
    <t xml:space="preserve">  Guillermo Macher                                                                              Ursula Almonacin Serina</t>
  </si>
  <si>
    <t>gmacher@gamalquiler.com, ualmonacin@gamalquiler.com</t>
  </si>
  <si>
    <t>Gloria Minerales</t>
  </si>
  <si>
    <t>Av. Maquinarias #3015 (Av. Universitaria y Argentina)</t>
  </si>
  <si>
    <t xml:space="preserve"> # 536169 / 562-2041 (2950)</t>
  </si>
  <si>
    <t xml:space="preserve">  Zulema Bazo</t>
  </si>
  <si>
    <t xml:space="preserve"> zbazo@deprodeca.com.pe </t>
  </si>
  <si>
    <t>Gloria Wiese</t>
  </si>
  <si>
    <t xml:space="preserve">Calle Fernando Wiese #740 </t>
  </si>
  <si>
    <t>#812414</t>
  </si>
  <si>
    <t>José Vargas Céspedes           Luis Bojorquez</t>
  </si>
  <si>
    <t>jvargas@trupal.com.pe, lbojorquez@trupal.com.pe</t>
  </si>
  <si>
    <t>Hydraulic industrial</t>
  </si>
  <si>
    <t>Hydraulic Systems S.A.C.</t>
  </si>
  <si>
    <t>Av. Industrial 584</t>
  </si>
  <si>
    <t>#957 517 533 - #957 518 077</t>
  </si>
  <si>
    <t>Carla Nieri</t>
  </si>
  <si>
    <t>carla.nieri@hydraulic.pe</t>
  </si>
  <si>
    <t>Interpaints</t>
  </si>
  <si>
    <t>Av. Enrique Meiggs  #  2925 (cruce con universitaria)</t>
  </si>
  <si>
    <t>105*1066</t>
  </si>
  <si>
    <t>Manuel Pereyra Salinas</t>
  </si>
  <si>
    <t>mpereyra@interpaints.com.pe</t>
  </si>
  <si>
    <t>Jorvex Argentina</t>
  </si>
  <si>
    <t>Jorvex S.A</t>
  </si>
  <si>
    <t>Av. Argentina #1069</t>
  </si>
  <si>
    <t># 392379 / 622*8748</t>
  </si>
  <si>
    <t>Evelyn Zorrilla, Franco Ordoñez, Jorge Chávez</t>
  </si>
  <si>
    <t>evelyn.zorrilla@anixter.com, fordonez@jorvex.com, jchavez@jorvex.com, franco.ordonez@anixter.com</t>
  </si>
  <si>
    <t>KBR Ingenieros / Reymosa</t>
  </si>
  <si>
    <t>Reymosa S.A.</t>
  </si>
  <si>
    <t>Psje. Materiales #620 Urb. Industrial Wiese (Argentina con Universitaria)</t>
  </si>
  <si>
    <t>114*0685 / 562-1450 (108) / RPC 989033877 / 561-1555 (111)</t>
  </si>
  <si>
    <t>Raúl macher, Yannira Briceño Díaz</t>
  </si>
  <si>
    <t>rmn@reymosaperu.com, ybriceno@grupomacher-nesta.com, lilianamacher@kbrperu.com</t>
  </si>
  <si>
    <t>La Llave 1</t>
  </si>
  <si>
    <t>La Llave S. A.</t>
  </si>
  <si>
    <t>Av. Colonial 2110</t>
  </si>
  <si>
    <t>426*6973</t>
  </si>
  <si>
    <t>Katty Samana</t>
  </si>
  <si>
    <t>ksamana@lallave.com.pe</t>
  </si>
  <si>
    <t>La Llave 2</t>
  </si>
  <si>
    <t>Calle Luis Carranza 2235</t>
  </si>
  <si>
    <t>651*7893</t>
  </si>
  <si>
    <t>Katty Samana                                                                 Jimmy Johnson</t>
  </si>
  <si>
    <t>ksamana@lallave.com.pe, jjohnson@lallave.com.pe</t>
  </si>
  <si>
    <t>Manelsa III</t>
  </si>
  <si>
    <t xml:space="preserve">Av. Argentina #1760 </t>
  </si>
  <si>
    <t xml:space="preserve">RPM #945180138 / 425-3803 </t>
  </si>
  <si>
    <t>Fany Ricci                                                     Gilberto  Navarro</t>
  </si>
  <si>
    <t>fricci@manelsa.com.pe, Gilberto.Navarro@manelsa.com.pe</t>
  </si>
  <si>
    <t>Medifarma</t>
  </si>
  <si>
    <t>Jr. Ecuador #787 Alt. Cdra. 10 Av. Argentina</t>
  </si>
  <si>
    <t>816*453 /332-6200 (5115)</t>
  </si>
  <si>
    <t xml:space="preserve">David Lagomasino </t>
  </si>
  <si>
    <t>Metales Unión</t>
  </si>
  <si>
    <t>Construcciones Metálicas Unión S.A.</t>
  </si>
  <si>
    <t xml:space="preserve">Calle Rodolfo Beltran #591 </t>
  </si>
  <si>
    <t>404*9629/ 423-8336 (110)/ 826*6051</t>
  </si>
  <si>
    <t>Edgar Berry</t>
  </si>
  <si>
    <t>eberry@cmusa.com.pe</t>
  </si>
  <si>
    <t>Metusa</t>
  </si>
  <si>
    <t>Jr. Manuel Angosto #715</t>
  </si>
  <si>
    <t xml:space="preserve">135*5550/ 619-0500 (104) </t>
  </si>
  <si>
    <t xml:space="preserve"> Miguel Egusquiza,                                                                                                                    César Valdivieso                                                                                                                                                </t>
  </si>
  <si>
    <t>megusquiza@corpvsi.com, cvaldivieso@sole.com.pe</t>
  </si>
  <si>
    <t>Nestle Argentina</t>
  </si>
  <si>
    <t>Av. Argentina #1261 y Andres Wiesse #701</t>
  </si>
  <si>
    <t>122*5561 / 315-5500 (2929)</t>
  </si>
  <si>
    <t>Carlos Vasquez Chavarri</t>
  </si>
  <si>
    <t>cvasquez@jvresguardo.com.pe</t>
  </si>
  <si>
    <t xml:space="preserve">P&amp;G Planta </t>
  </si>
  <si>
    <t>Av. Materiales #2920</t>
  </si>
  <si>
    <t>215-3108/ RPC 994613258</t>
  </si>
  <si>
    <t>Ismael Pita</t>
  </si>
  <si>
    <t>pita.i@pg.com</t>
  </si>
  <si>
    <t>Pepsico Minerales</t>
  </si>
  <si>
    <t>Inversiones Borneo S.R.L.</t>
  </si>
  <si>
    <t>Av. Minerales #626</t>
  </si>
  <si>
    <t>*389538</t>
  </si>
  <si>
    <t>Sinomaq Argentina</t>
  </si>
  <si>
    <t xml:space="preserve">Av. Argentina #2125 - 2165 </t>
  </si>
  <si>
    <t>RPC 940482852</t>
  </si>
  <si>
    <t>Sinomaq Manuel Angosto</t>
  </si>
  <si>
    <t>Jr. Manuel Angosto #980</t>
  </si>
  <si>
    <t>RPC 968211715</t>
  </si>
  <si>
    <t>Strobbe Hrnos I</t>
  </si>
  <si>
    <t>Strobbe Hermanos S.R.L.</t>
  </si>
  <si>
    <t>Manuel Angosto #747 -749</t>
  </si>
  <si>
    <t>319-2260 (102) / 613*1185</t>
  </si>
  <si>
    <t>Ing. Franco Strobbe                                                                     Ing. Manuel Arce                                                                                                                     María Choquerunta</t>
  </si>
  <si>
    <t>fstrobbe@strobbe.com.pe, marce@strobbe.com.pe, mchoquerunta@strobbe.com.pe</t>
  </si>
  <si>
    <t>Strobbe Hrnos II</t>
  </si>
  <si>
    <t>Manuel Angosto #750</t>
  </si>
  <si>
    <t>319-2260 (101) / 613*1285</t>
  </si>
  <si>
    <t>Tecnosanitaria Lima</t>
  </si>
  <si>
    <t>Calle Las Fabricas #264</t>
  </si>
  <si>
    <t>133*8383 /134*8448 / 336-8252(102)</t>
  </si>
  <si>
    <t>Rosa Gonzales                                                              Miguel Egusquiza                                                             Mario Victorio</t>
  </si>
  <si>
    <t>rgonzales@vsi-industrial.com, megusquiza@corpvsi.com, mvictorio@vsi-industrial.com</t>
  </si>
  <si>
    <t>Textilia I</t>
  </si>
  <si>
    <t>Textilia S.A.</t>
  </si>
  <si>
    <t xml:space="preserve">Psje. José Celendon #747 Urb. Parque Unión </t>
  </si>
  <si>
    <t>336-7846 (19)</t>
  </si>
  <si>
    <t>Herman Blanc</t>
  </si>
  <si>
    <t>textilia@textilia1.com</t>
  </si>
  <si>
    <t>Textilia II</t>
  </si>
  <si>
    <t>Av. Galeano Mendoza #712 Urb. Parque Unión</t>
  </si>
  <si>
    <t>336-7846 (24)</t>
  </si>
  <si>
    <t>Vainsa</t>
  </si>
  <si>
    <t>Jr. Manuel Angosto #783</t>
  </si>
  <si>
    <t>134*9100 / 611-6060 (103)</t>
  </si>
  <si>
    <t xml:space="preserve"> Alipio Cáceres                                                                      Miguel Egusquiza                                                             Mario Victorio</t>
  </si>
  <si>
    <t>alipiocaceres@vainsa.com, megusquiza@corpvsi.com, mvictorio@vsi-industrial.com</t>
  </si>
  <si>
    <t>Castor Huachipa</t>
  </si>
  <si>
    <t>Calle Las Acacias y Jacarandá Mz. J Lt. 1 La Capitana-Huachipa</t>
  </si>
  <si>
    <t>Huachipa</t>
  </si>
  <si>
    <t>Comindustria I</t>
  </si>
  <si>
    <t>Inversiones Comindustria S.A.</t>
  </si>
  <si>
    <t>Av. Separadora Industrial #4299</t>
  </si>
  <si>
    <t>351-1527 (111) / 351-1524 (111)</t>
  </si>
  <si>
    <t>CPPQ Ñaña</t>
  </si>
  <si>
    <t>Carretera Central Km. 18.5</t>
  </si>
  <si>
    <t>Ñaña</t>
  </si>
  <si>
    <t xml:space="preserve"> 816*7765 / 359-3107 / 417*2677 / 612-6000</t>
  </si>
  <si>
    <t xml:space="preserve"> Razel Olivera Mendoza</t>
  </si>
  <si>
    <t xml:space="preserve"> rolivera@qroma.com.pe   / ygavilan@qroma.com.pe                                                          </t>
  </si>
  <si>
    <t>Fiansa Planta 1</t>
  </si>
  <si>
    <t>Fiansa S.A.</t>
  </si>
  <si>
    <t>Calle Las Morenas cruce con Av. Huachipa Mz D Lte. 1 Fundo Huachipa</t>
  </si>
  <si>
    <t>*512148 / 2073400(3484-3485)</t>
  </si>
  <si>
    <t>Manuel Lores Salinas</t>
  </si>
  <si>
    <t>mloressa@fiansa.com.pe</t>
  </si>
  <si>
    <t>Fiansa Planta 4</t>
  </si>
  <si>
    <t>Calle Las Moreras Mz. F Lt. 9</t>
  </si>
  <si>
    <t xml:space="preserve"> *247512</t>
  </si>
  <si>
    <t>Fiansa Planta 5</t>
  </si>
  <si>
    <t>Calle Las Moreras, Mz "D" Lt. 22, Urb. La Capitana (Frente a Planta 4 - Monumental)</t>
  </si>
  <si>
    <t>995145194 / RPM *389385</t>
  </si>
  <si>
    <t>Manuel Lores Salina</t>
  </si>
  <si>
    <t>manuel.lores@fiansa.com.pe</t>
  </si>
  <si>
    <t>Financiera Ate</t>
  </si>
  <si>
    <t>Mz. C Lt. 7 Av Nicolas Ayllon #4968</t>
  </si>
  <si>
    <t>RPC 994668586</t>
  </si>
  <si>
    <t>Fitesa Cajamarquilla</t>
  </si>
  <si>
    <t>Fitesa Peru S.A.C.</t>
  </si>
  <si>
    <t>Av. Principal La Parcela #71-72</t>
  </si>
  <si>
    <t>Chosica</t>
  </si>
  <si>
    <t>#949681713 / #949780635/ 6143530(1050-1051)</t>
  </si>
  <si>
    <t>Oscar Sastre, Eliana Vera Chavez</t>
  </si>
  <si>
    <t>osastre@fitesa.com, evera@fitesa.com</t>
  </si>
  <si>
    <t>Furukawa Ate</t>
  </si>
  <si>
    <t>Carretera Central Km 8.5</t>
  </si>
  <si>
    <t>352-1577 - 4117500(6005)</t>
  </si>
  <si>
    <t>Manuel Li Quintanilla</t>
  </si>
  <si>
    <t>mli@furukawa.com.pe</t>
  </si>
  <si>
    <t>Gloria Asturias LDP</t>
  </si>
  <si>
    <t>Av. Asturias #569</t>
  </si>
  <si>
    <t xml:space="preserve"> #942953135</t>
  </si>
  <si>
    <t>Herberth Calderón Alemán, Robert Pacheco</t>
  </si>
  <si>
    <t>hcalderona@gloria.com.pe, rpachecop@gloria.com.pe</t>
  </si>
  <si>
    <t>Gloria Coasucar</t>
  </si>
  <si>
    <t>Corporación azucarera del Peru S.A</t>
  </si>
  <si>
    <t>Av. Nicolas Ayllon # 3964</t>
  </si>
  <si>
    <t>#340933</t>
  </si>
  <si>
    <t>Gloria Huachipa</t>
  </si>
  <si>
    <t>Av. La Capitana #190-240</t>
  </si>
  <si>
    <t>#548142 / #781900 / #781920 / #548168 / 317-2500 (2325)</t>
  </si>
  <si>
    <t>Herbert Calderón Alemán, Robert Pacheco</t>
  </si>
  <si>
    <t>Kimberly Ate</t>
  </si>
  <si>
    <t>Av. Nicolas Ayllon # 8400</t>
  </si>
  <si>
    <t>989257632 / 989257634</t>
  </si>
  <si>
    <t>Víctor M. Torres Calderón</t>
  </si>
  <si>
    <t>vitorres@kcc.com</t>
  </si>
  <si>
    <t>Lamitemp Planta 1</t>
  </si>
  <si>
    <t>Corporacion Miyasato S.A.C.</t>
  </si>
  <si>
    <t>Av. Nicolás Ayllon #9201- 9203 Santa Clara</t>
  </si>
  <si>
    <t>630*3045</t>
  </si>
  <si>
    <t>Henry Galarza Vasquez,  /Aquiño Barrionuevo Alberto</t>
  </si>
  <si>
    <t>cctv.planta@miyasato.com.pe</t>
  </si>
  <si>
    <t>Miyasato Planta 2</t>
  </si>
  <si>
    <t>Av. Pedro Ruiz Gallo #2701 Santa Clara</t>
  </si>
  <si>
    <t>630*3821</t>
  </si>
  <si>
    <t>Juan Morazzani</t>
  </si>
  <si>
    <t>jmorazzani@miyasato.com.pe</t>
  </si>
  <si>
    <t>Nicoll Huachipa</t>
  </si>
  <si>
    <t>Av. Ramiro Prialé #5845</t>
  </si>
  <si>
    <t>Ojo Kimberly Puente Piedra  412*9485</t>
  </si>
  <si>
    <t>Mónica Lopera, Beberly Genoves, Verónica Quiroz</t>
  </si>
  <si>
    <t>mlopera@nicoll.com.pe, vquiroz@nicoll.com.pe, bgenoves@nicoll.com.pe</t>
  </si>
  <si>
    <t>Pepsico Huachipa</t>
  </si>
  <si>
    <t>Av. Juan Velasco Alvarado S/N Mz. F Lt. A Lurigancho</t>
  </si>
  <si>
    <t>#996437773</t>
  </si>
  <si>
    <t xml:space="preserve">Pepsico Karinto Sta. Clara </t>
  </si>
  <si>
    <t>Calle Gonzáles Prada #174</t>
  </si>
  <si>
    <t xml:space="preserve">*389390 </t>
  </si>
  <si>
    <t>Pepsico Mega CD Ate</t>
  </si>
  <si>
    <t xml:space="preserve">Av. 22 de Julio #250 </t>
  </si>
  <si>
    <t xml:space="preserve">*285980 </t>
  </si>
  <si>
    <t>Provejec Huachipa</t>
  </si>
  <si>
    <t xml:space="preserve">Las Mimosas Mz G1 Lote 34 El Club II Etapa Santa Maria de Huachipa Lurigancho Chosica </t>
  </si>
  <si>
    <t>RPC 989224442</t>
  </si>
  <si>
    <t>Ing. David Bazan Velazco</t>
  </si>
  <si>
    <t>Quality Almacén Ate</t>
  </si>
  <si>
    <t>Quality Delivery S.A.C.</t>
  </si>
  <si>
    <t>Carretera Central Km. 8.6</t>
  </si>
  <si>
    <t>Química Suiza Sta. Anita</t>
  </si>
  <si>
    <t>Quimica Suiza S.A.</t>
  </si>
  <si>
    <t>Carretera Central Km 2.5 - Av. Nicolás Ayllón #1115</t>
  </si>
  <si>
    <t># 814407 / 818*4698 / RPC 994621582 / 354-0606 (5100)</t>
  </si>
  <si>
    <t>Fernando Gamboa</t>
  </si>
  <si>
    <t>fgamboa@quimicasuiza.com, centralmonitoreost@quimicasuiza.com</t>
  </si>
  <si>
    <t>San Jorge Ate</t>
  </si>
  <si>
    <t>Panaderia San Jorge S.A</t>
  </si>
  <si>
    <t>Av. Nicolas de Pierola #403 - 407</t>
  </si>
  <si>
    <t>RPM #945231699</t>
  </si>
  <si>
    <t>Nicolas Chionio</t>
  </si>
  <si>
    <t>nicolas@gn.com.pe</t>
  </si>
  <si>
    <t>Scania Huachipa</t>
  </si>
  <si>
    <t>Scania del Perú S.A.C.</t>
  </si>
  <si>
    <t>Av. Ramiro Prialé Km. 7.5 Urb. La Capitana</t>
  </si>
  <si>
    <t>RPC 961753609</t>
  </si>
  <si>
    <t>Luis Cossio</t>
  </si>
  <si>
    <t>luis.cossio@scania.com</t>
  </si>
  <si>
    <t>Scania Jicamarca</t>
  </si>
  <si>
    <t>Av. Las Torres (Paradero Belen) a 50 mts. antes de llegar al Arco de San Antonio de Jicamarca</t>
  </si>
  <si>
    <t>RPC 965399631</t>
  </si>
  <si>
    <t>SSK Barbadillo Ate</t>
  </si>
  <si>
    <t xml:space="preserve">Calle Marco Puentes Llanos Mz. F Lt. 03 Fundo Barbadillo </t>
  </si>
  <si>
    <t>RPC 989351031</t>
  </si>
  <si>
    <t>Luis Enrique Merino Mercado</t>
  </si>
  <si>
    <t>luis.merino@ssk.com.pe</t>
  </si>
  <si>
    <t>Tejidos San Jacinto</t>
  </si>
  <si>
    <t>Av. Colectora Industrial #162</t>
  </si>
  <si>
    <t>625*4363 / 317-0300 (4805) / 625*3978 / 625*4399</t>
  </si>
  <si>
    <t>Carlos Alberto Ramírez Gulberg, Juan Bautista Isola</t>
  </si>
  <si>
    <t>carlos.ramirez@sanjacinto.com.pe, isola@textimax.com.pe</t>
  </si>
  <si>
    <t>Tejidos San Jacinto Aragon</t>
  </si>
  <si>
    <t>Av. Aragon #103</t>
  </si>
  <si>
    <t>813*9363</t>
  </si>
  <si>
    <t>Textimax Planta Intitex</t>
  </si>
  <si>
    <t>Confecciones Textimax S.A.</t>
  </si>
  <si>
    <t>Av. Nicolas Ayllon #3976</t>
  </si>
  <si>
    <t>830*7933</t>
  </si>
  <si>
    <t>Jaime Chunga</t>
  </si>
  <si>
    <t>jchunga@textimax.com.pe</t>
  </si>
  <si>
    <t>Textimax Planta Surutex</t>
  </si>
  <si>
    <t>Av. Estrada Marney #191</t>
  </si>
  <si>
    <t>830*7554</t>
  </si>
  <si>
    <t>Textimax Planta Textimax</t>
  </si>
  <si>
    <t>Av. Huarochiri #159</t>
  </si>
  <si>
    <t>830*7489 / 830*7956</t>
  </si>
  <si>
    <t>DERCO SAVAR ATE</t>
  </si>
  <si>
    <t>DERCO PERU S.A</t>
  </si>
  <si>
    <t>ATE</t>
  </si>
  <si>
    <t xml:space="preserve">      RPC : 9445-75676 /
9445-75675</t>
  </si>
  <si>
    <t xml:space="preserve"> JAIME BASILIO ASCANIO (JEFE DE SEGURIDAD)</t>
  </si>
  <si>
    <t>DERCO FURUKAWA ATE</t>
  </si>
  <si>
    <t>AV. JOSE CARLOS MARIATEGUI 1215</t>
  </si>
  <si>
    <t xml:space="preserve">RPC: 9445-75674 </t>
  </si>
  <si>
    <t xml:space="preserve">COINSA SANTA CLARA </t>
  </si>
  <si>
    <t>CONSTRTRUCTORES INTERMEDIAROS S.A</t>
  </si>
  <si>
    <t>CALLE FRANCISCO BOLOGNESI LOTE 15 -16</t>
  </si>
  <si>
    <t xml:space="preserve">ELMER BUSTAMENTE </t>
  </si>
  <si>
    <t>elmer.bustamate@grupolivit.com</t>
  </si>
  <si>
    <t>Lucky Huachipa</t>
  </si>
  <si>
    <t xml:space="preserve"> Automecatronica Perú SAC</t>
  </si>
  <si>
    <t>Jr.Gral. Mendiburu Nº1230, Miraflores, Lima.</t>
  </si>
  <si>
    <t>SJL - CHOSICA</t>
  </si>
  <si>
    <t>RPM # 291093</t>
  </si>
  <si>
    <t xml:space="preserve"> Pedro Velasquez  (JEFE DE SEGURIDAD)</t>
  </si>
  <si>
    <t>S1</t>
  </si>
  <si>
    <t>O. SANDOVAL</t>
  </si>
  <si>
    <t>Drocersa Brasil</t>
  </si>
  <si>
    <t>Drogueria Ricardo Cespedes Roman S.A.</t>
  </si>
  <si>
    <t>Av. Brasil #835</t>
  </si>
  <si>
    <t xml:space="preserve"> 411*3686</t>
  </si>
  <si>
    <t>Jose Calderon</t>
  </si>
  <si>
    <t>jcalderon@drocersa.com.pe</t>
  </si>
  <si>
    <t>Drokasa</t>
  </si>
  <si>
    <t>Drokasa Licores S.A.</t>
  </si>
  <si>
    <t>Jr. Mariscal Miller #2170</t>
  </si>
  <si>
    <t>Lince</t>
  </si>
  <si>
    <t>839*0013 / 411-7030 (1312) recepcion</t>
  </si>
  <si>
    <t>Natalia Vizcaraa</t>
  </si>
  <si>
    <t>nvizcarra@dklicores.com.pe</t>
  </si>
  <si>
    <t>Hiraoka Lince</t>
  </si>
  <si>
    <t>Av. Militar #1723</t>
  </si>
  <si>
    <t xml:space="preserve">110*1024  </t>
  </si>
  <si>
    <t>Instituto Jesus María</t>
  </si>
  <si>
    <t>Instituto de Estudios Peruanos</t>
  </si>
  <si>
    <t>Av. Arnaldo Marques #2277</t>
  </si>
  <si>
    <t xml:space="preserve">     3326194  A- 1208</t>
  </si>
  <si>
    <t>Maria del Pilar Caceres</t>
  </si>
  <si>
    <t>mcaceres@iep.org.pe</t>
  </si>
  <si>
    <t>Nova Jesus Maria</t>
  </si>
  <si>
    <t>Av. Salaverry #1029</t>
  </si>
  <si>
    <t>114*702</t>
  </si>
  <si>
    <t>maglio.barraza@nova.com.pe</t>
  </si>
  <si>
    <t>Perfumeria Unidas Jesus Maria</t>
  </si>
  <si>
    <t>Av. Brasil #2479</t>
  </si>
  <si>
    <t>RPC 967746780</t>
  </si>
  <si>
    <t>Luis Mori</t>
  </si>
  <si>
    <t>lmori@perfumeriasunidas.com.pe</t>
  </si>
  <si>
    <t>UP Central</t>
  </si>
  <si>
    <t>Av. Salaverry #2020</t>
  </si>
  <si>
    <t>WWF Lince</t>
  </si>
  <si>
    <t>World Wildlife Fund Inc.</t>
  </si>
  <si>
    <t>Av. Trinidad Morán #853</t>
  </si>
  <si>
    <t>440-5550 (1112) / RPC 989230153</t>
  </si>
  <si>
    <t xml:space="preserve"> Jennifer Rowlands</t>
  </si>
  <si>
    <t>Jhon.Vasques@wwfperu.org</t>
  </si>
  <si>
    <t>Tubisa Magdalena del Mar</t>
  </si>
  <si>
    <t>Jr Daniel Alcides Carrion 1012</t>
  </si>
  <si>
    <t xml:space="preserve">Luis Paredes Rojas
</t>
  </si>
  <si>
    <t>contabilidad@tubisa.com.pe</t>
  </si>
  <si>
    <t>JJC Brasil</t>
  </si>
  <si>
    <t>JJC Edificaciones S.A.C.</t>
  </si>
  <si>
    <t>Av. Brasil  2048</t>
  </si>
  <si>
    <t>Paulo Estabridis Navarro</t>
  </si>
  <si>
    <t>pestabridis@jjc.com.pe</t>
  </si>
  <si>
    <t>Torre Rimac Obra</t>
  </si>
  <si>
    <t xml:space="preserve"> Urbanizadora Jardin S.A.</t>
  </si>
  <si>
    <t>CALLE LAS BEGONIAS NRO. 441  URB. JARDIN LIMA - SAN ISIDRO</t>
  </si>
  <si>
    <t>#985110813</t>
  </si>
  <si>
    <t>Victor Deza</t>
  </si>
  <si>
    <t>vdeza@urbanova.com.pe</t>
  </si>
  <si>
    <t>ADP San Borja</t>
  </si>
  <si>
    <t>Aeropuertos del Perú S. A.</t>
  </si>
  <si>
    <t>Jr. Domenico Morelli 101, 3er Piso OF. 301 San Borja</t>
  </si>
  <si>
    <t>RPM * 389388</t>
  </si>
  <si>
    <t>Gerardo Cabrera</t>
  </si>
  <si>
    <t>gerardo.cabrera@adp.com.pe</t>
  </si>
  <si>
    <t>Braedt Encalada</t>
  </si>
  <si>
    <t>Av. Encalada #703 Urb. La Encalada</t>
  </si>
  <si>
    <t>435-4711</t>
  </si>
  <si>
    <t>Beatriz Martinez</t>
  </si>
  <si>
    <t>Tencalada@braedt.com.pe</t>
  </si>
  <si>
    <t>Braillard Sta. Catalina</t>
  </si>
  <si>
    <t>Braillard S.A.</t>
  </si>
  <si>
    <t>Av. República de Panamá #2289</t>
  </si>
  <si>
    <t xml:space="preserve">411-8080 (8021) </t>
  </si>
  <si>
    <t>Frida López</t>
  </si>
  <si>
    <t>flopez@braillardperu.com</t>
  </si>
  <si>
    <t>Británico Monterrico</t>
  </si>
  <si>
    <t>Av. Primavera 1770 Santiago de Surco</t>
  </si>
  <si>
    <t>146*4861</t>
  </si>
  <si>
    <t>Británico San Borja</t>
  </si>
  <si>
    <t>Av. Javier Prado Este # 2726  San Borja</t>
  </si>
  <si>
    <t>146*4924</t>
  </si>
  <si>
    <t>Buenaventura Oficinas</t>
  </si>
  <si>
    <t>Av. Carlos Villaran #790 Urb. Sta. Catalina</t>
  </si>
  <si>
    <t>#948850134</t>
  </si>
  <si>
    <t>Luis Miguel Barco Roda Cel.951946903 RPM #951946903</t>
  </si>
  <si>
    <t>CC San Borja Plaza</t>
  </si>
  <si>
    <t>Av. Javier Prado #2010</t>
  </si>
  <si>
    <t>651*7839</t>
  </si>
  <si>
    <t>Yuri Flores</t>
  </si>
  <si>
    <t>yflores@megaplaza.com.pe</t>
  </si>
  <si>
    <t>Cemento Pacasmayo Lima</t>
  </si>
  <si>
    <t>Cementos Pacasmayo S.A.A.</t>
  </si>
  <si>
    <t xml:space="preserve">Calle. La Colonia #150 Urb. El Vivero </t>
  </si>
  <si>
    <t>317-6000 (2294) / #673616 / 427*508</t>
  </si>
  <si>
    <t>Manuel Reyna Rivero</t>
  </si>
  <si>
    <t>mreyna@cpsaa.com.pe, ccontrollima@cpsaa.com.pe</t>
  </si>
  <si>
    <t>Chinalco Oficina</t>
  </si>
  <si>
    <t>Av. El Derby 250 Piso 8</t>
  </si>
  <si>
    <t>708-8080 / RPC 997576295</t>
  </si>
  <si>
    <t>CI Medicentro El Polo</t>
  </si>
  <si>
    <t xml:space="preserve">Av. La Encalada #960 </t>
  </si>
  <si>
    <t>420*8170</t>
  </si>
  <si>
    <t>Luisa Vega Márquez</t>
  </si>
  <si>
    <t>lvega@cinternacional.com.pe</t>
  </si>
  <si>
    <t>CI Medicentro San Borja</t>
  </si>
  <si>
    <t>Calle Morelli #139</t>
  </si>
  <si>
    <t>815*616</t>
  </si>
  <si>
    <t>CPAL Martin Pizarro</t>
  </si>
  <si>
    <t>Centro Peruano de Audicion, Lenguaje y Aprendizaje</t>
  </si>
  <si>
    <t>Calle Martin Pizarro #172</t>
  </si>
  <si>
    <t>814*8367</t>
  </si>
  <si>
    <t>Luis Flores Núñez</t>
  </si>
  <si>
    <t>lflores@cpal.edu.pe</t>
  </si>
  <si>
    <t>Digitex</t>
  </si>
  <si>
    <t>Av. Prolongación Primavera #2142 Urb. Los Álamos</t>
  </si>
  <si>
    <t>#784752 / 513-3500(3530)</t>
  </si>
  <si>
    <t>Verónica Bedoya</t>
  </si>
  <si>
    <t>Diners Encalada</t>
  </si>
  <si>
    <t>Av. Encalada #928 Urb. CC. Monterrico</t>
  </si>
  <si>
    <t>436-1388 / RPC 967788908</t>
  </si>
  <si>
    <t>Susy Campos / Fabiola Meza</t>
  </si>
  <si>
    <t>scampos@dinersclub.com.pe fmeza@dinersclub.com.pe</t>
  </si>
  <si>
    <t>Dinet San Borja</t>
  </si>
  <si>
    <t>Av. Aviación N° 2405, Edificio San Sebastian. Piso 13.</t>
  </si>
  <si>
    <t>RPC 989063468</t>
  </si>
  <si>
    <t>Pedro Chaca</t>
  </si>
  <si>
    <t>pedro.chaca@dinet.com.pe</t>
  </si>
  <si>
    <t>El Comercio Sta. Catalina</t>
  </si>
  <si>
    <t>Av. Paseo de la Republica 2211 - Santa Catalina</t>
  </si>
  <si>
    <t># 945689532</t>
  </si>
  <si>
    <t>Ferreyros Surco</t>
  </si>
  <si>
    <t>Jr. Peralta Cristóbal de Norte #820 Mz. D Lt. 4 Urb. Sector Idelfonso el Vivero</t>
  </si>
  <si>
    <t>Sup. Galarza #996411247 /  #996411290</t>
  </si>
  <si>
    <t>José Salinas</t>
  </si>
  <si>
    <t>Furukawa La Victoria</t>
  </si>
  <si>
    <t>Av. Republica de Panamá #1427</t>
  </si>
  <si>
    <t>#956558066</t>
  </si>
  <si>
    <t>Manuel Li Quintana</t>
  </si>
  <si>
    <t xml:space="preserve">Rafael Aliaga Santana / Herbert Calderon Alemán </t>
  </si>
  <si>
    <t>Av. República Panama #2461 Urb. Santa Catalina</t>
  </si>
  <si>
    <t>RPM #513478 / 470-7170 (1173-1174)</t>
  </si>
  <si>
    <t>raliaga@gloria.com.pe, hcalderona@gloria.com.pe</t>
  </si>
  <si>
    <t>Inchcape El Polo</t>
  </si>
  <si>
    <t xml:space="preserve">Av. El Polo 1117 </t>
  </si>
  <si>
    <t>RPC 989543745</t>
  </si>
  <si>
    <t>Intercorp Santa Catalina</t>
  </si>
  <si>
    <t>Intercorp S.A.</t>
  </si>
  <si>
    <t>Jr. Manuel Arruiseño N° 697 Sta. Catalina</t>
  </si>
  <si>
    <t>Hernan Carranza / Gonzalo Perez</t>
  </si>
  <si>
    <t>hcarranza@intercorp.com.pe, gperezparedes@gmail.com</t>
  </si>
  <si>
    <t>ISB Edificio Carpaccio</t>
  </si>
  <si>
    <t>Calle Carpaccio #296</t>
  </si>
  <si>
    <t>#947976527</t>
  </si>
  <si>
    <t>ISB Paso Morelli</t>
  </si>
  <si>
    <t>Calle Morelli #287</t>
  </si>
  <si>
    <t>Kimberly Chacarilla</t>
  </si>
  <si>
    <t>Av. Del Pinar # 180, Oficina 505 Chacarilla</t>
  </si>
  <si>
    <t>102*7974 RPC: 989259009</t>
  </si>
  <si>
    <t>VICTOR TORRES</t>
  </si>
  <si>
    <t>vtorres@kkc.com</t>
  </si>
  <si>
    <t>Lan Chacarilla</t>
  </si>
  <si>
    <t xml:space="preserve">Jr. Monterrey #246 Chacarilla </t>
  </si>
  <si>
    <t xml:space="preserve"> *0013763</t>
  </si>
  <si>
    <t>Valeria Carpio</t>
  </si>
  <si>
    <t>valeria.carpio@lan.com</t>
  </si>
  <si>
    <t>Marathon CC San Borja</t>
  </si>
  <si>
    <t>Mz I Lote 02 Int A-203</t>
  </si>
  <si>
    <t>Negusa Surco</t>
  </si>
  <si>
    <t>Machu Picchu Foods S.A.C.</t>
  </si>
  <si>
    <t>Av. Velazco Astete #1921 Urb. Las Gardenias</t>
  </si>
  <si>
    <t>Sonia Guzmán</t>
  </si>
  <si>
    <t xml:space="preserve">soniaguzmanf@hotmail.com </t>
  </si>
  <si>
    <t>PAD Piura</t>
  </si>
  <si>
    <t>Universidad de Piura</t>
  </si>
  <si>
    <t>Calle. Aldebarán #160 Urb. Polo Hunt Monterrico</t>
  </si>
  <si>
    <t>#132760/ 2171200(1332)</t>
  </si>
  <si>
    <t>Fernando Uscamayta</t>
  </si>
  <si>
    <t>fuscamayta@pad.edu</t>
  </si>
  <si>
    <t>Santa Clara San Luis Cochera</t>
  </si>
  <si>
    <t>Av. San Luis #2253-#2257 / Jr. Fray Angelico #390</t>
  </si>
  <si>
    <t>475-3150/ 606*2921</t>
  </si>
  <si>
    <t>Carlos Castañeda Tenorio</t>
  </si>
  <si>
    <t>ccastaneda@santaclara.com.pe</t>
  </si>
  <si>
    <t>Southern Surco</t>
  </si>
  <si>
    <t>Av. Caminos del Inca # 171/ Chacarrillas del Estanque</t>
  </si>
  <si>
    <t xml:space="preserve"> #841786 / 512-0441</t>
  </si>
  <si>
    <t xml:space="preserve">Mario Acchinelli, Luis Sotelo </t>
  </si>
  <si>
    <t xml:space="preserve"> macchinelli@SouthernPeru.com.pe, lsotelo@SouthernPeru.com.pe ,</t>
  </si>
  <si>
    <t>Textimax Surco</t>
  </si>
  <si>
    <t>Av. Prolongación Primavera #1550 CC. De Monterrico</t>
  </si>
  <si>
    <t>423*1276 / 994780452</t>
  </si>
  <si>
    <t>Carlos Salazar</t>
  </si>
  <si>
    <t>csalazar@15-50.com.pe</t>
  </si>
  <si>
    <t>Torre1, Torre 2 del CC San Borja</t>
  </si>
  <si>
    <t>Calle Morelli #134</t>
  </si>
  <si>
    <t>Daniel Montenegro</t>
  </si>
  <si>
    <t>dmontenegro@cubica.com.pe</t>
  </si>
  <si>
    <t>UPC Campus Monterrico</t>
  </si>
  <si>
    <t>Av. Primavera #2390</t>
  </si>
  <si>
    <t xml:space="preserve">RPC </t>
  </si>
  <si>
    <t>Hanz Ortiz Mindreau</t>
  </si>
  <si>
    <t>wortiz@upc.edu.pe</t>
  </si>
  <si>
    <t>UPC Casuarinas</t>
  </si>
  <si>
    <t xml:space="preserve">Av. Jacarandá #391 </t>
  </si>
  <si>
    <t>RPC 954136673</t>
  </si>
  <si>
    <t>UPC Liceo Naval</t>
  </si>
  <si>
    <t>Calle Monti #350</t>
  </si>
  <si>
    <t>RPC 954136685</t>
  </si>
  <si>
    <t>Yichang</t>
  </si>
  <si>
    <t>Av. San Borja Norte #835</t>
  </si>
  <si>
    <t>106*1134/ 611-2868 (6800)</t>
  </si>
  <si>
    <t>Rafael Luna</t>
  </si>
  <si>
    <t>rafael_luna@yichang.com.pe</t>
  </si>
  <si>
    <t>Bata Oficina Miraflores</t>
  </si>
  <si>
    <t>Empresas Comerciales S.A.</t>
  </si>
  <si>
    <t>Av. Larco #658</t>
  </si>
  <si>
    <t>RPC 997547709</t>
  </si>
  <si>
    <t>Esther Arakaki</t>
  </si>
  <si>
    <t>esther.arakaki@bata.com</t>
  </si>
  <si>
    <t>Británico Miraflores</t>
  </si>
  <si>
    <t>Asociación Cultural Peruano Británica</t>
  </si>
  <si>
    <t>Av. Malecón Balta # 740</t>
  </si>
  <si>
    <t>146*5286</t>
  </si>
  <si>
    <t>Carlos  Cortez</t>
  </si>
  <si>
    <t>Casa Andina 28 de Julio</t>
  </si>
  <si>
    <t>Nessus Hoteles Peru S.A.</t>
  </si>
  <si>
    <t>Av. 28 de Julio #1088 San Antonio</t>
  </si>
  <si>
    <t>RPC 989230697</t>
  </si>
  <si>
    <t xml:space="preserve">Bernardino Aliaga Moreno </t>
  </si>
  <si>
    <t>baliaga@casa-andina.com</t>
  </si>
  <si>
    <t>Casa Andina La Paz</t>
  </si>
  <si>
    <t>Av. La Paz #463 Cruce con Av. Dies Canseco</t>
  </si>
  <si>
    <t xml:space="preserve">RPC 989230695 </t>
  </si>
  <si>
    <t>Casa Andina Petit Thouars</t>
  </si>
  <si>
    <t>Av. Petit Thouars #5444</t>
  </si>
  <si>
    <t>RPC 989230696</t>
  </si>
  <si>
    <t>Casa Andina Schell</t>
  </si>
  <si>
    <t>Av. Schell #452</t>
  </si>
  <si>
    <t>RPC 963764011</t>
  </si>
  <si>
    <t>Guillermo Orihuela</t>
  </si>
  <si>
    <t>Servicios Generales Inmobiliarios Nuevo Mundo S.A.</t>
  </si>
  <si>
    <t>Av. José Pardo #831</t>
  </si>
  <si>
    <t>Renzo Alva</t>
  </si>
  <si>
    <t>administracion@serviciosgeneralesnm.com</t>
  </si>
  <si>
    <t>Cres Perú</t>
  </si>
  <si>
    <t>Commercial Rela Estate Service S.A.C</t>
  </si>
  <si>
    <t>Malecón Cisneros #156</t>
  </si>
  <si>
    <t>Rocio Ildefonso Castañeda</t>
  </si>
  <si>
    <t>Rocio.ildefonso@cresperu.com</t>
  </si>
  <si>
    <t>Edificio Burgos Binswander</t>
  </si>
  <si>
    <t>Calle Enrique Palacios #335</t>
  </si>
  <si>
    <t>714-1674 / 963829806</t>
  </si>
  <si>
    <t>Otilio Soto Sangama</t>
  </si>
  <si>
    <t>osoto@cbb.com.pe</t>
  </si>
  <si>
    <t>Edificio Santa Cruz</t>
  </si>
  <si>
    <t>San Miguel Inmobiliaria S.A.C.</t>
  </si>
  <si>
    <t>Av. Santa Cruz #830</t>
  </si>
  <si>
    <t>136*1010  / 7197531 (102)</t>
  </si>
  <si>
    <t>Milton Moreno condor</t>
  </si>
  <si>
    <t>mmoreno@cbb.com.pe</t>
  </si>
  <si>
    <t>I &amp; G Hispania S.A.C.</t>
  </si>
  <si>
    <t>Av. La Paz #1099</t>
  </si>
  <si>
    <t>644*8322</t>
  </si>
  <si>
    <t>Jose Tello Chilon</t>
  </si>
  <si>
    <t>jose.tello@hilton.com</t>
  </si>
  <si>
    <t>Consorcio Hotelero Las Palmeras S.A.</t>
  </si>
  <si>
    <t>Av. 28 de Julio #151</t>
  </si>
  <si>
    <t>625-1220 / RPC 989288086</t>
  </si>
  <si>
    <t>Fernando Velasco</t>
  </si>
  <si>
    <t>fvelasco@decapolisperu.com</t>
  </si>
  <si>
    <t>Edificio y Construcciones Santa Patricia S.A.</t>
  </si>
  <si>
    <t>Av. San Martín #305</t>
  </si>
  <si>
    <t>Alfredo Chavez</t>
  </si>
  <si>
    <t xml:space="preserve">Calle D 141 - 145 Bocanegra </t>
  </si>
  <si>
    <t>Peru Rail Aeropuerto</t>
  </si>
  <si>
    <t>Aeropuerto Nacional Jorge Chavez/sala de embarque Nacional</t>
  </si>
  <si>
    <t>147*7874</t>
  </si>
  <si>
    <t>Jessica Rodriguez</t>
  </si>
  <si>
    <t>jrodriguezm@perurail.com</t>
  </si>
  <si>
    <t>Southern Aeropuerto</t>
  </si>
  <si>
    <t>Av. Elmer Faucett S/N - Grupo Aéreo #8  Calle Aeronales</t>
  </si>
  <si>
    <t xml:space="preserve"> # 841797 / 5751412</t>
  </si>
  <si>
    <t>Mario Accinelli, Luis Sotelo</t>
  </si>
  <si>
    <t>MAccinelli@SouthernPeru.com.pe, LSotelo@SouthernPeru.com.pe</t>
  </si>
  <si>
    <t>Ausa Callao</t>
  </si>
  <si>
    <t>Av. Elmer Faucett S/N Centro Aereo Comercial Of. 301 - C - Sectro B</t>
  </si>
  <si>
    <t>638*6173</t>
  </si>
  <si>
    <t>Celima Bocanegra</t>
  </si>
  <si>
    <t>Calle 1 S/N Lote 7A y 7B Fundo Bocanegra</t>
  </si>
  <si>
    <t>RPC 994601952</t>
  </si>
  <si>
    <t>Dinet Faucett</t>
  </si>
  <si>
    <t>Av. Elmer Faucett s/n Cdra. 30</t>
  </si>
  <si>
    <t>832*9078</t>
  </si>
  <si>
    <t>Konecta Bto, S.L. Sucursal en Peru</t>
  </si>
  <si>
    <t>Av. Elmer Faucett #2879 3er piso</t>
  </si>
  <si>
    <t xml:space="preserve">RPC 987540374                                        </t>
  </si>
  <si>
    <t>Guliana de la Cruz</t>
  </si>
  <si>
    <t>gdelacruz@grupokonecta.com</t>
  </si>
  <si>
    <t>Lima Cargo City</t>
  </si>
  <si>
    <t>Inmobiliaria Koricancha S.A.</t>
  </si>
  <si>
    <t>Av. Faucett cdra. 28</t>
  </si>
  <si>
    <t>RPC 994386285</t>
  </si>
  <si>
    <t>Javier Quispe</t>
  </si>
  <si>
    <t>javier.quispe@iksa.com.pe</t>
  </si>
  <si>
    <t>Natura Bocanegra</t>
  </si>
  <si>
    <t>133*6794 / RPC 962383239</t>
  </si>
  <si>
    <t>Hugo Pizan</t>
  </si>
  <si>
    <t>Negusa</t>
  </si>
  <si>
    <t>Calle Carbono #213 - 215 Urb. Industrial Grimanesa</t>
  </si>
  <si>
    <t>RPC 998306260</t>
  </si>
  <si>
    <t>miguel.castrillon@mpf.com.pe</t>
  </si>
  <si>
    <t>Alusud</t>
  </si>
  <si>
    <t>Alusud Perú S.A.</t>
  </si>
  <si>
    <t>Calle A #185 Urb.Bocanegra</t>
  </si>
  <si>
    <t>203-5810 / RPC 997517903</t>
  </si>
  <si>
    <t>Percy Pastor Ríos</t>
  </si>
  <si>
    <t>percy.pastor@csiclosures.com</t>
  </si>
  <si>
    <t>Dinet Bertello</t>
  </si>
  <si>
    <t>Av. Japon #551 Ex. Av. Alejandro Bertello</t>
  </si>
  <si>
    <t>5170100 (20622) / 405*6753 / RPC 958791663</t>
  </si>
  <si>
    <t xml:space="preserve">Carlos Valverde </t>
  </si>
  <si>
    <t>supervisor.seguridadbertello@dinet.com.pe</t>
  </si>
  <si>
    <t>Honda Aeropuerto</t>
  </si>
  <si>
    <t>Honda del Perú S.A</t>
  </si>
  <si>
    <t>Av. Elmer Faucett #3737</t>
  </si>
  <si>
    <t>*298952 / *298951 / 418-0486</t>
  </si>
  <si>
    <t>Sr. Jorge Nishimura, Wilfredo Mestanza</t>
  </si>
  <si>
    <t>jorge_mishimura@honda.com.pe, wilfredo_mestanza@honda.com.pe</t>
  </si>
  <si>
    <t>Lan Terreno / Hangar</t>
  </si>
  <si>
    <t>Av. Faucett S/N</t>
  </si>
  <si>
    <t>*0013698</t>
  </si>
  <si>
    <t>Luis Gómez, Alberto Trinidad, Jorge Bernales, Vanessa Oliveros</t>
  </si>
  <si>
    <t>luis.gomez@lan.com, alberto.trinidad@lan.com, jorge.bernales@lan.com</t>
  </si>
  <si>
    <t>Molino El Triunfo</t>
  </si>
  <si>
    <t>Molino el Triunfo S.A.</t>
  </si>
  <si>
    <t>Av. Bocanegra #476</t>
  </si>
  <si>
    <t>822*8926 / 407*4615 / 484-0284 (748)</t>
  </si>
  <si>
    <t>Aldo Orosco Saenz</t>
  </si>
  <si>
    <t>aorosco@molinoeltriunfo.com</t>
  </si>
  <si>
    <t>Shohin</t>
  </si>
  <si>
    <t>Shohin S.A.</t>
  </si>
  <si>
    <t>Elmer Faucett #3517</t>
  </si>
  <si>
    <t xml:space="preserve">810*5034/ 810*9278/ 612-3900 </t>
  </si>
  <si>
    <t>Edgar Fernandez Guiraldo</t>
  </si>
  <si>
    <t>Trans American Air Lines S.A.</t>
  </si>
  <si>
    <t>Calle Corpac #152, Fundo Bocanegra</t>
  </si>
  <si>
    <t>814*1783 / 814*1244 / 626-8214 / 403*9827</t>
  </si>
  <si>
    <t>Miguel Giribaldi</t>
  </si>
  <si>
    <t>miguel.giribaldi@avianca.com</t>
  </si>
  <si>
    <t>Toyota Aeropuerto</t>
  </si>
  <si>
    <t>Av. Elmer Faucett #3548 Bocanegra</t>
  </si>
  <si>
    <t>133*8315/ 613-7700(2211)/ 613-7701(2211)</t>
  </si>
  <si>
    <t>Yessica Abad Roca</t>
  </si>
  <si>
    <t>Triton Bertello</t>
  </si>
  <si>
    <t>Av. Bertello Mz. I Lte. 9 Urb. San Remo</t>
  </si>
  <si>
    <t>José Chiroque</t>
  </si>
  <si>
    <t>jchiroque@triton.com.pe</t>
  </si>
  <si>
    <t>AFP Fiori</t>
  </si>
  <si>
    <t xml:space="preserve">Tomas Valle/ Centro Bancario </t>
  </si>
  <si>
    <t xml:space="preserve"> 651*7884</t>
  </si>
  <si>
    <t xml:space="preserve">Maria Isabel Amaya </t>
  </si>
  <si>
    <t xml:space="preserve">Celima Fiori </t>
  </si>
  <si>
    <t xml:space="preserve">Av. Alfredo Mendiola #1465 </t>
  </si>
  <si>
    <t xml:space="preserve">614-0300 (3229) / RPC 993597234 </t>
  </si>
  <si>
    <t>Nissan Fiori Almacén</t>
  </si>
  <si>
    <t xml:space="preserve">Calle Camino Real #120 Urb. La Milla </t>
  </si>
  <si>
    <t>RPC 965397061</t>
  </si>
  <si>
    <t>Nissan Thomas Valle</t>
  </si>
  <si>
    <t>Av. Alfredo Mendiola #5548</t>
  </si>
  <si>
    <t>RPC 965397060</t>
  </si>
  <si>
    <t>Pepsico La Milla</t>
  </si>
  <si>
    <t>Av. El Engrenaje #211 Urb. La Milla</t>
  </si>
  <si>
    <t>#0087692</t>
  </si>
  <si>
    <t>Santa Clara Mendiola</t>
  </si>
  <si>
    <t>Av. Alfredo Mendiola #1637</t>
  </si>
  <si>
    <t>647*8389</t>
  </si>
  <si>
    <t xml:space="preserve">Freddy Aguirre </t>
  </si>
  <si>
    <t>faguirre@santaclara.com.pe</t>
  </si>
  <si>
    <t xml:space="preserve">alluy@mmm.com  , dbravo@mmm.com </t>
  </si>
  <si>
    <t>oswin.perea@abbott.com
jairo.gonzalez@abbott.com</t>
  </si>
  <si>
    <t>cesar.victorio@colliers.com, carlos.villegas@colliers.com, oswaldo.tejada@colliers.com</t>
  </si>
  <si>
    <t>wilson.romero@colliers.com, cesar.victorio@colliers.com
carlos.villegas@colliers.com</t>
  </si>
  <si>
    <t>claudia-echevarria@condortravel.com,  jefferson-ramirez@condortravel.com</t>
  </si>
  <si>
    <t>mmartineze@gmd.com.pe
hrodriguez@gmd.com.pe</t>
  </si>
  <si>
    <t>marcela.angulo@ofertop.pe
sandy.panta@comercio.com.pe</t>
  </si>
  <si>
    <t>jtakahashi@grupopana.com.pe 
lparetto@grupopana.com.pe</t>
  </si>
  <si>
    <t>gdiaz@cbb.com.pe</t>
  </si>
  <si>
    <t>manuel.polanco@colliers.com, cesar.victorio@colliers.com
carlos.villegas@colliers.com</t>
  </si>
  <si>
    <t>agesp@infonegocio.net.pe; george.roque@ssk.com.pe</t>
  </si>
  <si>
    <t>jleon@maquinarias.com.pe</t>
  </si>
  <si>
    <t>120*5687</t>
  </si>
  <si>
    <t>Coinsa  Tomás Valle</t>
  </si>
  <si>
    <t>Av. Tomas Valle #1250</t>
  </si>
  <si>
    <t xml:space="preserve">Flor de Maria Carbajal </t>
  </si>
  <si>
    <t>flor.carbajal@grupolivit.come</t>
  </si>
  <si>
    <t>Proyecta Ingenieros Civiles SAC</t>
  </si>
  <si>
    <t>Proyecta Jockey Plaza</t>
  </si>
  <si>
    <t>Elvis Arriola</t>
  </si>
  <si>
    <t>earriola@proyecta.net.pe</t>
  </si>
  <si>
    <t>Rep San Juan de Miraflores</t>
  </si>
  <si>
    <t>Red de Energia del Peru S.A.</t>
  </si>
  <si>
    <t>Av. Pedro Miotta #421</t>
  </si>
  <si>
    <t>RPC 982562839
RPC 982562840</t>
  </si>
  <si>
    <t>Martin Valdez Arias</t>
  </si>
  <si>
    <t>avaldez@rep.com.pe</t>
  </si>
  <si>
    <t>Red de Energia San isidro</t>
  </si>
  <si>
    <t>Av. Juan De Arona #720 6to. Piso</t>
  </si>
  <si>
    <t>Tomas Flores</t>
  </si>
  <si>
    <t>Sub Estacion Huertos de Rio Seco</t>
  </si>
  <si>
    <t>Carretera Canta KM. 35.1</t>
  </si>
  <si>
    <t>Carabayllo</t>
  </si>
  <si>
    <t>Douglas Tupac Yupanqui</t>
  </si>
  <si>
    <t xml:space="preserve">dtupac@red.com.pe </t>
  </si>
  <si>
    <t>Sub Estacion Lomas de Carabayllo</t>
  </si>
  <si>
    <t>AA HH Lomas de Carabayllo</t>
  </si>
  <si>
    <t>Walter Farfan Granados</t>
  </si>
  <si>
    <t xml:space="preserve">wfarfan@red.com.pe </t>
  </si>
  <si>
    <t>Sub Estacion Chavarria</t>
  </si>
  <si>
    <t>Gonzales Prada esquina con Venus</t>
  </si>
  <si>
    <t>Manuel Cuadra Cortez</t>
  </si>
  <si>
    <t>mcuadra@red.com.pe</t>
  </si>
  <si>
    <t>Red de Energia Chilca 1,2,3.</t>
  </si>
  <si>
    <t>Santo Domingo de los Olleros S/N</t>
  </si>
  <si>
    <t>Victor Liendo Pinto</t>
  </si>
  <si>
    <t>vliendo@liderman.com.pe</t>
  </si>
  <si>
    <t>Red de Energia Callahuanca</t>
  </si>
  <si>
    <t>C.P. Purunhuasi S/N</t>
  </si>
  <si>
    <t>Huarochiri</t>
  </si>
  <si>
    <t>De la Cruz Ricse Carlos</t>
  </si>
  <si>
    <t>cdelacruz@rep.com.pe</t>
  </si>
  <si>
    <t>Mina Las Camelias</t>
  </si>
  <si>
    <t>Cia.Minera Las Camelias S.A</t>
  </si>
  <si>
    <t>Las Lomas S/N Pasaje Quebrada Honda</t>
  </si>
  <si>
    <t>Luis Dulanto</t>
  </si>
  <si>
    <t>ldulanto@celima.com.pe</t>
  </si>
  <si>
    <t>Fiorella Arce Sotomayor</t>
  </si>
  <si>
    <t>Chocolates Winters Lima</t>
  </si>
  <si>
    <t>Compañía Nacional de Chocolates del Peru S.A</t>
  </si>
  <si>
    <t>Av. Maquinarias #2360</t>
  </si>
  <si>
    <t>RPC 979787413</t>
  </si>
  <si>
    <t xml:space="preserve">cespinoza@chocolates.pe ,krivera@chocolates.pe </t>
  </si>
  <si>
    <t>Karin Rivera Suarez
Carlos Espinoza Icasa</t>
  </si>
  <si>
    <t>Obrainsa Guardia Civil</t>
  </si>
  <si>
    <t>Av. Guardia Civil #571</t>
  </si>
  <si>
    <t>RPM 963522766</t>
  </si>
  <si>
    <t>Gary Alejos Arauco</t>
  </si>
  <si>
    <t xml:space="preserve">gary.alejos@obrainsa.com.pe                                                                                               </t>
  </si>
  <si>
    <t>15-50 Open Plaza</t>
  </si>
  <si>
    <t>Av. Tomas Marzano cuadra 1 C.C. Open Plaza</t>
  </si>
  <si>
    <t>Carmen Elena Reyes Farro</t>
  </si>
  <si>
    <t>tiendaangamos@15-50.com.pe</t>
  </si>
  <si>
    <t xml:space="preserve">Castor I I </t>
  </si>
  <si>
    <t xml:space="preserve">Av. Proceres de la Independencia #2763 </t>
  </si>
  <si>
    <t>114*3215</t>
  </si>
  <si>
    <t>Javier Diaz Rosemberg
Karin Marin</t>
  </si>
  <si>
    <t>jdiaz@grupointerforest.pe, kmarin@castor.com.pe</t>
  </si>
  <si>
    <t>Logística del PacÍfico  S.A.C</t>
  </si>
  <si>
    <t>JJC Carabayllo</t>
  </si>
  <si>
    <t>Marathon Explorer Mega Plaza</t>
  </si>
  <si>
    <t>Marathon Tap Mega Plaza</t>
  </si>
  <si>
    <t>Gloria Edificio / Cial / Kia</t>
  </si>
  <si>
    <t xml:space="preserve">Rimac Oficina Juan De Arona </t>
  </si>
  <si>
    <t xml:space="preserve">Sol de Oro Oficina Corpac </t>
  </si>
  <si>
    <t>Sol de Oro Oficina PDLR</t>
  </si>
  <si>
    <t>Rimac Torre América</t>
  </si>
  <si>
    <t>Decameron 1 Rep.  De Panamá</t>
  </si>
  <si>
    <t>Decameron 2 Rep.  De Panamá</t>
  </si>
  <si>
    <t>CEM I  / II</t>
  </si>
  <si>
    <t>Hilton Miraflores</t>
  </si>
  <si>
    <t>Radisson Decapolis</t>
  </si>
  <si>
    <t>Sol de Oro Hotel</t>
  </si>
  <si>
    <t>Av. Jorge Chávez #154 - 131 - 6to piso</t>
  </si>
  <si>
    <t>Visanet 2 / 3</t>
  </si>
  <si>
    <t>Ferreyros Industrial 504 - 675</t>
  </si>
  <si>
    <t>Zoom Corp Celendon</t>
  </si>
  <si>
    <t>Pana Almacenes Panatec</t>
  </si>
  <si>
    <t>Dinet Fila VES I - II</t>
  </si>
  <si>
    <t xml:space="preserve">Rosen Tienda </t>
  </si>
  <si>
    <t>REP Cieneguilla</t>
  </si>
  <si>
    <t>Inchcape Surquillo</t>
  </si>
  <si>
    <t>VARGAS</t>
  </si>
  <si>
    <t>Gloria Almacén San Luis / Maderba</t>
  </si>
  <si>
    <t>SSK Barbadillo Ate 2</t>
  </si>
  <si>
    <t xml:space="preserve">AKV Hotel </t>
  </si>
  <si>
    <t xml:space="preserve">Atton Hotel </t>
  </si>
  <si>
    <t xml:space="preserve">Conquistadores Hotel </t>
  </si>
  <si>
    <t xml:space="preserve">Libertador El Golf Hotel </t>
  </si>
  <si>
    <t xml:space="preserve">Novotel Hotel </t>
  </si>
  <si>
    <t>Mota Engil República San Isidro</t>
  </si>
  <si>
    <t xml:space="preserve">Park Hotel Oficina </t>
  </si>
  <si>
    <t xml:space="preserve">Toyota Oficina </t>
  </si>
  <si>
    <t>Gloria Playa San Isidro</t>
  </si>
  <si>
    <t xml:space="preserve">Ibis Miraflores Hotel </t>
  </si>
  <si>
    <t>Mota-Engil Pta. Negra</t>
  </si>
  <si>
    <t>Marathon Almacén Pta. Hermosa</t>
  </si>
  <si>
    <t>JJC Edificio Rep. Chile</t>
  </si>
  <si>
    <t>Lan Centro Cívic0</t>
  </si>
  <si>
    <t xml:space="preserve">C.I Medicentro Colmena </t>
  </si>
  <si>
    <t>Upc Ciencias Aplicadas</t>
  </si>
  <si>
    <t xml:space="preserve">Westin Hotel </t>
  </si>
  <si>
    <t>Urbanova Tienda Norte / Sur San Isidro</t>
  </si>
  <si>
    <t>Calle Las Begonias #552 / #652</t>
  </si>
  <si>
    <t>Ripley San Isidro</t>
  </si>
  <si>
    <t>Banco Ripley</t>
  </si>
  <si>
    <t>Taca Aeropuerto / Oficina</t>
  </si>
  <si>
    <t>Británico Constru Center</t>
  </si>
  <si>
    <t>Plaza Vea Terreno Arica</t>
  </si>
  <si>
    <t>Plaza Vea Terreno Canta Callao</t>
  </si>
  <si>
    <t>Plaza Vea Terreno Colonial (Proyecto Colonial)</t>
  </si>
  <si>
    <t>Plaza Vea Terreno Copa Cabana</t>
  </si>
  <si>
    <t>Plaza Vea Terreno El Agustino</t>
  </si>
  <si>
    <t>Plaza Vea Terreno Mexico</t>
  </si>
  <si>
    <t>Plaza Vea Terreno Miota</t>
  </si>
  <si>
    <t>Telefónica Washington 1 - 2 - 3</t>
  </si>
  <si>
    <t>Telefónica URA Retablo  (Guardiania)</t>
  </si>
  <si>
    <t>Telefónica URA RIMAC (Guardiania)</t>
  </si>
  <si>
    <t>Telefónica URA Vitarte (Guardiania)</t>
  </si>
  <si>
    <t>Cassinelli Surco</t>
  </si>
  <si>
    <t>Proyecta 28 de Julio</t>
  </si>
  <si>
    <t>ABB Argentina / Minerales</t>
  </si>
  <si>
    <t>SUB GERENTE</t>
  </si>
  <si>
    <t>CESAR PEÑA</t>
  </si>
  <si>
    <t>ANGELLO TUESTA</t>
  </si>
  <si>
    <t>CARLOS LUKIS</t>
  </si>
  <si>
    <t xml:space="preserve">ZONA </t>
  </si>
  <si>
    <t>NORTE</t>
  </si>
  <si>
    <t>CENTRO</t>
  </si>
  <si>
    <t>SUR</t>
  </si>
  <si>
    <t>UNIDADES A CARGO</t>
  </si>
  <si>
    <t>ZONALES A CARGO</t>
  </si>
  <si>
    <t>RPM: #926743
Nextel: QTI
cpena@liderman.com.pe</t>
  </si>
  <si>
    <t>RPM #94978444
NEXTEL: 109*2229
atuesta@liderman.com.pe</t>
  </si>
  <si>
    <t>RPM *940247
Nextel: 402*5017
clukis@liderman.com.pe</t>
  </si>
  <si>
    <t>LIDERMAN ASIGNADOS</t>
  </si>
  <si>
    <t>CARGO COLATERAL</t>
  </si>
  <si>
    <t xml:space="preserve"> - Certificaciones
- Instrucción</t>
  </si>
  <si>
    <t xml:space="preserve"> - Centro de Control
- Controladores de Calidad</t>
  </si>
  <si>
    <t xml:space="preserve"> - Movilidades a nivel nacional
 - Comité SST</t>
  </si>
  <si>
    <t>C1</t>
  </si>
  <si>
    <t>C2</t>
  </si>
  <si>
    <t>C3</t>
  </si>
  <si>
    <t>C4</t>
  </si>
  <si>
    <t>C5</t>
  </si>
  <si>
    <t>C6</t>
  </si>
  <si>
    <t>C7</t>
  </si>
  <si>
    <t>C8</t>
  </si>
  <si>
    <t xml:space="preserve"> - Acosta
- Geronimo
- Gutierrez
- J. Sandoval
- Vargas
- Portocarrero
- Salas
- Peña</t>
  </si>
  <si>
    <t xml:space="preserve"> - O. Sandoval
- Benites
- Eche
- Zavaleta
- Luyo
- Vasquez
- Bernal
- Quispe</t>
  </si>
  <si>
    <t xml:space="preserve"> - Acevedo
- Ascanio
- Herrera
- Huaman
- Loyola
- Sauñe
- Tenorio
- Montiel</t>
  </si>
  <si>
    <t>S-GERENTE</t>
  </si>
  <si>
    <t>TUESTA</t>
  </si>
  <si>
    <t>MAGOO</t>
  </si>
  <si>
    <t>ASCANIO</t>
  </si>
  <si>
    <t>UNIDADES</t>
  </si>
  <si>
    <t>SOLO DÍA</t>
  </si>
  <si>
    <t>SOLO NOC.</t>
  </si>
  <si>
    <t>R. Orezolli - Clement, NOCHE</t>
  </si>
  <si>
    <t>PEÑA J.</t>
  </si>
  <si>
    <t>PEÑA (Resid.)</t>
  </si>
  <si>
    <t>ZONALES = 271
CONTROLADORES = 235</t>
  </si>
  <si>
    <t>ZONALES = 280
CONTROLADORES = 230</t>
  </si>
  <si>
    <t>ZONALES = 265
CONTROLADORES = 229</t>
  </si>
  <si>
    <t>SOLO NOCHE</t>
  </si>
  <si>
    <t>PEÑA J.(Guard.)</t>
  </si>
  <si>
    <t>Herbalife SJL</t>
  </si>
  <si>
    <t xml:space="preserve">Av. Proceres de la Independencia #1840 </t>
  </si>
  <si>
    <t>Ledis Arteaga</t>
  </si>
  <si>
    <t>Ledisa@herbalife.com</t>
  </si>
  <si>
    <t>E &amp; M  S.R.L</t>
  </si>
  <si>
    <t>E &amp; M  Santa Anita</t>
  </si>
  <si>
    <t>Av. Bolognesi #551</t>
  </si>
  <si>
    <t>Cristhian Padilla</t>
  </si>
  <si>
    <t>tesoreria@eymperu.com</t>
  </si>
  <si>
    <t>Herbalife Los Olivos</t>
  </si>
  <si>
    <t>Av. Carlos Izaguirre #513</t>
  </si>
  <si>
    <t>David Falla Madrid</t>
  </si>
  <si>
    <t>davidfa@herbalife.com</t>
  </si>
  <si>
    <t>Guardianía Los Olivos BBVA</t>
  </si>
  <si>
    <t>Calle Javier Heraud Mz M Lt 5 Urb. Martires del Sutep</t>
  </si>
  <si>
    <t>Tecnologica de Alimentos S.A</t>
  </si>
  <si>
    <t xml:space="preserve">Av. Prolongacion Centenario 1954 av. Los Ferroles </t>
  </si>
  <si>
    <t xml:space="preserve">Av. Nestor Gambeta km 14.1 ex fundo marquez </t>
  </si>
  <si>
    <t>Hiper Deporte SAC</t>
  </si>
  <si>
    <t>Marathon Mall Salaverry</t>
  </si>
  <si>
    <t>Av. Salaverry #2400</t>
  </si>
  <si>
    <t>carla.zanata@hiperdeporte.pe</t>
  </si>
  <si>
    <t>Livit Obra Santa Rosa</t>
  </si>
  <si>
    <t>Constructores Interamericanos SAC</t>
  </si>
  <si>
    <t>Av. Santa Rosa s/n</t>
  </si>
  <si>
    <t>Claudio Bozzo</t>
  </si>
  <si>
    <t>claudio.bozzo@grupolivit.com</t>
  </si>
  <si>
    <t>Gloria Ramiro Priale</t>
  </si>
  <si>
    <t>Racionalizacion Empresarial S.A</t>
  </si>
  <si>
    <t>Av. Los Cisnes C/2  Sub Lote 03</t>
  </si>
  <si>
    <t>Jorge Rabanal
#544609</t>
  </si>
  <si>
    <t>Edificio Victor A. Belaunde</t>
  </si>
  <si>
    <t>Av. Victor A. Belaunde s/n</t>
  </si>
  <si>
    <t>Veronica Castañeda Salmon</t>
  </si>
  <si>
    <t>vcastaneda@cubica.com.pe</t>
  </si>
  <si>
    <t>PISCOYA</t>
  </si>
  <si>
    <t>Av. Circunsvalcion #105   Panamericana. Sur</t>
  </si>
  <si>
    <t>casseguridadsup@gmail.com</t>
  </si>
  <si>
    <t>CERRON</t>
  </si>
  <si>
    <t>Jorge Valiente</t>
  </si>
  <si>
    <t>627*9439</t>
  </si>
  <si>
    <t>Automecatronica Huachipa</t>
  </si>
  <si>
    <t>Automecatronica Peru S.A.C</t>
  </si>
  <si>
    <t>Av. Huachipa Lote 38</t>
  </si>
  <si>
    <t>Lurigancho - Huachipa</t>
  </si>
  <si>
    <t>Pedro Velasquez</t>
  </si>
  <si>
    <t>Inchcape Huachipa</t>
  </si>
  <si>
    <t>Leo Munares</t>
  </si>
  <si>
    <t>SANDPOL INVESTMENTS SAC</t>
  </si>
  <si>
    <t>Sandpol Huachipa</t>
  </si>
  <si>
    <t>Lote 2 Mz D Urb. Lurigancho - Huachipa</t>
  </si>
  <si>
    <t>SJL-CHOSICA</t>
  </si>
  <si>
    <t>134*8228 </t>
  </si>
  <si>
    <t>ANDREZ HUAMAN HIDALGO </t>
  </si>
  <si>
    <t>HIPER DEPORTE SAC</t>
  </si>
  <si>
    <t xml:space="preserve">  Panamericana Sur Nueva KM 36 
 Almacenes del Perú G-01, G-03</t>
  </si>
  <si>
    <t>Punta Hermoza </t>
  </si>
  <si>
    <t> 962386788</t>
  </si>
  <si>
    <t xml:space="preserve">eduardo.sotomayor@peaseyco.com, </t>
  </si>
  <si>
    <t>E&amp;M Argentina</t>
  </si>
  <si>
    <t>E&amp;M S.R.L</t>
  </si>
  <si>
    <t>Av. Argentina  #1915</t>
  </si>
  <si>
    <t>Mina las Camelias Oficina</t>
  </si>
  <si>
    <t>Calle Alfonso de la Molina #213</t>
  </si>
  <si>
    <t>Cia Minera Las Camelias S.A</t>
  </si>
  <si>
    <t>bsoto@hotmail.com.pe</t>
  </si>
  <si>
    <t>Blas Soto</t>
  </si>
  <si>
    <t>TAPIA</t>
  </si>
  <si>
    <t>SOLIS</t>
  </si>
  <si>
    <t>ACERO</t>
  </si>
  <si>
    <t>SERQUEN</t>
  </si>
  <si>
    <t>Plaza Vea Mirafloress</t>
  </si>
  <si>
    <t>Av. Pettit Thouars</t>
  </si>
  <si>
    <t>TICLA</t>
  </si>
  <si>
    <t>SAN ISIDRO</t>
  </si>
  <si>
    <t>VIGIL</t>
  </si>
  <si>
    <t>TAPIA WONG ENRIQUE</t>
  </si>
  <si>
    <t>PISCOYA MONJA LEONARDO</t>
  </si>
  <si>
    <t>SOLIS APOLAYA ENRIQUE</t>
  </si>
  <si>
    <t>CERRON PATILLA FREDDY</t>
  </si>
  <si>
    <t>CAMACHO BORDA MATEO</t>
  </si>
  <si>
    <t>ACERO BAUTISTA JESUS</t>
  </si>
  <si>
    <t>SERQUEN GUERRERO RICARDO</t>
  </si>
  <si>
    <t>RETUERTO OCHOA MIGUEL</t>
  </si>
  <si>
    <t>VIGIL GUZMAN RINGO</t>
  </si>
  <si>
    <t>TICLAVILCA ESCALANTE ROBERTO</t>
  </si>
  <si>
    <t>NRO</t>
  </si>
  <si>
    <t>APELLIDOS Y NOMBRE</t>
  </si>
  <si>
    <t>PLACA</t>
  </si>
  <si>
    <t>DESC</t>
  </si>
  <si>
    <t>C2O - 542</t>
  </si>
  <si>
    <t>A8M - 492</t>
  </si>
  <si>
    <t>C4I - 536</t>
  </si>
  <si>
    <t>C4H - 075</t>
  </si>
  <si>
    <t>C4H - 223</t>
  </si>
  <si>
    <t>F6S - 681</t>
  </si>
  <si>
    <t>B2U - 447</t>
  </si>
  <si>
    <t>F6S - 364</t>
  </si>
  <si>
    <t>C4H - 050</t>
  </si>
  <si>
    <t>RO</t>
  </si>
  <si>
    <t>PM</t>
  </si>
  <si>
    <t>MC</t>
  </si>
  <si>
    <t>JP/</t>
  </si>
  <si>
    <t>ABB Ventanilla (Multitainer)</t>
  </si>
  <si>
    <t>Av. Nestor Gambeta KM. 15.5</t>
  </si>
  <si>
    <t>114*671</t>
  </si>
  <si>
    <t>Rodano Ticona</t>
  </si>
  <si>
    <t>rodano.ticona@pe.abb.com</t>
  </si>
  <si>
    <t>Celima Ventanilla</t>
  </si>
  <si>
    <t>CALLE REVOLUCION ( W MZ I15 L 17, 18 )</t>
  </si>
  <si>
    <t>Airtec Almacen</t>
  </si>
  <si>
    <t>Calle Manuel Capurro #173</t>
  </si>
  <si>
    <t>Nike Oficina Larco</t>
  </si>
  <si>
    <t>Equiperu S.A.C</t>
  </si>
  <si>
    <t xml:space="preserve">Av. Larco #1301 - 2do Piso </t>
  </si>
  <si>
    <t>Victor Garcia
Patricia Malca</t>
  </si>
  <si>
    <t>Andres Cueva Díaz
Patricia Malca</t>
  </si>
  <si>
    <t>Roxana Castillo
Patricia Malca</t>
  </si>
  <si>
    <t>Juan Donayre
Patricia Malca</t>
  </si>
  <si>
    <t xml:space="preserve">  pmalca@cassinelli.com</t>
  </si>
  <si>
    <t>ZONA  4</t>
  </si>
  <si>
    <t>135*5550/ 619-0500 (104) 135*4800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</si>
</sst>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u/>
      <sz val="7.5"/>
      <color indexed="12"/>
      <name val="Arial"/>
      <family val="2"/>
    </font>
    <font>
      <u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9">
    <xf numFmtId="0" fontId="0" fillId="0" borderId="0" xfId="0"/>
    <xf numFmtId="0" fontId="1" fillId="2" borderId="0" xfId="1" applyFont="1" applyFill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1" fillId="2" borderId="0" xfId="1" applyFont="1" applyFill="1" applyAlignment="1">
      <alignment horizontal="left" vertical="center"/>
    </xf>
    <xf numFmtId="0" fontId="1" fillId="3" borderId="0" xfId="1" applyFont="1" applyFill="1" applyAlignment="1">
      <alignment vertical="center"/>
    </xf>
    <xf numFmtId="0" fontId="1" fillId="3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4" borderId="0" xfId="1" applyFont="1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0" fillId="10" borderId="1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1" fontId="7" fillId="5" borderId="0" xfId="0" applyNumberFormat="1" applyFont="1" applyFill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2" fillId="3" borderId="5" xfId="86" applyFont="1" applyFill="1" applyBorder="1" applyAlignment="1">
      <alignment horizontal="center" vertical="center" wrapText="1"/>
    </xf>
    <xf numFmtId="0" fontId="1" fillId="3" borderId="5" xfId="86" applyFont="1" applyFill="1" applyBorder="1" applyAlignment="1">
      <alignment horizontal="center" vertical="center" wrapText="1"/>
    </xf>
    <xf numFmtId="0" fontId="1" fillId="3" borderId="5" xfId="91" applyFont="1" applyFill="1" applyBorder="1" applyAlignment="1">
      <alignment horizontal="center" vertical="center"/>
    </xf>
    <xf numFmtId="0" fontId="1" fillId="3" borderId="5" xfId="96" applyFont="1" applyFill="1" applyBorder="1" applyAlignment="1">
      <alignment horizontal="left" vertical="center" wrapText="1"/>
    </xf>
    <xf numFmtId="0" fontId="1" fillId="3" borderId="5" xfId="96" applyFont="1" applyFill="1" applyBorder="1" applyAlignment="1">
      <alignment horizontal="center" vertical="center" wrapText="1"/>
    </xf>
    <xf numFmtId="0" fontId="1" fillId="3" borderId="5" xfId="62" applyFont="1" applyFill="1" applyBorder="1" applyAlignment="1" applyProtection="1">
      <alignment horizontal="left" vertical="center"/>
    </xf>
    <xf numFmtId="0" fontId="1" fillId="3" borderId="5" xfId="1" applyFont="1" applyFill="1" applyBorder="1" applyAlignment="1">
      <alignment horizontal="left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3" borderId="5" xfId="62" applyFont="1" applyFill="1" applyBorder="1" applyAlignment="1" applyProtection="1">
      <alignment horizontal="center" vertical="center" wrapText="1"/>
    </xf>
    <xf numFmtId="0" fontId="1" fillId="3" borderId="5" xfId="86" applyFont="1" applyFill="1" applyBorder="1" applyAlignment="1">
      <alignment vertical="center" wrapText="1"/>
    </xf>
    <xf numFmtId="0" fontId="1" fillId="3" borderId="5" xfId="50" applyFont="1" applyFill="1" applyBorder="1" applyAlignment="1">
      <alignment horizontal="left" vertical="center" wrapText="1"/>
    </xf>
    <xf numFmtId="0" fontId="1" fillId="3" borderId="5" xfId="88" applyFont="1" applyFill="1" applyBorder="1" applyAlignment="1">
      <alignment horizontal="center" vertical="center" wrapText="1"/>
    </xf>
    <xf numFmtId="0" fontId="1" fillId="3" borderId="5" xfId="93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3" borderId="5" xfId="91" applyFont="1" applyFill="1" applyBorder="1" applyAlignment="1">
      <alignment horizontal="left" vertical="center" wrapText="1"/>
    </xf>
    <xf numFmtId="0" fontId="1" fillId="3" borderId="5" xfId="58" applyFont="1" applyFill="1" applyBorder="1" applyAlignment="1">
      <alignment horizontal="center" vertical="center" wrapText="1"/>
    </xf>
    <xf numFmtId="0" fontId="1" fillId="3" borderId="5" xfId="91" applyFont="1" applyFill="1" applyBorder="1" applyAlignment="1">
      <alignment horizontal="center" vertical="center" wrapText="1"/>
    </xf>
    <xf numFmtId="0" fontId="1" fillId="3" borderId="5" xfId="62" applyFont="1" applyFill="1" applyBorder="1" applyAlignment="1" applyProtection="1">
      <alignment horizontal="left" vertical="center" wrapText="1"/>
    </xf>
    <xf numFmtId="0" fontId="1" fillId="3" borderId="5" xfId="50" applyFont="1" applyFill="1" applyBorder="1" applyAlignment="1">
      <alignment horizontal="center" vertical="center" wrapText="1"/>
    </xf>
    <xf numFmtId="0" fontId="1" fillId="3" borderId="5" xfId="86" applyFont="1" applyFill="1" applyBorder="1" applyAlignment="1">
      <alignment horizontal="center" vertical="center"/>
    </xf>
    <xf numFmtId="0" fontId="1" fillId="3" borderId="5" xfId="58" applyFont="1" applyFill="1" applyBorder="1" applyAlignment="1">
      <alignment vertical="center" wrapText="1"/>
    </xf>
    <xf numFmtId="0" fontId="1" fillId="3" borderId="5" xfId="93" applyFont="1" applyFill="1" applyBorder="1" applyAlignment="1">
      <alignment horizontal="left" vertical="center" wrapText="1"/>
    </xf>
    <xf numFmtId="0" fontId="1" fillId="3" borderId="5" xfId="58" applyFont="1" applyFill="1" applyBorder="1" applyAlignment="1">
      <alignment vertical="center"/>
    </xf>
    <xf numFmtId="0" fontId="1" fillId="3" borderId="5" xfId="29" applyFont="1" applyFill="1" applyBorder="1" applyAlignment="1">
      <alignment horizontal="center" vertical="center"/>
    </xf>
    <xf numFmtId="0" fontId="1" fillId="3" borderId="5" xfId="43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5" xfId="43" applyFont="1" applyFill="1" applyBorder="1" applyAlignment="1">
      <alignment horizontal="center" vertical="center" wrapText="1"/>
    </xf>
    <xf numFmtId="0" fontId="1" fillId="3" borderId="5" xfId="50" applyFont="1" applyFill="1" applyBorder="1" applyAlignment="1">
      <alignment vertical="center"/>
    </xf>
    <xf numFmtId="0" fontId="1" fillId="3" borderId="5" xfId="50" applyFont="1" applyFill="1" applyBorder="1" applyAlignment="1">
      <alignment horizontal="center" vertical="center"/>
    </xf>
    <xf numFmtId="0" fontId="1" fillId="3" borderId="5" xfId="50" applyFont="1" applyFill="1" applyBorder="1" applyAlignment="1">
      <alignment horizontal="left" vertical="center"/>
    </xf>
    <xf numFmtId="0" fontId="1" fillId="3" borderId="5" xfId="43" applyFont="1" applyFill="1" applyBorder="1" applyAlignment="1">
      <alignment horizontal="left" vertical="center" wrapText="1"/>
    </xf>
    <xf numFmtId="0" fontId="1" fillId="3" borderId="5" xfId="2" applyFont="1" applyFill="1" applyBorder="1" applyAlignment="1">
      <alignment horizontal="left" vertical="center" wrapText="1"/>
    </xf>
    <xf numFmtId="0" fontId="1" fillId="3" borderId="5" xfId="58" applyFont="1" applyFill="1" applyBorder="1" applyAlignment="1">
      <alignment horizontal="left" vertical="center" wrapText="1"/>
    </xf>
    <xf numFmtId="0" fontId="1" fillId="3" borderId="5" xfId="90" applyFont="1" applyFill="1" applyBorder="1" applyAlignment="1">
      <alignment horizontal="center" vertical="center" wrapText="1"/>
    </xf>
    <xf numFmtId="0" fontId="1" fillId="3" borderId="5" xfId="88" applyFont="1" applyFill="1" applyBorder="1" applyAlignment="1">
      <alignment horizontal="center" vertical="center"/>
    </xf>
    <xf numFmtId="0" fontId="1" fillId="3" borderId="5" xfId="97" applyFont="1" applyFill="1" applyBorder="1" applyAlignment="1">
      <alignment horizontal="left" vertical="center" wrapText="1"/>
    </xf>
    <xf numFmtId="0" fontId="1" fillId="3" borderId="5" xfId="97" applyFont="1" applyFill="1" applyBorder="1" applyAlignment="1">
      <alignment horizontal="center" vertical="center" wrapText="1"/>
    </xf>
    <xf numFmtId="0" fontId="1" fillId="3" borderId="5" xfId="9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1" fillId="3" borderId="5" xfId="99" applyFont="1" applyFill="1" applyBorder="1" applyAlignment="1">
      <alignment horizontal="left" vertical="center" wrapText="1"/>
    </xf>
    <xf numFmtId="0" fontId="1" fillId="3" borderId="5" xfId="58" applyFont="1" applyFill="1" applyBorder="1" applyAlignment="1">
      <alignment horizontal="left" vertical="center"/>
    </xf>
    <xf numFmtId="0" fontId="1" fillId="3" borderId="5" xfId="1" applyFont="1" applyFill="1" applyBorder="1" applyAlignment="1">
      <alignment horizontal="left" vertical="center"/>
    </xf>
    <xf numFmtId="0" fontId="1" fillId="3" borderId="5" xfId="2" applyFont="1" applyFill="1" applyBorder="1" applyAlignment="1">
      <alignment horizontal="center" vertical="center" wrapText="1"/>
    </xf>
    <xf numFmtId="0" fontId="1" fillId="3" borderId="5" xfId="61" applyFont="1" applyFill="1" applyBorder="1" applyAlignment="1">
      <alignment horizontal="left" vertical="center" wrapText="1"/>
    </xf>
    <xf numFmtId="0" fontId="1" fillId="3" borderId="5" xfId="44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87" applyFont="1" applyFill="1" applyBorder="1" applyAlignment="1">
      <alignment horizontal="center" vertical="center" wrapText="1"/>
    </xf>
    <xf numFmtId="0" fontId="1" fillId="3" borderId="5" xfId="60" applyFont="1" applyFill="1" applyBorder="1" applyAlignment="1">
      <alignment vertical="center" wrapText="1"/>
    </xf>
    <xf numFmtId="0" fontId="1" fillId="3" borderId="5" xfId="60" applyFont="1" applyFill="1" applyBorder="1" applyAlignment="1">
      <alignment vertical="center"/>
    </xf>
    <xf numFmtId="0" fontId="1" fillId="3" borderId="5" xfId="60" applyFont="1" applyFill="1" applyBorder="1" applyAlignment="1">
      <alignment horizontal="center" vertical="center" wrapText="1"/>
    </xf>
    <xf numFmtId="0" fontId="1" fillId="3" borderId="5" xfId="94" applyFont="1" applyFill="1" applyBorder="1" applyAlignment="1">
      <alignment horizontal="center" vertical="center" wrapText="1"/>
    </xf>
    <xf numFmtId="0" fontId="1" fillId="3" borderId="5" xfId="92" applyFont="1" applyFill="1" applyBorder="1" applyAlignment="1">
      <alignment horizontal="left" vertical="center" wrapText="1"/>
    </xf>
    <xf numFmtId="0" fontId="1" fillId="3" borderId="5" xfId="92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vertical="center" wrapText="1"/>
    </xf>
    <xf numFmtId="0" fontId="1" fillId="3" borderId="5" xfId="45" applyFont="1" applyFill="1" applyBorder="1" applyAlignment="1">
      <alignment horizontal="left" vertical="center" wrapText="1"/>
    </xf>
    <xf numFmtId="0" fontId="1" fillId="3" borderId="5" xfId="92" applyFont="1" applyFill="1" applyBorder="1" applyAlignment="1">
      <alignment vertical="center" wrapText="1"/>
    </xf>
    <xf numFmtId="0" fontId="1" fillId="3" borderId="5" xfId="98" applyFont="1" applyFill="1" applyBorder="1" applyAlignment="1">
      <alignment vertical="center" wrapText="1"/>
    </xf>
    <xf numFmtId="0" fontId="1" fillId="3" borderId="5" xfId="98" applyFont="1" applyFill="1" applyBorder="1" applyAlignment="1">
      <alignment horizontal="center" vertical="center" wrapText="1"/>
    </xf>
    <xf numFmtId="0" fontId="1" fillId="3" borderId="5" xfId="60" applyFont="1" applyFill="1" applyBorder="1" applyAlignment="1">
      <alignment horizontal="left" vertical="center" wrapText="1"/>
    </xf>
    <xf numFmtId="0" fontId="1" fillId="3" borderId="5" xfId="97" applyFont="1" applyFill="1" applyBorder="1" applyAlignment="1">
      <alignment vertical="center" wrapText="1"/>
    </xf>
    <xf numFmtId="0" fontId="1" fillId="3" borderId="5" xfId="50" applyFont="1" applyFill="1" applyBorder="1" applyAlignment="1">
      <alignment vertical="center" wrapText="1"/>
    </xf>
    <xf numFmtId="0" fontId="1" fillId="3" borderId="5" xfId="59" applyFont="1" applyFill="1" applyBorder="1" applyAlignment="1">
      <alignment horizontal="left" vertical="center" wrapText="1"/>
    </xf>
    <xf numFmtId="0" fontId="1" fillId="3" borderId="5" xfId="44" applyFont="1" applyFill="1" applyBorder="1" applyAlignment="1">
      <alignment horizontal="center" vertical="center" wrapText="1"/>
    </xf>
    <xf numFmtId="0" fontId="1" fillId="3" borderId="5" xfId="44" quotePrefix="1" applyFont="1" applyFill="1" applyBorder="1" applyAlignment="1">
      <alignment horizontal="center" vertical="center" wrapText="1"/>
    </xf>
    <xf numFmtId="0" fontId="1" fillId="3" borderId="5" xfId="45" applyFont="1" applyFill="1" applyBorder="1" applyAlignment="1">
      <alignment horizontal="center" vertical="center" wrapText="1"/>
    </xf>
    <xf numFmtId="0" fontId="1" fillId="3" borderId="5" xfId="89" applyFont="1" applyFill="1" applyBorder="1" applyAlignment="1">
      <alignment horizontal="left" vertical="center" wrapText="1"/>
    </xf>
    <xf numFmtId="0" fontId="1" fillId="3" borderId="5" xfId="1" applyFont="1" applyFill="1" applyBorder="1" applyAlignment="1">
      <alignment vertical="center"/>
    </xf>
    <xf numFmtId="0" fontId="1" fillId="3" borderId="5" xfId="94" applyFont="1" applyFill="1" applyBorder="1" applyAlignment="1">
      <alignment horizontal="left" vertical="center" wrapText="1"/>
    </xf>
    <xf numFmtId="0" fontId="1" fillId="3" borderId="5" xfId="94" applyFont="1" applyFill="1" applyBorder="1" applyAlignment="1">
      <alignment vertical="center"/>
    </xf>
    <xf numFmtId="0" fontId="2" fillId="3" borderId="5" xfId="90" applyFont="1" applyFill="1" applyBorder="1" applyAlignment="1">
      <alignment horizontal="center" vertical="center" wrapText="1"/>
    </xf>
    <xf numFmtId="0" fontId="1" fillId="3" borderId="5" xfId="59" applyFont="1" applyFill="1" applyBorder="1" applyAlignment="1">
      <alignment horizontal="center" vertical="center" wrapText="1"/>
    </xf>
    <xf numFmtId="0" fontId="1" fillId="3" borderId="5" xfId="98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5" xfId="6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/>
    </xf>
    <xf numFmtId="0" fontId="1" fillId="3" borderId="5" xfId="89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/>
    </xf>
    <xf numFmtId="0" fontId="1" fillId="3" borderId="5" xfId="99" applyFont="1" applyFill="1" applyBorder="1" applyAlignment="1">
      <alignment horizontal="center" vertical="center" wrapText="1"/>
    </xf>
    <xf numFmtId="0" fontId="1" fillId="3" borderId="5" xfId="59" applyFont="1" applyFill="1" applyBorder="1" applyAlignment="1">
      <alignment vertical="center" wrapText="1"/>
    </xf>
    <xf numFmtId="0" fontId="1" fillId="3" borderId="5" xfId="95" applyFont="1" applyFill="1" applyBorder="1" applyAlignment="1">
      <alignment horizontal="center" vertical="center" wrapText="1"/>
    </xf>
    <xf numFmtId="0" fontId="1" fillId="3" borderId="5" xfId="62" applyFont="1" applyFill="1" applyBorder="1" applyAlignment="1" applyProtection="1">
      <alignment vertical="center"/>
    </xf>
    <xf numFmtId="0" fontId="1" fillId="3" borderId="5" xfId="44" applyFont="1" applyFill="1" applyBorder="1" applyAlignment="1" applyProtection="1">
      <alignment horizontal="center" vertical="center" wrapText="1"/>
      <protection locked="0"/>
    </xf>
    <xf numFmtId="0" fontId="1" fillId="3" borderId="5" xfId="86" applyFont="1" applyFill="1" applyBorder="1" applyAlignment="1">
      <alignment horizontal="left" vertical="center" wrapText="1"/>
    </xf>
    <xf numFmtId="0" fontId="1" fillId="3" borderId="5" xfId="44" applyFont="1" applyFill="1" applyBorder="1" applyAlignment="1">
      <alignment vertical="center" wrapText="1"/>
    </xf>
    <xf numFmtId="0" fontId="1" fillId="3" borderId="5" xfId="44" applyFont="1" applyFill="1" applyBorder="1" applyAlignment="1">
      <alignment vertical="center"/>
    </xf>
    <xf numFmtId="0" fontId="1" fillId="3" borderId="5" xfId="79" applyFont="1" applyFill="1" applyBorder="1" applyAlignment="1">
      <alignment horizontal="center" vertical="center" wrapText="1"/>
    </xf>
    <xf numFmtId="0" fontId="1" fillId="3" borderId="5" xfId="58" applyFont="1" applyFill="1" applyBorder="1" applyAlignment="1">
      <alignment horizontal="center" vertical="center"/>
    </xf>
    <xf numFmtId="0" fontId="1" fillId="3" borderId="5" xfId="55" applyFont="1" applyFill="1" applyBorder="1" applyAlignment="1">
      <alignment horizontal="left" vertical="center" wrapText="1"/>
    </xf>
    <xf numFmtId="0" fontId="1" fillId="3" borderId="5" xfId="91" applyFont="1" applyFill="1" applyBorder="1" applyAlignment="1">
      <alignment vertical="center" wrapText="1"/>
    </xf>
    <xf numFmtId="0" fontId="1" fillId="3" borderId="5" xfId="1" applyFont="1" applyFill="1" applyBorder="1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3" borderId="5" xfId="62" applyFont="1" applyFill="1" applyBorder="1" applyAlignment="1" applyProtection="1">
      <alignment horizontal="left"/>
    </xf>
    <xf numFmtId="14" fontId="1" fillId="3" borderId="5" xfId="86" applyNumberFormat="1" applyFont="1" applyFill="1" applyBorder="1" applyAlignment="1">
      <alignment horizontal="left" vertical="center" wrapText="1"/>
    </xf>
    <xf numFmtId="0" fontId="1" fillId="3" borderId="5" xfId="86" applyNumberFormat="1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/>
    </xf>
    <xf numFmtId="0" fontId="1" fillId="3" borderId="5" xfId="44" applyFont="1" applyFill="1" applyBorder="1" applyAlignment="1">
      <alignment horizontal="left" vertical="center"/>
    </xf>
    <xf numFmtId="0" fontId="1" fillId="3" borderId="5" xfId="60" applyFont="1" applyFill="1" applyBorder="1" applyAlignment="1">
      <alignment horizontal="left" vertical="center"/>
    </xf>
    <xf numFmtId="0" fontId="1" fillId="3" borderId="5" xfId="62" applyFont="1" applyFill="1" applyBorder="1" applyAlignment="1" applyProtection="1">
      <alignment horizontal="center" vertical="center"/>
    </xf>
    <xf numFmtId="49" fontId="1" fillId="3" borderId="5" xfId="0" applyNumberFormat="1" applyFont="1" applyFill="1" applyBorder="1" applyAlignment="1">
      <alignment horizontal="left" vertical="center" wrapText="1"/>
    </xf>
    <xf numFmtId="0" fontId="1" fillId="3" borderId="5" xfId="60" applyFont="1" applyFill="1" applyBorder="1" applyAlignment="1">
      <alignment horizontal="center" vertical="center"/>
    </xf>
    <xf numFmtId="0" fontId="1" fillId="3" borderId="5" xfId="65" applyFont="1" applyFill="1" applyBorder="1" applyAlignment="1">
      <alignment horizontal="center" vertical="center"/>
    </xf>
    <xf numFmtId="0" fontId="1" fillId="3" borderId="5" xfId="65" applyFont="1" applyFill="1" applyBorder="1" applyAlignment="1">
      <alignment horizontal="left" vertical="center"/>
    </xf>
    <xf numFmtId="0" fontId="1" fillId="3" borderId="5" xfId="65" applyFont="1" applyFill="1" applyBorder="1" applyAlignment="1">
      <alignment horizontal="center" vertical="center" wrapText="1"/>
    </xf>
    <xf numFmtId="0" fontId="1" fillId="3" borderId="5" xfId="62" applyFont="1" applyFill="1" applyBorder="1" applyAlignment="1" applyProtection="1">
      <alignment vertical="center" wrapText="1"/>
    </xf>
    <xf numFmtId="0" fontId="6" fillId="3" borderId="5" xfId="62" applyFont="1" applyFill="1" applyBorder="1" applyAlignment="1" applyProtection="1">
      <alignment horizontal="left" vertical="center" wrapText="1"/>
    </xf>
    <xf numFmtId="0" fontId="1" fillId="3" borderId="5" xfId="88" applyFont="1" applyFill="1" applyBorder="1" applyAlignment="1">
      <alignment vertical="center"/>
    </xf>
    <xf numFmtId="0" fontId="2" fillId="3" borderId="5" xfId="1" applyFont="1" applyFill="1" applyBorder="1" applyAlignment="1">
      <alignment horizontal="center" vertical="center"/>
    </xf>
    <xf numFmtId="0" fontId="1" fillId="3" borderId="5" xfId="80" applyFont="1" applyFill="1" applyBorder="1" applyAlignment="1">
      <alignment horizontal="center" vertical="center" wrapText="1"/>
    </xf>
    <xf numFmtId="0" fontId="1" fillId="3" borderId="5" xfId="55" applyFont="1" applyFill="1" applyBorder="1" applyAlignment="1">
      <alignment horizontal="center" vertical="center" wrapText="1"/>
    </xf>
    <xf numFmtId="0" fontId="1" fillId="3" borderId="5" xfId="67" applyFont="1" applyFill="1" applyBorder="1" applyAlignment="1">
      <alignment horizontal="left" vertical="center" wrapText="1"/>
    </xf>
    <xf numFmtId="0" fontId="1" fillId="3" borderId="5" xfId="67" applyFont="1" applyFill="1" applyBorder="1" applyAlignment="1">
      <alignment horizontal="center" vertical="center" wrapText="1"/>
    </xf>
    <xf numFmtId="0" fontId="1" fillId="3" borderId="5" xfId="80" applyFont="1" applyFill="1" applyBorder="1" applyAlignment="1">
      <alignment horizontal="center" vertical="center"/>
    </xf>
    <xf numFmtId="0" fontId="1" fillId="3" borderId="5" xfId="77" applyFont="1" applyFill="1" applyBorder="1" applyAlignment="1">
      <alignment horizontal="left" vertical="center" wrapText="1"/>
    </xf>
    <xf numFmtId="0" fontId="1" fillId="3" borderId="5" xfId="80" applyFont="1" applyFill="1" applyBorder="1" applyAlignment="1">
      <alignment horizontal="left" vertical="center" wrapText="1"/>
    </xf>
    <xf numFmtId="0" fontId="1" fillId="3" borderId="5" xfId="62" applyFont="1" applyFill="1" applyBorder="1" applyAlignment="1" applyProtection="1">
      <alignment wrapText="1"/>
    </xf>
    <xf numFmtId="0" fontId="1" fillId="3" borderId="5" xfId="2" applyFont="1" applyFill="1" applyBorder="1" applyAlignment="1">
      <alignment vertical="center" wrapText="1"/>
    </xf>
    <xf numFmtId="49" fontId="1" fillId="3" borderId="5" xfId="2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" fillId="3" borderId="5" xfId="93" applyFont="1" applyFill="1" applyBorder="1" applyAlignment="1">
      <alignment horizontal="center" vertical="center"/>
    </xf>
    <xf numFmtId="0" fontId="1" fillId="3" borderId="5" xfId="90" applyFont="1" applyFill="1" applyBorder="1" applyAlignment="1">
      <alignment vertical="center"/>
    </xf>
    <xf numFmtId="49" fontId="1" fillId="3" borderId="5" xfId="97" applyNumberFormat="1" applyFont="1" applyFill="1" applyBorder="1" applyAlignment="1">
      <alignment horizontal="center" vertical="center" wrapText="1"/>
    </xf>
    <xf numFmtId="0" fontId="1" fillId="3" borderId="5" xfId="67" applyFont="1" applyFill="1" applyBorder="1" applyAlignment="1">
      <alignment horizontal="center" vertical="center"/>
    </xf>
    <xf numFmtId="0" fontId="1" fillId="3" borderId="5" xfId="55" applyFont="1" applyFill="1" applyBorder="1" applyAlignment="1">
      <alignment horizontal="left" vertical="center"/>
    </xf>
    <xf numFmtId="0" fontId="1" fillId="3" borderId="5" xfId="55" applyFont="1" applyFill="1" applyBorder="1" applyAlignment="1">
      <alignment horizontal="center" vertical="center"/>
    </xf>
    <xf numFmtId="0" fontId="1" fillId="3" borderId="5" xfId="88" applyFont="1" applyFill="1" applyBorder="1" applyAlignment="1">
      <alignment horizontal="left" vertical="center" wrapText="1"/>
    </xf>
    <xf numFmtId="0" fontId="1" fillId="3" borderId="0" xfId="60" applyFont="1" applyFill="1" applyBorder="1" applyAlignment="1">
      <alignment horizontal="left" vertical="center" wrapText="1"/>
    </xf>
    <xf numFmtId="0" fontId="11" fillId="14" borderId="5" xfId="86" applyFont="1" applyFill="1" applyBorder="1" applyAlignment="1">
      <alignment horizontal="center" vertical="center"/>
    </xf>
    <xf numFmtId="0" fontId="12" fillId="3" borderId="0" xfId="1" applyFont="1" applyFill="1" applyAlignment="1">
      <alignment vertical="center"/>
    </xf>
    <xf numFmtId="0" fontId="11" fillId="14" borderId="10" xfId="86" applyFont="1" applyFill="1" applyBorder="1" applyAlignment="1">
      <alignment horizontal="center" vertical="center"/>
    </xf>
    <xf numFmtId="0" fontId="3" fillId="3" borderId="5" xfId="62" applyFill="1" applyBorder="1" applyAlignment="1" applyProtection="1">
      <alignment horizontal="left" vertical="center" wrapText="1"/>
    </xf>
    <xf numFmtId="0" fontId="3" fillId="3" borderId="5" xfId="62" applyFill="1" applyBorder="1" applyAlignment="1" applyProtection="1">
      <alignment horizontal="left" vertical="center"/>
    </xf>
    <xf numFmtId="0" fontId="13" fillId="0" borderId="0" xfId="0" applyFont="1" applyAlignment="1">
      <alignment horizontal="center" vertical="center"/>
    </xf>
    <xf numFmtId="0" fontId="1" fillId="0" borderId="5" xfId="62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wrapText="1"/>
    </xf>
    <xf numFmtId="0" fontId="1" fillId="3" borderId="10" xfId="5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" fillId="0" borderId="5" xfId="62" applyFont="1" applyBorder="1" applyAlignment="1" applyProtection="1"/>
    <xf numFmtId="0" fontId="1" fillId="0" borderId="5" xfId="86" applyFont="1" applyFill="1" applyBorder="1" applyAlignment="1">
      <alignment horizontal="center" vertical="center" wrapText="1"/>
    </xf>
    <xf numFmtId="0" fontId="1" fillId="0" borderId="5" xfId="96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horizontal="left" vertical="center"/>
    </xf>
    <xf numFmtId="0" fontId="1" fillId="0" borderId="0" xfId="1" applyFont="1" applyFill="1" applyAlignment="1">
      <alignment vertical="center"/>
    </xf>
    <xf numFmtId="0" fontId="1" fillId="0" borderId="5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horizontal="center" vertical="center" wrapText="1"/>
    </xf>
    <xf numFmtId="0" fontId="1" fillId="0" borderId="5" xfId="50" applyFont="1" applyFill="1" applyBorder="1" applyAlignment="1">
      <alignment horizontal="left" vertical="center" wrapText="1"/>
    </xf>
    <xf numFmtId="0" fontId="1" fillId="0" borderId="5" xfId="88" applyFont="1" applyFill="1" applyBorder="1" applyAlignment="1">
      <alignment horizontal="center" vertical="center" wrapText="1"/>
    </xf>
    <xf numFmtId="0" fontId="1" fillId="0" borderId="5" xfId="93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58" applyFont="1" applyFill="1" applyBorder="1" applyAlignment="1">
      <alignment horizontal="center" vertical="center" wrapText="1"/>
    </xf>
    <xf numFmtId="0" fontId="1" fillId="0" borderId="5" xfId="91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horizontal="left" vertical="center" wrapText="1"/>
    </xf>
    <xf numFmtId="0" fontId="1" fillId="0" borderId="5" xfId="50" applyFont="1" applyFill="1" applyBorder="1" applyAlignment="1">
      <alignment horizontal="center" vertical="center" wrapText="1"/>
    </xf>
    <xf numFmtId="0" fontId="1" fillId="0" borderId="5" xfId="58" applyFont="1" applyFill="1" applyBorder="1" applyAlignment="1">
      <alignment vertical="center" wrapText="1"/>
    </xf>
    <xf numFmtId="0" fontId="1" fillId="0" borderId="5" xfId="93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5" xfId="43" applyFont="1" applyFill="1" applyBorder="1" applyAlignment="1">
      <alignment horizontal="center" vertical="center" wrapText="1"/>
    </xf>
    <xf numFmtId="0" fontId="1" fillId="0" borderId="5" xfId="86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5" xfId="2" applyFont="1" applyFill="1" applyBorder="1" applyAlignment="1">
      <alignment horizontal="left" vertical="center" wrapText="1"/>
    </xf>
    <xf numFmtId="0" fontId="1" fillId="0" borderId="5" xfId="90" applyFont="1" applyFill="1" applyBorder="1" applyAlignment="1">
      <alignment horizontal="center" vertical="center" wrapText="1"/>
    </xf>
    <xf numFmtId="0" fontId="1" fillId="0" borderId="5" xfId="88" applyFont="1" applyFill="1" applyBorder="1" applyAlignment="1">
      <alignment horizontal="center" vertical="center"/>
    </xf>
    <xf numFmtId="0" fontId="1" fillId="0" borderId="5" xfId="97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0" fontId="1" fillId="0" borderId="5" xfId="1" applyFont="1" applyFill="1" applyBorder="1" applyAlignment="1">
      <alignment horizontal="left" vertical="center"/>
    </xf>
    <xf numFmtId="0" fontId="1" fillId="0" borderId="5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60" applyFont="1" applyFill="1" applyBorder="1" applyAlignment="1">
      <alignment horizontal="center" vertical="center" wrapText="1"/>
    </xf>
    <xf numFmtId="0" fontId="1" fillId="0" borderId="5" xfId="94" applyFont="1" applyFill="1" applyBorder="1" applyAlignment="1">
      <alignment horizontal="center" vertical="center" wrapText="1"/>
    </xf>
    <xf numFmtId="0" fontId="1" fillId="0" borderId="5" xfId="92" applyFont="1" applyFill="1" applyBorder="1" applyAlignment="1">
      <alignment horizontal="center" vertical="center" wrapText="1"/>
    </xf>
    <xf numFmtId="0" fontId="1" fillId="0" borderId="5" xfId="98" applyFont="1" applyFill="1" applyBorder="1" applyAlignment="1">
      <alignment horizontal="center" vertical="center" wrapText="1"/>
    </xf>
    <xf numFmtId="0" fontId="1" fillId="0" borderId="5" xfId="44" applyFont="1" applyFill="1" applyBorder="1" applyAlignment="1">
      <alignment horizontal="center" vertical="center" wrapText="1"/>
    </xf>
    <xf numFmtId="0" fontId="1" fillId="0" borderId="5" xfId="44" quotePrefix="1" applyFont="1" applyFill="1" applyBorder="1" applyAlignment="1">
      <alignment horizontal="center" vertical="center" wrapText="1"/>
    </xf>
    <xf numFmtId="0" fontId="1" fillId="0" borderId="5" xfId="45" applyFont="1" applyFill="1" applyBorder="1" applyAlignment="1">
      <alignment horizontal="center" vertical="center" wrapText="1"/>
    </xf>
    <xf numFmtId="0" fontId="1" fillId="0" borderId="5" xfId="89" applyFont="1" applyFill="1" applyBorder="1" applyAlignment="1">
      <alignment horizontal="left" vertical="center" wrapText="1"/>
    </xf>
    <xf numFmtId="0" fontId="1" fillId="0" borderId="5" xfId="59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6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5" xfId="99" applyFont="1" applyFill="1" applyBorder="1" applyAlignment="1">
      <alignment horizontal="center" vertical="center" wrapText="1"/>
    </xf>
    <xf numFmtId="0" fontId="1" fillId="0" borderId="5" xfId="95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vertical="center"/>
    </xf>
    <xf numFmtId="0" fontId="1" fillId="0" borderId="5" xfId="44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vertical="center"/>
    </xf>
    <xf numFmtId="0" fontId="1" fillId="0" borderId="5" xfId="58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left"/>
    </xf>
    <xf numFmtId="0" fontId="1" fillId="0" borderId="5" xfId="1" applyFont="1" applyFill="1" applyBorder="1" applyAlignment="1">
      <alignment horizontal="center"/>
    </xf>
    <xf numFmtId="0" fontId="1" fillId="0" borderId="5" xfId="62" applyFont="1" applyFill="1" applyBorder="1" applyAlignment="1" applyProtection="1">
      <alignment horizontal="left"/>
    </xf>
    <xf numFmtId="0" fontId="1" fillId="0" borderId="5" xfId="60" applyFont="1" applyFill="1" applyBorder="1" applyAlignment="1">
      <alignment horizontal="center" vertical="center"/>
    </xf>
    <xf numFmtId="0" fontId="1" fillId="0" borderId="5" xfId="65" applyFont="1" applyFill="1" applyBorder="1" applyAlignment="1">
      <alignment horizontal="center" vertical="center"/>
    </xf>
    <xf numFmtId="0" fontId="1" fillId="0" borderId="5" xfId="65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vertical="center" wrapText="1"/>
    </xf>
    <xf numFmtId="0" fontId="6" fillId="0" borderId="5" xfId="62" applyFont="1" applyFill="1" applyBorder="1" applyAlignment="1" applyProtection="1">
      <alignment horizontal="left" vertical="center" wrapText="1"/>
    </xf>
    <xf numFmtId="0" fontId="1" fillId="0" borderId="5" xfId="80" applyFont="1" applyFill="1" applyBorder="1" applyAlignment="1">
      <alignment horizontal="center" vertical="center" wrapText="1"/>
    </xf>
    <xf numFmtId="0" fontId="1" fillId="0" borderId="5" xfId="55" applyFont="1" applyFill="1" applyBorder="1" applyAlignment="1">
      <alignment horizontal="center" vertical="center" wrapText="1"/>
    </xf>
    <xf numFmtId="0" fontId="1" fillId="0" borderId="5" xfId="67" applyFont="1" applyFill="1" applyBorder="1" applyAlignment="1">
      <alignment horizontal="center" vertical="center" wrapText="1"/>
    </xf>
    <xf numFmtId="0" fontId="1" fillId="0" borderId="5" xfId="62" applyFont="1" applyFill="1" applyBorder="1" applyAlignment="1" applyProtection="1">
      <alignment wrapText="1"/>
    </xf>
    <xf numFmtId="49" fontId="1" fillId="0" borderId="5" xfId="2" applyNumberFormat="1" applyFont="1" applyFill="1" applyBorder="1" applyAlignment="1">
      <alignment horizontal="center" vertical="center" wrapText="1"/>
    </xf>
    <xf numFmtId="0" fontId="1" fillId="0" borderId="5" xfId="93" applyFont="1" applyFill="1" applyBorder="1" applyAlignment="1">
      <alignment horizontal="center" vertical="center"/>
    </xf>
    <xf numFmtId="49" fontId="1" fillId="0" borderId="5" xfId="97" applyNumberFormat="1" applyFont="1" applyFill="1" applyBorder="1" applyAlignment="1">
      <alignment horizontal="center" vertical="center" wrapText="1"/>
    </xf>
    <xf numFmtId="0" fontId="1" fillId="0" borderId="5" xfId="67" applyFont="1" applyFill="1" applyBorder="1" applyAlignment="1">
      <alignment horizontal="center" vertical="center"/>
    </xf>
    <xf numFmtId="0" fontId="1" fillId="0" borderId="5" xfId="55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3" fillId="0" borderId="5" xfId="62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10" xfId="5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" fillId="0" borderId="5" xfId="62" applyFont="1" applyFill="1" applyBorder="1" applyAlignment="1" applyProtection="1"/>
    <xf numFmtId="0" fontId="12" fillId="0" borderId="0" xfId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14" borderId="5" xfId="86" applyFont="1" applyFill="1" applyBorder="1" applyAlignment="1">
      <alignment horizontal="center" vertical="center"/>
    </xf>
    <xf numFmtId="0" fontId="2" fillId="14" borderId="0" xfId="1" applyFont="1" applyFill="1" applyAlignment="1">
      <alignment vertical="center"/>
    </xf>
    <xf numFmtId="0" fontId="1" fillId="4" borderId="5" xfId="96" applyFont="1" applyFill="1" applyBorder="1" applyAlignment="1">
      <alignment horizontal="left" vertical="center" wrapText="1"/>
    </xf>
    <xf numFmtId="0" fontId="1" fillId="4" borderId="5" xfId="59" applyFont="1" applyFill="1" applyBorder="1" applyAlignment="1">
      <alignment vertical="center" wrapText="1"/>
    </xf>
    <xf numFmtId="0" fontId="1" fillId="4" borderId="5" xfId="60" applyFont="1" applyFill="1" applyBorder="1" applyAlignment="1">
      <alignment vertical="center" wrapText="1"/>
    </xf>
    <xf numFmtId="0" fontId="1" fillId="4" borderId="5" xfId="97" applyFont="1" applyFill="1" applyBorder="1" applyAlignment="1">
      <alignment horizontal="left" vertical="center" wrapText="1"/>
    </xf>
    <xf numFmtId="0" fontId="17" fillId="14" borderId="5" xfId="86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vertical="center"/>
    </xf>
    <xf numFmtId="0" fontId="20" fillId="0" borderId="5" xfId="1" applyFont="1" applyFill="1" applyBorder="1" applyAlignment="1">
      <alignment horizontal="center" vertical="center"/>
    </xf>
    <xf numFmtId="0" fontId="20" fillId="0" borderId="5" xfId="1" applyFont="1" applyFill="1" applyBorder="1" applyAlignment="1">
      <alignment vertical="center"/>
    </xf>
    <xf numFmtId="0" fontId="15" fillId="0" borderId="0" xfId="1" applyFont="1" applyFill="1" applyAlignment="1">
      <alignment horizontal="center" vertical="center"/>
    </xf>
    <xf numFmtId="1" fontId="20" fillId="0" borderId="0" xfId="1" applyNumberFormat="1" applyFont="1" applyFill="1" applyAlignment="1">
      <alignment vertical="center"/>
    </xf>
    <xf numFmtId="0" fontId="19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vertical="center"/>
    </xf>
    <xf numFmtId="0" fontId="21" fillId="0" borderId="0" xfId="1" applyFont="1" applyFill="1" applyAlignment="1">
      <alignment vertical="center"/>
    </xf>
    <xf numFmtId="0" fontId="21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17" fillId="14" borderId="5" xfId="86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left" vertical="center" wrapText="1"/>
    </xf>
    <xf numFmtId="0" fontId="16" fillId="0" borderId="5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18" fillId="0" borderId="5" xfId="86" applyFont="1" applyFill="1" applyBorder="1" applyAlignment="1">
      <alignment horizontal="center" vertical="center"/>
    </xf>
    <xf numFmtId="0" fontId="18" fillId="0" borderId="5" xfId="86" applyFont="1" applyFill="1" applyBorder="1" applyAlignment="1">
      <alignment horizontal="center" vertical="center" wrapText="1"/>
    </xf>
    <xf numFmtId="0" fontId="18" fillId="0" borderId="5" xfId="96" applyFont="1" applyFill="1" applyBorder="1" applyAlignment="1">
      <alignment horizontal="center" vertical="center"/>
    </xf>
    <xf numFmtId="0" fontId="18" fillId="0" borderId="5" xfId="91" applyFont="1" applyFill="1" applyBorder="1" applyAlignment="1">
      <alignment horizontal="center" vertical="center"/>
    </xf>
    <xf numFmtId="0" fontId="18" fillId="0" borderId="5" xfId="96" applyFont="1" applyFill="1" applyBorder="1" applyAlignment="1">
      <alignment horizontal="left" vertical="center"/>
    </xf>
    <xf numFmtId="0" fontId="18" fillId="0" borderId="5" xfId="96" applyFont="1" applyFill="1" applyBorder="1" applyAlignment="1">
      <alignment horizontal="left" vertical="center" wrapText="1"/>
    </xf>
    <xf numFmtId="0" fontId="18" fillId="0" borderId="5" xfId="1" applyFont="1" applyFill="1" applyBorder="1" applyAlignment="1">
      <alignment horizontal="left" vertical="center" wrapText="1"/>
    </xf>
    <xf numFmtId="0" fontId="18" fillId="0" borderId="5" xfId="1" applyFont="1" applyFill="1" applyBorder="1" applyAlignment="1">
      <alignment horizontal="center" vertical="center"/>
    </xf>
    <xf numFmtId="0" fontId="18" fillId="0" borderId="5" xfId="86" applyFont="1" applyFill="1" applyBorder="1" applyAlignment="1">
      <alignment vertical="center"/>
    </xf>
    <xf numFmtId="0" fontId="18" fillId="0" borderId="5" xfId="50" applyFont="1" applyFill="1" applyBorder="1" applyAlignment="1">
      <alignment horizontal="left" vertical="center"/>
    </xf>
    <xf numFmtId="0" fontId="18" fillId="0" borderId="5" xfId="50" applyFont="1" applyFill="1" applyBorder="1" applyAlignment="1">
      <alignment horizontal="left" vertical="center" wrapText="1"/>
    </xf>
    <xf numFmtId="0" fontId="18" fillId="0" borderId="5" xfId="91" applyFont="1" applyFill="1" applyBorder="1" applyAlignment="1">
      <alignment horizontal="left" vertical="center"/>
    </xf>
    <xf numFmtId="0" fontId="18" fillId="0" borderId="5" xfId="91" applyFont="1" applyFill="1" applyBorder="1" applyAlignment="1">
      <alignment horizontal="left" vertical="center" wrapText="1"/>
    </xf>
    <xf numFmtId="0" fontId="18" fillId="0" borderId="5" xfId="58" applyFont="1" applyFill="1" applyBorder="1" applyAlignment="1">
      <alignment horizontal="center" vertical="center"/>
    </xf>
    <xf numFmtId="0" fontId="18" fillId="0" borderId="5" xfId="58" applyFont="1" applyFill="1" applyBorder="1" applyAlignment="1">
      <alignment vertical="center"/>
    </xf>
    <xf numFmtId="0" fontId="18" fillId="0" borderId="5" xfId="58" applyFont="1" applyFill="1" applyBorder="1" applyAlignment="1">
      <alignment vertical="center" wrapText="1"/>
    </xf>
    <xf numFmtId="0" fontId="18" fillId="0" borderId="5" xfId="50" applyFont="1" applyFill="1" applyBorder="1" applyAlignment="1">
      <alignment horizontal="center" vertical="center"/>
    </xf>
    <xf numFmtId="0" fontId="18" fillId="0" borderId="5" xfId="29" applyFont="1" applyFill="1" applyBorder="1" applyAlignment="1">
      <alignment horizontal="center" vertical="center"/>
    </xf>
    <xf numFmtId="0" fontId="18" fillId="0" borderId="5" xfId="1" applyFont="1" applyFill="1" applyBorder="1" applyAlignment="1">
      <alignment horizontal="left" vertical="center"/>
    </xf>
    <xf numFmtId="0" fontId="18" fillId="0" borderId="5" xfId="43" applyFont="1" applyFill="1" applyBorder="1" applyAlignment="1">
      <alignment vertical="center"/>
    </xf>
    <xf numFmtId="0" fontId="18" fillId="0" borderId="5" xfId="0" applyFont="1" applyFill="1" applyBorder="1" applyAlignment="1">
      <alignment vertical="center" wrapText="1"/>
    </xf>
    <xf numFmtId="0" fontId="18" fillId="0" borderId="5" xfId="50" applyFont="1" applyFill="1" applyBorder="1" applyAlignment="1">
      <alignment vertical="center"/>
    </xf>
    <xf numFmtId="0" fontId="18" fillId="0" borderId="5" xfId="50" applyFont="1" applyFill="1" applyBorder="1" applyAlignment="1">
      <alignment vertical="center" wrapText="1"/>
    </xf>
    <xf numFmtId="0" fontId="18" fillId="0" borderId="5" xfId="43" applyFont="1" applyFill="1" applyBorder="1" applyAlignment="1">
      <alignment horizontal="left" vertical="center"/>
    </xf>
    <xf numFmtId="0" fontId="18" fillId="0" borderId="5" xfId="2" applyFont="1" applyFill="1" applyBorder="1" applyAlignment="1">
      <alignment horizontal="left" vertical="center"/>
    </xf>
    <xf numFmtId="0" fontId="18" fillId="0" borderId="5" xfId="58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5" xfId="88" applyFont="1" applyFill="1" applyBorder="1" applyAlignment="1">
      <alignment horizontal="center" vertical="center"/>
    </xf>
    <xf numFmtId="0" fontId="18" fillId="0" borderId="5" xfId="88" applyFont="1" applyFill="1" applyBorder="1" applyAlignment="1">
      <alignment vertical="center"/>
    </xf>
    <xf numFmtId="0" fontId="18" fillId="0" borderId="5" xfId="90" applyFont="1" applyFill="1" applyBorder="1" applyAlignment="1">
      <alignment horizontal="center" vertical="center"/>
    </xf>
    <xf numFmtId="0" fontId="18" fillId="0" borderId="5" xfId="97" applyFont="1" applyFill="1" applyBorder="1" applyAlignment="1">
      <alignment horizontal="left" vertical="center" wrapText="1"/>
    </xf>
    <xf numFmtId="0" fontId="18" fillId="0" borderId="5" xfId="43" applyFont="1" applyFill="1" applyBorder="1" applyAlignment="1">
      <alignment horizontal="center" vertical="center"/>
    </xf>
    <xf numFmtId="0" fontId="18" fillId="0" borderId="5" xfId="58" applyFont="1" applyFill="1" applyBorder="1" applyAlignment="1">
      <alignment horizontal="left" vertical="center"/>
    </xf>
    <xf numFmtId="0" fontId="18" fillId="0" borderId="5" xfId="99" applyFont="1" applyFill="1" applyBorder="1" applyAlignment="1">
      <alignment horizontal="left" vertical="center"/>
    </xf>
    <xf numFmtId="0" fontId="18" fillId="0" borderId="5" xfId="2" applyFont="1" applyFill="1" applyBorder="1" applyAlignment="1">
      <alignment horizontal="center" vertical="center"/>
    </xf>
    <xf numFmtId="0" fontId="18" fillId="0" borderId="5" xfId="61" applyFont="1" applyFill="1" applyBorder="1" applyAlignment="1">
      <alignment horizontal="left" vertical="center"/>
    </xf>
    <xf numFmtId="0" fontId="18" fillId="0" borderId="5" xfId="44" applyFont="1" applyFill="1" applyBorder="1" applyAlignment="1">
      <alignment horizontal="left" vertical="center" wrapText="1"/>
    </xf>
    <xf numFmtId="0" fontId="18" fillId="0" borderId="5" xfId="60" applyFont="1" applyFill="1" applyBorder="1" applyAlignment="1">
      <alignment horizontal="center" vertical="center" wrapText="1"/>
    </xf>
    <xf numFmtId="0" fontId="18" fillId="0" borderId="5" xfId="87" applyFont="1" applyFill="1" applyBorder="1" applyAlignment="1">
      <alignment horizontal="center" vertical="center" wrapText="1"/>
    </xf>
    <xf numFmtId="0" fontId="18" fillId="0" borderId="5" xfId="60" applyFont="1" applyFill="1" applyBorder="1" applyAlignment="1">
      <alignment vertical="center" wrapText="1"/>
    </xf>
    <xf numFmtId="0" fontId="18" fillId="0" borderId="5" xfId="43" applyFont="1" applyFill="1" applyBorder="1" applyAlignment="1">
      <alignment vertical="center" wrapText="1"/>
    </xf>
    <xf numFmtId="0" fontId="18" fillId="0" borderId="5" xfId="92" applyFont="1" applyFill="1" applyBorder="1" applyAlignment="1">
      <alignment horizontal="left" vertical="center" wrapText="1"/>
    </xf>
    <xf numFmtId="0" fontId="18" fillId="0" borderId="5" xfId="55" applyFont="1" applyFill="1" applyBorder="1" applyAlignment="1">
      <alignment horizontal="left" vertical="center"/>
    </xf>
    <xf numFmtId="0" fontId="18" fillId="0" borderId="5" xfId="1" applyFont="1" applyFill="1" applyBorder="1" applyAlignment="1">
      <alignment vertical="center" wrapText="1"/>
    </xf>
    <xf numFmtId="0" fontId="18" fillId="0" borderId="5" xfId="92" applyFont="1" applyFill="1" applyBorder="1" applyAlignment="1">
      <alignment vertical="center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5" xfId="92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center" wrapText="1"/>
    </xf>
    <xf numFmtId="0" fontId="18" fillId="0" borderId="5" xfId="60" applyFont="1" applyFill="1" applyBorder="1" applyAlignment="1">
      <alignment horizontal="left" vertical="center" wrapText="1"/>
    </xf>
    <xf numFmtId="0" fontId="18" fillId="0" borderId="5" xfId="97" applyFont="1" applyFill="1" applyBorder="1" applyAlignment="1">
      <alignment vertical="center" wrapText="1"/>
    </xf>
    <xf numFmtId="0" fontId="18" fillId="0" borderId="5" xfId="59" applyFont="1" applyFill="1" applyBorder="1" applyAlignment="1">
      <alignment horizontal="left" vertical="center" wrapText="1"/>
    </xf>
    <xf numFmtId="0" fontId="18" fillId="0" borderId="5" xfId="1" applyFont="1" applyFill="1" applyBorder="1" applyAlignment="1">
      <alignment horizontal="center" vertical="center" wrapText="1"/>
    </xf>
    <xf numFmtId="0" fontId="18" fillId="0" borderId="5" xfId="80" applyFont="1" applyFill="1" applyBorder="1" applyAlignment="1">
      <alignment horizontal="center" vertical="center" wrapText="1"/>
    </xf>
    <xf numFmtId="0" fontId="18" fillId="0" borderId="5" xfId="43" applyFont="1" applyFill="1" applyBorder="1" applyAlignment="1">
      <alignment horizontal="left" vertical="center" wrapText="1"/>
    </xf>
    <xf numFmtId="0" fontId="18" fillId="0" borderId="5" xfId="58" applyFont="1" applyFill="1" applyBorder="1" applyAlignment="1">
      <alignment horizontal="center" vertical="center" wrapText="1"/>
    </xf>
    <xf numFmtId="0" fontId="18" fillId="0" borderId="5" xfId="43" applyFont="1" applyFill="1" applyBorder="1" applyAlignment="1">
      <alignment horizontal="center" vertical="center" wrapText="1"/>
    </xf>
    <xf numFmtId="0" fontId="18" fillId="0" borderId="5" xfId="90" applyFont="1" applyFill="1" applyBorder="1" applyAlignment="1">
      <alignment horizontal="center" vertical="center" wrapText="1"/>
    </xf>
    <xf numFmtId="0" fontId="18" fillId="0" borderId="5" xfId="59" applyFont="1" applyFill="1" applyBorder="1" applyAlignment="1">
      <alignment horizontal="left" vertical="center"/>
    </xf>
    <xf numFmtId="0" fontId="18" fillId="0" borderId="5" xfId="59" applyFont="1" applyFill="1" applyBorder="1" applyAlignment="1">
      <alignment horizontal="center" vertical="center"/>
    </xf>
    <xf numFmtId="0" fontId="18" fillId="0" borderId="5" xfId="98" applyFont="1" applyFill="1" applyBorder="1" applyAlignment="1">
      <alignment horizontal="center" vertical="center"/>
    </xf>
    <xf numFmtId="0" fontId="18" fillId="0" borderId="5" xfId="98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80" applyFont="1" applyFill="1" applyBorder="1" applyAlignment="1">
      <alignment horizontal="center" vertical="center"/>
    </xf>
    <xf numFmtId="0" fontId="18" fillId="0" borderId="5" xfId="96" applyFont="1" applyFill="1" applyBorder="1" applyAlignment="1">
      <alignment horizontal="center" vertical="center" wrapText="1"/>
    </xf>
    <xf numFmtId="0" fontId="18" fillId="0" borderId="5" xfId="45" applyFont="1" applyFill="1" applyBorder="1" applyAlignment="1">
      <alignment horizontal="left" vertical="center" wrapText="1"/>
    </xf>
    <xf numFmtId="0" fontId="18" fillId="0" borderId="5" xfId="98" applyFont="1" applyFill="1" applyBorder="1" applyAlignment="1">
      <alignment vertical="center" wrapText="1"/>
    </xf>
    <xf numFmtId="0" fontId="18" fillId="0" borderId="5" xfId="98" applyFont="1" applyFill="1" applyBorder="1" applyAlignment="1">
      <alignment horizontal="center" vertical="center" wrapText="1"/>
    </xf>
    <xf numFmtId="0" fontId="18" fillId="0" borderId="5" xfId="94" applyFont="1" applyFill="1" applyBorder="1" applyAlignment="1">
      <alignment vertical="center" wrapText="1"/>
    </xf>
    <xf numFmtId="0" fontId="18" fillId="0" borderId="5" xfId="60" applyFont="1" applyFill="1" applyBorder="1" applyAlignment="1">
      <alignment horizontal="left" vertical="center"/>
    </xf>
    <xf numFmtId="0" fontId="18" fillId="0" borderId="5" xfId="97" applyFont="1" applyFill="1" applyBorder="1" applyAlignment="1">
      <alignment horizontal="left" vertical="center"/>
    </xf>
    <xf numFmtId="0" fontId="18" fillId="0" borderId="5" xfId="97" applyFont="1" applyFill="1" applyBorder="1" applyAlignment="1">
      <alignment horizontal="center" vertical="center"/>
    </xf>
    <xf numFmtId="0" fontId="18" fillId="0" borderId="5" xfId="89" applyFont="1" applyFill="1" applyBorder="1" applyAlignment="1">
      <alignment horizontal="center" vertical="center" wrapText="1"/>
    </xf>
    <xf numFmtId="0" fontId="18" fillId="0" borderId="5" xfId="89" applyFont="1" applyFill="1" applyBorder="1" applyAlignment="1">
      <alignment horizontal="left" vertical="center"/>
    </xf>
    <xf numFmtId="0" fontId="18" fillId="0" borderId="5" xfId="99" applyFont="1" applyFill="1" applyBorder="1" applyAlignment="1">
      <alignment horizontal="left" vertical="center" wrapText="1"/>
    </xf>
    <xf numFmtId="0" fontId="18" fillId="0" borderId="5" xfId="99" applyFont="1" applyFill="1" applyBorder="1" applyAlignment="1">
      <alignment horizontal="center" vertical="center" wrapText="1"/>
    </xf>
    <xf numFmtId="0" fontId="18" fillId="0" borderId="5" xfId="59" applyFont="1" applyFill="1" applyBorder="1" applyAlignment="1">
      <alignment vertical="center" wrapText="1"/>
    </xf>
    <xf numFmtId="0" fontId="18" fillId="0" borderId="5" xfId="59" applyFont="1" applyFill="1" applyBorder="1" applyAlignment="1">
      <alignment horizontal="center" vertical="center" wrapText="1"/>
    </xf>
    <xf numFmtId="0" fontId="18" fillId="0" borderId="5" xfId="86" applyFont="1" applyFill="1" applyBorder="1" applyAlignment="1">
      <alignment vertical="center" wrapText="1"/>
    </xf>
    <xf numFmtId="0" fontId="18" fillId="0" borderId="5" xfId="86" applyFont="1" applyFill="1" applyBorder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vertical="center" wrapText="1"/>
    </xf>
    <xf numFmtId="0" fontId="18" fillId="0" borderId="5" xfId="59" applyFont="1" applyFill="1" applyBorder="1" applyAlignment="1">
      <alignment vertical="center"/>
    </xf>
    <xf numFmtId="0" fontId="18" fillId="0" borderId="5" xfId="44" applyFont="1" applyFill="1" applyBorder="1" applyAlignment="1">
      <alignment vertical="center" wrapText="1"/>
    </xf>
    <xf numFmtId="0" fontId="18" fillId="0" borderId="5" xfId="98" applyFont="1" applyFill="1" applyBorder="1" applyAlignment="1">
      <alignment horizontal="left" vertical="center"/>
    </xf>
    <xf numFmtId="0" fontId="18" fillId="0" borderId="5" xfId="44" applyFont="1" applyFill="1" applyBorder="1" applyAlignment="1">
      <alignment horizontal="left" vertical="center"/>
    </xf>
    <xf numFmtId="0" fontId="18" fillId="0" borderId="5" xfId="89" applyFont="1" applyFill="1" applyBorder="1" applyAlignment="1">
      <alignment horizontal="center" vertical="center"/>
    </xf>
    <xf numFmtId="0" fontId="18" fillId="0" borderId="5" xfId="79" applyFont="1" applyFill="1" applyBorder="1" applyAlignment="1">
      <alignment horizontal="center" vertical="center"/>
    </xf>
    <xf numFmtId="0" fontId="18" fillId="0" borderId="5" xfId="91" applyFont="1" applyFill="1" applyBorder="1" applyAlignment="1">
      <alignment horizontal="center" vertical="center" wrapText="1"/>
    </xf>
    <xf numFmtId="0" fontId="18" fillId="0" borderId="5" xfId="91" applyFont="1" applyFill="1" applyBorder="1" applyAlignment="1">
      <alignment vertical="center" wrapText="1"/>
    </xf>
    <xf numFmtId="0" fontId="18" fillId="0" borderId="5" xfId="97" applyFont="1" applyFill="1" applyBorder="1" applyAlignment="1">
      <alignment horizontal="center" vertical="center" wrapText="1"/>
    </xf>
    <xf numFmtId="0" fontId="18" fillId="0" borderId="5" xfId="50" applyFont="1" applyFill="1" applyBorder="1" applyAlignment="1">
      <alignment horizontal="center" vertical="center" wrapText="1"/>
    </xf>
    <xf numFmtId="0" fontId="18" fillId="0" borderId="5" xfId="1" applyFont="1" applyFill="1" applyBorder="1" applyAlignment="1">
      <alignment horizontal="left" wrapText="1"/>
    </xf>
    <xf numFmtId="0" fontId="18" fillId="0" borderId="5" xfId="1" applyFont="1" applyFill="1" applyBorder="1" applyAlignment="1">
      <alignment horizontal="center" wrapText="1"/>
    </xf>
    <xf numFmtId="14" fontId="18" fillId="0" borderId="5" xfId="86" applyNumberFormat="1" applyFont="1" applyFill="1" applyBorder="1" applyAlignment="1">
      <alignment horizontal="left" vertical="center" wrapText="1"/>
    </xf>
    <xf numFmtId="0" fontId="18" fillId="0" borderId="5" xfId="86" applyNumberFormat="1" applyFont="1" applyFill="1" applyBorder="1" applyAlignment="1">
      <alignment horizontal="center" vertical="center" wrapText="1"/>
    </xf>
    <xf numFmtId="0" fontId="18" fillId="0" borderId="5" xfId="60" applyFont="1" applyFill="1" applyBorder="1" applyAlignment="1">
      <alignment vertical="center"/>
    </xf>
    <xf numFmtId="49" fontId="18" fillId="0" borderId="5" xfId="0" applyNumberFormat="1" applyFont="1" applyFill="1" applyBorder="1" applyAlignment="1">
      <alignment horizontal="left" vertical="center" wrapText="1"/>
    </xf>
    <xf numFmtId="0" fontId="18" fillId="0" borderId="5" xfId="60" applyFont="1" applyFill="1" applyBorder="1" applyAlignment="1">
      <alignment horizontal="center" vertical="center"/>
    </xf>
    <xf numFmtId="0" fontId="18" fillId="0" borderId="5" xfId="65" applyFont="1" applyFill="1" applyBorder="1" applyAlignment="1">
      <alignment horizontal="center" vertical="center"/>
    </xf>
    <xf numFmtId="0" fontId="18" fillId="0" borderId="5" xfId="65" applyFont="1" applyFill="1" applyBorder="1" applyAlignment="1">
      <alignment horizontal="left" vertical="center"/>
    </xf>
    <xf numFmtId="0" fontId="18" fillId="0" borderId="5" xfId="65" applyFont="1" applyFill="1" applyBorder="1" applyAlignment="1">
      <alignment horizontal="left" vertical="center" wrapText="1"/>
    </xf>
    <xf numFmtId="0" fontId="18" fillId="0" borderId="5" xfId="77" applyFont="1" applyFill="1" applyBorder="1" applyAlignment="1">
      <alignment horizontal="left" vertical="center" wrapText="1"/>
    </xf>
    <xf numFmtId="0" fontId="18" fillId="0" borderId="5" xfId="55" applyFont="1" applyFill="1" applyBorder="1" applyAlignment="1">
      <alignment horizontal="left" vertical="center" wrapText="1"/>
    </xf>
    <xf numFmtId="0" fontId="18" fillId="0" borderId="5" xfId="55" applyFont="1" applyFill="1" applyBorder="1" applyAlignment="1">
      <alignment horizontal="center" vertical="center"/>
    </xf>
    <xf numFmtId="0" fontId="18" fillId="0" borderId="5" xfId="77" applyFont="1" applyFill="1" applyBorder="1" applyAlignment="1">
      <alignment horizontal="left" vertical="center"/>
    </xf>
    <xf numFmtId="0" fontId="18" fillId="0" borderId="5" xfId="88" applyFont="1" applyFill="1" applyBorder="1" applyAlignment="1">
      <alignment horizontal="center" vertical="center" wrapText="1"/>
    </xf>
    <xf numFmtId="0" fontId="18" fillId="0" borderId="5" xfId="88" applyFont="1" applyFill="1" applyBorder="1" applyAlignment="1">
      <alignment vertical="center" wrapText="1"/>
    </xf>
    <xf numFmtId="0" fontId="18" fillId="0" borderId="5" xfId="67" applyFont="1" applyFill="1" applyBorder="1" applyAlignment="1">
      <alignment horizontal="left" vertical="center" wrapText="1"/>
    </xf>
    <xf numFmtId="0" fontId="18" fillId="0" borderId="5" xfId="67" applyFont="1" applyFill="1" applyBorder="1" applyAlignment="1">
      <alignment horizontal="left" vertical="center"/>
    </xf>
    <xf numFmtId="0" fontId="18" fillId="0" borderId="5" xfId="2" applyFont="1" applyFill="1" applyBorder="1" applyAlignment="1">
      <alignment vertical="center" wrapText="1"/>
    </xf>
    <xf numFmtId="0" fontId="18" fillId="0" borderId="5" xfId="93" applyFont="1" applyFill="1" applyBorder="1" applyAlignment="1">
      <alignment horizontal="left" vertical="center" wrapText="1"/>
    </xf>
    <xf numFmtId="0" fontId="18" fillId="0" borderId="5" xfId="90" applyFont="1" applyFill="1" applyBorder="1" applyAlignment="1">
      <alignment vertical="center" wrapText="1"/>
    </xf>
    <xf numFmtId="0" fontId="18" fillId="0" borderId="5" xfId="61" applyFont="1" applyFill="1" applyBorder="1" applyAlignment="1">
      <alignment horizontal="left" vertical="center" wrapText="1"/>
    </xf>
    <xf numFmtId="0" fontId="18" fillId="0" borderId="5" xfId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5" xfId="0" applyFont="1" applyFill="1" applyBorder="1" applyAlignment="1">
      <alignment wrapText="1"/>
    </xf>
    <xf numFmtId="0" fontId="22" fillId="0" borderId="0" xfId="0" applyFont="1" applyFill="1"/>
    <xf numFmtId="0" fontId="18" fillId="0" borderId="0" xfId="60" applyFont="1" applyFill="1" applyBorder="1" applyAlignment="1">
      <alignment horizontal="left" vertical="center" wrapText="1"/>
    </xf>
  </cellXfs>
  <cellStyles count="100">
    <cellStyle name="1" xfId="1"/>
    <cellStyle name="1 2" xfId="2"/>
    <cellStyle name="1 3" xfId="3"/>
    <cellStyle name="1 4" xfId="4"/>
    <cellStyle name="1 5" xfId="5"/>
    <cellStyle name="1 6" xfId="6"/>
    <cellStyle name="1_Copia de 140311Unidades Actualizadas 02-04-15-16" xfId="7"/>
    <cellStyle name="1_Copia de 140311Unidades Actualizadas 02-04-15-16 2" xfId="8"/>
    <cellStyle name="1_Copia de 140311Unidades Actualizadas 02-04-15-16_Mis Unidades" xfId="9"/>
    <cellStyle name="1_Copia de 140311Unidades Actualizadas 02-04-15-16_Mis Zonas" xfId="10"/>
    <cellStyle name="1_Copia de 140311Unidades Actualizadas 02-04-15-16_ZONAS ACTUALIZADAS" xfId="11"/>
    <cellStyle name="1_Copia de 140311Unidades Actualizadas 02-04-15-16_ZONAS ACTUALIZADAS GENERAL OK" xfId="12"/>
    <cellStyle name="1_Copia de 140311Unidades Actualizadas 02-04-15-16_ZONAS ACTUALIZADAS jpeña" xfId="13"/>
    <cellStyle name="1_Mis Unidades" xfId="14"/>
    <cellStyle name="1_NUEVOS LIDERES ZONALES FINAL" xfId="15"/>
    <cellStyle name="1_NUEVOS LIDERES ZONALES FINAL 2" xfId="16"/>
    <cellStyle name="1_NUEVOS LIDERES ZONALES FINAL 2_Mis Zonas" xfId="17"/>
    <cellStyle name="1_NUEVOS LIDERES ZONALES FINAL 2_ZONAS ACTUALIZADAS" xfId="18"/>
    <cellStyle name="1_NUEVOS LIDERES ZONALES FINAL 2_ZONAS ACTUALIZADAS (2)" xfId="19"/>
    <cellStyle name="1_NUEVOS LIDERES ZONALES FINAL 2_ZONAS ACTUALIZADAS (2) 2" xfId="20"/>
    <cellStyle name="1_NUEVOS LIDERES ZONALES FINAL 2_ZONAS ACTUALIZADAS GENERAL OK" xfId="21"/>
    <cellStyle name="1_NUEVOS LIDERES ZONALES FINAL 2_ZONAS ACTUALIZADAS jpeña" xfId="22"/>
    <cellStyle name="1_NUEVOS LIDERES ZONALES FINAL 2_Zonas numeros actualizados 4 7 9 10 JV" xfId="23"/>
    <cellStyle name="1_NUEVOS LIDERES ZONALES FINAL_Mis Unidades" xfId="24"/>
    <cellStyle name="1_NUEVOS LIDERES ZONALES FINAL_Mis Zonas" xfId="25"/>
    <cellStyle name="1_NUEVOS LIDERES ZONALES FINAL_ZONAS ACTUALIZADAS" xfId="26"/>
    <cellStyle name="1_NUEVOS LIDERES ZONALES FINAL_ZONAS ACTUALIZADAS GENERAL OK" xfId="27"/>
    <cellStyle name="1_NUEVOS LIDERES ZONALES FINAL_ZONAS ACTUALIZADAS jpeña" xfId="28"/>
    <cellStyle name="1_Proyecto nuevas Zona LZ  JV NATHY (2)" xfId="29"/>
    <cellStyle name="1_Zona%20S9%20Actualizada%20-%2020%20-%2012%20-%202011(1)" xfId="30"/>
    <cellStyle name="1_Zonas 4, 7, 9, 6 Actualizadas JV" xfId="31"/>
    <cellStyle name="1_Zonas 4, 7, 9, 6 Actualizadas JV 2" xfId="32"/>
    <cellStyle name="1_Zonas 4, 7, 9, 6 Actualizadas JV_Mis Unidades" xfId="33"/>
    <cellStyle name="1_Zonas 4, 7, 9, 6 Actualizadas JV_Mis Zonas" xfId="34"/>
    <cellStyle name="1_Zonas 4, 7, 9, 6 Actualizadas JV_ZONAS ACTUALIZADAS" xfId="35"/>
    <cellStyle name="1_Zonas 4, 7, 9, 6 Actualizadas JV_ZONAS ACTUALIZADAS GENERAL OK" xfId="36"/>
    <cellStyle name="1_Zonas 4, 7, 9, 6 Actualizadas JV_ZONAS ACTUALIZADAS jpeña" xfId="37"/>
    <cellStyle name="1_ZONAS ACTUALIZADAS" xfId="38"/>
    <cellStyle name="1_ZONAS ACTUALIZADAS (2)" xfId="39"/>
    <cellStyle name="1_Zonas Actualizadas JV (2)" xfId="40"/>
    <cellStyle name="1_Zonas JV 04.05.11" xfId="41"/>
    <cellStyle name="1_ZS10-MRO" xfId="42"/>
    <cellStyle name="Diseño" xfId="43"/>
    <cellStyle name="Diseño 2" xfId="44"/>
    <cellStyle name="Diseño 2 2" xfId="45"/>
    <cellStyle name="Diseño 2 3" xfId="46"/>
    <cellStyle name="Diseño 2 4" xfId="47"/>
    <cellStyle name="Diseño 2 5" xfId="48"/>
    <cellStyle name="Diseño 2_Mis Unidades" xfId="49"/>
    <cellStyle name="Diseño 3" xfId="50"/>
    <cellStyle name="Diseño 4" xfId="51"/>
    <cellStyle name="Diseño 5" xfId="52"/>
    <cellStyle name="Diseño 6" xfId="53"/>
    <cellStyle name="Diseño 7" xfId="54"/>
    <cellStyle name="Diseño 8" xfId="55"/>
    <cellStyle name="Diseño 9" xfId="56"/>
    <cellStyle name="Diseño_Mis Unidades" xfId="57"/>
    <cellStyle name="Diseño_Zonas J&amp;V 260808" xfId="58"/>
    <cellStyle name="Diseño_Zonas J&amp;V 260808 2" xfId="59"/>
    <cellStyle name="Diseño_Zonas J&amp;V 260808 3" xfId="60"/>
    <cellStyle name="Diseño_Zonas_J&amp;V_230209 2" xfId="61"/>
    <cellStyle name="Hipervínculo" xfId="62" builtinId="8"/>
    <cellStyle name="Hipervínculo 2" xfId="63"/>
    <cellStyle name="Normal" xfId="0" builtinId="0"/>
    <cellStyle name="Normal 11" xfId="64"/>
    <cellStyle name="Normal 2" xfId="65"/>
    <cellStyle name="Normal 2 2" xfId="66"/>
    <cellStyle name="Normal 2 2 2" xfId="67"/>
    <cellStyle name="Normal 2 2 3" xfId="68"/>
    <cellStyle name="Normal 2 2 4" xfId="69"/>
    <cellStyle name="Normal 2 2 5" xfId="70"/>
    <cellStyle name="Normal 2 2_Mis Unidades" xfId="71"/>
    <cellStyle name="Normal 2 3" xfId="72"/>
    <cellStyle name="Normal 2 4" xfId="73"/>
    <cellStyle name="Normal 2 5" xfId="74"/>
    <cellStyle name="Normal 2 6" xfId="75"/>
    <cellStyle name="Normal 2 7" xfId="76"/>
    <cellStyle name="Normal 2 8" xfId="77"/>
    <cellStyle name="Normal 2_Mis Unidades" xfId="78"/>
    <cellStyle name="Normal 3" xfId="79"/>
    <cellStyle name="Normal 4" xfId="80"/>
    <cellStyle name="Normal 5" xfId="81"/>
    <cellStyle name="Normal 6" xfId="82"/>
    <cellStyle name="Normal 7" xfId="83"/>
    <cellStyle name="Normal 8" xfId="84"/>
    <cellStyle name="Normal 9" xfId="85"/>
    <cellStyle name="Normal_Copia de 140311Unidades Actualizadas 02-04-15-16" xfId="86"/>
    <cellStyle name="Normal_Copia de 140311Unidades Actualizadas 02-04-15-16 2" xfId="87"/>
    <cellStyle name="Normal_Hoja1 3" xfId="88"/>
    <cellStyle name="Normal_NUEVOS LIDERES ZONALES FINAL 2" xfId="89"/>
    <cellStyle name="Normal_Unidades Actualizadas 020211" xfId="90"/>
    <cellStyle name="Normal_Zonas 4, 7, 9, 6 Actualizadas JV" xfId="91"/>
    <cellStyle name="Normal_Zonas 4, 7, 9, 6 Actualizadas JV 2" xfId="92"/>
    <cellStyle name="Normal_Zonas J&amp;V 260808" xfId="93"/>
    <cellStyle name="Normal_Zonas J&amp;V 260808 2" xfId="94"/>
    <cellStyle name="Normal_Zonas J&amp;V 260808_Zona N - 2 Fredy Gutierrez" xfId="95"/>
    <cellStyle name="Normal_Zonas_J&amp;V_230209" xfId="96"/>
    <cellStyle name="Normal_Zonas_J&amp;V_230209 2 2" xfId="97"/>
    <cellStyle name="Normal_Zonas_J&amp;V_230209 3" xfId="98"/>
    <cellStyle name="Normal_Zonas_J&amp;V_230209 4" xfId="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.yarbuh@sealedair.com" TargetMode="External"/><Relationship Id="rId299" Type="http://schemas.openxmlformats.org/officeDocument/2006/relationships/hyperlink" Target="mailto:lmunares@imp.com.pe" TargetMode="External"/><Relationship Id="rId21" Type="http://schemas.openxmlformats.org/officeDocument/2006/relationships/hyperlink" Target="mailto:fobregon@almaceneragrau.com.pe" TargetMode="External"/><Relationship Id="rId63" Type="http://schemas.openxmlformats.org/officeDocument/2006/relationships/hyperlink" Target="mailto:luis.barco@buenaventura.pe%20-%20#951946903" TargetMode="External"/><Relationship Id="rId159" Type="http://schemas.openxmlformats.org/officeDocument/2006/relationships/hyperlink" Target="mailto:licet.alba@ferreyros.com.pe" TargetMode="External"/><Relationship Id="rId324" Type="http://schemas.openxmlformats.org/officeDocument/2006/relationships/hyperlink" Target="mailto:eberry@cmusa.com.pe" TargetMode="External"/><Relationship Id="rId366" Type="http://schemas.openxmlformats.org/officeDocument/2006/relationships/hyperlink" Target="mailto:czanatta@marathonperu.com" TargetMode="External"/><Relationship Id="rId531" Type="http://schemas.openxmlformats.org/officeDocument/2006/relationships/hyperlink" Target="mailto:pvelasquez@lucky.com.pe" TargetMode="External"/><Relationship Id="rId170" Type="http://schemas.openxmlformats.org/officeDocument/2006/relationships/hyperlink" Target="mailto:rolivera@cppq.com.pe" TargetMode="External"/><Relationship Id="rId226" Type="http://schemas.openxmlformats.org/officeDocument/2006/relationships/hyperlink" Target="mailto:emanrique@celima.com.pe" TargetMode="External"/><Relationship Id="rId433" Type="http://schemas.openxmlformats.org/officeDocument/2006/relationships/hyperlink" Target="mailto:rvillena@qprsac.com.pe" TargetMode="External"/><Relationship Id="rId268" Type="http://schemas.openxmlformats.org/officeDocument/2006/relationships/hyperlink" Target="mailto:gstucchi@divercity.com.pe" TargetMode="External"/><Relationship Id="rId475" Type="http://schemas.openxmlformats.org/officeDocument/2006/relationships/hyperlink" Target="mailto:patricia.tejeda@obrainsa.com.pe" TargetMode="External"/><Relationship Id="rId32" Type="http://schemas.openxmlformats.org/officeDocument/2006/relationships/hyperlink" Target="mailto:javier.gordillo@chtperu.com" TargetMode="External"/><Relationship Id="rId74" Type="http://schemas.openxmlformats.org/officeDocument/2006/relationships/hyperlink" Target="mailto:jorge@gloria.com.pe" TargetMode="External"/><Relationship Id="rId128" Type="http://schemas.openxmlformats.org/officeDocument/2006/relationships/hyperlink" Target="mailto:fordonez@jorvex.com" TargetMode="External"/><Relationship Id="rId335" Type="http://schemas.openxmlformats.org/officeDocument/2006/relationships/hyperlink" Target="mailto:wchavarria@corpvsi.com" TargetMode="External"/><Relationship Id="rId377" Type="http://schemas.openxmlformats.org/officeDocument/2006/relationships/hyperlink" Target="mailto:elmer.bustamate@grupolivit.com" TargetMode="External"/><Relationship Id="rId500" Type="http://schemas.openxmlformats.org/officeDocument/2006/relationships/hyperlink" Target="mailto:gary.alejos@obrainsa.com.pe" TargetMode="External"/><Relationship Id="rId5" Type="http://schemas.openxmlformats.org/officeDocument/2006/relationships/hyperlink" Target="mailto:ricardo.perales@apmterminals.com" TargetMode="External"/><Relationship Id="rId181" Type="http://schemas.openxmlformats.org/officeDocument/2006/relationships/hyperlink" Target="mailto:cgrillo@cinternacional.com.pe" TargetMode="External"/><Relationship Id="rId237" Type="http://schemas.openxmlformats.org/officeDocument/2006/relationships/hyperlink" Target="mailto:silvana_Durand@pdic.com" TargetMode="External"/><Relationship Id="rId402" Type="http://schemas.openxmlformats.org/officeDocument/2006/relationships/hyperlink" Target="mailto:veronica.bedoya@grupodigitex.com" TargetMode="External"/><Relationship Id="rId279" Type="http://schemas.openxmlformats.org/officeDocument/2006/relationships/hyperlink" Target="mailto:asonoda@grupopana.com.pe" TargetMode="External"/><Relationship Id="rId444" Type="http://schemas.openxmlformats.org/officeDocument/2006/relationships/hyperlink" Target="mailto:acarpioc@chinalco.com.pe" TargetMode="External"/><Relationship Id="rId486" Type="http://schemas.openxmlformats.org/officeDocument/2006/relationships/hyperlink" Target="mailto:lmunares@imp.com.pe" TargetMode="External"/><Relationship Id="rId43" Type="http://schemas.openxmlformats.org/officeDocument/2006/relationships/hyperlink" Target="mailto:cestupinan@cubica.com.pe" TargetMode="External"/><Relationship Id="rId139" Type="http://schemas.openxmlformats.org/officeDocument/2006/relationships/hyperlink" Target="mailto:rolivera@cppq.com.pe" TargetMode="External"/><Relationship Id="rId290" Type="http://schemas.openxmlformats.org/officeDocument/2006/relationships/hyperlink" Target="mailto:etuesta@trocha.pe" TargetMode="External"/><Relationship Id="rId304" Type="http://schemas.openxmlformats.org/officeDocument/2006/relationships/hyperlink" Target="mailto:jcamposr@ausa.com.pe" TargetMode="External"/><Relationship Id="rId346" Type="http://schemas.openxmlformats.org/officeDocument/2006/relationships/hyperlink" Target="mailto:ggonzales@duraplast.com.pe" TargetMode="External"/><Relationship Id="rId388" Type="http://schemas.openxmlformats.org/officeDocument/2006/relationships/hyperlink" Target="mailto:lgarcia@surveyrental.net" TargetMode="External"/><Relationship Id="rId511" Type="http://schemas.openxmlformats.org/officeDocument/2006/relationships/hyperlink" Target="mailto:carla.zanatta@hiperdeporte.pe" TargetMode="External"/><Relationship Id="rId85" Type="http://schemas.openxmlformats.org/officeDocument/2006/relationships/hyperlink" Target="mailto:alozada@protepersa.com.pe" TargetMode="External"/><Relationship Id="rId150" Type="http://schemas.openxmlformats.org/officeDocument/2006/relationships/hyperlink" Target="mailto:dianabazan@trafigura.com" TargetMode="External"/><Relationship Id="rId192" Type="http://schemas.openxmlformats.org/officeDocument/2006/relationships/hyperlink" Target="mailto:envasesind@eisa.com.pe" TargetMode="External"/><Relationship Id="rId206" Type="http://schemas.openxmlformats.org/officeDocument/2006/relationships/hyperlink" Target="mailto:luly@apoyo.com.pe" TargetMode="External"/><Relationship Id="rId413" Type="http://schemas.openxmlformats.org/officeDocument/2006/relationships/hyperlink" Target="mailto:lmunares@imp.com.pe" TargetMode="External"/><Relationship Id="rId248" Type="http://schemas.openxmlformats.org/officeDocument/2006/relationships/hyperlink" Target="mailto:erodriguez@atton.com" TargetMode="External"/><Relationship Id="rId455" Type="http://schemas.openxmlformats.org/officeDocument/2006/relationships/hyperlink" Target="mailto:czanatta@hiperdeporte.pe" TargetMode="External"/><Relationship Id="rId497" Type="http://schemas.openxmlformats.org/officeDocument/2006/relationships/hyperlink" Target="mailto:vliendo@liderman.com.pe" TargetMode="External"/><Relationship Id="rId12" Type="http://schemas.openxmlformats.org/officeDocument/2006/relationships/hyperlink" Target="mailto:alm_callao2@hiraoka.com.pe" TargetMode="External"/><Relationship Id="rId108" Type="http://schemas.openxmlformats.org/officeDocument/2006/relationships/hyperlink" Target="mailto:dch@aqatec.com" TargetMode="External"/><Relationship Id="rId315" Type="http://schemas.openxmlformats.org/officeDocument/2006/relationships/hyperlink" Target="mailto:pgutierrez@farmex.com.pe" TargetMode="External"/><Relationship Id="rId357" Type="http://schemas.openxmlformats.org/officeDocument/2006/relationships/hyperlink" Target="mailto:percy.martel@impala-wl.com" TargetMode="External"/><Relationship Id="rId522" Type="http://schemas.openxmlformats.org/officeDocument/2006/relationships/hyperlink" Target="mailto:lmarsano@licsa.com.pe" TargetMode="External"/><Relationship Id="rId54" Type="http://schemas.openxmlformats.org/officeDocument/2006/relationships/hyperlink" Target="mailto:rpacheco@gloria.com.pe" TargetMode="External"/><Relationship Id="rId96" Type="http://schemas.openxmlformats.org/officeDocument/2006/relationships/hyperlink" Target="mailto:luisdominguezb@gmail.com" TargetMode="External"/><Relationship Id="rId161" Type="http://schemas.openxmlformats.org/officeDocument/2006/relationships/hyperlink" Target="mailto:hcalderona@gloria.com.pe," TargetMode="External"/><Relationship Id="rId217" Type="http://schemas.openxmlformats.org/officeDocument/2006/relationships/hyperlink" Target="mailto:jgalindo@tecnosanitaria.com" TargetMode="External"/><Relationship Id="rId399" Type="http://schemas.openxmlformats.org/officeDocument/2006/relationships/hyperlink" Target="mailto:prequejo@cubica.com.pe" TargetMode="External"/><Relationship Id="rId259" Type="http://schemas.openxmlformats.org/officeDocument/2006/relationships/hyperlink" Target="mailto:emadrid@cubica.com.pe" TargetMode="External"/><Relationship Id="rId424" Type="http://schemas.openxmlformats.org/officeDocument/2006/relationships/hyperlink" Target="mailto:wortiz@upc.edu.pe" TargetMode="External"/><Relationship Id="rId466" Type="http://schemas.openxmlformats.org/officeDocument/2006/relationships/hyperlink" Target="mailto:emanrique@celima.com.pe" TargetMode="External"/><Relationship Id="rId23" Type="http://schemas.openxmlformats.org/officeDocument/2006/relationships/hyperlink" Target="mailto:pvelasquez@lucky.com.pe" TargetMode="External"/><Relationship Id="rId119" Type="http://schemas.openxmlformats.org/officeDocument/2006/relationships/hyperlink" Target="mailto:rsoto@rimac.com.pe" TargetMode="External"/><Relationship Id="rId270" Type="http://schemas.openxmlformats.org/officeDocument/2006/relationships/hyperlink" Target="mailto:camacho@britanico.edu.com.pe" TargetMode="External"/><Relationship Id="rId326" Type="http://schemas.openxmlformats.org/officeDocument/2006/relationships/hyperlink" Target="mailto:rgonzales@vsi-industrial.com" TargetMode="External"/><Relationship Id="rId533" Type="http://schemas.openxmlformats.org/officeDocument/2006/relationships/hyperlink" Target="mailto:eduardo.sotomayor@peaseyco.com" TargetMode="External"/><Relationship Id="rId65" Type="http://schemas.openxmlformats.org/officeDocument/2006/relationships/hyperlink" Target="mailto:jose.guzman@ipn.com.pe" TargetMode="External"/><Relationship Id="rId130" Type="http://schemas.openxmlformats.org/officeDocument/2006/relationships/hyperlink" Target="mailto:carlos.risco@upc.edu.pe" TargetMode="External"/><Relationship Id="rId368" Type="http://schemas.openxmlformats.org/officeDocument/2006/relationships/hyperlink" Target="mailto:ricardo.perales@apmterminals.com" TargetMode="External"/><Relationship Id="rId172" Type="http://schemas.openxmlformats.org/officeDocument/2006/relationships/hyperlink" Target="mailto:emanrique@celima.com.pe" TargetMode="External"/><Relationship Id="rId228" Type="http://schemas.openxmlformats.org/officeDocument/2006/relationships/hyperlink" Target="mailto:luisespejo@motored.com.pe;%20Li" TargetMode="External"/><Relationship Id="rId435" Type="http://schemas.openxmlformats.org/officeDocument/2006/relationships/hyperlink" Target="mailto:miraflores@hiraoka.com.pe" TargetMode="External"/><Relationship Id="rId477" Type="http://schemas.openxmlformats.org/officeDocument/2006/relationships/hyperlink" Target="mailto:rcruz@belcorp.biz" TargetMode="External"/><Relationship Id="rId281" Type="http://schemas.openxmlformats.org/officeDocument/2006/relationships/hyperlink" Target="mailto:arivera@gmd.com.pe" TargetMode="External"/><Relationship Id="rId337" Type="http://schemas.openxmlformats.org/officeDocument/2006/relationships/hyperlink" Target="mailto:fsubiria@agpglass.com" TargetMode="External"/><Relationship Id="rId502" Type="http://schemas.openxmlformats.org/officeDocument/2006/relationships/hyperlink" Target="mailto:denisse.ruiz@ssk.com.pe" TargetMode="External"/><Relationship Id="rId34" Type="http://schemas.openxmlformats.org/officeDocument/2006/relationships/hyperlink" Target="mailto:veronica.bedoya@grupodigitex.com" TargetMode="External"/><Relationship Id="rId76" Type="http://schemas.openxmlformats.org/officeDocument/2006/relationships/hyperlink" Target="mailto:carla.zanatta@hiperdeporte.pe" TargetMode="External"/><Relationship Id="rId141" Type="http://schemas.openxmlformats.org/officeDocument/2006/relationships/hyperlink" Target="mailto:grohde@soraya.pe" TargetMode="External"/><Relationship Id="rId379" Type="http://schemas.openxmlformats.org/officeDocument/2006/relationships/hyperlink" Target="mailto:edgar.Alcazar@minsur.com" TargetMode="External"/><Relationship Id="rId7" Type="http://schemas.openxmlformats.org/officeDocument/2006/relationships/hyperlink" Target="mailto:guillermo.merizalde@abmauri.com.pe" TargetMode="External"/><Relationship Id="rId183" Type="http://schemas.openxmlformats.org/officeDocument/2006/relationships/hyperlink" Target="mailto:ccanzio@cinternacional.com.pe" TargetMode="External"/><Relationship Id="rId239" Type="http://schemas.openxmlformats.org/officeDocument/2006/relationships/hyperlink" Target="mailto:Lminauro@mota-engil.pe" TargetMode="External"/><Relationship Id="rId390" Type="http://schemas.openxmlformats.org/officeDocument/2006/relationships/hyperlink" Target="mailto:gallo_yu@up.edu.pe" TargetMode="External"/><Relationship Id="rId404" Type="http://schemas.openxmlformats.org/officeDocument/2006/relationships/hyperlink" Target="mailto:lflores@cpal.edu.pe" TargetMode="External"/><Relationship Id="rId446" Type="http://schemas.openxmlformats.org/officeDocument/2006/relationships/hyperlink" Target="mailto:rcastillo@cassinelli.com" TargetMode="External"/><Relationship Id="rId250" Type="http://schemas.openxmlformats.org/officeDocument/2006/relationships/hyperlink" Target="mailto:cnakaime@gloria.com.pe" TargetMode="External"/><Relationship Id="rId292" Type="http://schemas.openxmlformats.org/officeDocument/2006/relationships/hyperlink" Target="mailto:iruani.fernandez@ricoh-la.com" TargetMode="External"/><Relationship Id="rId306" Type="http://schemas.openxmlformats.org/officeDocument/2006/relationships/hyperlink" Target="mailto:rarias@hunterlojack.com" TargetMode="External"/><Relationship Id="rId488" Type="http://schemas.openxmlformats.org/officeDocument/2006/relationships/hyperlink" Target="mailto:ncoro@hotmail.com" TargetMode="External"/><Relationship Id="rId45" Type="http://schemas.openxmlformats.org/officeDocument/2006/relationships/hyperlink" Target="mailto:ezegarra@textilescamones.com" TargetMode="External"/><Relationship Id="rId87" Type="http://schemas.openxmlformats.org/officeDocument/2006/relationships/hyperlink" Target="mailto:alozada@protepersa.com.pe" TargetMode="External"/><Relationship Id="rId110" Type="http://schemas.openxmlformats.org/officeDocument/2006/relationships/hyperlink" Target="mailto:luisdominguezb@gmail.com" TargetMode="External"/><Relationship Id="rId348" Type="http://schemas.openxmlformats.org/officeDocument/2006/relationships/hyperlink" Target="mailto:ksamana@lallave.com.pe" TargetMode="External"/><Relationship Id="rId513" Type="http://schemas.openxmlformats.org/officeDocument/2006/relationships/hyperlink" Target="mailto:fsaenz@profuturo.com.pepe/miamaya@profuturo.com.pe" TargetMode="External"/><Relationship Id="rId152" Type="http://schemas.openxmlformats.org/officeDocument/2006/relationships/hyperlink" Target="mailto:alvaro.postigo@qg.com" TargetMode="External"/><Relationship Id="rId194" Type="http://schemas.openxmlformats.org/officeDocument/2006/relationships/hyperlink" Target="mailto:emanrique@celima.com.pe" TargetMode="External"/><Relationship Id="rId208" Type="http://schemas.openxmlformats.org/officeDocument/2006/relationships/hyperlink" Target="mailto:pmora@tortuga.com.pe" TargetMode="External"/><Relationship Id="rId415" Type="http://schemas.openxmlformats.org/officeDocument/2006/relationships/hyperlink" Target="mailto:pedro.chaca@dinet.com.pe" TargetMode="External"/><Relationship Id="rId457" Type="http://schemas.openxmlformats.org/officeDocument/2006/relationships/hyperlink" Target="mailto:Eduardo.Tejada@medco.com.pe" TargetMode="External"/><Relationship Id="rId261" Type="http://schemas.openxmlformats.org/officeDocument/2006/relationships/hyperlink" Target="mailto:acarpioc@chinalco.com.pe" TargetMode="External"/><Relationship Id="rId499" Type="http://schemas.openxmlformats.org/officeDocument/2006/relationships/hyperlink" Target="mailto:cespinoza@chocolates.pe%20,krivera@chocolates.pe" TargetMode="External"/><Relationship Id="rId14" Type="http://schemas.openxmlformats.org/officeDocument/2006/relationships/hyperlink" Target="mailto:czanatta@marathonperu.com" TargetMode="External"/><Relationship Id="rId56" Type="http://schemas.openxmlformats.org/officeDocument/2006/relationships/hyperlink" Target="mailto:frossel@cusa-chem.com,malbornoz@cusa-chem.com" TargetMode="External"/><Relationship Id="rId317" Type="http://schemas.openxmlformats.org/officeDocument/2006/relationships/hyperlink" Target="mailto:jalva@c-malaga.com" TargetMode="External"/><Relationship Id="rId359" Type="http://schemas.openxmlformats.org/officeDocument/2006/relationships/hyperlink" Target="mailto:alm_callao1@hiraoka.com.pe" TargetMode="External"/><Relationship Id="rId524" Type="http://schemas.openxmlformats.org/officeDocument/2006/relationships/hyperlink" Target="mailto:tesoreria@eymperu.com" TargetMode="External"/><Relationship Id="rId98" Type="http://schemas.openxmlformats.org/officeDocument/2006/relationships/hyperlink" Target="mailto:jose.salinas@ferreyros.com.pe;" TargetMode="External"/><Relationship Id="rId121" Type="http://schemas.openxmlformats.org/officeDocument/2006/relationships/hyperlink" Target="mailto:spanta@comercio.com.pe" TargetMode="External"/><Relationship Id="rId163" Type="http://schemas.openxmlformats.org/officeDocument/2006/relationships/hyperlink" Target="mailto:mtrujillo@du.com.pe" TargetMode="External"/><Relationship Id="rId219" Type="http://schemas.openxmlformats.org/officeDocument/2006/relationships/hyperlink" Target="mailto:etavara@jjc.com.pe" TargetMode="External"/><Relationship Id="rId370" Type="http://schemas.openxmlformats.org/officeDocument/2006/relationships/hyperlink" Target="mailto:jmorillo@crosland.com.pe" TargetMode="External"/><Relationship Id="rId426" Type="http://schemas.openxmlformats.org/officeDocument/2006/relationships/hyperlink" Target="mailto:gorihuela@casa-andina.com" TargetMode="External"/><Relationship Id="rId230" Type="http://schemas.openxmlformats.org/officeDocument/2006/relationships/hyperlink" Target="mailto:plurin@gloria.com.pe" TargetMode="External"/><Relationship Id="rId468" Type="http://schemas.openxmlformats.org/officeDocument/2006/relationships/hyperlink" Target="mailto:hugopizan@natura.net" TargetMode="External"/><Relationship Id="rId25" Type="http://schemas.openxmlformats.org/officeDocument/2006/relationships/hyperlink" Target="mailto:veronica.bedoya@grupodigitex.com" TargetMode="External"/><Relationship Id="rId46" Type="http://schemas.openxmlformats.org/officeDocument/2006/relationships/hyperlink" Target="mailto:walter.contreras@linde.com" TargetMode="External"/><Relationship Id="rId67" Type="http://schemas.openxmlformats.org/officeDocument/2006/relationships/hyperlink" Target="mailto:dlagomarcino@medifarma.com.pe" TargetMode="External"/><Relationship Id="rId272" Type="http://schemas.openxmlformats.org/officeDocument/2006/relationships/hyperlink" Target="mailto:jessica.melgar@nstores.pe" TargetMode="External"/><Relationship Id="rId293" Type="http://schemas.openxmlformats.org/officeDocument/2006/relationships/hyperlink" Target="mailto:rcastillo@cassinelli.com" TargetMode="External"/><Relationship Id="rId307" Type="http://schemas.openxmlformats.org/officeDocument/2006/relationships/hyperlink" Target="mailto:miluska.saldana@ipsos.com" TargetMode="External"/><Relationship Id="rId328" Type="http://schemas.openxmlformats.org/officeDocument/2006/relationships/hyperlink" Target="mailto:textilia@textilia1.com" TargetMode="External"/><Relationship Id="rId349" Type="http://schemas.openxmlformats.org/officeDocument/2006/relationships/hyperlink" Target="mailto:ksamana@lallave.com.pe" TargetMode="External"/><Relationship Id="rId514" Type="http://schemas.openxmlformats.org/officeDocument/2006/relationships/hyperlink" Target="mailto:contabilidad@hiraoka.com.pe" TargetMode="External"/><Relationship Id="rId535" Type="http://schemas.openxmlformats.org/officeDocument/2006/relationships/hyperlink" Target="mailto:bsoto@hotmail.com.pe" TargetMode="External"/><Relationship Id="rId88" Type="http://schemas.openxmlformats.org/officeDocument/2006/relationships/hyperlink" Target="mailto:alozada@protepersa.com.pe" TargetMode="External"/><Relationship Id="rId111" Type="http://schemas.openxmlformats.org/officeDocument/2006/relationships/hyperlink" Target="mailto:mlatorre@perufarma.com.pe" TargetMode="External"/><Relationship Id="rId132" Type="http://schemas.openxmlformats.org/officeDocument/2006/relationships/hyperlink" Target="mailto:apasache@nicill.com.pe" TargetMode="External"/><Relationship Id="rId153" Type="http://schemas.openxmlformats.org/officeDocument/2006/relationships/hyperlink" Target="mailto:ana.urteaga@pe.nestle.com" TargetMode="External"/><Relationship Id="rId174" Type="http://schemas.openxmlformats.org/officeDocument/2006/relationships/hyperlink" Target="mailto:jcamposr@ausa.com.pe" TargetMode="External"/><Relationship Id="rId195" Type="http://schemas.openxmlformats.org/officeDocument/2006/relationships/hyperlink" Target="mailto:rrobles@airtec.pe" TargetMode="External"/><Relationship Id="rId209" Type="http://schemas.openxmlformats.org/officeDocument/2006/relationships/hyperlink" Target="mailto:jcruz@calaminon.com%20," TargetMode="External"/><Relationship Id="rId360" Type="http://schemas.openxmlformats.org/officeDocument/2006/relationships/hyperlink" Target="mailto:guillermo.merizalde@abmauri.com.pe" TargetMode="External"/><Relationship Id="rId381" Type="http://schemas.openxmlformats.org/officeDocument/2006/relationships/hyperlink" Target="mailto:cchirinos@cinternacional.com.pe" TargetMode="External"/><Relationship Id="rId416" Type="http://schemas.openxmlformats.org/officeDocument/2006/relationships/hyperlink" Target="mailto:yflores@megaplaza.com.pe" TargetMode="External"/><Relationship Id="rId220" Type="http://schemas.openxmlformats.org/officeDocument/2006/relationships/hyperlink" Target="mailto:ahuaman@duraplast.com.pe" TargetMode="External"/><Relationship Id="rId241" Type="http://schemas.openxmlformats.org/officeDocument/2006/relationships/hyperlink" Target="mailto:Hugo.Patino@tevaperu.com" TargetMode="External"/><Relationship Id="rId437" Type="http://schemas.openxmlformats.org/officeDocument/2006/relationships/hyperlink" Target="mailto:fzavala@institutoapoyo.org.pe" TargetMode="External"/><Relationship Id="rId458" Type="http://schemas.openxmlformats.org/officeDocument/2006/relationships/hyperlink" Target="mailto:Willy.Cieza@pepsico.com" TargetMode="External"/><Relationship Id="rId479" Type="http://schemas.openxmlformats.org/officeDocument/2006/relationships/hyperlink" Target="mailto:achavez@soldeoro.com.pe" TargetMode="External"/><Relationship Id="rId15" Type="http://schemas.openxmlformats.org/officeDocument/2006/relationships/hyperlink" Target="mailto:czanatta@marathonperu.com" TargetMode="External"/><Relationship Id="rId36" Type="http://schemas.openxmlformats.org/officeDocument/2006/relationships/hyperlink" Target="mailto:cesar.lopez@flintgrt%20%20%20%20%20/" TargetMode="External"/><Relationship Id="rId57" Type="http://schemas.openxmlformats.org/officeDocument/2006/relationships/hyperlink" Target="mailto:mstipkovic@fadesa.com.pe" TargetMode="External"/><Relationship Id="rId262" Type="http://schemas.openxmlformats.org/officeDocument/2006/relationships/hyperlink" Target="mailto:storres@autocam.com.pe" TargetMode="External"/><Relationship Id="rId283" Type="http://schemas.openxmlformats.org/officeDocument/2006/relationships/hyperlink" Target="mailto:martin.rodriguez@miraflorespark.com" TargetMode="External"/><Relationship Id="rId318" Type="http://schemas.openxmlformats.org/officeDocument/2006/relationships/hyperlink" Target="mailto:carla.zanatta@hiperdeporte.pe" TargetMode="External"/><Relationship Id="rId339" Type="http://schemas.openxmlformats.org/officeDocument/2006/relationships/hyperlink" Target="mailto:carla.nieri@hydraulic.pe" TargetMode="External"/><Relationship Id="rId490" Type="http://schemas.openxmlformats.org/officeDocument/2006/relationships/hyperlink" Target="mailto:fmeza@dinersclub.com.pe" TargetMode="External"/><Relationship Id="rId504" Type="http://schemas.openxmlformats.org/officeDocument/2006/relationships/hyperlink" Target="mailto:irequena@pe.luxottica.com" TargetMode="External"/><Relationship Id="rId525" Type="http://schemas.openxmlformats.org/officeDocument/2006/relationships/hyperlink" Target="mailto:davidfa@herbalife.com" TargetMode="External"/><Relationship Id="rId78" Type="http://schemas.openxmlformats.org/officeDocument/2006/relationships/hyperlink" Target="mailto:luis.barco@buenaventura.pe%20-%20#951946903" TargetMode="External"/><Relationship Id="rId99" Type="http://schemas.openxmlformats.org/officeDocument/2006/relationships/hyperlink" Target="mailto:hugo.carrion@pe.atlascopco.com" TargetMode="External"/><Relationship Id="rId101" Type="http://schemas.openxmlformats.org/officeDocument/2006/relationships/hyperlink" Target="mailto:Eduardo.Tejada@medco.com.pe" TargetMode="External"/><Relationship Id="rId122" Type="http://schemas.openxmlformats.org/officeDocument/2006/relationships/hyperlink" Target="mailto:bsalcedo@dalighieri.edu.pe" TargetMode="External"/><Relationship Id="rId143" Type="http://schemas.openxmlformats.org/officeDocument/2006/relationships/hyperlink" Target="mailto:esaavedra@sinomaq.com.pe" TargetMode="External"/><Relationship Id="rId164" Type="http://schemas.openxmlformats.org/officeDocument/2006/relationships/hyperlink" Target="mailto:walter.contreras@linde.com" TargetMode="External"/><Relationship Id="rId185" Type="http://schemas.openxmlformats.org/officeDocument/2006/relationships/hyperlink" Target="mailto:percy.martel@impala-wl.com" TargetMode="External"/><Relationship Id="rId350" Type="http://schemas.openxmlformats.org/officeDocument/2006/relationships/hyperlink" Target="mailto:mpereyra@interpaints.com.pe" TargetMode="External"/><Relationship Id="rId371" Type="http://schemas.openxmlformats.org/officeDocument/2006/relationships/hyperlink" Target="mailto:acarpioc@chinalco.com.pe" TargetMode="External"/><Relationship Id="rId406" Type="http://schemas.openxmlformats.org/officeDocument/2006/relationships/hyperlink" Target="mailto:csalazar@15-50.com.pe" TargetMode="External"/><Relationship Id="rId9" Type="http://schemas.openxmlformats.org/officeDocument/2006/relationships/hyperlink" Target="mailto:envasesind@eisa.com.pe" TargetMode="External"/><Relationship Id="rId210" Type="http://schemas.openxmlformats.org/officeDocument/2006/relationships/hyperlink" Target="mailto:jvelarde@mota-engil.com," TargetMode="External"/><Relationship Id="rId392" Type="http://schemas.openxmlformats.org/officeDocument/2006/relationships/hyperlink" Target="mailto:Jhon.Vasques@wwfperu.org" TargetMode="External"/><Relationship Id="rId427" Type="http://schemas.openxmlformats.org/officeDocument/2006/relationships/hyperlink" Target="mailto:gorihuela@casa-andina.com" TargetMode="External"/><Relationship Id="rId448" Type="http://schemas.openxmlformats.org/officeDocument/2006/relationships/hyperlink" Target="mailto:frossel@cusa-chem.com" TargetMode="External"/><Relationship Id="rId469" Type="http://schemas.openxmlformats.org/officeDocument/2006/relationships/hyperlink" Target="mailto:javier.quispe@iksa.com.pe" TargetMode="External"/><Relationship Id="rId26" Type="http://schemas.openxmlformats.org/officeDocument/2006/relationships/hyperlink" Target="mailto:spanta@comercio.com.pe" TargetMode="External"/><Relationship Id="rId231" Type="http://schemas.openxmlformats.org/officeDocument/2006/relationships/hyperlink" Target="mailto:laldana@hpdglass.com" TargetMode="External"/><Relationship Id="rId252" Type="http://schemas.openxmlformats.org/officeDocument/2006/relationships/hyperlink" Target="mailto:jjohnson@barredamoller.com" TargetMode="External"/><Relationship Id="rId273" Type="http://schemas.openxmlformats.org/officeDocument/2006/relationships/hyperlink" Target="mailto:hguerrero@15-50.com.pe" TargetMode="External"/><Relationship Id="rId294" Type="http://schemas.openxmlformats.org/officeDocument/2006/relationships/hyperlink" Target="mailto:andy.pe&#241;a@grupotrianon.com" TargetMode="External"/><Relationship Id="rId308" Type="http://schemas.openxmlformats.org/officeDocument/2006/relationships/hyperlink" Target="mailto:ebehar@apoyogo.pe" TargetMode="External"/><Relationship Id="rId329" Type="http://schemas.openxmlformats.org/officeDocument/2006/relationships/hyperlink" Target="mailto:rgonzales@centria.net" TargetMode="External"/><Relationship Id="rId480" Type="http://schemas.openxmlformats.org/officeDocument/2006/relationships/hyperlink" Target="mailto:lmarrufo@lcbusre.com.pe" TargetMode="External"/><Relationship Id="rId515" Type="http://schemas.openxmlformats.org/officeDocument/2006/relationships/hyperlink" Target="mailto:raliaga@gloria.com.pe" TargetMode="External"/><Relationship Id="rId536" Type="http://schemas.openxmlformats.org/officeDocument/2006/relationships/hyperlink" Target="mailto:vgarcia@celima.com.pe" TargetMode="External"/><Relationship Id="rId47" Type="http://schemas.openxmlformats.org/officeDocument/2006/relationships/hyperlink" Target="mailto:mvera@procables.com" TargetMode="External"/><Relationship Id="rId68" Type="http://schemas.openxmlformats.org/officeDocument/2006/relationships/hyperlink" Target="mailto:pquinones@cliandina.com.pe," TargetMode="External"/><Relationship Id="rId89" Type="http://schemas.openxmlformats.org/officeDocument/2006/relationships/hyperlink" Target="mailto:alozada@protepersa.com.pe" TargetMode="External"/><Relationship Id="rId112" Type="http://schemas.openxmlformats.org/officeDocument/2006/relationships/hyperlink" Target="mailto:jessica.melgar@nstores.pe" TargetMode="External"/><Relationship Id="rId133" Type="http://schemas.openxmlformats.org/officeDocument/2006/relationships/hyperlink" Target="mailto:szapata@jjc.com.pe" TargetMode="External"/><Relationship Id="rId154" Type="http://schemas.openxmlformats.org/officeDocument/2006/relationships/hyperlink" Target="mailto:cprivat@cipsa.com.pe" TargetMode="External"/><Relationship Id="rId175" Type="http://schemas.openxmlformats.org/officeDocument/2006/relationships/hyperlink" Target="mailto:knieto@grupokonecta.com" TargetMode="External"/><Relationship Id="rId340" Type="http://schemas.openxmlformats.org/officeDocument/2006/relationships/hyperlink" Target="mailto:msanchez@camperu.com.pe" TargetMode="External"/><Relationship Id="rId361" Type="http://schemas.openxmlformats.org/officeDocument/2006/relationships/hyperlink" Target="mailto:envasesind@eisa.com.pe" TargetMode="External"/><Relationship Id="rId196" Type="http://schemas.openxmlformats.org/officeDocument/2006/relationships/hyperlink" Target="mailto:miguel.castrillon@mpf.com.pe" TargetMode="External"/><Relationship Id="rId200" Type="http://schemas.openxmlformats.org/officeDocument/2006/relationships/hyperlink" Target="mailto:czanatta@marathonperu.com" TargetMode="External"/><Relationship Id="rId382" Type="http://schemas.openxmlformats.org/officeDocument/2006/relationships/hyperlink" Target="mailto:secretariade.gerencia@gmo.com.pe" TargetMode="External"/><Relationship Id="rId417" Type="http://schemas.openxmlformats.org/officeDocument/2006/relationships/hyperlink" Target="mailto:ccortez@britanico.edu.pe" TargetMode="External"/><Relationship Id="rId438" Type="http://schemas.openxmlformats.org/officeDocument/2006/relationships/hyperlink" Target="mailto:osoto@cbb.com.pe" TargetMode="External"/><Relationship Id="rId459" Type="http://schemas.openxmlformats.org/officeDocument/2006/relationships/hyperlink" Target="mailto:peter.anders@qanders.com,rosa.noriega@qanders.com,alejandro.guillen@qanders.com" TargetMode="External"/><Relationship Id="rId16" Type="http://schemas.openxmlformats.org/officeDocument/2006/relationships/hyperlink" Target="mailto:percy.martel@impala-wl.com" TargetMode="External"/><Relationship Id="rId221" Type="http://schemas.openxmlformats.org/officeDocument/2006/relationships/hyperlink" Target="mailto:jlescano@tecnofastatco.com.pe" TargetMode="External"/><Relationship Id="rId242" Type="http://schemas.openxmlformats.org/officeDocument/2006/relationships/hyperlink" Target="mailto:psattui@impresso.com.pe" TargetMode="External"/><Relationship Id="rId263" Type="http://schemas.openxmlformats.org/officeDocument/2006/relationships/hyperlink" Target="mailto:peter.anders@qanders.com,rosa.noriega@qanders.com,alejandro.guillen@qanders.com" TargetMode="External"/><Relationship Id="rId284" Type="http://schemas.openxmlformats.org/officeDocument/2006/relationships/hyperlink" Target="mailto:arivera@gmd.com.pe" TargetMode="External"/><Relationship Id="rId319" Type="http://schemas.openxmlformats.org/officeDocument/2006/relationships/hyperlink" Target="mailto:jvargas@trupal.com.pe" TargetMode="External"/><Relationship Id="rId470" Type="http://schemas.openxmlformats.org/officeDocument/2006/relationships/hyperlink" Target="mailto:emanrique@celima.com.pe" TargetMode="External"/><Relationship Id="rId491" Type="http://schemas.openxmlformats.org/officeDocument/2006/relationships/hyperlink" Target="mailto:liana.chang@bayer.com" TargetMode="External"/><Relationship Id="rId505" Type="http://schemas.openxmlformats.org/officeDocument/2006/relationships/hyperlink" Target="mailto:lydia.zuleta@dgtresor.gouv.fr" TargetMode="External"/><Relationship Id="rId526" Type="http://schemas.openxmlformats.org/officeDocument/2006/relationships/hyperlink" Target="mailto:stenorio@grupobbva.com.pe" TargetMode="External"/><Relationship Id="rId37" Type="http://schemas.openxmlformats.org/officeDocument/2006/relationships/hyperlink" Target="mailto:jcondorchua@tecnimotors.com" TargetMode="External"/><Relationship Id="rId58" Type="http://schemas.openxmlformats.org/officeDocument/2006/relationships/hyperlink" Target="mailto:ediaz@fargoline.com.pe" TargetMode="External"/><Relationship Id="rId79" Type="http://schemas.openxmlformats.org/officeDocument/2006/relationships/hyperlink" Target="mailto:Guillermodefilippi@minsur.com" TargetMode="External"/><Relationship Id="rId102" Type="http://schemas.openxmlformats.org/officeDocument/2006/relationships/hyperlink" Target="mailto:seguridad@polinplast.com.pe" TargetMode="External"/><Relationship Id="rId123" Type="http://schemas.openxmlformats.org/officeDocument/2006/relationships/hyperlink" Target="mailto:kohermanny@cimatec.com.pe" TargetMode="External"/><Relationship Id="rId144" Type="http://schemas.openxmlformats.org/officeDocument/2006/relationships/hyperlink" Target="mailto:esaavedra@sinomaq.com.pe" TargetMode="External"/><Relationship Id="rId330" Type="http://schemas.openxmlformats.org/officeDocument/2006/relationships/hyperlink" Target="mailto:clandavere@comercio.com.pe" TargetMode="External"/><Relationship Id="rId90" Type="http://schemas.openxmlformats.org/officeDocument/2006/relationships/hyperlink" Target="mailto:alozada@protepersa.com.pe" TargetMode="External"/><Relationship Id="rId165" Type="http://schemas.openxmlformats.org/officeDocument/2006/relationships/hyperlink" Target="mailto:willy.lopezlavalle@casaideas.com" TargetMode="External"/><Relationship Id="rId186" Type="http://schemas.openxmlformats.org/officeDocument/2006/relationships/hyperlink" Target="mailto:czanatta@marathonperu.com" TargetMode="External"/><Relationship Id="rId351" Type="http://schemas.openxmlformats.org/officeDocument/2006/relationships/hyperlink" Target="mailto:tiendaangamos@15-50.com.pe" TargetMode="External"/><Relationship Id="rId372" Type="http://schemas.openxmlformats.org/officeDocument/2006/relationships/hyperlink" Target="mailto:lmartinez@cubica.com.pe" TargetMode="External"/><Relationship Id="rId393" Type="http://schemas.openxmlformats.org/officeDocument/2006/relationships/hyperlink" Target="mailto:vdeza@urbanova.com.pe" TargetMode="External"/><Relationship Id="rId407" Type="http://schemas.openxmlformats.org/officeDocument/2006/relationships/hyperlink" Target="mailto:dmontenegro@cubica.com.pe" TargetMode="External"/><Relationship Id="rId428" Type="http://schemas.openxmlformats.org/officeDocument/2006/relationships/hyperlink" Target="mailto:achavez@soldeoro.com.pe" TargetMode="External"/><Relationship Id="rId449" Type="http://schemas.openxmlformats.org/officeDocument/2006/relationships/hyperlink" Target="mailto:walter.contreras@linde.com" TargetMode="External"/><Relationship Id="rId211" Type="http://schemas.openxmlformats.org/officeDocument/2006/relationships/hyperlink" Target="mailto:ggaray@c-malaga.com," TargetMode="External"/><Relationship Id="rId232" Type="http://schemas.openxmlformats.org/officeDocument/2006/relationships/hyperlink" Target="mailto:bgenoves@nicoll.com.pe" TargetMode="External"/><Relationship Id="rId253" Type="http://schemas.openxmlformats.org/officeDocument/2006/relationships/hyperlink" Target="mailto:martin.rodriguez@miraflorespark.com" TargetMode="External"/><Relationship Id="rId274" Type="http://schemas.openxmlformats.org/officeDocument/2006/relationships/hyperlink" Target="mailto:cprivat@cipsa.com.pe," TargetMode="External"/><Relationship Id="rId295" Type="http://schemas.openxmlformats.org/officeDocument/2006/relationships/hyperlink" Target="mailto:jorge.naranjo@cubixlat.com" TargetMode="External"/><Relationship Id="rId309" Type="http://schemas.openxmlformats.org/officeDocument/2006/relationships/hyperlink" Target="mailto:samuel.tourez@diplomatie.gouv.fr" TargetMode="External"/><Relationship Id="rId460" Type="http://schemas.openxmlformats.org/officeDocument/2006/relationships/hyperlink" Target="mailto:storres@autocam.com.pe" TargetMode="External"/><Relationship Id="rId481" Type="http://schemas.openxmlformats.org/officeDocument/2006/relationships/hyperlink" Target="mailto:luz.cardenas@mjn.com" TargetMode="External"/><Relationship Id="rId516" Type="http://schemas.openxmlformats.org/officeDocument/2006/relationships/hyperlink" Target="mailto:ereyes@roxfarma.com" TargetMode="External"/><Relationship Id="rId27" Type="http://schemas.openxmlformats.org/officeDocument/2006/relationships/hyperlink" Target="mailto:geraldina.aliaga@overall.com.pe" TargetMode="External"/><Relationship Id="rId48" Type="http://schemas.openxmlformats.org/officeDocument/2006/relationships/hyperlink" Target="mailto:omacha@renasa.com.pe" TargetMode="External"/><Relationship Id="rId69" Type="http://schemas.openxmlformats.org/officeDocument/2006/relationships/hyperlink" Target="mailto:tcondor@jjc.com.pe" TargetMode="External"/><Relationship Id="rId113" Type="http://schemas.openxmlformats.org/officeDocument/2006/relationships/hyperlink" Target="mailto:jbastos@rey.com.pe" TargetMode="External"/><Relationship Id="rId134" Type="http://schemas.openxmlformats.org/officeDocument/2006/relationships/hyperlink" Target="mailto:ndelgado@cinternacional.com.pe" TargetMode="External"/><Relationship Id="rId320" Type="http://schemas.openxmlformats.org/officeDocument/2006/relationships/hyperlink" Target="mailto:esaavedra@sinomaq.com.pe" TargetMode="External"/><Relationship Id="rId537" Type="http://schemas.openxmlformats.org/officeDocument/2006/relationships/hyperlink" Target="mailto:jgugliermino@airtec.pe,seguimiento@airtec.pe" TargetMode="External"/><Relationship Id="rId80" Type="http://schemas.openxmlformats.org/officeDocument/2006/relationships/hyperlink" Target="mailto:cesar.landavere@comercio.com.pe" TargetMode="External"/><Relationship Id="rId155" Type="http://schemas.openxmlformats.org/officeDocument/2006/relationships/hyperlink" Target="mailto:jmorillo@crosland.com.pe" TargetMode="External"/><Relationship Id="rId176" Type="http://schemas.openxmlformats.org/officeDocument/2006/relationships/hyperlink" Target="mailto:vgarcia@celima.com.pe" TargetMode="External"/><Relationship Id="rId197" Type="http://schemas.openxmlformats.org/officeDocument/2006/relationships/hyperlink" Target="mailto:pedro.chaca@dinet.com.pe" TargetMode="External"/><Relationship Id="rId341" Type="http://schemas.openxmlformats.org/officeDocument/2006/relationships/hyperlink" Target="mailto:esaavedra@sinomaq.com.pe" TargetMode="External"/><Relationship Id="rId362" Type="http://schemas.openxmlformats.org/officeDocument/2006/relationships/hyperlink" Target="mailto:emanrique@celima.com.pe" TargetMode="External"/><Relationship Id="rId383" Type="http://schemas.openxmlformats.org/officeDocument/2006/relationships/hyperlink" Target="mailto:fpanta@comercio.com.pe" TargetMode="External"/><Relationship Id="rId418" Type="http://schemas.openxmlformats.org/officeDocument/2006/relationships/hyperlink" Target="mailto:ccortez@britanico.edu.pe" TargetMode="External"/><Relationship Id="rId439" Type="http://schemas.openxmlformats.org/officeDocument/2006/relationships/hyperlink" Target="mailto:rvidal@visanet.com.pe" TargetMode="External"/><Relationship Id="rId201" Type="http://schemas.openxmlformats.org/officeDocument/2006/relationships/hyperlink" Target="mailto:jbenavides@perfumeriasunidas.com.pe" TargetMode="External"/><Relationship Id="rId222" Type="http://schemas.openxmlformats.org/officeDocument/2006/relationships/hyperlink" Target="mailto:plummer.clinton@pe.sika.com" TargetMode="External"/><Relationship Id="rId243" Type="http://schemas.openxmlformats.org/officeDocument/2006/relationships/hyperlink" Target="mailto:gerencia@akuhotels.com" TargetMode="External"/><Relationship Id="rId264" Type="http://schemas.openxmlformats.org/officeDocument/2006/relationships/hyperlink" Target="mailto:jessica.melgar@nstores.pe" TargetMode="External"/><Relationship Id="rId285" Type="http://schemas.openxmlformats.org/officeDocument/2006/relationships/hyperlink" Target="mailto:vchantayon@grupopana.com.pe" TargetMode="External"/><Relationship Id="rId450" Type="http://schemas.openxmlformats.org/officeDocument/2006/relationships/hyperlink" Target="mailto:walter.contreras@linde.com" TargetMode="External"/><Relationship Id="rId471" Type="http://schemas.openxmlformats.org/officeDocument/2006/relationships/hyperlink" Target="mailto:miguel.castrillon@mpf.com.pe" TargetMode="External"/><Relationship Id="rId506" Type="http://schemas.openxmlformats.org/officeDocument/2006/relationships/hyperlink" Target="mailto:yabad@toyotaperu.com.pe" TargetMode="External"/><Relationship Id="rId17" Type="http://schemas.openxmlformats.org/officeDocument/2006/relationships/hyperlink" Target="mailto:ccanzio@cinternacional.com.pe" TargetMode="External"/><Relationship Id="rId38" Type="http://schemas.openxmlformats.org/officeDocument/2006/relationships/hyperlink" Target="mailto:mvelarde-ext@bancoripley.com.pe" TargetMode="External"/><Relationship Id="rId59" Type="http://schemas.openxmlformats.org/officeDocument/2006/relationships/hyperlink" Target="mailto:amonzon@sdef.com" TargetMode="External"/><Relationship Id="rId103" Type="http://schemas.openxmlformats.org/officeDocument/2006/relationships/hyperlink" Target="mailto:mlatorre@perufarma.com.pe" TargetMode="External"/><Relationship Id="rId124" Type="http://schemas.openxmlformats.org/officeDocument/2006/relationships/hyperlink" Target="mailto:nestor.garrido@mdlz.com" TargetMode="External"/><Relationship Id="rId310" Type="http://schemas.openxmlformats.org/officeDocument/2006/relationships/hyperlink" Target="mailto:rrocero@kkc.com" TargetMode="External"/><Relationship Id="rId492" Type="http://schemas.openxmlformats.org/officeDocument/2006/relationships/hyperlink" Target="mailto:manuel.polanco@colliers.com" TargetMode="External"/><Relationship Id="rId527" Type="http://schemas.openxmlformats.org/officeDocument/2006/relationships/hyperlink" Target="mailto:carla.zanata@hiperdeporte.pe" TargetMode="External"/><Relationship Id="rId70" Type="http://schemas.openxmlformats.org/officeDocument/2006/relationships/hyperlink" Target="mailto:fmeza@dinerclub.com.pe" TargetMode="External"/><Relationship Id="rId91" Type="http://schemas.openxmlformats.org/officeDocument/2006/relationships/hyperlink" Target="mailto:alozada@protepersa.com.pe" TargetMode="External"/><Relationship Id="rId145" Type="http://schemas.openxmlformats.org/officeDocument/2006/relationships/hyperlink" Target="mailto:yangulo@smacinternacional.com.pe" TargetMode="External"/><Relationship Id="rId166" Type="http://schemas.openxmlformats.org/officeDocument/2006/relationships/hyperlink" Target="mailto:jessica.melgar@nstores.pe" TargetMode="External"/><Relationship Id="rId187" Type="http://schemas.openxmlformats.org/officeDocument/2006/relationships/hyperlink" Target="mailto:opardo@ripley.com.pe" TargetMode="External"/><Relationship Id="rId331" Type="http://schemas.openxmlformats.org/officeDocument/2006/relationships/hyperlink" Target="mailto:Willy.Cieza@pepsico.com" TargetMode="External"/><Relationship Id="rId352" Type="http://schemas.openxmlformats.org/officeDocument/2006/relationships/hyperlink" Target="mailto:ccanzio@cinternacional.com.pe" TargetMode="External"/><Relationship Id="rId373" Type="http://schemas.openxmlformats.org/officeDocument/2006/relationships/hyperlink" Target="mailto:rsoto@rimac.com.pe" TargetMode="External"/><Relationship Id="rId394" Type="http://schemas.openxmlformats.org/officeDocument/2006/relationships/hyperlink" Target="mailto:rafael_luna@yichang.com.pe" TargetMode="External"/><Relationship Id="rId408" Type="http://schemas.openxmlformats.org/officeDocument/2006/relationships/hyperlink" Target="mailto:frossel@cusa-chem.com" TargetMode="External"/><Relationship Id="rId429" Type="http://schemas.openxmlformats.org/officeDocument/2006/relationships/hyperlink" Target="mailto:os@unibanca.com.pe" TargetMode="External"/><Relationship Id="rId1" Type="http://schemas.openxmlformats.org/officeDocument/2006/relationships/hyperlink" Target="mailto:rcuellar@aasa.com.pe" TargetMode="External"/><Relationship Id="rId212" Type="http://schemas.openxmlformats.org/officeDocument/2006/relationships/hyperlink" Target="mailto:bruno.pisani@haug.com.pe," TargetMode="External"/><Relationship Id="rId233" Type="http://schemas.openxmlformats.org/officeDocument/2006/relationships/hyperlink" Target="mailto:alujan@montana.com.pe;" TargetMode="External"/><Relationship Id="rId254" Type="http://schemas.openxmlformats.org/officeDocument/2006/relationships/hyperlink" Target="mailto:eferreyra@cgiar.org" TargetMode="External"/><Relationship Id="rId440" Type="http://schemas.openxmlformats.org/officeDocument/2006/relationships/hyperlink" Target="mailto:administracion@serviciosgeneralesnm.com" TargetMode="External"/><Relationship Id="rId28" Type="http://schemas.openxmlformats.org/officeDocument/2006/relationships/hyperlink" Target="mailto:rcastillo@cassinelli.com" TargetMode="External"/><Relationship Id="rId49" Type="http://schemas.openxmlformats.org/officeDocument/2006/relationships/hyperlink" Target="mailto:gvieyra@diamante.com.pe" TargetMode="External"/><Relationship Id="rId114" Type="http://schemas.openxmlformats.org/officeDocument/2006/relationships/hyperlink" Target="mailto:sanmiguel@britanico.edu.pe,calbino2@slb.com" TargetMode="External"/><Relationship Id="rId275" Type="http://schemas.openxmlformats.org/officeDocument/2006/relationships/hyperlink" Target="mailto:rcastillo@cassinelli.com" TargetMode="External"/><Relationship Id="rId296" Type="http://schemas.openxmlformats.org/officeDocument/2006/relationships/hyperlink" Target="mailto:vgarcia@celima.com.pe" TargetMode="External"/><Relationship Id="rId300" Type="http://schemas.openxmlformats.org/officeDocument/2006/relationships/hyperlink" Target="mailto:kathy.olano@pe.schindler.com" TargetMode="External"/><Relationship Id="rId461" Type="http://schemas.openxmlformats.org/officeDocument/2006/relationships/hyperlink" Target="mailto:hmori@recoleta.edu.pe" TargetMode="External"/><Relationship Id="rId482" Type="http://schemas.openxmlformats.org/officeDocument/2006/relationships/hyperlink" Target="mailto:vpena@maquinarias.com.pe" TargetMode="External"/><Relationship Id="rId517" Type="http://schemas.openxmlformats.org/officeDocument/2006/relationships/hyperlink" Target="mailto:pmalca@cassinelli.com" TargetMode="External"/><Relationship Id="rId538" Type="http://schemas.openxmlformats.org/officeDocument/2006/relationships/hyperlink" Target="mailto:carla.zanatta@hiperdeporte.pe" TargetMode="External"/><Relationship Id="rId60" Type="http://schemas.openxmlformats.org/officeDocument/2006/relationships/hyperlink" Target="mailto:raf@sulcosa.com.pe" TargetMode="External"/><Relationship Id="rId81" Type="http://schemas.openxmlformats.org/officeDocument/2006/relationships/hyperlink" Target="mailto:segur.personal@gmail.com" TargetMode="External"/><Relationship Id="rId135" Type="http://schemas.openxmlformats.org/officeDocument/2006/relationships/hyperlink" Target="mailto:cvasquez@jvresguardo.com.pe%20%20/" TargetMode="External"/><Relationship Id="rId156" Type="http://schemas.openxmlformats.org/officeDocument/2006/relationships/hyperlink" Target="mailto:alan.iwaki.@dinet.com.pe" TargetMode="External"/><Relationship Id="rId177" Type="http://schemas.openxmlformats.org/officeDocument/2006/relationships/hyperlink" Target="mailto:supervisor.seguridadseratra@dinet.com.pe" TargetMode="External"/><Relationship Id="rId198" Type="http://schemas.openxmlformats.org/officeDocument/2006/relationships/hyperlink" Target="mailto:jcamposr@ausa.com.pe" TargetMode="External"/><Relationship Id="rId321" Type="http://schemas.openxmlformats.org/officeDocument/2006/relationships/hyperlink" Target="mailto:alipiocaceres@vainsa.com" TargetMode="External"/><Relationship Id="rId342" Type="http://schemas.openxmlformats.org/officeDocument/2006/relationships/hyperlink" Target="mailto:gmacher@galquiler.com" TargetMode="External"/><Relationship Id="rId363" Type="http://schemas.openxmlformats.org/officeDocument/2006/relationships/hyperlink" Target="mailto:rrobles@airtec.pe" TargetMode="External"/><Relationship Id="rId384" Type="http://schemas.openxmlformats.org/officeDocument/2006/relationships/hyperlink" Target="mailto:contabilidad@hiraoka.com.pe" TargetMode="External"/><Relationship Id="rId419" Type="http://schemas.openxmlformats.org/officeDocument/2006/relationships/hyperlink" Target="mailto:ccortez@britanico.edu.pe" TargetMode="External"/><Relationship Id="rId202" Type="http://schemas.openxmlformats.org/officeDocument/2006/relationships/hyperlink" Target="mailto:rvidal@visanet.com.pe" TargetMode="External"/><Relationship Id="rId223" Type="http://schemas.openxmlformats.org/officeDocument/2006/relationships/hyperlink" Target="mailto:cad@paccu.com" TargetMode="External"/><Relationship Id="rId244" Type="http://schemas.openxmlformats.org/officeDocument/2006/relationships/hyperlink" Target="mailto:luly@apoyo.com.pe" TargetMode="External"/><Relationship Id="rId430" Type="http://schemas.openxmlformats.org/officeDocument/2006/relationships/hyperlink" Target="mailto:ryllatopa@ripley.com.pe" TargetMode="External"/><Relationship Id="rId18" Type="http://schemas.openxmlformats.org/officeDocument/2006/relationships/hyperlink" Target="mailto:mllatash@atentoperu.com.pe" TargetMode="External"/><Relationship Id="rId39" Type="http://schemas.openxmlformats.org/officeDocument/2006/relationships/hyperlink" Target="mailto:rcastillo@cassinelli.com" TargetMode="External"/><Relationship Id="rId265" Type="http://schemas.openxmlformats.org/officeDocument/2006/relationships/hyperlink" Target="mailto:Eduardo.Tejada@medco.com.pe" TargetMode="External"/><Relationship Id="rId286" Type="http://schemas.openxmlformats.org/officeDocument/2006/relationships/hyperlink" Target="mailto:carla.zanatta@hiperdeporte.pe" TargetMode="External"/><Relationship Id="rId451" Type="http://schemas.openxmlformats.org/officeDocument/2006/relationships/hyperlink" Target="mailto:willy.lopezlavalle@casaideas.com" TargetMode="External"/><Relationship Id="rId472" Type="http://schemas.openxmlformats.org/officeDocument/2006/relationships/hyperlink" Target="mailto:pedro.chaca@dinet.com.pe" TargetMode="External"/><Relationship Id="rId493" Type="http://schemas.openxmlformats.org/officeDocument/2006/relationships/hyperlink" Target="mailto:marcela.angulo@ofertop.pe" TargetMode="External"/><Relationship Id="rId507" Type="http://schemas.openxmlformats.org/officeDocument/2006/relationships/hyperlink" Target="mailto:sylvia.amour@lan.com" TargetMode="External"/><Relationship Id="rId528" Type="http://schemas.openxmlformats.org/officeDocument/2006/relationships/hyperlink" Target="mailto:claudio.bozzo@grupolivit.com" TargetMode="External"/><Relationship Id="rId50" Type="http://schemas.openxmlformats.org/officeDocument/2006/relationships/hyperlink" Target="mailto:jjmunoz@grupobbva.com.pe" TargetMode="External"/><Relationship Id="rId104" Type="http://schemas.openxmlformats.org/officeDocument/2006/relationships/hyperlink" Target="mailto:evergara@marathonperu.com" TargetMode="External"/><Relationship Id="rId125" Type="http://schemas.openxmlformats.org/officeDocument/2006/relationships/hyperlink" Target="mailto:nikecivico@nstores.com" TargetMode="External"/><Relationship Id="rId146" Type="http://schemas.openxmlformats.org/officeDocument/2006/relationships/hyperlink" Target="mailto:dianabazan@trafigura.com" TargetMode="External"/><Relationship Id="rId167" Type="http://schemas.openxmlformats.org/officeDocument/2006/relationships/hyperlink" Target="mailto:peter.anders@qanders.com,rosa.noriega@qanders.com,alejandro.guillen@qanders.com" TargetMode="External"/><Relationship Id="rId188" Type="http://schemas.openxmlformats.org/officeDocument/2006/relationships/hyperlink" Target="mailto:jmomiy@grupopana.com.pe" TargetMode="External"/><Relationship Id="rId311" Type="http://schemas.openxmlformats.org/officeDocument/2006/relationships/hyperlink" Target="mailto:os@unibanca.com.pe" TargetMode="External"/><Relationship Id="rId332" Type="http://schemas.openxmlformats.org/officeDocument/2006/relationships/hyperlink" Target="mailto:laldana@hpdglass.com" TargetMode="External"/><Relationship Id="rId353" Type="http://schemas.openxmlformats.org/officeDocument/2006/relationships/hyperlink" Target="mailto:sambulodegui@tli.com.pe" TargetMode="External"/><Relationship Id="rId374" Type="http://schemas.openxmlformats.org/officeDocument/2006/relationships/hyperlink" Target="mailto:rcastillo@cassinelli.com" TargetMode="External"/><Relationship Id="rId395" Type="http://schemas.openxmlformats.org/officeDocument/2006/relationships/hyperlink" Target="mailto:vtorres@kkc.com" TargetMode="External"/><Relationship Id="rId409" Type="http://schemas.openxmlformats.org/officeDocument/2006/relationships/hyperlink" Target="mailto:prequejo@cubica.com.pe" TargetMode="External"/><Relationship Id="rId71" Type="http://schemas.openxmlformats.org/officeDocument/2006/relationships/hyperlink" Target="mailto:jose.salinas@ferreyros.com.pe" TargetMode="External"/><Relationship Id="rId92" Type="http://schemas.openxmlformats.org/officeDocument/2006/relationships/hyperlink" Target="mailto:alozada@protepersa.com.pe" TargetMode="External"/><Relationship Id="rId213" Type="http://schemas.openxmlformats.org/officeDocument/2006/relationships/hyperlink" Target="mailto:dbenvenuto@ferrosalt.com.pe," TargetMode="External"/><Relationship Id="rId234" Type="http://schemas.openxmlformats.org/officeDocument/2006/relationships/hyperlink" Target="mailto:opardo@ripley.com.pe" TargetMode="External"/><Relationship Id="rId420" Type="http://schemas.openxmlformats.org/officeDocument/2006/relationships/hyperlink" Target="mailto:sabrina.mora@eqpe.com" TargetMode="External"/><Relationship Id="rId2" Type="http://schemas.openxmlformats.org/officeDocument/2006/relationships/hyperlink" Target="mailto:csotomayor@lider.com.pe" TargetMode="External"/><Relationship Id="rId29" Type="http://schemas.openxmlformats.org/officeDocument/2006/relationships/hyperlink" Target="mailto:javier.gordillo@chtperu.com" TargetMode="External"/><Relationship Id="rId255" Type="http://schemas.openxmlformats.org/officeDocument/2006/relationships/hyperlink" Target="mailto:jdiaz@grupointerforest.pe" TargetMode="External"/><Relationship Id="rId276" Type="http://schemas.openxmlformats.org/officeDocument/2006/relationships/hyperlink" Target="mailto:cestupinan@rimac.com.pe" TargetMode="External"/><Relationship Id="rId297" Type="http://schemas.openxmlformats.org/officeDocument/2006/relationships/hyperlink" Target="mailto:cveyan@autocam.com.pe" TargetMode="External"/><Relationship Id="rId441" Type="http://schemas.openxmlformats.org/officeDocument/2006/relationships/hyperlink" Target="mailto:mmoreno@cbb.com.pe" TargetMode="External"/><Relationship Id="rId462" Type="http://schemas.openxmlformats.org/officeDocument/2006/relationships/hyperlink" Target="mailto:vquiroz@nicoll.com.pe," TargetMode="External"/><Relationship Id="rId483" Type="http://schemas.openxmlformats.org/officeDocument/2006/relationships/hyperlink" Target="mailto:aprado@grupopana.com.pe" TargetMode="External"/><Relationship Id="rId518" Type="http://schemas.openxmlformats.org/officeDocument/2006/relationships/hyperlink" Target="mailto:Tencalada@braedt.com.pe" TargetMode="External"/><Relationship Id="rId539" Type="http://schemas.openxmlformats.org/officeDocument/2006/relationships/printerSettings" Target="../printerSettings/printerSettings1.bin"/><Relationship Id="rId40" Type="http://schemas.openxmlformats.org/officeDocument/2006/relationships/hyperlink" Target="mailto:vgarcia@celima.com.pe" TargetMode="External"/><Relationship Id="rId115" Type="http://schemas.openxmlformats.org/officeDocument/2006/relationships/hyperlink" Target="mailto:rgallegos@ilendercorp.com" TargetMode="External"/><Relationship Id="rId136" Type="http://schemas.openxmlformats.org/officeDocument/2006/relationships/hyperlink" Target="mailto:gpiperis@clubnacional.org.pe" TargetMode="External"/><Relationship Id="rId157" Type="http://schemas.openxmlformats.org/officeDocument/2006/relationships/hyperlink" Target="mailto:guillermo.merizalde@abmauri.com.pe" TargetMode="External"/><Relationship Id="rId178" Type="http://schemas.openxmlformats.org/officeDocument/2006/relationships/hyperlink" Target="mailto:jsotomayor@triton.com.pe" TargetMode="External"/><Relationship Id="rId301" Type="http://schemas.openxmlformats.org/officeDocument/2006/relationships/hyperlink" Target="mailto:ccortez@britanico.edu.pe" TargetMode="External"/><Relationship Id="rId322" Type="http://schemas.openxmlformats.org/officeDocument/2006/relationships/hyperlink" Target="mailto:lugaz@cresko.com.pe" TargetMode="External"/><Relationship Id="rId343" Type="http://schemas.openxmlformats.org/officeDocument/2006/relationships/hyperlink" Target="mailto:cvasquez@jvresguardo.com.pe" TargetMode="External"/><Relationship Id="rId364" Type="http://schemas.openxmlformats.org/officeDocument/2006/relationships/hyperlink" Target="mailto:lmarsano@licsa.com.pe" TargetMode="External"/><Relationship Id="rId61" Type="http://schemas.openxmlformats.org/officeDocument/2006/relationships/hyperlink" Target="mailto:jjonhnson@barredamoller.com" TargetMode="External"/><Relationship Id="rId82" Type="http://schemas.openxmlformats.org/officeDocument/2006/relationships/hyperlink" Target="mailto:carlos.rodriguez@orient-express.com" TargetMode="External"/><Relationship Id="rId199" Type="http://schemas.openxmlformats.org/officeDocument/2006/relationships/hyperlink" Target="mailto:knieto@grupokonecta.com" TargetMode="External"/><Relationship Id="rId203" Type="http://schemas.openxmlformats.org/officeDocument/2006/relationships/hyperlink" Target="mailto:acarpioc@chinalco.com.pe" TargetMode="External"/><Relationship Id="rId385" Type="http://schemas.openxmlformats.org/officeDocument/2006/relationships/hyperlink" Target="mailto:rcastro@ilariainternational.com" TargetMode="External"/><Relationship Id="rId19" Type="http://schemas.openxmlformats.org/officeDocument/2006/relationships/hyperlink" Target="mailto:amarroquin@chinalco.com.pe" TargetMode="External"/><Relationship Id="rId224" Type="http://schemas.openxmlformats.org/officeDocument/2006/relationships/hyperlink" Target="mailto:luriona@ferrosalt.com.pe" TargetMode="External"/><Relationship Id="rId245" Type="http://schemas.openxmlformats.org/officeDocument/2006/relationships/hyperlink" Target="mailto:ewong@marlatino.com" TargetMode="External"/><Relationship Id="rId266" Type="http://schemas.openxmlformats.org/officeDocument/2006/relationships/hyperlink" Target="mailto:mmorales@fcentral.com.pe" TargetMode="External"/><Relationship Id="rId287" Type="http://schemas.openxmlformats.org/officeDocument/2006/relationships/hyperlink" Target="mailto:jdiaz@grupointerforest.pe" TargetMode="External"/><Relationship Id="rId410" Type="http://schemas.openxmlformats.org/officeDocument/2006/relationships/hyperlink" Target="mailto:wortiz@upc.edu.pe" TargetMode="External"/><Relationship Id="rId431" Type="http://schemas.openxmlformats.org/officeDocument/2006/relationships/hyperlink" Target="mailto:thestore.miraflores@rosen-corp.com" TargetMode="External"/><Relationship Id="rId452" Type="http://schemas.openxmlformats.org/officeDocument/2006/relationships/hyperlink" Target="mailto:jessica.melgar@nstores.pe" TargetMode="External"/><Relationship Id="rId473" Type="http://schemas.openxmlformats.org/officeDocument/2006/relationships/hyperlink" Target="mailto:jcamposr@ausa.com.pe" TargetMode="External"/><Relationship Id="rId494" Type="http://schemas.openxmlformats.org/officeDocument/2006/relationships/hyperlink" Target="mailto:manuel.polanco@colliers.com" TargetMode="External"/><Relationship Id="rId508" Type="http://schemas.openxmlformats.org/officeDocument/2006/relationships/hyperlink" Target="mailto:jnamihas@tasa.com.pe" TargetMode="External"/><Relationship Id="rId529" Type="http://schemas.openxmlformats.org/officeDocument/2006/relationships/hyperlink" Target="mailto:vcastaneda@cubica.com.pe" TargetMode="External"/><Relationship Id="rId30" Type="http://schemas.openxmlformats.org/officeDocument/2006/relationships/hyperlink" Target="mailto:mvelarde-ext@bancoripley.com.pe" TargetMode="External"/><Relationship Id="rId105" Type="http://schemas.openxmlformats.org/officeDocument/2006/relationships/hyperlink" Target="mailto:mlatorre@perufarma.com.pe" TargetMode="External"/><Relationship Id="rId126" Type="http://schemas.openxmlformats.org/officeDocument/2006/relationships/hyperlink" Target="mailto:spanta@comercio.com.pe" TargetMode="External"/><Relationship Id="rId147" Type="http://schemas.openxmlformats.org/officeDocument/2006/relationships/hyperlink" Target="mailto:jbenavides@perfumeriasunidas.com.pe" TargetMode="External"/><Relationship Id="rId168" Type="http://schemas.openxmlformats.org/officeDocument/2006/relationships/hyperlink" Target="mailto:rsoto@rimac.com.pe" TargetMode="External"/><Relationship Id="rId312" Type="http://schemas.openxmlformats.org/officeDocument/2006/relationships/hyperlink" Target="mailto:cminayas@jjc.com.pe" TargetMode="External"/><Relationship Id="rId333" Type="http://schemas.openxmlformats.org/officeDocument/2006/relationships/hyperlink" Target="mailto:jvargas@trupal.com.pe" TargetMode="External"/><Relationship Id="rId354" Type="http://schemas.openxmlformats.org/officeDocument/2006/relationships/hyperlink" Target="mailto:percy.martel@impala-wl.com" TargetMode="External"/><Relationship Id="rId51" Type="http://schemas.openxmlformats.org/officeDocument/2006/relationships/hyperlink" Target="mailto:raliaga@gloria.com.pe" TargetMode="External"/><Relationship Id="rId72" Type="http://schemas.openxmlformats.org/officeDocument/2006/relationships/hyperlink" Target="mailto:jose.salinas@ferreyros.com.pe" TargetMode="External"/><Relationship Id="rId93" Type="http://schemas.openxmlformats.org/officeDocument/2006/relationships/hyperlink" Target="mailto:rmauricio@crpradio.com.pe" TargetMode="External"/><Relationship Id="rId189" Type="http://schemas.openxmlformats.org/officeDocument/2006/relationships/hyperlink" Target="mailto:hugopizan@natura.net" TargetMode="External"/><Relationship Id="rId375" Type="http://schemas.openxmlformats.org/officeDocument/2006/relationships/hyperlink" Target="mailto:amarroquin@chinalco.com.pe" TargetMode="External"/><Relationship Id="rId396" Type="http://schemas.openxmlformats.org/officeDocument/2006/relationships/hyperlink" Target="mailto:lvega@cinternacional.com.pe" TargetMode="External"/><Relationship Id="rId3" Type="http://schemas.openxmlformats.org/officeDocument/2006/relationships/hyperlink" Target="mailto:jmarquez@grupointerforest.pe" TargetMode="External"/><Relationship Id="rId214" Type="http://schemas.openxmlformats.org/officeDocument/2006/relationships/hyperlink" Target="mailto:emanrique@celima.com.pe," TargetMode="External"/><Relationship Id="rId235" Type="http://schemas.openxmlformats.org/officeDocument/2006/relationships/hyperlink" Target="mailto:luis.merino@ssk.com.pe" TargetMode="External"/><Relationship Id="rId256" Type="http://schemas.openxmlformats.org/officeDocument/2006/relationships/hyperlink" Target="mailto:carla.zanatta@hiperdeporte.pe" TargetMode="External"/><Relationship Id="rId277" Type="http://schemas.openxmlformats.org/officeDocument/2006/relationships/hyperlink" Target="mailto:wortiz@upc.edu.pe,%20'Guillermo%20Vereau%20Martinez'" TargetMode="External"/><Relationship Id="rId298" Type="http://schemas.openxmlformats.org/officeDocument/2006/relationships/hyperlink" Target="mailto:acampos@cbb.com.pe" TargetMode="External"/><Relationship Id="rId400" Type="http://schemas.openxmlformats.org/officeDocument/2006/relationships/hyperlink" Target="mailto:luis.barco@buenaventura.pe" TargetMode="External"/><Relationship Id="rId421" Type="http://schemas.openxmlformats.org/officeDocument/2006/relationships/hyperlink" Target="mailto:Rocio.ildefonso@cresperu.com" TargetMode="External"/><Relationship Id="rId442" Type="http://schemas.openxmlformats.org/officeDocument/2006/relationships/hyperlink" Target="mailto:administracion@elifarma.com" TargetMode="External"/><Relationship Id="rId463" Type="http://schemas.openxmlformats.org/officeDocument/2006/relationships/hyperlink" Target="mailto:grivero@raimondi.edu.pe" TargetMode="External"/><Relationship Id="rId484" Type="http://schemas.openxmlformats.org/officeDocument/2006/relationships/hyperlink" Target="mailto:gdiaz@cbb.com.pe" TargetMode="External"/><Relationship Id="rId519" Type="http://schemas.openxmlformats.org/officeDocument/2006/relationships/hyperlink" Target="mailto:jessica.melgar@nstores.pe" TargetMode="External"/><Relationship Id="rId116" Type="http://schemas.openxmlformats.org/officeDocument/2006/relationships/hyperlink" Target="mailto:ralarconb@atentoperu.com.pe" TargetMode="External"/><Relationship Id="rId137" Type="http://schemas.openxmlformats.org/officeDocument/2006/relationships/hyperlink" Target="mailto:pueblolibre@britanico.edu.pe" TargetMode="External"/><Relationship Id="rId158" Type="http://schemas.openxmlformats.org/officeDocument/2006/relationships/hyperlink" Target="mailto:eduardo.sotomayor@pe.aseyco.com" TargetMode="External"/><Relationship Id="rId302" Type="http://schemas.openxmlformats.org/officeDocument/2006/relationships/hyperlink" Target="mailto:ccortez@britanico.edu.pe" TargetMode="External"/><Relationship Id="rId323" Type="http://schemas.openxmlformats.org/officeDocument/2006/relationships/hyperlink" Target="mailto:cbutron@dina.com.pe" TargetMode="External"/><Relationship Id="rId344" Type="http://schemas.openxmlformats.org/officeDocument/2006/relationships/hyperlink" Target="mailto:cpaco@delcrosa.com.pe" TargetMode="External"/><Relationship Id="rId530" Type="http://schemas.openxmlformats.org/officeDocument/2006/relationships/hyperlink" Target="mailto:casseguridadsup@gmail.com" TargetMode="External"/><Relationship Id="rId20" Type="http://schemas.openxmlformats.org/officeDocument/2006/relationships/hyperlink" Target="mailto:jgugliermino@airtec.pe,seguimiento@airtec.pe" TargetMode="External"/><Relationship Id="rId41" Type="http://schemas.openxmlformats.org/officeDocument/2006/relationships/hyperlink" Target="mailto:hugo.carrion@pe.atlascopco.com" TargetMode="External"/><Relationship Id="rId62" Type="http://schemas.openxmlformats.org/officeDocument/2006/relationships/hyperlink" Target="mailto:luis.barco@buenaventura.pe%20-%20#951946903" TargetMode="External"/><Relationship Id="rId83" Type="http://schemas.openxmlformats.org/officeDocument/2006/relationships/hyperlink" Target="mailto:alozada@protepersa.com.pe" TargetMode="External"/><Relationship Id="rId179" Type="http://schemas.openxmlformats.org/officeDocument/2006/relationships/hyperlink" Target="mailto:dsaavedra@coinsa.com.pe" TargetMode="External"/><Relationship Id="rId365" Type="http://schemas.openxmlformats.org/officeDocument/2006/relationships/hyperlink" Target="mailto:jcamposr@ausa.com.pe" TargetMode="External"/><Relationship Id="rId386" Type="http://schemas.openxmlformats.org/officeDocument/2006/relationships/hyperlink" Target="mailto:leon_sergio@lilly.com" TargetMode="External"/><Relationship Id="rId190" Type="http://schemas.openxmlformats.org/officeDocument/2006/relationships/hyperlink" Target="mailto:dsalas@licsa.com.pe" TargetMode="External"/><Relationship Id="rId204" Type="http://schemas.openxmlformats.org/officeDocument/2006/relationships/hyperlink" Target="mailto:amarroquin@chinalco.com.pe" TargetMode="External"/><Relationship Id="rId225" Type="http://schemas.openxmlformats.org/officeDocument/2006/relationships/hyperlink" Target="mailto:halvarez@exsa.com.pe" TargetMode="External"/><Relationship Id="rId246" Type="http://schemas.openxmlformats.org/officeDocument/2006/relationships/hyperlink" Target="mailto:ana.urteaga@pe.nestle.com" TargetMode="External"/><Relationship Id="rId267" Type="http://schemas.openxmlformats.org/officeDocument/2006/relationships/hyperlink" Target="mailto:administracion@elifarma.com" TargetMode="External"/><Relationship Id="rId288" Type="http://schemas.openxmlformats.org/officeDocument/2006/relationships/hyperlink" Target="mailto:rolivera@cppq.com.pe" TargetMode="External"/><Relationship Id="rId411" Type="http://schemas.openxmlformats.org/officeDocument/2006/relationships/hyperlink" Target="mailto:jose.salinas@ferreyros.com.pe" TargetMode="External"/><Relationship Id="rId432" Type="http://schemas.openxmlformats.org/officeDocument/2006/relationships/hyperlink" Target="mailto:rsoto@rimac.com.pe" TargetMode="External"/><Relationship Id="rId453" Type="http://schemas.openxmlformats.org/officeDocument/2006/relationships/hyperlink" Target="mailto:jcaceresm@gym.com.pe" TargetMode="External"/><Relationship Id="rId474" Type="http://schemas.openxmlformats.org/officeDocument/2006/relationships/hyperlink" Target="mailto:knieto@grupokonecta.com" TargetMode="External"/><Relationship Id="rId509" Type="http://schemas.openxmlformats.org/officeDocument/2006/relationships/hyperlink" Target="mailto:jbenavides@perfumeriasunidas.com.pe,lmori@perfumeriasunidas.com.pe" TargetMode="External"/><Relationship Id="rId106" Type="http://schemas.openxmlformats.org/officeDocument/2006/relationships/hyperlink" Target="mailto:yumiko.tamashiro@sealedair.com" TargetMode="External"/><Relationship Id="rId127" Type="http://schemas.openxmlformats.org/officeDocument/2006/relationships/hyperlink" Target="mailto:auxiliardeoficina@comercio.com.pe" TargetMode="External"/><Relationship Id="rId313" Type="http://schemas.openxmlformats.org/officeDocument/2006/relationships/hyperlink" Target="mailto:carla.zanatta@hiperdeporte.pe" TargetMode="External"/><Relationship Id="rId495" Type="http://schemas.openxmlformats.org/officeDocument/2006/relationships/hyperlink" Target="mailto:miamaya@profuturo.com.pe" TargetMode="External"/><Relationship Id="rId10" Type="http://schemas.openxmlformats.org/officeDocument/2006/relationships/hyperlink" Target="mailto:bruno.pisani@haug.com.pe" TargetMode="External"/><Relationship Id="rId31" Type="http://schemas.openxmlformats.org/officeDocument/2006/relationships/hyperlink" Target="mailto:cpolanco@calaminon.com" TargetMode="External"/><Relationship Id="rId52" Type="http://schemas.openxmlformats.org/officeDocument/2006/relationships/hyperlink" Target="mailto:garce@tasa.com.pe%20,jubustamante@tasa.com.pe" TargetMode="External"/><Relationship Id="rId73" Type="http://schemas.openxmlformats.org/officeDocument/2006/relationships/hyperlink" Target="mailto:geri@comindu.com.pe" TargetMode="External"/><Relationship Id="rId94" Type="http://schemas.openxmlformats.org/officeDocument/2006/relationships/hyperlink" Target="mailto:mfuentes@antamina.com" TargetMode="External"/><Relationship Id="rId148" Type="http://schemas.openxmlformats.org/officeDocument/2006/relationships/hyperlink" Target="mailto:amachado@reicolite.com" TargetMode="External"/><Relationship Id="rId169" Type="http://schemas.openxmlformats.org/officeDocument/2006/relationships/hyperlink" Target="mailto:jessica.melgar@nstores.pe" TargetMode="External"/><Relationship Id="rId334" Type="http://schemas.openxmlformats.org/officeDocument/2006/relationships/hyperlink" Target="mailto:ezorrilla@jorvex.com" TargetMode="External"/><Relationship Id="rId355" Type="http://schemas.openxmlformats.org/officeDocument/2006/relationships/hyperlink" Target="mailto:czanatta@marathonperu.com" TargetMode="External"/><Relationship Id="rId376" Type="http://schemas.openxmlformats.org/officeDocument/2006/relationships/hyperlink" Target="mailto:mllatash@atentoperu.com.pe" TargetMode="External"/><Relationship Id="rId397" Type="http://schemas.openxmlformats.org/officeDocument/2006/relationships/hyperlink" Target="mailto:ccastaneda@santaclara.com.pe" TargetMode="External"/><Relationship Id="rId520" Type="http://schemas.openxmlformats.org/officeDocument/2006/relationships/hyperlink" Target="mailto:Eduardo.Tejada@medco.com.pe" TargetMode="External"/><Relationship Id="rId4" Type="http://schemas.openxmlformats.org/officeDocument/2006/relationships/hyperlink" Target="mailto:evelit@finuniversal.com" TargetMode="External"/><Relationship Id="rId180" Type="http://schemas.openxmlformats.org/officeDocument/2006/relationships/hyperlink" Target="mailto:cgrillo@cinternacional.com.pe" TargetMode="External"/><Relationship Id="rId215" Type="http://schemas.openxmlformats.org/officeDocument/2006/relationships/hyperlink" Target="mailto:fxavier@gym.com.pe," TargetMode="External"/><Relationship Id="rId236" Type="http://schemas.openxmlformats.org/officeDocument/2006/relationships/hyperlink" Target="mailto:cochoa@mota-engil.pe" TargetMode="External"/><Relationship Id="rId257" Type="http://schemas.openxmlformats.org/officeDocument/2006/relationships/hyperlink" Target="mailto:hmori@recoleta.edu.pe" TargetMode="External"/><Relationship Id="rId278" Type="http://schemas.openxmlformats.org/officeDocument/2006/relationships/hyperlink" Target="mailto:ralarconb@atentoperu.com.pe" TargetMode="External"/><Relationship Id="rId401" Type="http://schemas.openxmlformats.org/officeDocument/2006/relationships/hyperlink" Target="mailto:carla.zanatta@hiperdeporte.pe" TargetMode="External"/><Relationship Id="rId422" Type="http://schemas.openxmlformats.org/officeDocument/2006/relationships/hyperlink" Target="mailto:osilva@fhs.com.pe" TargetMode="External"/><Relationship Id="rId443" Type="http://schemas.openxmlformats.org/officeDocument/2006/relationships/hyperlink" Target="mailto:jcaceresm@gym.com.pe" TargetMode="External"/><Relationship Id="rId464" Type="http://schemas.openxmlformats.org/officeDocument/2006/relationships/hyperlink" Target="mailto:miguel.giribaldi@avianca.com" TargetMode="External"/><Relationship Id="rId303" Type="http://schemas.openxmlformats.org/officeDocument/2006/relationships/hyperlink" Target="mailto:samuel.tourez@diplomatie.gouv.fr" TargetMode="External"/><Relationship Id="rId485" Type="http://schemas.openxmlformats.org/officeDocument/2006/relationships/hyperlink" Target="mailto:vgarcia@celima.com.pe" TargetMode="External"/><Relationship Id="rId42" Type="http://schemas.openxmlformats.org/officeDocument/2006/relationships/hyperlink" Target="mailto:vdiaz@gmd.com.pe" TargetMode="External"/><Relationship Id="rId84" Type="http://schemas.openxmlformats.org/officeDocument/2006/relationships/hyperlink" Target="mailto:alozada@protepersa.com.pe" TargetMode="External"/><Relationship Id="rId138" Type="http://schemas.openxmlformats.org/officeDocument/2006/relationships/hyperlink" Target="mailto:lima@britanico.edu.pe" TargetMode="External"/><Relationship Id="rId345" Type="http://schemas.openxmlformats.org/officeDocument/2006/relationships/hyperlink" Target="mailto:ggonzales@duraplast.com.pe" TargetMode="External"/><Relationship Id="rId387" Type="http://schemas.openxmlformats.org/officeDocument/2006/relationships/hyperlink" Target="mailto:rsoto@rimac.com.pe" TargetMode="External"/><Relationship Id="rId510" Type="http://schemas.openxmlformats.org/officeDocument/2006/relationships/hyperlink" Target="mailto:rcastillo@cassinelli.com" TargetMode="External"/><Relationship Id="rId191" Type="http://schemas.openxmlformats.org/officeDocument/2006/relationships/hyperlink" Target="mailto:percy.martel@impala-wl.com" TargetMode="External"/><Relationship Id="rId205" Type="http://schemas.openxmlformats.org/officeDocument/2006/relationships/hyperlink" Target="mailto:acarpioc@chinalco.com.pe" TargetMode="External"/><Relationship Id="rId247" Type="http://schemas.openxmlformats.org/officeDocument/2006/relationships/hyperlink" Target="mailto:m-haneji@ppcperu.com" TargetMode="External"/><Relationship Id="rId412" Type="http://schemas.openxmlformats.org/officeDocument/2006/relationships/hyperlink" Target="mailto:spanta@comercio.com.pe" TargetMode="External"/><Relationship Id="rId107" Type="http://schemas.openxmlformats.org/officeDocument/2006/relationships/hyperlink" Target="mailto:javier.g.canales@basf.com" TargetMode="External"/><Relationship Id="rId289" Type="http://schemas.openxmlformats.org/officeDocument/2006/relationships/hyperlink" Target="mailto:salardi-rafael@aramark.com.pe" TargetMode="External"/><Relationship Id="rId454" Type="http://schemas.openxmlformats.org/officeDocument/2006/relationships/hyperlink" Target="mailto:rsoto@rimac.com.pe" TargetMode="External"/><Relationship Id="rId496" Type="http://schemas.openxmlformats.org/officeDocument/2006/relationships/hyperlink" Target="mailto:earriola@proyecta.net.pe" TargetMode="External"/><Relationship Id="rId11" Type="http://schemas.openxmlformats.org/officeDocument/2006/relationships/hyperlink" Target="mailto:alm_callao1@hiraoka.com.pe" TargetMode="External"/><Relationship Id="rId53" Type="http://schemas.openxmlformats.org/officeDocument/2006/relationships/hyperlink" Target="mailto:jefedeseguridad@tasa.com.pe%20,jubustamante@tasa.com.pe" TargetMode="External"/><Relationship Id="rId149" Type="http://schemas.openxmlformats.org/officeDocument/2006/relationships/hyperlink" Target="mailto:alopez@mail.telmex.com.pe" TargetMode="External"/><Relationship Id="rId314" Type="http://schemas.openxmlformats.org/officeDocument/2006/relationships/hyperlink" Target="mailto:carla.zanatta@hiperdeporte.pe" TargetMode="External"/><Relationship Id="rId356" Type="http://schemas.openxmlformats.org/officeDocument/2006/relationships/hyperlink" Target="mailto:jmomiy@grupopana.com.pe" TargetMode="External"/><Relationship Id="rId398" Type="http://schemas.openxmlformats.org/officeDocument/2006/relationships/hyperlink" Target="mailto:rsoto@rimac.com.pe" TargetMode="External"/><Relationship Id="rId521" Type="http://schemas.openxmlformats.org/officeDocument/2006/relationships/hyperlink" Target="mailto:jmorillo@crosland.com.pe" TargetMode="External"/><Relationship Id="rId95" Type="http://schemas.openxmlformats.org/officeDocument/2006/relationships/hyperlink" Target="mailto:wilson.bracamonte@pe.abb.com" TargetMode="External"/><Relationship Id="rId160" Type="http://schemas.openxmlformats.org/officeDocument/2006/relationships/hyperlink" Target="mailto:carla.zanatta@hiperdeporte.pe" TargetMode="External"/><Relationship Id="rId216" Type="http://schemas.openxmlformats.org/officeDocument/2006/relationships/hyperlink" Target="mailto:laldana@hpdglass.com," TargetMode="External"/><Relationship Id="rId423" Type="http://schemas.openxmlformats.org/officeDocument/2006/relationships/hyperlink" Target="mailto:pgrijalba@constructoraaesa.com.pe" TargetMode="External"/><Relationship Id="rId258" Type="http://schemas.openxmlformats.org/officeDocument/2006/relationships/hyperlink" Target="mailto:cestupinan@rimac.com.pe" TargetMode="External"/><Relationship Id="rId465" Type="http://schemas.openxmlformats.org/officeDocument/2006/relationships/hyperlink" Target="mailto:faguirre@santaclara.com.pe" TargetMode="External"/><Relationship Id="rId22" Type="http://schemas.openxmlformats.org/officeDocument/2006/relationships/hyperlink" Target="mailto:jloli@jjc.com.pe,ccornejos@jjc.com.pe" TargetMode="External"/><Relationship Id="rId64" Type="http://schemas.openxmlformats.org/officeDocument/2006/relationships/hyperlink" Target="mailto:luis.barco@buenaventura.pe%20-%20#951946903" TargetMode="External"/><Relationship Id="rId118" Type="http://schemas.openxmlformats.org/officeDocument/2006/relationships/hyperlink" Target="mailto:pibanez@esmetal.com.pe" TargetMode="External"/><Relationship Id="rId325" Type="http://schemas.openxmlformats.org/officeDocument/2006/relationships/hyperlink" Target="mailto:dlagomarsino@medifarma.com.pe" TargetMode="External"/><Relationship Id="rId367" Type="http://schemas.openxmlformats.org/officeDocument/2006/relationships/hyperlink" Target="mailto:jbenavides@perfumeriasunidas.com.pe" TargetMode="External"/><Relationship Id="rId532" Type="http://schemas.openxmlformats.org/officeDocument/2006/relationships/hyperlink" Target="mailto:lmunares@imp.com.pe" TargetMode="External"/><Relationship Id="rId171" Type="http://schemas.openxmlformats.org/officeDocument/2006/relationships/hyperlink" Target="mailto:hugopizan@natura.net" TargetMode="External"/><Relationship Id="rId227" Type="http://schemas.openxmlformats.org/officeDocument/2006/relationships/hyperlink" Target="mailto:lberrospi@esmetal-peru.com" TargetMode="External"/><Relationship Id="rId269" Type="http://schemas.openxmlformats.org/officeDocument/2006/relationships/hyperlink" Target="mailto:jayuque@cmusa.com.pe," TargetMode="External"/><Relationship Id="rId434" Type="http://schemas.openxmlformats.org/officeDocument/2006/relationships/hyperlink" Target="mailto:fvelasco@decapolisperu.com" TargetMode="External"/><Relationship Id="rId476" Type="http://schemas.openxmlformats.org/officeDocument/2006/relationships/hyperlink" Target="mailto:cmotha@slb.com" TargetMode="External"/><Relationship Id="rId33" Type="http://schemas.openxmlformats.org/officeDocument/2006/relationships/hyperlink" Target="mailto:hsanchez@tecnimotors.com" TargetMode="External"/><Relationship Id="rId129" Type="http://schemas.openxmlformats.org/officeDocument/2006/relationships/hyperlink" Target="mailto:saperez@uarm.edu.pe" TargetMode="External"/><Relationship Id="rId280" Type="http://schemas.openxmlformats.org/officeDocument/2006/relationships/hyperlink" Target="mailto:fiorella_alvarado@yichang.com.pe" TargetMode="External"/><Relationship Id="rId336" Type="http://schemas.openxmlformats.org/officeDocument/2006/relationships/hyperlink" Target="mailto:pita.i@pg.com" TargetMode="External"/><Relationship Id="rId501" Type="http://schemas.openxmlformats.org/officeDocument/2006/relationships/hyperlink" Target="mailto:nestor.pacheco@kraftla.com" TargetMode="External"/><Relationship Id="rId75" Type="http://schemas.openxmlformats.org/officeDocument/2006/relationships/hyperlink" Target="mailto:edgar.alegre@goodyear.com" TargetMode="External"/><Relationship Id="rId140" Type="http://schemas.openxmlformats.org/officeDocument/2006/relationships/hyperlink" Target="mailto:hipersalejm@pe.belcorp.biz" TargetMode="External"/><Relationship Id="rId182" Type="http://schemas.openxmlformats.org/officeDocument/2006/relationships/hyperlink" Target="mailto:ricardo.cisneros@upc.edu.pe" TargetMode="External"/><Relationship Id="rId378" Type="http://schemas.openxmlformats.org/officeDocument/2006/relationships/hyperlink" Target="mailto:gallo_yu@up.edu.pe" TargetMode="External"/><Relationship Id="rId403" Type="http://schemas.openxmlformats.org/officeDocument/2006/relationships/hyperlink" Target="mailto:fmeza@dinersclub.com.pe" TargetMode="External"/><Relationship Id="rId6" Type="http://schemas.openxmlformats.org/officeDocument/2006/relationships/hyperlink" Target="mailto:lmarsano@licsa.com.pe" TargetMode="External"/><Relationship Id="rId238" Type="http://schemas.openxmlformats.org/officeDocument/2006/relationships/hyperlink" Target="mailto:marco.remy@layher.pe" TargetMode="External"/><Relationship Id="rId445" Type="http://schemas.openxmlformats.org/officeDocument/2006/relationships/hyperlink" Target="mailto:rsoto@rimac.com.pe" TargetMode="External"/><Relationship Id="rId487" Type="http://schemas.openxmlformats.org/officeDocument/2006/relationships/hyperlink" Target="mailto:rmontoya@grupobbva.com.pe," TargetMode="External"/><Relationship Id="rId291" Type="http://schemas.openxmlformats.org/officeDocument/2006/relationships/hyperlink" Target="mailto:cveyan@autocam.com.pe" TargetMode="External"/><Relationship Id="rId305" Type="http://schemas.openxmlformats.org/officeDocument/2006/relationships/hyperlink" Target="mailto:wflores@coes.org.pe" TargetMode="External"/><Relationship Id="rId347" Type="http://schemas.openxmlformats.org/officeDocument/2006/relationships/hyperlink" Target="mailto:gmacher@galquiler.com" TargetMode="External"/><Relationship Id="rId512" Type="http://schemas.openxmlformats.org/officeDocument/2006/relationships/hyperlink" Target="mailto:cvasquez@natura.net" TargetMode="External"/><Relationship Id="rId44" Type="http://schemas.openxmlformats.org/officeDocument/2006/relationships/hyperlink" Target="mailto:sromanu@grupokonecta.com" TargetMode="External"/><Relationship Id="rId86" Type="http://schemas.openxmlformats.org/officeDocument/2006/relationships/hyperlink" Target="mailto:alozada@protepersa.com.pe" TargetMode="External"/><Relationship Id="rId151" Type="http://schemas.openxmlformats.org/officeDocument/2006/relationships/hyperlink" Target="mailto:Willy.Cieza@pepsico.com" TargetMode="External"/><Relationship Id="rId389" Type="http://schemas.openxmlformats.org/officeDocument/2006/relationships/hyperlink" Target="mailto:flopez@cubica.cpm.pe" TargetMode="External"/><Relationship Id="rId193" Type="http://schemas.openxmlformats.org/officeDocument/2006/relationships/hyperlink" Target="mailto:emanrique@celima.com.pe" TargetMode="External"/><Relationship Id="rId207" Type="http://schemas.openxmlformats.org/officeDocument/2006/relationships/hyperlink" Target="mailto:alindorsc@hotmail.com" TargetMode="External"/><Relationship Id="rId249" Type="http://schemas.openxmlformats.org/officeDocument/2006/relationships/hyperlink" Target="mailto:vflores@libertador.com.pe" TargetMode="External"/><Relationship Id="rId414" Type="http://schemas.openxmlformats.org/officeDocument/2006/relationships/hyperlink" Target="mailto:rolivera@cppq.com.pe" TargetMode="External"/><Relationship Id="rId456" Type="http://schemas.openxmlformats.org/officeDocument/2006/relationships/hyperlink" Target="mailto:jessica.melgar@nstores.pe" TargetMode="External"/><Relationship Id="rId498" Type="http://schemas.openxmlformats.org/officeDocument/2006/relationships/hyperlink" Target="mailto:ldulanto@celima.com.pe" TargetMode="External"/><Relationship Id="rId13" Type="http://schemas.openxmlformats.org/officeDocument/2006/relationships/hyperlink" Target="mailto:percy.martel@impala-wl.com" TargetMode="External"/><Relationship Id="rId109" Type="http://schemas.openxmlformats.org/officeDocument/2006/relationships/hyperlink" Target="mailto:edgar.alegre@goodyear.com" TargetMode="External"/><Relationship Id="rId260" Type="http://schemas.openxmlformats.org/officeDocument/2006/relationships/hyperlink" Target="mailto:grivero@raimondi.edu.pe" TargetMode="External"/><Relationship Id="rId316" Type="http://schemas.openxmlformats.org/officeDocument/2006/relationships/hyperlink" Target="mailto:emanrique@celima.com.pe" TargetMode="External"/><Relationship Id="rId523" Type="http://schemas.openxmlformats.org/officeDocument/2006/relationships/hyperlink" Target="mailto:Ledisa@herbalife.com" TargetMode="External"/><Relationship Id="rId55" Type="http://schemas.openxmlformats.org/officeDocument/2006/relationships/hyperlink" Target="mailto:rpacheco@gloria.com.pe" TargetMode="External"/><Relationship Id="rId97" Type="http://schemas.openxmlformats.org/officeDocument/2006/relationships/hyperlink" Target="mailto:cristel.herrera@upc.edu.pe" TargetMode="External"/><Relationship Id="rId120" Type="http://schemas.openxmlformats.org/officeDocument/2006/relationships/hyperlink" Target="mailto:BCLimacentro@belcorp.biz" TargetMode="External"/><Relationship Id="rId358" Type="http://schemas.openxmlformats.org/officeDocument/2006/relationships/hyperlink" Target="mailto:alm_callao2@hiraoka.com.pe" TargetMode="External"/><Relationship Id="rId162" Type="http://schemas.openxmlformats.org/officeDocument/2006/relationships/hyperlink" Target="mailto:lmarsano@licsa.com.pe" TargetMode="External"/><Relationship Id="rId218" Type="http://schemas.openxmlformats.org/officeDocument/2006/relationships/hyperlink" Target="mailto:jlescano@tecnofastatco.com.pe" TargetMode="External"/><Relationship Id="rId425" Type="http://schemas.openxmlformats.org/officeDocument/2006/relationships/hyperlink" Target="mailto:gorihuela@casa-andina.com" TargetMode="External"/><Relationship Id="rId467" Type="http://schemas.openxmlformats.org/officeDocument/2006/relationships/hyperlink" Target="mailto:willy.cieza@intl.pepsico.com" TargetMode="External"/><Relationship Id="rId271" Type="http://schemas.openxmlformats.org/officeDocument/2006/relationships/hyperlink" Target="mailto:carla.zanatta@hiperdeporte.pe" TargetMode="External"/><Relationship Id="rId24" Type="http://schemas.openxmlformats.org/officeDocument/2006/relationships/hyperlink" Target="mailto:ventas_lima@hiraoka.com.pe" TargetMode="External"/><Relationship Id="rId66" Type="http://schemas.openxmlformats.org/officeDocument/2006/relationships/hyperlink" Target="mailto:contabilidad@hiraoka.com.pe" TargetMode="External"/><Relationship Id="rId131" Type="http://schemas.openxmlformats.org/officeDocument/2006/relationships/hyperlink" Target="mailto:cnavas@coinpro.com.pe" TargetMode="External"/><Relationship Id="rId327" Type="http://schemas.openxmlformats.org/officeDocument/2006/relationships/hyperlink" Target="mailto:textilia@textilia1.com" TargetMode="External"/><Relationship Id="rId369" Type="http://schemas.openxmlformats.org/officeDocument/2006/relationships/hyperlink" Target="mailto:dsalas@licsa.com.pe" TargetMode="External"/><Relationship Id="rId534" Type="http://schemas.openxmlformats.org/officeDocument/2006/relationships/hyperlink" Target="mailto:tesoreria@eymperu.com" TargetMode="External"/><Relationship Id="rId173" Type="http://schemas.openxmlformats.org/officeDocument/2006/relationships/hyperlink" Target="mailto:pedro.chaca@dinet.com.pe" TargetMode="External"/><Relationship Id="rId229" Type="http://schemas.openxmlformats.org/officeDocument/2006/relationships/hyperlink" Target="mailto:alan.iwaki@dinet.com.pe" TargetMode="External"/><Relationship Id="rId380" Type="http://schemas.openxmlformats.org/officeDocument/2006/relationships/hyperlink" Target="mailto:crosas@cubica.cpm.pe" TargetMode="External"/><Relationship Id="rId436" Type="http://schemas.openxmlformats.org/officeDocument/2006/relationships/hyperlink" Target="mailto:gorihuela@casa-andina.com" TargetMode="External"/><Relationship Id="rId240" Type="http://schemas.openxmlformats.org/officeDocument/2006/relationships/hyperlink" Target="mailto:h6339-se@accor.com" TargetMode="External"/><Relationship Id="rId478" Type="http://schemas.openxmlformats.org/officeDocument/2006/relationships/hyperlink" Target="mailto:wilson.romero@colliers.com" TargetMode="External"/><Relationship Id="rId35" Type="http://schemas.openxmlformats.org/officeDocument/2006/relationships/hyperlink" Target="mailto:cmiranda@soldexa.com.pe" TargetMode="External"/><Relationship Id="rId77" Type="http://schemas.openxmlformats.org/officeDocument/2006/relationships/hyperlink" Target="mailto:abelmont@ahvsa.com" TargetMode="External"/><Relationship Id="rId100" Type="http://schemas.openxmlformats.org/officeDocument/2006/relationships/hyperlink" Target="mailto:mlatorre@perufarma.com.pe" TargetMode="External"/><Relationship Id="rId282" Type="http://schemas.openxmlformats.org/officeDocument/2006/relationships/hyperlink" Target="mailto:m.manrique@nmlimahotel.com" TargetMode="External"/><Relationship Id="rId338" Type="http://schemas.openxmlformats.org/officeDocument/2006/relationships/hyperlink" Target="mailto:wilson.bracamonte@pe.abb.com" TargetMode="External"/><Relationship Id="rId503" Type="http://schemas.openxmlformats.org/officeDocument/2006/relationships/hyperlink" Target="mailto:dcastro@amcham.org.pe" TargetMode="External"/><Relationship Id="rId8" Type="http://schemas.openxmlformats.org/officeDocument/2006/relationships/hyperlink" Target="mailto:vgarcia@celima.com.pe" TargetMode="External"/><Relationship Id="rId142" Type="http://schemas.openxmlformats.org/officeDocument/2006/relationships/hyperlink" Target="mailto:adibos@duraplast.com.pe" TargetMode="External"/><Relationship Id="rId184" Type="http://schemas.openxmlformats.org/officeDocument/2006/relationships/hyperlink" Target="mailto:sambulodegui@tli.com.pe" TargetMode="External"/><Relationship Id="rId391" Type="http://schemas.openxmlformats.org/officeDocument/2006/relationships/hyperlink" Target="mailto:Carmen.Aburto@mayopublicidad.com" TargetMode="External"/><Relationship Id="rId405" Type="http://schemas.openxmlformats.org/officeDocument/2006/relationships/hyperlink" Target="mailto:valeria.carpio@lan.com" TargetMode="External"/><Relationship Id="rId447" Type="http://schemas.openxmlformats.org/officeDocument/2006/relationships/hyperlink" Target="mailto:walter.contreras@linde.com" TargetMode="External"/><Relationship Id="rId251" Type="http://schemas.openxmlformats.org/officeDocument/2006/relationships/hyperlink" Target="mailto:patrical@herbalife.com" TargetMode="External"/><Relationship Id="rId489" Type="http://schemas.openxmlformats.org/officeDocument/2006/relationships/hyperlink" Target="mailto:rsoto@rimac.com.p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gpiperis@clubnacional.org.pe" TargetMode="External"/><Relationship Id="rId299" Type="http://schemas.openxmlformats.org/officeDocument/2006/relationships/hyperlink" Target="mailto:carla.nieri@hydraulic.pe" TargetMode="External"/><Relationship Id="rId21" Type="http://schemas.openxmlformats.org/officeDocument/2006/relationships/hyperlink" Target="mailto:pvelasquez@lucky.com.pe" TargetMode="External"/><Relationship Id="rId63" Type="http://schemas.openxmlformats.org/officeDocument/2006/relationships/hyperlink" Target="mailto:carla.zanatta@hiperdeporte.pe" TargetMode="External"/><Relationship Id="rId159" Type="http://schemas.openxmlformats.org/officeDocument/2006/relationships/hyperlink" Target="mailto:ccanzio@cinternacional.com.pe" TargetMode="External"/><Relationship Id="rId324" Type="http://schemas.openxmlformats.org/officeDocument/2006/relationships/hyperlink" Target="mailto:lmartinez@cubica.com.pe" TargetMode="External"/><Relationship Id="rId366" Type="http://schemas.openxmlformats.org/officeDocument/2006/relationships/hyperlink" Target="mailto:gorihuela@casa-andina.com" TargetMode="External"/><Relationship Id="rId170" Type="http://schemas.openxmlformats.org/officeDocument/2006/relationships/hyperlink" Target="mailto:rrobles@airtec.pe" TargetMode="External"/><Relationship Id="rId226" Type="http://schemas.openxmlformats.org/officeDocument/2006/relationships/hyperlink" Target="mailto:jdiaz@grupointerforest.pe" TargetMode="External"/><Relationship Id="rId433" Type="http://schemas.openxmlformats.org/officeDocument/2006/relationships/hyperlink" Target="mailto:tesoreria@eymperu.com" TargetMode="External"/><Relationship Id="rId268" Type="http://schemas.openxmlformats.org/officeDocument/2006/relationships/hyperlink" Target="mailto:samuel.tourez@diplomatie.gouv.fr" TargetMode="External"/><Relationship Id="rId32" Type="http://schemas.openxmlformats.org/officeDocument/2006/relationships/hyperlink" Target="mailto:cesar.lopez@flintgrt%20%20%20%20%20/" TargetMode="External"/><Relationship Id="rId74" Type="http://schemas.openxmlformats.org/officeDocument/2006/relationships/hyperlink" Target="mailto:alozada@protepersa.com.pe" TargetMode="External"/><Relationship Id="rId128" Type="http://schemas.openxmlformats.org/officeDocument/2006/relationships/hyperlink" Target="mailto:amachado@reicolite.com" TargetMode="External"/><Relationship Id="rId335" Type="http://schemas.openxmlformats.org/officeDocument/2006/relationships/hyperlink" Target="mailto:rsoto@rimac.com.pe" TargetMode="External"/><Relationship Id="rId377" Type="http://schemas.openxmlformats.org/officeDocument/2006/relationships/hyperlink" Target="mailto:fzavala@institutoapoyo.org.pe" TargetMode="External"/><Relationship Id="rId5" Type="http://schemas.openxmlformats.org/officeDocument/2006/relationships/hyperlink" Target="mailto:ricardo.perales@apmterminals.com" TargetMode="External"/><Relationship Id="rId181" Type="http://schemas.openxmlformats.org/officeDocument/2006/relationships/hyperlink" Target="mailto:alindorsc@hotmail.com" TargetMode="External"/><Relationship Id="rId237" Type="http://schemas.openxmlformats.org/officeDocument/2006/relationships/hyperlink" Target="mailto:gstucchi@divercity.com.pe" TargetMode="External"/><Relationship Id="rId402" Type="http://schemas.openxmlformats.org/officeDocument/2006/relationships/hyperlink" Target="mailto:javier.quispe@iksa.com.pe" TargetMode="External"/><Relationship Id="rId279" Type="http://schemas.openxmlformats.org/officeDocument/2006/relationships/hyperlink" Target="mailto:emanrique@celima.com.pe" TargetMode="External"/><Relationship Id="rId43" Type="http://schemas.openxmlformats.org/officeDocument/2006/relationships/hyperlink" Target="mailto:frossel@cusa-chem.com,malbornoz@cusa-chem.com" TargetMode="External"/><Relationship Id="rId139" Type="http://schemas.openxmlformats.org/officeDocument/2006/relationships/hyperlink" Target="mailto:hcalderona@gloria.com.pe," TargetMode="External"/><Relationship Id="rId290" Type="http://schemas.openxmlformats.org/officeDocument/2006/relationships/hyperlink" Target="mailto:textilia@textilia1.com" TargetMode="External"/><Relationship Id="rId304" Type="http://schemas.openxmlformats.org/officeDocument/2006/relationships/hyperlink" Target="mailto:cpaco@delcrosa.com.pe" TargetMode="External"/><Relationship Id="rId346" Type="http://schemas.openxmlformats.org/officeDocument/2006/relationships/hyperlink" Target="mailto:luis.barco@buenaventura.pe" TargetMode="External"/><Relationship Id="rId388" Type="http://schemas.openxmlformats.org/officeDocument/2006/relationships/hyperlink" Target="mailto:walter.contreras@linde.com" TargetMode="External"/><Relationship Id="rId85" Type="http://schemas.openxmlformats.org/officeDocument/2006/relationships/hyperlink" Target="mailto:hugo.carrion@pe.atlascopco.com" TargetMode="External"/><Relationship Id="rId150" Type="http://schemas.openxmlformats.org/officeDocument/2006/relationships/hyperlink" Target="mailto:jcamposr@ausa.com.pe" TargetMode="External"/><Relationship Id="rId192" Type="http://schemas.openxmlformats.org/officeDocument/2006/relationships/hyperlink" Target="mailto:jlescano@tecnofastatco.com.pe" TargetMode="External"/><Relationship Id="rId206" Type="http://schemas.openxmlformats.org/officeDocument/2006/relationships/hyperlink" Target="mailto:alujan@montana.com.pe;" TargetMode="External"/><Relationship Id="rId413" Type="http://schemas.openxmlformats.org/officeDocument/2006/relationships/hyperlink" Target="mailto:lmarrufo@lcbusre.com.pe" TargetMode="External"/><Relationship Id="rId248" Type="http://schemas.openxmlformats.org/officeDocument/2006/relationships/hyperlink" Target="mailto:arivera@gmd.com.pe" TargetMode="External"/><Relationship Id="rId12" Type="http://schemas.openxmlformats.org/officeDocument/2006/relationships/hyperlink" Target="mailto:alm_callao2@hiraoka.com.pe" TargetMode="External"/><Relationship Id="rId33" Type="http://schemas.openxmlformats.org/officeDocument/2006/relationships/hyperlink" Target="mailto:jcondorchua@tecnimotors.com" TargetMode="External"/><Relationship Id="rId108" Type="http://schemas.openxmlformats.org/officeDocument/2006/relationships/hyperlink" Target="mailto:auxiliardeoficina@comercio.com.pe" TargetMode="External"/><Relationship Id="rId129" Type="http://schemas.openxmlformats.org/officeDocument/2006/relationships/hyperlink" Target="mailto:alopez@mail.telmex.com.pe" TargetMode="External"/><Relationship Id="rId280" Type="http://schemas.openxmlformats.org/officeDocument/2006/relationships/hyperlink" Target="mailto:jalva@c-malaga.com" TargetMode="External"/><Relationship Id="rId315" Type="http://schemas.openxmlformats.org/officeDocument/2006/relationships/hyperlink" Target="mailto:percy.martel@impala-wl.com" TargetMode="External"/><Relationship Id="rId336" Type="http://schemas.openxmlformats.org/officeDocument/2006/relationships/hyperlink" Target="mailto:flopez@cubica.cpm.pe" TargetMode="External"/><Relationship Id="rId357" Type="http://schemas.openxmlformats.org/officeDocument/2006/relationships/hyperlink" Target="mailto:pedro.chaca@dinet.com.pe" TargetMode="External"/><Relationship Id="rId54" Type="http://schemas.openxmlformats.org/officeDocument/2006/relationships/hyperlink" Target="mailto:dlagomarcino@medifarma.com.pe" TargetMode="External"/><Relationship Id="rId75" Type="http://schemas.openxmlformats.org/officeDocument/2006/relationships/hyperlink" Target="mailto:alozada@protepersa.com.pe" TargetMode="External"/><Relationship Id="rId96" Type="http://schemas.openxmlformats.org/officeDocument/2006/relationships/hyperlink" Target="mailto:mlatorre@perufarma.com.pe" TargetMode="External"/><Relationship Id="rId140" Type="http://schemas.openxmlformats.org/officeDocument/2006/relationships/hyperlink" Target="mailto:lmarsano@licsa.com.pe" TargetMode="External"/><Relationship Id="rId161" Type="http://schemas.openxmlformats.org/officeDocument/2006/relationships/hyperlink" Target="mailto:percy.martel@impala-wl.com" TargetMode="External"/><Relationship Id="rId182" Type="http://schemas.openxmlformats.org/officeDocument/2006/relationships/hyperlink" Target="mailto:pmora@tortuga.com.pe" TargetMode="External"/><Relationship Id="rId217" Type="http://schemas.openxmlformats.org/officeDocument/2006/relationships/hyperlink" Target="mailto:ana.urteaga@pe.nestle.com" TargetMode="External"/><Relationship Id="rId378" Type="http://schemas.openxmlformats.org/officeDocument/2006/relationships/hyperlink" Target="mailto:osoto@cbb.com.pe" TargetMode="External"/><Relationship Id="rId399" Type="http://schemas.openxmlformats.org/officeDocument/2006/relationships/hyperlink" Target="mailto:emanrique@celima.com.pe" TargetMode="External"/><Relationship Id="rId403" Type="http://schemas.openxmlformats.org/officeDocument/2006/relationships/hyperlink" Target="mailto:emanrique@celima.com.pe" TargetMode="External"/><Relationship Id="rId6" Type="http://schemas.openxmlformats.org/officeDocument/2006/relationships/hyperlink" Target="mailto:lmarsano@licsa.com.pe" TargetMode="External"/><Relationship Id="rId238" Type="http://schemas.openxmlformats.org/officeDocument/2006/relationships/hyperlink" Target="mailto:jayuque@cmusa.com.pe," TargetMode="External"/><Relationship Id="rId259" Type="http://schemas.openxmlformats.org/officeDocument/2006/relationships/hyperlink" Target="mailto:andy.pe&#241;a@grupotrianon.com" TargetMode="External"/><Relationship Id="rId424" Type="http://schemas.openxmlformats.org/officeDocument/2006/relationships/hyperlink" Target="mailto:manuel.polanco@colliers.com" TargetMode="External"/><Relationship Id="rId23" Type="http://schemas.openxmlformats.org/officeDocument/2006/relationships/hyperlink" Target="mailto:spanta@comercio.com.pe" TargetMode="External"/><Relationship Id="rId119" Type="http://schemas.openxmlformats.org/officeDocument/2006/relationships/hyperlink" Target="mailto:lima@britanico.edu.pe" TargetMode="External"/><Relationship Id="rId270" Type="http://schemas.openxmlformats.org/officeDocument/2006/relationships/hyperlink" Target="mailto:wflores@coes.org.pe" TargetMode="External"/><Relationship Id="rId291" Type="http://schemas.openxmlformats.org/officeDocument/2006/relationships/hyperlink" Target="mailto:rgonzales@centria.net" TargetMode="External"/><Relationship Id="rId305" Type="http://schemas.openxmlformats.org/officeDocument/2006/relationships/hyperlink" Target="mailto:ggonzales@duraplast.com.pe" TargetMode="External"/><Relationship Id="rId326" Type="http://schemas.openxmlformats.org/officeDocument/2006/relationships/hyperlink" Target="mailto:mllatash@atentoperu.com.pe" TargetMode="External"/><Relationship Id="rId347" Type="http://schemas.openxmlformats.org/officeDocument/2006/relationships/hyperlink" Target="mailto:veronica.bedoya@grupodigitex.com" TargetMode="External"/><Relationship Id="rId44" Type="http://schemas.openxmlformats.org/officeDocument/2006/relationships/hyperlink" Target="mailto:mstipkovic@fadesa.com.pe" TargetMode="External"/><Relationship Id="rId65" Type="http://schemas.openxmlformats.org/officeDocument/2006/relationships/hyperlink" Target="mailto:Guillermodefilippi@minsur.com" TargetMode="External"/><Relationship Id="rId86" Type="http://schemas.openxmlformats.org/officeDocument/2006/relationships/hyperlink" Target="mailto:mlatorre@perufarma.com.pe" TargetMode="External"/><Relationship Id="rId130" Type="http://schemas.openxmlformats.org/officeDocument/2006/relationships/hyperlink" Target="mailto:dianabazan@trafigura.com" TargetMode="External"/><Relationship Id="rId151" Type="http://schemas.openxmlformats.org/officeDocument/2006/relationships/hyperlink" Target="mailto:knieto@grupokonecta.com" TargetMode="External"/><Relationship Id="rId368" Type="http://schemas.openxmlformats.org/officeDocument/2006/relationships/hyperlink" Target="mailto:achavez@soldeoro.com.pe" TargetMode="External"/><Relationship Id="rId389" Type="http://schemas.openxmlformats.org/officeDocument/2006/relationships/hyperlink" Target="mailto:jessica.melgar@nstores.pe" TargetMode="External"/><Relationship Id="rId172" Type="http://schemas.openxmlformats.org/officeDocument/2006/relationships/hyperlink" Target="mailto:pedro.chaca@dinet.com.pe" TargetMode="External"/><Relationship Id="rId193" Type="http://schemas.openxmlformats.org/officeDocument/2006/relationships/hyperlink" Target="mailto:etavara@jjc.com.pe" TargetMode="External"/><Relationship Id="rId207" Type="http://schemas.openxmlformats.org/officeDocument/2006/relationships/hyperlink" Target="mailto:opardo@ripley.com.pe" TargetMode="External"/><Relationship Id="rId228" Type="http://schemas.openxmlformats.org/officeDocument/2006/relationships/hyperlink" Target="mailto:cestupinan@rimac.com.pe" TargetMode="External"/><Relationship Id="rId249" Type="http://schemas.openxmlformats.org/officeDocument/2006/relationships/hyperlink" Target="mailto:m.manrique@nmlimahotel.com" TargetMode="External"/><Relationship Id="rId414" Type="http://schemas.openxmlformats.org/officeDocument/2006/relationships/hyperlink" Target="mailto:luz.cardenas@mjn.com" TargetMode="External"/><Relationship Id="rId435" Type="http://schemas.openxmlformats.org/officeDocument/2006/relationships/hyperlink" Target="mailto:vcastaneda@cubica.com.pe" TargetMode="External"/><Relationship Id="rId13" Type="http://schemas.openxmlformats.org/officeDocument/2006/relationships/hyperlink" Target="mailto:percy.martel@impala-wl.com" TargetMode="External"/><Relationship Id="rId109" Type="http://schemas.openxmlformats.org/officeDocument/2006/relationships/hyperlink" Target="mailto:fordonez@jorvex.com" TargetMode="External"/><Relationship Id="rId260" Type="http://schemas.openxmlformats.org/officeDocument/2006/relationships/hyperlink" Target="mailto:jorge.naranjo@cubixlat.com" TargetMode="External"/><Relationship Id="rId281" Type="http://schemas.openxmlformats.org/officeDocument/2006/relationships/hyperlink" Target="mailto:jvargas@trupal.com.pe" TargetMode="External"/><Relationship Id="rId316" Type="http://schemas.openxmlformats.org/officeDocument/2006/relationships/hyperlink" Target="mailto:alm_callao2@hiraoka.com.pe" TargetMode="External"/><Relationship Id="rId337" Type="http://schemas.openxmlformats.org/officeDocument/2006/relationships/hyperlink" Target="mailto:gallo_yu@up.edu.pe" TargetMode="External"/><Relationship Id="rId34" Type="http://schemas.openxmlformats.org/officeDocument/2006/relationships/hyperlink" Target="mailto:vgarcia@celima.com.pe" TargetMode="External"/><Relationship Id="rId55" Type="http://schemas.openxmlformats.org/officeDocument/2006/relationships/hyperlink" Target="mailto:pquinones@cliandina.com.pe," TargetMode="External"/><Relationship Id="rId76" Type="http://schemas.openxmlformats.org/officeDocument/2006/relationships/hyperlink" Target="mailto:alozada@protepersa.com.pe" TargetMode="External"/><Relationship Id="rId97" Type="http://schemas.openxmlformats.org/officeDocument/2006/relationships/hyperlink" Target="mailto:jbastos@rey.com.pe" TargetMode="External"/><Relationship Id="rId120" Type="http://schemas.openxmlformats.org/officeDocument/2006/relationships/hyperlink" Target="mailto:rolivera@cppq.com.pe" TargetMode="External"/><Relationship Id="rId141" Type="http://schemas.openxmlformats.org/officeDocument/2006/relationships/hyperlink" Target="mailto:mtrujillo@du.com.pe" TargetMode="External"/><Relationship Id="rId358" Type="http://schemas.openxmlformats.org/officeDocument/2006/relationships/hyperlink" Target="mailto:yflores@megaplaza.com.pe" TargetMode="External"/><Relationship Id="rId379" Type="http://schemas.openxmlformats.org/officeDocument/2006/relationships/hyperlink" Target="mailto:administracion@serviciosgeneralesnm.com" TargetMode="External"/><Relationship Id="rId7" Type="http://schemas.openxmlformats.org/officeDocument/2006/relationships/hyperlink" Target="mailto:guillermo.merizalde@abmauri.com.pe" TargetMode="External"/><Relationship Id="rId162" Type="http://schemas.openxmlformats.org/officeDocument/2006/relationships/hyperlink" Target="mailto:czanatta@marathonperu.com" TargetMode="External"/><Relationship Id="rId183" Type="http://schemas.openxmlformats.org/officeDocument/2006/relationships/hyperlink" Target="mailto:jcruz@calaminon.com%20," TargetMode="External"/><Relationship Id="rId218" Type="http://schemas.openxmlformats.org/officeDocument/2006/relationships/hyperlink" Target="mailto:m-haneji@ppcperu.com" TargetMode="External"/><Relationship Id="rId239" Type="http://schemas.openxmlformats.org/officeDocument/2006/relationships/hyperlink" Target="mailto:camacho@britanico.edu.com.pe" TargetMode="External"/><Relationship Id="rId390" Type="http://schemas.openxmlformats.org/officeDocument/2006/relationships/hyperlink" Target="mailto:Eduardo.Tejada@medco.com.pe" TargetMode="External"/><Relationship Id="rId404" Type="http://schemas.openxmlformats.org/officeDocument/2006/relationships/hyperlink" Target="mailto:miguel.castrillon@mpf.com.pe" TargetMode="External"/><Relationship Id="rId425" Type="http://schemas.openxmlformats.org/officeDocument/2006/relationships/hyperlink" Target="mailto:marcela.angulo@ofertop.pe" TargetMode="External"/><Relationship Id="rId250" Type="http://schemas.openxmlformats.org/officeDocument/2006/relationships/hyperlink" Target="mailto:martin.rodriguez@miraflorespark.com" TargetMode="External"/><Relationship Id="rId271" Type="http://schemas.openxmlformats.org/officeDocument/2006/relationships/hyperlink" Target="mailto:rarias@hunterlojack.com" TargetMode="External"/><Relationship Id="rId292" Type="http://schemas.openxmlformats.org/officeDocument/2006/relationships/hyperlink" Target="mailto:clandavere@comercio.com.pe" TargetMode="External"/><Relationship Id="rId306" Type="http://schemas.openxmlformats.org/officeDocument/2006/relationships/hyperlink" Target="mailto:ggonzales@duraplast.com.pe" TargetMode="External"/><Relationship Id="rId24" Type="http://schemas.openxmlformats.org/officeDocument/2006/relationships/hyperlink" Target="mailto:geraldina.aliaga@overall.com.pe" TargetMode="External"/><Relationship Id="rId45" Type="http://schemas.openxmlformats.org/officeDocument/2006/relationships/hyperlink" Target="mailto:ediaz@fargoline.com.pe" TargetMode="External"/><Relationship Id="rId66" Type="http://schemas.openxmlformats.org/officeDocument/2006/relationships/hyperlink" Target="mailto:cesar.landavere@comercio.com.pe" TargetMode="External"/><Relationship Id="rId87" Type="http://schemas.openxmlformats.org/officeDocument/2006/relationships/hyperlink" Target="mailto:Eduardo.Tejada@medco.com.pe" TargetMode="External"/><Relationship Id="rId110" Type="http://schemas.openxmlformats.org/officeDocument/2006/relationships/hyperlink" Target="mailto:saperez@uarm.edu.pe" TargetMode="External"/><Relationship Id="rId131" Type="http://schemas.openxmlformats.org/officeDocument/2006/relationships/hyperlink" Target="mailto:Willy.Cieza@pepsico.com" TargetMode="External"/><Relationship Id="rId327" Type="http://schemas.openxmlformats.org/officeDocument/2006/relationships/hyperlink" Target="mailto:elmer.bustamate@grupolivit.com" TargetMode="External"/><Relationship Id="rId348" Type="http://schemas.openxmlformats.org/officeDocument/2006/relationships/hyperlink" Target="mailto:fmeza@dinersclub.com.pe" TargetMode="External"/><Relationship Id="rId369" Type="http://schemas.openxmlformats.org/officeDocument/2006/relationships/hyperlink" Target="mailto:os@unibanca.com.pe" TargetMode="External"/><Relationship Id="rId152" Type="http://schemas.openxmlformats.org/officeDocument/2006/relationships/hyperlink" Target="mailto:vgarcia@celima.com.pe" TargetMode="External"/><Relationship Id="rId173" Type="http://schemas.openxmlformats.org/officeDocument/2006/relationships/hyperlink" Target="mailto:jcamposr@ausa.com.pe" TargetMode="External"/><Relationship Id="rId194" Type="http://schemas.openxmlformats.org/officeDocument/2006/relationships/hyperlink" Target="mailto:ahuaman@duraplast.com.pe" TargetMode="External"/><Relationship Id="rId208" Type="http://schemas.openxmlformats.org/officeDocument/2006/relationships/hyperlink" Target="mailto:cochoa@mota-engil.pe" TargetMode="External"/><Relationship Id="rId229" Type="http://schemas.openxmlformats.org/officeDocument/2006/relationships/hyperlink" Target="mailto:emadrid@cubica.com.pe" TargetMode="External"/><Relationship Id="rId380" Type="http://schemas.openxmlformats.org/officeDocument/2006/relationships/hyperlink" Target="mailto:mmoreno@cbb.com.pe" TargetMode="External"/><Relationship Id="rId415" Type="http://schemas.openxmlformats.org/officeDocument/2006/relationships/hyperlink" Target="mailto:vpena@maquinarias.com.pe" TargetMode="External"/><Relationship Id="rId436" Type="http://schemas.openxmlformats.org/officeDocument/2006/relationships/hyperlink" Target="mailto:pvelasquez@lucky.com.pe" TargetMode="External"/><Relationship Id="rId240" Type="http://schemas.openxmlformats.org/officeDocument/2006/relationships/hyperlink" Target="mailto:hguerrero@15-50.com.pe" TargetMode="External"/><Relationship Id="rId261" Type="http://schemas.openxmlformats.org/officeDocument/2006/relationships/hyperlink" Target="mailto:vgarcia@celima.com.pe" TargetMode="External"/><Relationship Id="rId14" Type="http://schemas.openxmlformats.org/officeDocument/2006/relationships/hyperlink" Target="mailto:percy.martel@impala-wl.com" TargetMode="External"/><Relationship Id="rId35" Type="http://schemas.openxmlformats.org/officeDocument/2006/relationships/hyperlink" Target="mailto:hugo.carrion@pe.atlascopco.com" TargetMode="External"/><Relationship Id="rId56" Type="http://schemas.openxmlformats.org/officeDocument/2006/relationships/hyperlink" Target="mailto:tcondor@jjc.com.pe" TargetMode="External"/><Relationship Id="rId77" Type="http://schemas.openxmlformats.org/officeDocument/2006/relationships/hyperlink" Target="mailto:alozada@protepersa.com.pe" TargetMode="External"/><Relationship Id="rId100" Type="http://schemas.openxmlformats.org/officeDocument/2006/relationships/hyperlink" Target="mailto:ralarconb@atentoperu.com.pe" TargetMode="External"/><Relationship Id="rId282" Type="http://schemas.openxmlformats.org/officeDocument/2006/relationships/hyperlink" Target="mailto:esaavedra@sinomaq.com.pe" TargetMode="External"/><Relationship Id="rId317" Type="http://schemas.openxmlformats.org/officeDocument/2006/relationships/hyperlink" Target="mailto:alm_callao1@hiraoka.com.pe" TargetMode="External"/><Relationship Id="rId338" Type="http://schemas.openxmlformats.org/officeDocument/2006/relationships/hyperlink" Target="mailto:Carmen.Aburto@mayopublicidad.com" TargetMode="External"/><Relationship Id="rId359" Type="http://schemas.openxmlformats.org/officeDocument/2006/relationships/hyperlink" Target="mailto:ccortez@britanico.edu.pe" TargetMode="External"/><Relationship Id="rId8" Type="http://schemas.openxmlformats.org/officeDocument/2006/relationships/hyperlink" Target="mailto:vgarcia@celima.com.pe" TargetMode="External"/><Relationship Id="rId98" Type="http://schemas.openxmlformats.org/officeDocument/2006/relationships/hyperlink" Target="mailto:sanmiguel@britanico.edu.pe,calbino2@slb.com" TargetMode="External"/><Relationship Id="rId121" Type="http://schemas.openxmlformats.org/officeDocument/2006/relationships/hyperlink" Target="mailto:grohde@soraya.pe" TargetMode="External"/><Relationship Id="rId142" Type="http://schemas.openxmlformats.org/officeDocument/2006/relationships/hyperlink" Target="mailto:walter.contreras@linde.com" TargetMode="External"/><Relationship Id="rId163" Type="http://schemas.openxmlformats.org/officeDocument/2006/relationships/hyperlink" Target="mailto:opardo@ripley.com.pe" TargetMode="External"/><Relationship Id="rId184" Type="http://schemas.openxmlformats.org/officeDocument/2006/relationships/hyperlink" Target="mailto:jvelarde@mota-engil.com," TargetMode="External"/><Relationship Id="rId219" Type="http://schemas.openxmlformats.org/officeDocument/2006/relationships/hyperlink" Target="mailto:erodriguez@atton.com" TargetMode="External"/><Relationship Id="rId370" Type="http://schemas.openxmlformats.org/officeDocument/2006/relationships/hyperlink" Target="mailto:ryllatopa@ripley.com.pe" TargetMode="External"/><Relationship Id="rId391" Type="http://schemas.openxmlformats.org/officeDocument/2006/relationships/hyperlink" Target="mailto:Willy.Cieza@pepsico.com" TargetMode="External"/><Relationship Id="rId405" Type="http://schemas.openxmlformats.org/officeDocument/2006/relationships/hyperlink" Target="mailto:pedro.chaca@dinet.com.pe" TargetMode="External"/><Relationship Id="rId426" Type="http://schemas.openxmlformats.org/officeDocument/2006/relationships/hyperlink" Target="mailto:manuel.polanco@colliers.com" TargetMode="External"/><Relationship Id="rId230" Type="http://schemas.openxmlformats.org/officeDocument/2006/relationships/hyperlink" Target="mailto:grivero@raimondi.edu.pe" TargetMode="External"/><Relationship Id="rId251" Type="http://schemas.openxmlformats.org/officeDocument/2006/relationships/hyperlink" Target="mailto:vchantayon@grupopana.com.pe" TargetMode="External"/><Relationship Id="rId25" Type="http://schemas.openxmlformats.org/officeDocument/2006/relationships/hyperlink" Target="mailto:rcastillo@cassinelli.com" TargetMode="External"/><Relationship Id="rId46" Type="http://schemas.openxmlformats.org/officeDocument/2006/relationships/hyperlink" Target="mailto:amonzon@sdef.com" TargetMode="External"/><Relationship Id="rId67" Type="http://schemas.openxmlformats.org/officeDocument/2006/relationships/hyperlink" Target="mailto:segur.personal@gmail.com" TargetMode="External"/><Relationship Id="rId272" Type="http://schemas.openxmlformats.org/officeDocument/2006/relationships/hyperlink" Target="mailto:miluska.saldana@ipsos.com" TargetMode="External"/><Relationship Id="rId293" Type="http://schemas.openxmlformats.org/officeDocument/2006/relationships/hyperlink" Target="mailto:Willy.Cieza@pepsico.com" TargetMode="External"/><Relationship Id="rId307" Type="http://schemas.openxmlformats.org/officeDocument/2006/relationships/hyperlink" Target="mailto:gmacher@galquiler.com" TargetMode="External"/><Relationship Id="rId328" Type="http://schemas.openxmlformats.org/officeDocument/2006/relationships/hyperlink" Target="mailto:gallo_yu@up.edu.pe" TargetMode="External"/><Relationship Id="rId349" Type="http://schemas.openxmlformats.org/officeDocument/2006/relationships/hyperlink" Target="mailto:lflores@cpal.edu.pe" TargetMode="External"/><Relationship Id="rId88" Type="http://schemas.openxmlformats.org/officeDocument/2006/relationships/hyperlink" Target="mailto:seguridad@polinplast.com.pe" TargetMode="External"/><Relationship Id="rId111" Type="http://schemas.openxmlformats.org/officeDocument/2006/relationships/hyperlink" Target="mailto:carlos.risco@upc.edu.pe" TargetMode="External"/><Relationship Id="rId132" Type="http://schemas.openxmlformats.org/officeDocument/2006/relationships/hyperlink" Target="mailto:ana.urteaga@pe.nestle.com" TargetMode="External"/><Relationship Id="rId153" Type="http://schemas.openxmlformats.org/officeDocument/2006/relationships/hyperlink" Target="mailto:supervisor.seguridadseratra@dinet.com.pe" TargetMode="External"/><Relationship Id="rId174" Type="http://schemas.openxmlformats.org/officeDocument/2006/relationships/hyperlink" Target="mailto:knieto@grupokonecta.com" TargetMode="External"/><Relationship Id="rId195" Type="http://schemas.openxmlformats.org/officeDocument/2006/relationships/hyperlink" Target="mailto:plummer.clinton@pe.sika.com" TargetMode="External"/><Relationship Id="rId209" Type="http://schemas.openxmlformats.org/officeDocument/2006/relationships/hyperlink" Target="mailto:silvana_Durand@pdic.com" TargetMode="External"/><Relationship Id="rId360" Type="http://schemas.openxmlformats.org/officeDocument/2006/relationships/hyperlink" Target="mailto:ccortez@britanico.edu.pe" TargetMode="External"/><Relationship Id="rId381" Type="http://schemas.openxmlformats.org/officeDocument/2006/relationships/hyperlink" Target="mailto:administracion@elifarma.com" TargetMode="External"/><Relationship Id="rId416" Type="http://schemas.openxmlformats.org/officeDocument/2006/relationships/hyperlink" Target="mailto:aprado@grupopana.com.pe" TargetMode="External"/><Relationship Id="rId220" Type="http://schemas.openxmlformats.org/officeDocument/2006/relationships/hyperlink" Target="mailto:vflores@libertador.com.pe" TargetMode="External"/><Relationship Id="rId241" Type="http://schemas.openxmlformats.org/officeDocument/2006/relationships/hyperlink" Target="mailto:cprivat@cipsa.com.pe," TargetMode="External"/><Relationship Id="rId437" Type="http://schemas.openxmlformats.org/officeDocument/2006/relationships/hyperlink" Target="mailto:lmunares@imp.com.pe" TargetMode="External"/><Relationship Id="rId15" Type="http://schemas.openxmlformats.org/officeDocument/2006/relationships/hyperlink" Target="mailto:ccanzio@cinternacional.com.pe" TargetMode="External"/><Relationship Id="rId36" Type="http://schemas.openxmlformats.org/officeDocument/2006/relationships/hyperlink" Target="mailto:vdiaz@gmd.com.pe" TargetMode="External"/><Relationship Id="rId57" Type="http://schemas.openxmlformats.org/officeDocument/2006/relationships/hyperlink" Target="mailto:fmeza@dinerclub.com.pe" TargetMode="External"/><Relationship Id="rId262" Type="http://schemas.openxmlformats.org/officeDocument/2006/relationships/hyperlink" Target="mailto:cveyan@autocam.com.pe" TargetMode="External"/><Relationship Id="rId283" Type="http://schemas.openxmlformats.org/officeDocument/2006/relationships/hyperlink" Target="mailto:alipiocaceres@vainsa.com" TargetMode="External"/><Relationship Id="rId318" Type="http://schemas.openxmlformats.org/officeDocument/2006/relationships/hyperlink" Target="mailto:rrobles@airtec.pe" TargetMode="External"/><Relationship Id="rId339" Type="http://schemas.openxmlformats.org/officeDocument/2006/relationships/hyperlink" Target="mailto:vdeza@urbanova.com.pe" TargetMode="External"/><Relationship Id="rId78" Type="http://schemas.openxmlformats.org/officeDocument/2006/relationships/hyperlink" Target="mailto:alozada@protepersa.com.pe" TargetMode="External"/><Relationship Id="rId99" Type="http://schemas.openxmlformats.org/officeDocument/2006/relationships/hyperlink" Target="mailto:rgallegos@ilendercorp.com" TargetMode="External"/><Relationship Id="rId101" Type="http://schemas.openxmlformats.org/officeDocument/2006/relationships/hyperlink" Target="mailto:pibanez@esmetal.com.pe" TargetMode="External"/><Relationship Id="rId122" Type="http://schemas.openxmlformats.org/officeDocument/2006/relationships/hyperlink" Target="mailto:adibos@duraplast.com.pe" TargetMode="External"/><Relationship Id="rId143" Type="http://schemas.openxmlformats.org/officeDocument/2006/relationships/hyperlink" Target="mailto:willy.lopezlavalle@casaideas.com" TargetMode="External"/><Relationship Id="rId164" Type="http://schemas.openxmlformats.org/officeDocument/2006/relationships/hyperlink" Target="mailto:jmomiy@grupopana.com.pe" TargetMode="External"/><Relationship Id="rId185" Type="http://schemas.openxmlformats.org/officeDocument/2006/relationships/hyperlink" Target="mailto:ggaray@c-malaga.com," TargetMode="External"/><Relationship Id="rId350" Type="http://schemas.openxmlformats.org/officeDocument/2006/relationships/hyperlink" Target="mailto:csalazar@15-50.com.pe" TargetMode="External"/><Relationship Id="rId371" Type="http://schemas.openxmlformats.org/officeDocument/2006/relationships/hyperlink" Target="mailto:thestore.miraflores@rosen-corp.com" TargetMode="External"/><Relationship Id="rId406" Type="http://schemas.openxmlformats.org/officeDocument/2006/relationships/hyperlink" Target="mailto:jcamposr@ausa.com.pe" TargetMode="External"/><Relationship Id="rId9" Type="http://schemas.openxmlformats.org/officeDocument/2006/relationships/hyperlink" Target="mailto:envasesind@eisa.com.pe" TargetMode="External"/><Relationship Id="rId210" Type="http://schemas.openxmlformats.org/officeDocument/2006/relationships/hyperlink" Target="mailto:marco.remy@layher.pe" TargetMode="External"/><Relationship Id="rId392" Type="http://schemas.openxmlformats.org/officeDocument/2006/relationships/hyperlink" Target="mailto:peter.anders@qanders.com,rosa.noriega@qanders.com,alejandro.guillen@qanders.com" TargetMode="External"/><Relationship Id="rId427" Type="http://schemas.openxmlformats.org/officeDocument/2006/relationships/hyperlink" Target="mailto:miamaya@profuturo.com.pe" TargetMode="External"/><Relationship Id="rId26" Type="http://schemas.openxmlformats.org/officeDocument/2006/relationships/hyperlink" Target="mailto:javier.gordillo@chtperu.com" TargetMode="External"/><Relationship Id="rId231" Type="http://schemas.openxmlformats.org/officeDocument/2006/relationships/hyperlink" Target="mailto:acarpioc@chinalco.com.pe" TargetMode="External"/><Relationship Id="rId252" Type="http://schemas.openxmlformats.org/officeDocument/2006/relationships/hyperlink" Target="mailto:jdiaz@grupointerforest.pe" TargetMode="External"/><Relationship Id="rId273" Type="http://schemas.openxmlformats.org/officeDocument/2006/relationships/hyperlink" Target="mailto:ebehar@apoyogo.pe" TargetMode="External"/><Relationship Id="rId294" Type="http://schemas.openxmlformats.org/officeDocument/2006/relationships/hyperlink" Target="mailto:laldana@hpdglass.com" TargetMode="External"/><Relationship Id="rId308" Type="http://schemas.openxmlformats.org/officeDocument/2006/relationships/hyperlink" Target="mailto:ksamana@lallave.com.pe" TargetMode="External"/><Relationship Id="rId329" Type="http://schemas.openxmlformats.org/officeDocument/2006/relationships/hyperlink" Target="mailto:crosas@cubica.cpm.pe" TargetMode="External"/><Relationship Id="rId47" Type="http://schemas.openxmlformats.org/officeDocument/2006/relationships/hyperlink" Target="mailto:raf@sulcosa.com.pe" TargetMode="External"/><Relationship Id="rId68" Type="http://schemas.openxmlformats.org/officeDocument/2006/relationships/hyperlink" Target="mailto:carlos.rodriguez@orient-express.com" TargetMode="External"/><Relationship Id="rId89" Type="http://schemas.openxmlformats.org/officeDocument/2006/relationships/hyperlink" Target="mailto:mlatorre@perufarma.com.pe" TargetMode="External"/><Relationship Id="rId112" Type="http://schemas.openxmlformats.org/officeDocument/2006/relationships/hyperlink" Target="mailto:cnavas@coinpro.com.pe" TargetMode="External"/><Relationship Id="rId133" Type="http://schemas.openxmlformats.org/officeDocument/2006/relationships/hyperlink" Target="mailto:cprivat@cipsa.com.pe" TargetMode="External"/><Relationship Id="rId154" Type="http://schemas.openxmlformats.org/officeDocument/2006/relationships/hyperlink" Target="mailto:jsotomayor@triton.com.pe" TargetMode="External"/><Relationship Id="rId175" Type="http://schemas.openxmlformats.org/officeDocument/2006/relationships/hyperlink" Target="mailto:czanatta@marathonperu.com" TargetMode="External"/><Relationship Id="rId340" Type="http://schemas.openxmlformats.org/officeDocument/2006/relationships/hyperlink" Target="mailto:rafael_luna@yichang.com.pe" TargetMode="External"/><Relationship Id="rId361" Type="http://schemas.openxmlformats.org/officeDocument/2006/relationships/hyperlink" Target="mailto:ccortez@britanico.edu.pe" TargetMode="External"/><Relationship Id="rId196" Type="http://schemas.openxmlformats.org/officeDocument/2006/relationships/hyperlink" Target="mailto:cad@paccu.com" TargetMode="External"/><Relationship Id="rId200" Type="http://schemas.openxmlformats.org/officeDocument/2006/relationships/hyperlink" Target="mailto:lberrospi@esmetal-peru.com" TargetMode="External"/><Relationship Id="rId382" Type="http://schemas.openxmlformats.org/officeDocument/2006/relationships/hyperlink" Target="mailto:jcaceresm@gym.com.pe" TargetMode="External"/><Relationship Id="rId417" Type="http://schemas.openxmlformats.org/officeDocument/2006/relationships/hyperlink" Target="mailto:gdiaz@cbb.com.pe" TargetMode="External"/><Relationship Id="rId438" Type="http://schemas.openxmlformats.org/officeDocument/2006/relationships/hyperlink" Target="mailto:eduardo.sotomayor@peaseyco.com" TargetMode="External"/><Relationship Id="rId16" Type="http://schemas.openxmlformats.org/officeDocument/2006/relationships/hyperlink" Target="mailto:mllatash@atentoperu.com.pe" TargetMode="External"/><Relationship Id="rId221" Type="http://schemas.openxmlformats.org/officeDocument/2006/relationships/hyperlink" Target="mailto:cnakaime@gloria.com.pe" TargetMode="External"/><Relationship Id="rId242" Type="http://schemas.openxmlformats.org/officeDocument/2006/relationships/hyperlink" Target="mailto:rcastillo@cassinelli.com" TargetMode="External"/><Relationship Id="rId263" Type="http://schemas.openxmlformats.org/officeDocument/2006/relationships/hyperlink" Target="mailto:acampos@cbb.com.pe" TargetMode="External"/><Relationship Id="rId284" Type="http://schemas.openxmlformats.org/officeDocument/2006/relationships/hyperlink" Target="mailto:lugaz@cresko.com.pe" TargetMode="External"/><Relationship Id="rId319" Type="http://schemas.openxmlformats.org/officeDocument/2006/relationships/hyperlink" Target="mailto:lmarsano@licsa.com.pe" TargetMode="External"/><Relationship Id="rId37" Type="http://schemas.openxmlformats.org/officeDocument/2006/relationships/hyperlink" Target="mailto:cestupinan@cubica.com.pe" TargetMode="External"/><Relationship Id="rId58" Type="http://schemas.openxmlformats.org/officeDocument/2006/relationships/hyperlink" Target="mailto:jose.salinas@ferreyros.com.pe" TargetMode="External"/><Relationship Id="rId79" Type="http://schemas.openxmlformats.org/officeDocument/2006/relationships/hyperlink" Target="mailto:rmauricio@crpradio.com.pe" TargetMode="External"/><Relationship Id="rId102" Type="http://schemas.openxmlformats.org/officeDocument/2006/relationships/hyperlink" Target="mailto:rsoto@rimac.com.pe" TargetMode="External"/><Relationship Id="rId123" Type="http://schemas.openxmlformats.org/officeDocument/2006/relationships/hyperlink" Target="mailto:esaavedra@sinomaq.com.pe" TargetMode="External"/><Relationship Id="rId144" Type="http://schemas.openxmlformats.org/officeDocument/2006/relationships/hyperlink" Target="mailto:jessica.melgar@nstores.pe" TargetMode="External"/><Relationship Id="rId330" Type="http://schemas.openxmlformats.org/officeDocument/2006/relationships/hyperlink" Target="mailto:cchirinos@cinternacional.com.pe" TargetMode="External"/><Relationship Id="rId90" Type="http://schemas.openxmlformats.org/officeDocument/2006/relationships/hyperlink" Target="mailto:mlatorre@perufarma.com.pe" TargetMode="External"/><Relationship Id="rId165" Type="http://schemas.openxmlformats.org/officeDocument/2006/relationships/hyperlink" Target="mailto:hugopizan@natura.net" TargetMode="External"/><Relationship Id="rId186" Type="http://schemas.openxmlformats.org/officeDocument/2006/relationships/hyperlink" Target="mailto:bruno.pisani@haug.com.pe," TargetMode="External"/><Relationship Id="rId351" Type="http://schemas.openxmlformats.org/officeDocument/2006/relationships/hyperlink" Target="mailto:dmontenegro@cubica.com.pe" TargetMode="External"/><Relationship Id="rId372" Type="http://schemas.openxmlformats.org/officeDocument/2006/relationships/hyperlink" Target="mailto:rsoto@rimac.com.pe" TargetMode="External"/><Relationship Id="rId393" Type="http://schemas.openxmlformats.org/officeDocument/2006/relationships/hyperlink" Target="mailto:storres@autocam.com.pe" TargetMode="External"/><Relationship Id="rId407" Type="http://schemas.openxmlformats.org/officeDocument/2006/relationships/hyperlink" Target="mailto:knieto@grupokonecta.com" TargetMode="External"/><Relationship Id="rId428" Type="http://schemas.openxmlformats.org/officeDocument/2006/relationships/hyperlink" Target="mailto:earriola@proyecta.net.pe" TargetMode="External"/><Relationship Id="rId211" Type="http://schemas.openxmlformats.org/officeDocument/2006/relationships/hyperlink" Target="mailto:Lminauro@mota-engil.pe" TargetMode="External"/><Relationship Id="rId232" Type="http://schemas.openxmlformats.org/officeDocument/2006/relationships/hyperlink" Target="mailto:storres@autocam.com.pe" TargetMode="External"/><Relationship Id="rId253" Type="http://schemas.openxmlformats.org/officeDocument/2006/relationships/hyperlink" Target="mailto:rolivera@cppq.com.pe" TargetMode="External"/><Relationship Id="rId274" Type="http://schemas.openxmlformats.org/officeDocument/2006/relationships/hyperlink" Target="mailto:samuel.tourez@diplomatie.gouv.fr" TargetMode="External"/><Relationship Id="rId295" Type="http://schemas.openxmlformats.org/officeDocument/2006/relationships/hyperlink" Target="mailto:jvargas@trupal.com.pe" TargetMode="External"/><Relationship Id="rId309" Type="http://schemas.openxmlformats.org/officeDocument/2006/relationships/hyperlink" Target="mailto:ksamana@lallave.com.pe" TargetMode="External"/><Relationship Id="rId27" Type="http://schemas.openxmlformats.org/officeDocument/2006/relationships/hyperlink" Target="mailto:mvelarde-ext@bancoripley.com.pe" TargetMode="External"/><Relationship Id="rId48" Type="http://schemas.openxmlformats.org/officeDocument/2006/relationships/hyperlink" Target="mailto:jjonhnson@barredamoller.com" TargetMode="External"/><Relationship Id="rId69" Type="http://schemas.openxmlformats.org/officeDocument/2006/relationships/hyperlink" Target="mailto:alozada@protepersa.com.pe" TargetMode="External"/><Relationship Id="rId113" Type="http://schemas.openxmlformats.org/officeDocument/2006/relationships/hyperlink" Target="mailto:apasache@nicill.com.pe" TargetMode="External"/><Relationship Id="rId134" Type="http://schemas.openxmlformats.org/officeDocument/2006/relationships/hyperlink" Target="mailto:jmorillo@crosland.com.pe" TargetMode="External"/><Relationship Id="rId320" Type="http://schemas.openxmlformats.org/officeDocument/2006/relationships/hyperlink" Target="mailto:jcamposr@ausa.com.pe" TargetMode="External"/><Relationship Id="rId80" Type="http://schemas.openxmlformats.org/officeDocument/2006/relationships/hyperlink" Target="mailto:mfuentes@antamina.com" TargetMode="External"/><Relationship Id="rId155" Type="http://schemas.openxmlformats.org/officeDocument/2006/relationships/hyperlink" Target="mailto:dsaavedra@coinsa.com.pe" TargetMode="External"/><Relationship Id="rId176" Type="http://schemas.openxmlformats.org/officeDocument/2006/relationships/hyperlink" Target="mailto:jbenavides@perfumeriasunidas.com.pe" TargetMode="External"/><Relationship Id="rId197" Type="http://schemas.openxmlformats.org/officeDocument/2006/relationships/hyperlink" Target="mailto:luriona@ferrosalt.com.pe" TargetMode="External"/><Relationship Id="rId341" Type="http://schemas.openxmlformats.org/officeDocument/2006/relationships/hyperlink" Target="mailto:vtorres@kkc.com" TargetMode="External"/><Relationship Id="rId362" Type="http://schemas.openxmlformats.org/officeDocument/2006/relationships/hyperlink" Target="mailto:sabrina.mora@eqpe.com" TargetMode="External"/><Relationship Id="rId383" Type="http://schemas.openxmlformats.org/officeDocument/2006/relationships/hyperlink" Target="mailto:acarpioc@chinalco.com.pe" TargetMode="External"/><Relationship Id="rId418" Type="http://schemas.openxmlformats.org/officeDocument/2006/relationships/hyperlink" Target="mailto:lmunares@imp.com.pe" TargetMode="External"/><Relationship Id="rId439" Type="http://schemas.openxmlformats.org/officeDocument/2006/relationships/hyperlink" Target="mailto:tesoreria@eymperu.com" TargetMode="External"/><Relationship Id="rId201" Type="http://schemas.openxmlformats.org/officeDocument/2006/relationships/hyperlink" Target="mailto:luisespejo@motored.com.pe;%20Li" TargetMode="External"/><Relationship Id="rId222" Type="http://schemas.openxmlformats.org/officeDocument/2006/relationships/hyperlink" Target="mailto:patrical@herbalife.com" TargetMode="External"/><Relationship Id="rId243" Type="http://schemas.openxmlformats.org/officeDocument/2006/relationships/hyperlink" Target="mailto:cestupinan@rimac.com.pe" TargetMode="External"/><Relationship Id="rId264" Type="http://schemas.openxmlformats.org/officeDocument/2006/relationships/hyperlink" Target="mailto:lmunares@imp.com.pe" TargetMode="External"/><Relationship Id="rId285" Type="http://schemas.openxmlformats.org/officeDocument/2006/relationships/hyperlink" Target="mailto:cbutron@dina.com.pe" TargetMode="External"/><Relationship Id="rId17" Type="http://schemas.openxmlformats.org/officeDocument/2006/relationships/hyperlink" Target="mailto:amarroquin@chinalco.com.pe" TargetMode="External"/><Relationship Id="rId38" Type="http://schemas.openxmlformats.org/officeDocument/2006/relationships/hyperlink" Target="mailto:sromanu@grupokonecta.com" TargetMode="External"/><Relationship Id="rId59" Type="http://schemas.openxmlformats.org/officeDocument/2006/relationships/hyperlink" Target="mailto:jose.salinas@ferreyros.com.pe" TargetMode="External"/><Relationship Id="rId103" Type="http://schemas.openxmlformats.org/officeDocument/2006/relationships/hyperlink" Target="mailto:spanta@comercio.com.pe" TargetMode="External"/><Relationship Id="rId124" Type="http://schemas.openxmlformats.org/officeDocument/2006/relationships/hyperlink" Target="mailto:esaavedra@sinomaq.com.pe" TargetMode="External"/><Relationship Id="rId310" Type="http://schemas.openxmlformats.org/officeDocument/2006/relationships/hyperlink" Target="mailto:mpereyra@interpaints.com.pe" TargetMode="External"/><Relationship Id="rId70" Type="http://schemas.openxmlformats.org/officeDocument/2006/relationships/hyperlink" Target="mailto:alozada@protepersa.com.pe" TargetMode="External"/><Relationship Id="rId91" Type="http://schemas.openxmlformats.org/officeDocument/2006/relationships/hyperlink" Target="mailto:yumiko.tamashiro@sealedair.com" TargetMode="External"/><Relationship Id="rId145" Type="http://schemas.openxmlformats.org/officeDocument/2006/relationships/hyperlink" Target="mailto:peter.anders@qanders.com,rosa.noriega@qanders.com,alejandro.guillen@qanders.com" TargetMode="External"/><Relationship Id="rId166" Type="http://schemas.openxmlformats.org/officeDocument/2006/relationships/hyperlink" Target="mailto:percy.martel@impala-wl.com" TargetMode="External"/><Relationship Id="rId187" Type="http://schemas.openxmlformats.org/officeDocument/2006/relationships/hyperlink" Target="mailto:dbenvenuto@ferrosalt.com.pe," TargetMode="External"/><Relationship Id="rId331" Type="http://schemas.openxmlformats.org/officeDocument/2006/relationships/hyperlink" Target="mailto:secretariade.gerencia@gmo.com.pe" TargetMode="External"/><Relationship Id="rId352" Type="http://schemas.openxmlformats.org/officeDocument/2006/relationships/hyperlink" Target="mailto:prequejo@cubica.com.pe" TargetMode="External"/><Relationship Id="rId373" Type="http://schemas.openxmlformats.org/officeDocument/2006/relationships/hyperlink" Target="mailto:rvillena@qprsac.com.pe" TargetMode="External"/><Relationship Id="rId394" Type="http://schemas.openxmlformats.org/officeDocument/2006/relationships/hyperlink" Target="mailto:hmori@recoleta.edu.pe" TargetMode="External"/><Relationship Id="rId408" Type="http://schemas.openxmlformats.org/officeDocument/2006/relationships/hyperlink" Target="mailto:patricia.tejeda@obrainsa.com.pe" TargetMode="External"/><Relationship Id="rId429" Type="http://schemas.openxmlformats.org/officeDocument/2006/relationships/hyperlink" Target="mailto:vliendo@liderman.com.pe" TargetMode="External"/><Relationship Id="rId1" Type="http://schemas.openxmlformats.org/officeDocument/2006/relationships/hyperlink" Target="mailto:rcuellar@aasa.com.pe" TargetMode="External"/><Relationship Id="rId212" Type="http://schemas.openxmlformats.org/officeDocument/2006/relationships/hyperlink" Target="mailto:h6339-se@accor.com" TargetMode="External"/><Relationship Id="rId233" Type="http://schemas.openxmlformats.org/officeDocument/2006/relationships/hyperlink" Target="mailto:peter.anders@qanders.com,rosa.noriega@qanders.com,alejandro.guillen@qanders.com" TargetMode="External"/><Relationship Id="rId254" Type="http://schemas.openxmlformats.org/officeDocument/2006/relationships/hyperlink" Target="mailto:salardi-rafael@aramark.com.pe" TargetMode="External"/><Relationship Id="rId440" Type="http://schemas.openxmlformats.org/officeDocument/2006/relationships/hyperlink" Target="mailto:bsoto@hotmail.com.pe" TargetMode="External"/><Relationship Id="rId28" Type="http://schemas.openxmlformats.org/officeDocument/2006/relationships/hyperlink" Target="mailto:cpolanco@calaminon.com" TargetMode="External"/><Relationship Id="rId49" Type="http://schemas.openxmlformats.org/officeDocument/2006/relationships/hyperlink" Target="mailto:oparodi@directvla.com.pe" TargetMode="External"/><Relationship Id="rId114" Type="http://schemas.openxmlformats.org/officeDocument/2006/relationships/hyperlink" Target="mailto:szapata@jjc.com.pe" TargetMode="External"/><Relationship Id="rId275" Type="http://schemas.openxmlformats.org/officeDocument/2006/relationships/hyperlink" Target="mailto:rrocero@kkc.com" TargetMode="External"/><Relationship Id="rId296" Type="http://schemas.openxmlformats.org/officeDocument/2006/relationships/hyperlink" Target="mailto:ezorrilla@jorvex.com" TargetMode="External"/><Relationship Id="rId300" Type="http://schemas.openxmlformats.org/officeDocument/2006/relationships/hyperlink" Target="mailto:msanchez@camperu.com.pe" TargetMode="External"/><Relationship Id="rId60" Type="http://schemas.openxmlformats.org/officeDocument/2006/relationships/hyperlink" Target="mailto:geri@comindu.com.pe" TargetMode="External"/><Relationship Id="rId81" Type="http://schemas.openxmlformats.org/officeDocument/2006/relationships/hyperlink" Target="mailto:wilson.bracamonte@pe.abb.com" TargetMode="External"/><Relationship Id="rId135" Type="http://schemas.openxmlformats.org/officeDocument/2006/relationships/hyperlink" Target="mailto:alan.iwaki.@dinet.com.pe" TargetMode="External"/><Relationship Id="rId156" Type="http://schemas.openxmlformats.org/officeDocument/2006/relationships/hyperlink" Target="mailto:cgrillo@cinternacional.com.pe" TargetMode="External"/><Relationship Id="rId177" Type="http://schemas.openxmlformats.org/officeDocument/2006/relationships/hyperlink" Target="mailto:acarpioc@chinalco.com.pe" TargetMode="External"/><Relationship Id="rId198" Type="http://schemas.openxmlformats.org/officeDocument/2006/relationships/hyperlink" Target="mailto:halvarez@exsa.com.pe" TargetMode="External"/><Relationship Id="rId321" Type="http://schemas.openxmlformats.org/officeDocument/2006/relationships/hyperlink" Target="mailto:czanatta@marathonperu.com" TargetMode="External"/><Relationship Id="rId342" Type="http://schemas.openxmlformats.org/officeDocument/2006/relationships/hyperlink" Target="mailto:lvega@cinternacional.com.pe" TargetMode="External"/><Relationship Id="rId363" Type="http://schemas.openxmlformats.org/officeDocument/2006/relationships/hyperlink" Target="mailto:Rocio.ildefonso@cresperu.com" TargetMode="External"/><Relationship Id="rId384" Type="http://schemas.openxmlformats.org/officeDocument/2006/relationships/hyperlink" Target="mailto:rcastillo@cassinelli.com" TargetMode="External"/><Relationship Id="rId419" Type="http://schemas.openxmlformats.org/officeDocument/2006/relationships/hyperlink" Target="mailto:rmontoya@grupobbva.com.pe," TargetMode="External"/><Relationship Id="rId202" Type="http://schemas.openxmlformats.org/officeDocument/2006/relationships/hyperlink" Target="mailto:alan.iwaki@dinet.com.pe" TargetMode="External"/><Relationship Id="rId223" Type="http://schemas.openxmlformats.org/officeDocument/2006/relationships/hyperlink" Target="mailto:jjohnson@barredamoller.com" TargetMode="External"/><Relationship Id="rId244" Type="http://schemas.openxmlformats.org/officeDocument/2006/relationships/hyperlink" Target="mailto:wortiz@upc.edu.pe,%20'Guillermo%20Vereau%20Martinez'" TargetMode="External"/><Relationship Id="rId430" Type="http://schemas.openxmlformats.org/officeDocument/2006/relationships/hyperlink" Target="mailto:ldulanto@celima.com.pe" TargetMode="External"/><Relationship Id="rId18" Type="http://schemas.openxmlformats.org/officeDocument/2006/relationships/hyperlink" Target="mailto:jgugliermino@airtec.pe,seguimiento@airtec.pe" TargetMode="External"/><Relationship Id="rId39" Type="http://schemas.openxmlformats.org/officeDocument/2006/relationships/hyperlink" Target="mailto:walter.contreras@linde.com" TargetMode="External"/><Relationship Id="rId265" Type="http://schemas.openxmlformats.org/officeDocument/2006/relationships/hyperlink" Target="mailto:kathy.olano@pe.schindler.com" TargetMode="External"/><Relationship Id="rId286" Type="http://schemas.openxmlformats.org/officeDocument/2006/relationships/hyperlink" Target="mailto:eberry@cmusa.com.pe" TargetMode="External"/><Relationship Id="rId50" Type="http://schemas.openxmlformats.org/officeDocument/2006/relationships/hyperlink" Target="mailto:luis.barco@buenaventura.pe%20-%20#951946903" TargetMode="External"/><Relationship Id="rId104" Type="http://schemas.openxmlformats.org/officeDocument/2006/relationships/hyperlink" Target="mailto:bsalcedo@dalighieri.edu.pe" TargetMode="External"/><Relationship Id="rId125" Type="http://schemas.openxmlformats.org/officeDocument/2006/relationships/hyperlink" Target="mailto:yangulo@smacinternacional.com.pe" TargetMode="External"/><Relationship Id="rId146" Type="http://schemas.openxmlformats.org/officeDocument/2006/relationships/hyperlink" Target="mailto:rolivera@cppq.com.pe" TargetMode="External"/><Relationship Id="rId167" Type="http://schemas.openxmlformats.org/officeDocument/2006/relationships/hyperlink" Target="mailto:envasesind@eisa.com.pe" TargetMode="External"/><Relationship Id="rId188" Type="http://schemas.openxmlformats.org/officeDocument/2006/relationships/hyperlink" Target="mailto:emanrique@celima.com.pe," TargetMode="External"/><Relationship Id="rId311" Type="http://schemas.openxmlformats.org/officeDocument/2006/relationships/hyperlink" Target="mailto:ccanzio@cinternacional.com.pe" TargetMode="External"/><Relationship Id="rId332" Type="http://schemas.openxmlformats.org/officeDocument/2006/relationships/hyperlink" Target="mailto:fpanta@comercio.com.pe" TargetMode="External"/><Relationship Id="rId353" Type="http://schemas.openxmlformats.org/officeDocument/2006/relationships/hyperlink" Target="mailto:wortiz@upc.edu.pe" TargetMode="External"/><Relationship Id="rId374" Type="http://schemas.openxmlformats.org/officeDocument/2006/relationships/hyperlink" Target="mailto:fvelasco@decapolisperu.com" TargetMode="External"/><Relationship Id="rId395" Type="http://schemas.openxmlformats.org/officeDocument/2006/relationships/hyperlink" Target="mailto:vquiroz@nicoll.com.pe," TargetMode="External"/><Relationship Id="rId409" Type="http://schemas.openxmlformats.org/officeDocument/2006/relationships/hyperlink" Target="mailto:cmotha@slb.com" TargetMode="External"/><Relationship Id="rId71" Type="http://schemas.openxmlformats.org/officeDocument/2006/relationships/hyperlink" Target="mailto:alozada@protepersa.com.pe" TargetMode="External"/><Relationship Id="rId92" Type="http://schemas.openxmlformats.org/officeDocument/2006/relationships/hyperlink" Target="mailto:javier.g.canales@basf.com" TargetMode="External"/><Relationship Id="rId213" Type="http://schemas.openxmlformats.org/officeDocument/2006/relationships/hyperlink" Target="mailto:Hugo.Patino@tevaperu.com" TargetMode="External"/><Relationship Id="rId234" Type="http://schemas.openxmlformats.org/officeDocument/2006/relationships/hyperlink" Target="mailto:Eduardo.Tejada@medco.com.pe" TargetMode="External"/><Relationship Id="rId420" Type="http://schemas.openxmlformats.org/officeDocument/2006/relationships/hyperlink" Target="mailto:ncoro@hotmail.com" TargetMode="External"/><Relationship Id="rId2" Type="http://schemas.openxmlformats.org/officeDocument/2006/relationships/hyperlink" Target="mailto:csotomayor@lider.com.pe" TargetMode="External"/><Relationship Id="rId29" Type="http://schemas.openxmlformats.org/officeDocument/2006/relationships/hyperlink" Target="mailto:javier.gordillo@chtperu.com" TargetMode="External"/><Relationship Id="rId255" Type="http://schemas.openxmlformats.org/officeDocument/2006/relationships/hyperlink" Target="mailto:etuesta@trocha.pe" TargetMode="External"/><Relationship Id="rId276" Type="http://schemas.openxmlformats.org/officeDocument/2006/relationships/hyperlink" Target="mailto:os@unibanca.com.pe" TargetMode="External"/><Relationship Id="rId297" Type="http://schemas.openxmlformats.org/officeDocument/2006/relationships/hyperlink" Target="mailto:wchavarria@corpvsi.com" TargetMode="External"/><Relationship Id="rId441" Type="http://schemas.openxmlformats.org/officeDocument/2006/relationships/printerSettings" Target="../printerSettings/printerSettings2.bin"/><Relationship Id="rId40" Type="http://schemas.openxmlformats.org/officeDocument/2006/relationships/hyperlink" Target="mailto:mvera@procables.com" TargetMode="External"/><Relationship Id="rId115" Type="http://schemas.openxmlformats.org/officeDocument/2006/relationships/hyperlink" Target="mailto:ndelgado@cinternacional.com.pe" TargetMode="External"/><Relationship Id="rId136" Type="http://schemas.openxmlformats.org/officeDocument/2006/relationships/hyperlink" Target="mailto:guillermo.merizalde@abmauri.com.pe" TargetMode="External"/><Relationship Id="rId157" Type="http://schemas.openxmlformats.org/officeDocument/2006/relationships/hyperlink" Target="mailto:cgrillo@cinternacional.com.pe" TargetMode="External"/><Relationship Id="rId178" Type="http://schemas.openxmlformats.org/officeDocument/2006/relationships/hyperlink" Target="mailto:amarroquin@chinalco.com.pe" TargetMode="External"/><Relationship Id="rId301" Type="http://schemas.openxmlformats.org/officeDocument/2006/relationships/hyperlink" Target="mailto:esaavedra@sinomaq.com.pe" TargetMode="External"/><Relationship Id="rId322" Type="http://schemas.openxmlformats.org/officeDocument/2006/relationships/hyperlink" Target="mailto:jbenavides@perfumeriasunidas.com.pe" TargetMode="External"/><Relationship Id="rId343" Type="http://schemas.openxmlformats.org/officeDocument/2006/relationships/hyperlink" Target="mailto:ccastaneda@santaclara.com.pe" TargetMode="External"/><Relationship Id="rId364" Type="http://schemas.openxmlformats.org/officeDocument/2006/relationships/hyperlink" Target="mailto:pgrijalba@constructoraaesa.com.pe" TargetMode="External"/><Relationship Id="rId61" Type="http://schemas.openxmlformats.org/officeDocument/2006/relationships/hyperlink" Target="mailto:jorge@gloria.com.pe" TargetMode="External"/><Relationship Id="rId82" Type="http://schemas.openxmlformats.org/officeDocument/2006/relationships/hyperlink" Target="mailto:luisdominguezb@gmail.com" TargetMode="External"/><Relationship Id="rId199" Type="http://schemas.openxmlformats.org/officeDocument/2006/relationships/hyperlink" Target="mailto:emanrique@celima.com.pe" TargetMode="External"/><Relationship Id="rId203" Type="http://schemas.openxmlformats.org/officeDocument/2006/relationships/hyperlink" Target="mailto:plurin@gloria.com.pe" TargetMode="External"/><Relationship Id="rId385" Type="http://schemas.openxmlformats.org/officeDocument/2006/relationships/hyperlink" Target="mailto:walter.contreras@linde.com" TargetMode="External"/><Relationship Id="rId19" Type="http://schemas.openxmlformats.org/officeDocument/2006/relationships/hyperlink" Target="mailto:fobregon@almaceneragrau.com.pe" TargetMode="External"/><Relationship Id="rId224" Type="http://schemas.openxmlformats.org/officeDocument/2006/relationships/hyperlink" Target="mailto:martin.rodriguez@miraflorespark.com" TargetMode="External"/><Relationship Id="rId245" Type="http://schemas.openxmlformats.org/officeDocument/2006/relationships/hyperlink" Target="mailto:ralarconb@atentoperu.com.pe" TargetMode="External"/><Relationship Id="rId266" Type="http://schemas.openxmlformats.org/officeDocument/2006/relationships/hyperlink" Target="mailto:ccortez@britanico.edu.pe" TargetMode="External"/><Relationship Id="rId287" Type="http://schemas.openxmlformats.org/officeDocument/2006/relationships/hyperlink" Target="mailto:dlagomarsino@medifarma.com.pe" TargetMode="External"/><Relationship Id="rId410" Type="http://schemas.openxmlformats.org/officeDocument/2006/relationships/hyperlink" Target="mailto:rcruz@belcorp.biz" TargetMode="External"/><Relationship Id="rId431" Type="http://schemas.openxmlformats.org/officeDocument/2006/relationships/hyperlink" Target="mailto:cespinoza@chocolates.pe%20,krivera@chocolates.pe" TargetMode="External"/><Relationship Id="rId30" Type="http://schemas.openxmlformats.org/officeDocument/2006/relationships/hyperlink" Target="mailto:hsanchez@tecnimotors.com" TargetMode="External"/><Relationship Id="rId105" Type="http://schemas.openxmlformats.org/officeDocument/2006/relationships/hyperlink" Target="mailto:kohermanny@cimatec.com.pe" TargetMode="External"/><Relationship Id="rId126" Type="http://schemas.openxmlformats.org/officeDocument/2006/relationships/hyperlink" Target="mailto:dianabazan@trafigura.com" TargetMode="External"/><Relationship Id="rId147" Type="http://schemas.openxmlformats.org/officeDocument/2006/relationships/hyperlink" Target="mailto:hugopizan@natura.net" TargetMode="External"/><Relationship Id="rId168" Type="http://schemas.openxmlformats.org/officeDocument/2006/relationships/hyperlink" Target="mailto:emanrique@celima.com.pe" TargetMode="External"/><Relationship Id="rId312" Type="http://schemas.openxmlformats.org/officeDocument/2006/relationships/hyperlink" Target="mailto:sambulodegui@tli.com.pe" TargetMode="External"/><Relationship Id="rId333" Type="http://schemas.openxmlformats.org/officeDocument/2006/relationships/hyperlink" Target="mailto:contabilidad@hiraoka.com.pe" TargetMode="External"/><Relationship Id="rId354" Type="http://schemas.openxmlformats.org/officeDocument/2006/relationships/hyperlink" Target="mailto:jose.salinas@ferreyros.com.pe" TargetMode="External"/><Relationship Id="rId51" Type="http://schemas.openxmlformats.org/officeDocument/2006/relationships/hyperlink" Target="mailto:luis.barco@buenaventura.pe%20-%20#951946903" TargetMode="External"/><Relationship Id="rId72" Type="http://schemas.openxmlformats.org/officeDocument/2006/relationships/hyperlink" Target="mailto:alozada@protepersa.com.pe" TargetMode="External"/><Relationship Id="rId93" Type="http://schemas.openxmlformats.org/officeDocument/2006/relationships/hyperlink" Target="mailto:dch@aqatec.com" TargetMode="External"/><Relationship Id="rId189" Type="http://schemas.openxmlformats.org/officeDocument/2006/relationships/hyperlink" Target="mailto:fxavier@gym.com.pe," TargetMode="External"/><Relationship Id="rId375" Type="http://schemas.openxmlformats.org/officeDocument/2006/relationships/hyperlink" Target="mailto:miraflores@hiraoka.com.pe" TargetMode="External"/><Relationship Id="rId396" Type="http://schemas.openxmlformats.org/officeDocument/2006/relationships/hyperlink" Target="mailto:grivero@raimondi.edu.pe" TargetMode="External"/><Relationship Id="rId3" Type="http://schemas.openxmlformats.org/officeDocument/2006/relationships/hyperlink" Target="mailto:jmarquez@grupointerforest.pe" TargetMode="External"/><Relationship Id="rId214" Type="http://schemas.openxmlformats.org/officeDocument/2006/relationships/hyperlink" Target="mailto:gerencia@akuhotels.com" TargetMode="External"/><Relationship Id="rId235" Type="http://schemas.openxmlformats.org/officeDocument/2006/relationships/hyperlink" Target="mailto:mmorales@fcentral.com.pe" TargetMode="External"/><Relationship Id="rId256" Type="http://schemas.openxmlformats.org/officeDocument/2006/relationships/hyperlink" Target="mailto:cveyan@autocam.com.pe" TargetMode="External"/><Relationship Id="rId277" Type="http://schemas.openxmlformats.org/officeDocument/2006/relationships/hyperlink" Target="mailto:cminayas@jjc.com.pe" TargetMode="External"/><Relationship Id="rId298" Type="http://schemas.openxmlformats.org/officeDocument/2006/relationships/hyperlink" Target="mailto:fsubiria@agpglass.com" TargetMode="External"/><Relationship Id="rId400" Type="http://schemas.openxmlformats.org/officeDocument/2006/relationships/hyperlink" Target="mailto:willy.cieza@intl.pepsico.com" TargetMode="External"/><Relationship Id="rId421" Type="http://schemas.openxmlformats.org/officeDocument/2006/relationships/hyperlink" Target="mailto:rsoto@rimac.com.pe" TargetMode="External"/><Relationship Id="rId116" Type="http://schemas.openxmlformats.org/officeDocument/2006/relationships/hyperlink" Target="mailto:cvasquez@jvresguardo.com.pe%20%20/" TargetMode="External"/><Relationship Id="rId137" Type="http://schemas.openxmlformats.org/officeDocument/2006/relationships/hyperlink" Target="mailto:eduardo.sotomayor@pe.aseyco.com" TargetMode="External"/><Relationship Id="rId158" Type="http://schemas.openxmlformats.org/officeDocument/2006/relationships/hyperlink" Target="mailto:ricardo.cisneros@upc.edu.pe" TargetMode="External"/><Relationship Id="rId302" Type="http://schemas.openxmlformats.org/officeDocument/2006/relationships/hyperlink" Target="mailto:gmacher@galquiler.com" TargetMode="External"/><Relationship Id="rId323" Type="http://schemas.openxmlformats.org/officeDocument/2006/relationships/hyperlink" Target="mailto:ricardo.perales@apmterminals.com" TargetMode="External"/><Relationship Id="rId344" Type="http://schemas.openxmlformats.org/officeDocument/2006/relationships/hyperlink" Target="mailto:rsoto@rimac.com.pe" TargetMode="External"/><Relationship Id="rId20" Type="http://schemas.openxmlformats.org/officeDocument/2006/relationships/hyperlink" Target="mailto:jloli@jjc.com.pe,ccornejos@jjc.com.pe" TargetMode="External"/><Relationship Id="rId41" Type="http://schemas.openxmlformats.org/officeDocument/2006/relationships/hyperlink" Target="mailto:omacha@renasa.com.pe" TargetMode="External"/><Relationship Id="rId62" Type="http://schemas.openxmlformats.org/officeDocument/2006/relationships/hyperlink" Target="mailto:edgar.alegre@goodyear.com" TargetMode="External"/><Relationship Id="rId83" Type="http://schemas.openxmlformats.org/officeDocument/2006/relationships/hyperlink" Target="mailto:cristel.herrera@upc.edu.pe" TargetMode="External"/><Relationship Id="rId179" Type="http://schemas.openxmlformats.org/officeDocument/2006/relationships/hyperlink" Target="mailto:acarpioc@chinalco.com.pe" TargetMode="External"/><Relationship Id="rId365" Type="http://schemas.openxmlformats.org/officeDocument/2006/relationships/hyperlink" Target="mailto:gorihuela@casa-andina.com" TargetMode="External"/><Relationship Id="rId386" Type="http://schemas.openxmlformats.org/officeDocument/2006/relationships/hyperlink" Target="mailto:frossel@cusa-chem.com" TargetMode="External"/><Relationship Id="rId190" Type="http://schemas.openxmlformats.org/officeDocument/2006/relationships/hyperlink" Target="mailto:laldana@hpdglass.com," TargetMode="External"/><Relationship Id="rId204" Type="http://schemas.openxmlformats.org/officeDocument/2006/relationships/hyperlink" Target="mailto:laldana@hpdglass.com" TargetMode="External"/><Relationship Id="rId225" Type="http://schemas.openxmlformats.org/officeDocument/2006/relationships/hyperlink" Target="mailto:eferreyra@cgiar.org" TargetMode="External"/><Relationship Id="rId246" Type="http://schemas.openxmlformats.org/officeDocument/2006/relationships/hyperlink" Target="mailto:asonoda@grupopana.com.pe" TargetMode="External"/><Relationship Id="rId267" Type="http://schemas.openxmlformats.org/officeDocument/2006/relationships/hyperlink" Target="mailto:ccortez@britanico.edu.pe" TargetMode="External"/><Relationship Id="rId288" Type="http://schemas.openxmlformats.org/officeDocument/2006/relationships/hyperlink" Target="mailto:rgonzales@vsi-industrial.com" TargetMode="External"/><Relationship Id="rId411" Type="http://schemas.openxmlformats.org/officeDocument/2006/relationships/hyperlink" Target="mailto:wilson.romero@colliers.com" TargetMode="External"/><Relationship Id="rId432" Type="http://schemas.openxmlformats.org/officeDocument/2006/relationships/hyperlink" Target="mailto:gary.alejos@obrainsa.com.pe" TargetMode="External"/><Relationship Id="rId106" Type="http://schemas.openxmlformats.org/officeDocument/2006/relationships/hyperlink" Target="mailto:nestor.garrido@mdlz.com" TargetMode="External"/><Relationship Id="rId127" Type="http://schemas.openxmlformats.org/officeDocument/2006/relationships/hyperlink" Target="mailto:jbenavides@perfumeriasunidas.com.pe" TargetMode="External"/><Relationship Id="rId313" Type="http://schemas.openxmlformats.org/officeDocument/2006/relationships/hyperlink" Target="mailto:percy.martel@impala-wl.com" TargetMode="External"/><Relationship Id="rId10" Type="http://schemas.openxmlformats.org/officeDocument/2006/relationships/hyperlink" Target="mailto:bruno.pisani@haug.com.pe" TargetMode="External"/><Relationship Id="rId31" Type="http://schemas.openxmlformats.org/officeDocument/2006/relationships/hyperlink" Target="mailto:cmiranda@soldexa.com.pe" TargetMode="External"/><Relationship Id="rId52" Type="http://schemas.openxmlformats.org/officeDocument/2006/relationships/hyperlink" Target="mailto:jose.guzman@ipn.com.pe" TargetMode="External"/><Relationship Id="rId73" Type="http://schemas.openxmlformats.org/officeDocument/2006/relationships/hyperlink" Target="mailto:alozada@protepersa.com.pe" TargetMode="External"/><Relationship Id="rId94" Type="http://schemas.openxmlformats.org/officeDocument/2006/relationships/hyperlink" Target="mailto:edgar.alegre@goodyear.com" TargetMode="External"/><Relationship Id="rId148" Type="http://schemas.openxmlformats.org/officeDocument/2006/relationships/hyperlink" Target="mailto:emanrique@celima.com.pe" TargetMode="External"/><Relationship Id="rId169" Type="http://schemas.openxmlformats.org/officeDocument/2006/relationships/hyperlink" Target="mailto:emanrique@celima.com.pe" TargetMode="External"/><Relationship Id="rId334" Type="http://schemas.openxmlformats.org/officeDocument/2006/relationships/hyperlink" Target="mailto:rcastro@ilariainternational.com" TargetMode="External"/><Relationship Id="rId355" Type="http://schemas.openxmlformats.org/officeDocument/2006/relationships/hyperlink" Target="mailto:spanta@comercio.com.pe" TargetMode="External"/><Relationship Id="rId376" Type="http://schemas.openxmlformats.org/officeDocument/2006/relationships/hyperlink" Target="mailto:gorihuela@casa-andina.com" TargetMode="External"/><Relationship Id="rId397" Type="http://schemas.openxmlformats.org/officeDocument/2006/relationships/hyperlink" Target="mailto:miguel.giribaldi@avianca.com" TargetMode="External"/><Relationship Id="rId4" Type="http://schemas.openxmlformats.org/officeDocument/2006/relationships/hyperlink" Target="mailto:evelit@finuniversal.com" TargetMode="External"/><Relationship Id="rId180" Type="http://schemas.openxmlformats.org/officeDocument/2006/relationships/hyperlink" Target="mailto:luly@apoyo.com.pe" TargetMode="External"/><Relationship Id="rId215" Type="http://schemas.openxmlformats.org/officeDocument/2006/relationships/hyperlink" Target="mailto:luly@apoyo.com.pe" TargetMode="External"/><Relationship Id="rId236" Type="http://schemas.openxmlformats.org/officeDocument/2006/relationships/hyperlink" Target="mailto:administracion@elifarma.com" TargetMode="External"/><Relationship Id="rId257" Type="http://schemas.openxmlformats.org/officeDocument/2006/relationships/hyperlink" Target="mailto:iruani.fernandez@ricoh-la.com" TargetMode="External"/><Relationship Id="rId278" Type="http://schemas.openxmlformats.org/officeDocument/2006/relationships/hyperlink" Target="mailto:pgutierrez@farmex.com.pe" TargetMode="External"/><Relationship Id="rId401" Type="http://schemas.openxmlformats.org/officeDocument/2006/relationships/hyperlink" Target="mailto:hugopizan@natura.net" TargetMode="External"/><Relationship Id="rId422" Type="http://schemas.openxmlformats.org/officeDocument/2006/relationships/hyperlink" Target="mailto:fmeza@dinersclub.com.pe" TargetMode="External"/><Relationship Id="rId303" Type="http://schemas.openxmlformats.org/officeDocument/2006/relationships/hyperlink" Target="mailto:cvasquez@jvresguardo.com.pe" TargetMode="External"/><Relationship Id="rId42" Type="http://schemas.openxmlformats.org/officeDocument/2006/relationships/hyperlink" Target="mailto:gvieyra@diamante.com.pe" TargetMode="External"/><Relationship Id="rId84" Type="http://schemas.openxmlformats.org/officeDocument/2006/relationships/hyperlink" Target="mailto:jose.salinas@ferreyros.com.pe;" TargetMode="External"/><Relationship Id="rId138" Type="http://schemas.openxmlformats.org/officeDocument/2006/relationships/hyperlink" Target="mailto:licet.alba@ferreyros.com.pe" TargetMode="External"/><Relationship Id="rId345" Type="http://schemas.openxmlformats.org/officeDocument/2006/relationships/hyperlink" Target="mailto:prequejo@cubica.com.pe" TargetMode="External"/><Relationship Id="rId387" Type="http://schemas.openxmlformats.org/officeDocument/2006/relationships/hyperlink" Target="mailto:walter.contreras@linde.com" TargetMode="External"/><Relationship Id="rId191" Type="http://schemas.openxmlformats.org/officeDocument/2006/relationships/hyperlink" Target="mailto:jgalindo@tecnosanitaria.com" TargetMode="External"/><Relationship Id="rId205" Type="http://schemas.openxmlformats.org/officeDocument/2006/relationships/hyperlink" Target="mailto:bgenoves@nicoll.com.pe" TargetMode="External"/><Relationship Id="rId247" Type="http://schemas.openxmlformats.org/officeDocument/2006/relationships/hyperlink" Target="mailto:fiorella_alvarado@yichang.com.pe" TargetMode="External"/><Relationship Id="rId412" Type="http://schemas.openxmlformats.org/officeDocument/2006/relationships/hyperlink" Target="mailto:achavez@soldeoro.com.pe" TargetMode="External"/><Relationship Id="rId107" Type="http://schemas.openxmlformats.org/officeDocument/2006/relationships/hyperlink" Target="mailto:spanta@comercio.com.pe" TargetMode="External"/><Relationship Id="rId289" Type="http://schemas.openxmlformats.org/officeDocument/2006/relationships/hyperlink" Target="mailto:textilia@textilia1.com" TargetMode="External"/><Relationship Id="rId11" Type="http://schemas.openxmlformats.org/officeDocument/2006/relationships/hyperlink" Target="mailto:alm_callao1@hiraoka.com.pe" TargetMode="External"/><Relationship Id="rId53" Type="http://schemas.openxmlformats.org/officeDocument/2006/relationships/hyperlink" Target="mailto:contabilidad@hiraoka.com.pe" TargetMode="External"/><Relationship Id="rId149" Type="http://schemas.openxmlformats.org/officeDocument/2006/relationships/hyperlink" Target="mailto:pedro.chaca@dinet.com.pe" TargetMode="External"/><Relationship Id="rId314" Type="http://schemas.openxmlformats.org/officeDocument/2006/relationships/hyperlink" Target="mailto:czanatta@marathonperu.com" TargetMode="External"/><Relationship Id="rId356" Type="http://schemas.openxmlformats.org/officeDocument/2006/relationships/hyperlink" Target="mailto:lmunares@imp.com.pe" TargetMode="External"/><Relationship Id="rId398" Type="http://schemas.openxmlformats.org/officeDocument/2006/relationships/hyperlink" Target="mailto:faguirre@santaclara.com.pe" TargetMode="External"/><Relationship Id="rId95" Type="http://schemas.openxmlformats.org/officeDocument/2006/relationships/hyperlink" Target="mailto:luisdominguezb@gmail.com" TargetMode="External"/><Relationship Id="rId160" Type="http://schemas.openxmlformats.org/officeDocument/2006/relationships/hyperlink" Target="mailto:sambulodegui@tli.com.pe" TargetMode="External"/><Relationship Id="rId216" Type="http://schemas.openxmlformats.org/officeDocument/2006/relationships/hyperlink" Target="mailto:ewong@marlatino.com" TargetMode="External"/><Relationship Id="rId423" Type="http://schemas.openxmlformats.org/officeDocument/2006/relationships/hyperlink" Target="mailto:liana.chang@bayer.com" TargetMode="External"/><Relationship Id="rId258" Type="http://schemas.openxmlformats.org/officeDocument/2006/relationships/hyperlink" Target="mailto:rcastillo@cassinelli.com" TargetMode="External"/><Relationship Id="rId22" Type="http://schemas.openxmlformats.org/officeDocument/2006/relationships/hyperlink" Target="mailto:veronica.bedoya@grupodigitex.com" TargetMode="External"/><Relationship Id="rId64" Type="http://schemas.openxmlformats.org/officeDocument/2006/relationships/hyperlink" Target="mailto:abelmont@ahvsa.com" TargetMode="External"/><Relationship Id="rId118" Type="http://schemas.openxmlformats.org/officeDocument/2006/relationships/hyperlink" Target="mailto:pueblolibre@britanico.edu.pe" TargetMode="External"/><Relationship Id="rId325" Type="http://schemas.openxmlformats.org/officeDocument/2006/relationships/hyperlink" Target="mailto:amarroquin@chinalco.com.pe" TargetMode="External"/><Relationship Id="rId367" Type="http://schemas.openxmlformats.org/officeDocument/2006/relationships/hyperlink" Target="mailto:gorihuela@casa-andina.com" TargetMode="External"/><Relationship Id="rId171" Type="http://schemas.openxmlformats.org/officeDocument/2006/relationships/hyperlink" Target="mailto:miguel.castrillon@mpf.com.pe" TargetMode="External"/><Relationship Id="rId227" Type="http://schemas.openxmlformats.org/officeDocument/2006/relationships/hyperlink" Target="mailto:hmori@recoleta.edu.pe" TargetMode="External"/><Relationship Id="rId269" Type="http://schemas.openxmlformats.org/officeDocument/2006/relationships/hyperlink" Target="mailto:jcamposr@ausa.com.pe" TargetMode="External"/><Relationship Id="rId434" Type="http://schemas.openxmlformats.org/officeDocument/2006/relationships/hyperlink" Target="mailto:claudio.bozzo@grupoliv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3CCCC"/>
  </sheetPr>
  <dimension ref="A1:IV803"/>
  <sheetViews>
    <sheetView showGridLines="0" tabSelected="1" zoomScale="90" zoomScaleNormal="90" zoomScaleSheetLayoutView="70" workbookViewId="0">
      <pane xSplit="4" ySplit="1" topLeftCell="H745" activePane="bottomRight" state="frozen"/>
      <selection pane="topRight" activeCell="E1" sqref="E1"/>
      <selection pane="bottomLeft" activeCell="A2" sqref="A2"/>
      <selection pane="bottomRight" activeCell="H751" sqref="H751"/>
    </sheetView>
  </sheetViews>
  <sheetFormatPr baseColWidth="10" defaultRowHeight="22.5" customHeight="1"/>
  <cols>
    <col min="1" max="1" width="5.7109375" style="3" customWidth="1"/>
    <col min="2" max="2" width="7.42578125" style="3" customWidth="1"/>
    <col min="3" max="3" width="16.7109375" style="1" customWidth="1"/>
    <col min="4" max="4" width="16" style="2" customWidth="1"/>
    <col min="5" max="5" width="13" style="2" customWidth="1"/>
    <col min="6" max="6" width="6.42578125" style="1" customWidth="1"/>
    <col min="7" max="7" width="6.28515625" style="1" customWidth="1"/>
    <col min="8" max="8" width="24.140625" style="4" customWidth="1"/>
    <col min="9" max="9" width="34.5703125" style="4" customWidth="1"/>
    <col min="10" max="10" width="38.85546875" style="4" customWidth="1"/>
    <col min="11" max="11" width="15.85546875" style="2" customWidth="1"/>
    <col min="12" max="12" width="18.28515625" style="7" customWidth="1"/>
    <col min="13" max="13" width="28.7109375" style="2" customWidth="1"/>
    <col min="14" max="14" width="33.85546875" style="4" customWidth="1"/>
    <col min="15" max="16384" width="11.42578125" style="5"/>
  </cols>
  <sheetData>
    <row r="1" spans="1:29" s="6" customFormat="1" ht="22.5" customHeight="1">
      <c r="A1" s="179"/>
      <c r="B1" s="179" t="s">
        <v>568</v>
      </c>
      <c r="C1" s="179" t="s">
        <v>569</v>
      </c>
      <c r="D1" s="179" t="s">
        <v>570</v>
      </c>
      <c r="E1" s="179" t="s">
        <v>3936</v>
      </c>
      <c r="F1" s="179" t="s">
        <v>0</v>
      </c>
      <c r="G1" s="179" t="s">
        <v>1</v>
      </c>
      <c r="H1" s="179" t="s">
        <v>2</v>
      </c>
      <c r="I1" s="179" t="s">
        <v>3</v>
      </c>
      <c r="J1" s="179" t="s">
        <v>4</v>
      </c>
      <c r="K1" s="179" t="s">
        <v>5</v>
      </c>
      <c r="L1" s="179" t="s">
        <v>6</v>
      </c>
      <c r="M1" s="179" t="s">
        <v>7</v>
      </c>
      <c r="N1" s="179" t="s">
        <v>8</v>
      </c>
    </row>
    <row r="2" spans="1:29" s="8" customFormat="1" ht="29.25" customHeight="1">
      <c r="A2" s="181">
        <v>1</v>
      </c>
      <c r="B2" s="52" t="s">
        <v>3925</v>
      </c>
      <c r="C2" s="53" t="s">
        <v>1749</v>
      </c>
      <c r="D2" s="53"/>
      <c r="E2" s="53" t="s">
        <v>3937</v>
      </c>
      <c r="F2" s="54">
        <v>4</v>
      </c>
      <c r="G2" s="54">
        <v>2</v>
      </c>
      <c r="H2" s="55" t="s">
        <v>9</v>
      </c>
      <c r="I2" s="55" t="s">
        <v>10</v>
      </c>
      <c r="J2" s="55" t="s">
        <v>164</v>
      </c>
      <c r="K2" s="56" t="s">
        <v>11</v>
      </c>
      <c r="L2" s="56" t="s">
        <v>2860</v>
      </c>
      <c r="M2" s="56" t="s">
        <v>97</v>
      </c>
      <c r="N2" s="57" t="s">
        <v>3765</v>
      </c>
      <c r="O2" s="5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</row>
    <row r="3" spans="1:29" s="8" customFormat="1" ht="29.25" customHeight="1">
      <c r="A3" s="181">
        <v>2</v>
      </c>
      <c r="B3" s="52" t="s">
        <v>3925</v>
      </c>
      <c r="C3" s="53" t="s">
        <v>1749</v>
      </c>
      <c r="D3" s="53"/>
      <c r="E3" s="53" t="s">
        <v>3937</v>
      </c>
      <c r="F3" s="54">
        <v>4</v>
      </c>
      <c r="G3" s="54">
        <v>1</v>
      </c>
      <c r="H3" s="55" t="s">
        <v>2861</v>
      </c>
      <c r="I3" s="55" t="s">
        <v>527</v>
      </c>
      <c r="J3" s="58" t="s">
        <v>2862</v>
      </c>
      <c r="K3" s="59" t="s">
        <v>11</v>
      </c>
      <c r="L3" s="56" t="s">
        <v>2863</v>
      </c>
      <c r="M3" s="56" t="s">
        <v>2864</v>
      </c>
      <c r="N3" s="60" t="s">
        <v>3766</v>
      </c>
      <c r="O3" s="5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 s="8" customFormat="1" ht="29.25" customHeight="1">
      <c r="A4" s="181">
        <v>3</v>
      </c>
      <c r="B4" s="52" t="s">
        <v>3925</v>
      </c>
      <c r="C4" s="53" t="s">
        <v>1749</v>
      </c>
      <c r="D4" s="53"/>
      <c r="E4" s="53" t="s">
        <v>3937</v>
      </c>
      <c r="F4" s="53">
        <v>4</v>
      </c>
      <c r="G4" s="53">
        <v>2</v>
      </c>
      <c r="H4" s="61" t="s">
        <v>251</v>
      </c>
      <c r="I4" s="62" t="s">
        <v>253</v>
      </c>
      <c r="J4" s="62" t="s">
        <v>427</v>
      </c>
      <c r="K4" s="59" t="s">
        <v>11</v>
      </c>
      <c r="L4" s="63" t="s">
        <v>252</v>
      </c>
      <c r="M4" s="64" t="s">
        <v>450</v>
      </c>
      <c r="N4" s="57" t="s">
        <v>451</v>
      </c>
      <c r="O4" s="5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s="8" customFormat="1" ht="29.25" customHeight="1">
      <c r="A5" s="181">
        <v>4</v>
      </c>
      <c r="B5" s="52" t="s">
        <v>3925</v>
      </c>
      <c r="C5" s="53" t="s">
        <v>1749</v>
      </c>
      <c r="D5" s="53"/>
      <c r="E5" s="53" t="s">
        <v>3937</v>
      </c>
      <c r="F5" s="65">
        <v>0</v>
      </c>
      <c r="G5" s="65">
        <v>1</v>
      </c>
      <c r="H5" s="66" t="s">
        <v>243</v>
      </c>
      <c r="I5" s="66" t="s">
        <v>428</v>
      </c>
      <c r="J5" s="66" t="s">
        <v>244</v>
      </c>
      <c r="K5" s="67" t="s">
        <v>11</v>
      </c>
      <c r="L5" s="68" t="s">
        <v>156</v>
      </c>
      <c r="M5" s="68" t="s">
        <v>3822</v>
      </c>
      <c r="N5" s="69" t="s">
        <v>498</v>
      </c>
      <c r="O5" s="5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</row>
    <row r="6" spans="1:29" s="8" customFormat="1" ht="29.25" customHeight="1">
      <c r="A6" s="181">
        <v>5</v>
      </c>
      <c r="B6" s="52" t="s">
        <v>3925</v>
      </c>
      <c r="C6" s="53" t="s">
        <v>1749</v>
      </c>
      <c r="D6" s="53"/>
      <c r="E6" s="53" t="s">
        <v>3937</v>
      </c>
      <c r="F6" s="54">
        <v>7</v>
      </c>
      <c r="G6" s="54">
        <v>2</v>
      </c>
      <c r="H6" s="62" t="s">
        <v>12</v>
      </c>
      <c r="I6" s="62" t="s">
        <v>2865</v>
      </c>
      <c r="J6" s="62" t="s">
        <v>476</v>
      </c>
      <c r="K6" s="59" t="s">
        <v>11</v>
      </c>
      <c r="L6" s="70" t="s">
        <v>161</v>
      </c>
      <c r="M6" s="70" t="s">
        <v>2866</v>
      </c>
      <c r="N6" s="57" t="s">
        <v>13</v>
      </c>
      <c r="O6" s="5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</row>
    <row r="7" spans="1:29" s="8" customFormat="1" ht="29.25" customHeight="1">
      <c r="A7" s="181">
        <v>6</v>
      </c>
      <c r="B7" s="52" t="s">
        <v>3925</v>
      </c>
      <c r="C7" s="53" t="s">
        <v>1749</v>
      </c>
      <c r="D7" s="53"/>
      <c r="E7" s="53" t="s">
        <v>3937</v>
      </c>
      <c r="F7" s="71">
        <v>1</v>
      </c>
      <c r="G7" s="71">
        <v>0</v>
      </c>
      <c r="H7" s="58" t="s">
        <v>254</v>
      </c>
      <c r="I7" s="58" t="s">
        <v>416</v>
      </c>
      <c r="J7" s="58" t="s">
        <v>255</v>
      </c>
      <c r="K7" s="59" t="s">
        <v>11</v>
      </c>
      <c r="L7" s="59">
        <v>992375280</v>
      </c>
      <c r="M7" s="59" t="s">
        <v>2867</v>
      </c>
      <c r="N7" s="69" t="s">
        <v>2615</v>
      </c>
      <c r="O7" s="5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</row>
    <row r="8" spans="1:29" s="8" customFormat="1" ht="29.25" customHeight="1">
      <c r="A8" s="181">
        <v>7</v>
      </c>
      <c r="B8" s="52" t="s">
        <v>3925</v>
      </c>
      <c r="C8" s="53" t="s">
        <v>1749</v>
      </c>
      <c r="D8" s="53"/>
      <c r="E8" s="53" t="s">
        <v>3937</v>
      </c>
      <c r="F8" s="65">
        <v>5</v>
      </c>
      <c r="G8" s="65">
        <v>3</v>
      </c>
      <c r="H8" s="72" t="s">
        <v>29</v>
      </c>
      <c r="I8" s="72" t="s">
        <v>2868</v>
      </c>
      <c r="J8" s="72" t="s">
        <v>214</v>
      </c>
      <c r="K8" s="67" t="s">
        <v>11</v>
      </c>
      <c r="L8" s="70" t="s">
        <v>2869</v>
      </c>
      <c r="M8" s="70" t="s">
        <v>2870</v>
      </c>
      <c r="N8" s="69" t="s">
        <v>3767</v>
      </c>
      <c r="O8" s="5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</row>
    <row r="9" spans="1:29" s="8" customFormat="1" ht="29.25" customHeight="1">
      <c r="A9" s="181">
        <v>8</v>
      </c>
      <c r="B9" s="52" t="s">
        <v>3925</v>
      </c>
      <c r="C9" s="53" t="s">
        <v>1749</v>
      </c>
      <c r="D9" s="53"/>
      <c r="E9" s="53" t="s">
        <v>3937</v>
      </c>
      <c r="F9" s="54">
        <v>4</v>
      </c>
      <c r="G9" s="54">
        <v>3</v>
      </c>
      <c r="H9" s="72" t="s">
        <v>15</v>
      </c>
      <c r="I9" s="72" t="s">
        <v>121</v>
      </c>
      <c r="J9" s="72" t="s">
        <v>231</v>
      </c>
      <c r="K9" s="67" t="s">
        <v>11</v>
      </c>
      <c r="L9" s="70" t="s">
        <v>236</v>
      </c>
      <c r="M9" s="70" t="s">
        <v>2871</v>
      </c>
      <c r="N9" s="69" t="s">
        <v>3768</v>
      </c>
      <c r="O9" s="5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</row>
    <row r="10" spans="1:29" s="8" customFormat="1" ht="29.25" customHeight="1">
      <c r="A10" s="181">
        <v>9</v>
      </c>
      <c r="B10" s="52" t="s">
        <v>3925</v>
      </c>
      <c r="C10" s="53" t="s">
        <v>1749</v>
      </c>
      <c r="D10" s="53"/>
      <c r="E10" s="53" t="s">
        <v>3937</v>
      </c>
      <c r="F10" s="54">
        <v>1</v>
      </c>
      <c r="G10" s="54">
        <v>1</v>
      </c>
      <c r="H10" s="62" t="s">
        <v>123</v>
      </c>
      <c r="I10" s="62" t="s">
        <v>124</v>
      </c>
      <c r="J10" s="62" t="s">
        <v>217</v>
      </c>
      <c r="K10" s="70" t="s">
        <v>11</v>
      </c>
      <c r="L10" s="63" t="s">
        <v>16</v>
      </c>
      <c r="M10" s="64" t="s">
        <v>2872</v>
      </c>
      <c r="N10" s="69" t="s">
        <v>3769</v>
      </c>
      <c r="O10" s="5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</row>
    <row r="11" spans="1:29" s="8" customFormat="1" ht="29.25" customHeight="1">
      <c r="A11" s="181">
        <v>10</v>
      </c>
      <c r="B11" s="52" t="s">
        <v>3925</v>
      </c>
      <c r="C11" s="53" t="s">
        <v>1749</v>
      </c>
      <c r="D11" s="53"/>
      <c r="E11" s="53" t="s">
        <v>3937</v>
      </c>
      <c r="F11" s="54">
        <v>0</v>
      </c>
      <c r="G11" s="54">
        <v>1</v>
      </c>
      <c r="H11" s="62" t="s">
        <v>566</v>
      </c>
      <c r="I11" s="62" t="s">
        <v>2873</v>
      </c>
      <c r="J11" s="62" t="s">
        <v>2874</v>
      </c>
      <c r="K11" s="70" t="s">
        <v>11</v>
      </c>
      <c r="L11" s="63" t="s">
        <v>2875</v>
      </c>
      <c r="M11" s="64" t="s">
        <v>2876</v>
      </c>
      <c r="N11" s="73" t="s">
        <v>567</v>
      </c>
      <c r="O11" s="5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</row>
    <row r="12" spans="1:29" s="8" customFormat="1" ht="29.25" customHeight="1">
      <c r="A12" s="181">
        <v>11</v>
      </c>
      <c r="B12" s="52" t="s">
        <v>3925</v>
      </c>
      <c r="C12" s="53" t="s">
        <v>1749</v>
      </c>
      <c r="D12" s="53"/>
      <c r="E12" s="53" t="s">
        <v>3937</v>
      </c>
      <c r="F12" s="54">
        <v>4</v>
      </c>
      <c r="G12" s="54">
        <v>3</v>
      </c>
      <c r="H12" s="74" t="s">
        <v>2877</v>
      </c>
      <c r="I12" s="72" t="s">
        <v>2878</v>
      </c>
      <c r="J12" s="72" t="s">
        <v>218</v>
      </c>
      <c r="K12" s="67" t="s">
        <v>11</v>
      </c>
      <c r="L12" s="63" t="s">
        <v>429</v>
      </c>
      <c r="M12" s="70" t="s">
        <v>477</v>
      </c>
      <c r="N12" s="69" t="s">
        <v>478</v>
      </c>
      <c r="O12" s="5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</row>
    <row r="13" spans="1:29" s="8" customFormat="1" ht="29.25" customHeight="1">
      <c r="A13" s="181">
        <v>12</v>
      </c>
      <c r="B13" s="52" t="s">
        <v>3925</v>
      </c>
      <c r="C13" s="53" t="s">
        <v>1749</v>
      </c>
      <c r="D13" s="53"/>
      <c r="E13" s="53" t="s">
        <v>3937</v>
      </c>
      <c r="F13" s="75">
        <v>5</v>
      </c>
      <c r="G13" s="75">
        <v>3</v>
      </c>
      <c r="H13" s="72" t="s">
        <v>134</v>
      </c>
      <c r="I13" s="55" t="s">
        <v>2879</v>
      </c>
      <c r="J13" s="72" t="s">
        <v>219</v>
      </c>
      <c r="K13" s="67" t="s">
        <v>11</v>
      </c>
      <c r="L13" s="70" t="s">
        <v>136</v>
      </c>
      <c r="M13" s="70" t="s">
        <v>135</v>
      </c>
      <c r="N13" s="57" t="s">
        <v>31</v>
      </c>
      <c r="O13" s="5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</row>
    <row r="14" spans="1:29" s="8" customFormat="1" ht="29.25" customHeight="1">
      <c r="A14" s="181">
        <v>13</v>
      </c>
      <c r="B14" s="52" t="s">
        <v>3925</v>
      </c>
      <c r="C14" s="53" t="s">
        <v>1749</v>
      </c>
      <c r="D14" s="53"/>
      <c r="E14" s="53" t="s">
        <v>3937</v>
      </c>
      <c r="F14" s="54">
        <v>2</v>
      </c>
      <c r="G14" s="54">
        <v>1</v>
      </c>
      <c r="H14" s="58" t="s">
        <v>17</v>
      </c>
      <c r="I14" s="58" t="s">
        <v>125</v>
      </c>
      <c r="J14" s="58" t="s">
        <v>220</v>
      </c>
      <c r="K14" s="59" t="s">
        <v>11</v>
      </c>
      <c r="L14" s="59" t="s">
        <v>435</v>
      </c>
      <c r="M14" s="59" t="s">
        <v>129</v>
      </c>
      <c r="N14" s="69" t="s">
        <v>18</v>
      </c>
      <c r="O14" s="5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</row>
    <row r="15" spans="1:29" s="8" customFormat="1" ht="29.25" customHeight="1">
      <c r="A15" s="181">
        <v>14</v>
      </c>
      <c r="B15" s="52" t="s">
        <v>3925</v>
      </c>
      <c r="C15" s="53" t="s">
        <v>1749</v>
      </c>
      <c r="D15" s="53"/>
      <c r="E15" s="53" t="s">
        <v>3937</v>
      </c>
      <c r="F15" s="54">
        <v>1</v>
      </c>
      <c r="G15" s="54">
        <v>1</v>
      </c>
      <c r="H15" s="58" t="s">
        <v>2880</v>
      </c>
      <c r="I15" s="76" t="s">
        <v>541</v>
      </c>
      <c r="J15" s="77" t="s">
        <v>2881</v>
      </c>
      <c r="K15" s="59" t="s">
        <v>11</v>
      </c>
      <c r="L15" s="68" t="s">
        <v>156</v>
      </c>
      <c r="M15" s="78" t="s">
        <v>2882</v>
      </c>
      <c r="N15" s="69" t="s">
        <v>3770</v>
      </c>
      <c r="O15" s="5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</row>
    <row r="16" spans="1:29" s="8" customFormat="1" ht="29.25" customHeight="1">
      <c r="A16" s="181">
        <v>15</v>
      </c>
      <c r="B16" s="52" t="s">
        <v>3925</v>
      </c>
      <c r="C16" s="53" t="s">
        <v>1749</v>
      </c>
      <c r="D16" s="53"/>
      <c r="E16" s="53" t="s">
        <v>3937</v>
      </c>
      <c r="F16" s="54">
        <v>2</v>
      </c>
      <c r="G16" s="54">
        <v>1</v>
      </c>
      <c r="H16" s="74" t="s">
        <v>19</v>
      </c>
      <c r="I16" s="58" t="s">
        <v>221</v>
      </c>
      <c r="J16" s="74" t="s">
        <v>230</v>
      </c>
      <c r="K16" s="67" t="s">
        <v>11</v>
      </c>
      <c r="L16" s="63" t="s">
        <v>20</v>
      </c>
      <c r="M16" s="64" t="s">
        <v>21</v>
      </c>
      <c r="N16" s="57" t="s">
        <v>22</v>
      </c>
      <c r="O16" s="5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</row>
    <row r="17" spans="1:29" s="8" customFormat="1" ht="29.25" customHeight="1">
      <c r="A17" s="181">
        <v>16</v>
      </c>
      <c r="B17" s="52" t="s">
        <v>3925</v>
      </c>
      <c r="C17" s="53" t="s">
        <v>1749</v>
      </c>
      <c r="D17" s="53"/>
      <c r="E17" s="53" t="s">
        <v>3937</v>
      </c>
      <c r="F17" s="54">
        <v>1</v>
      </c>
      <c r="G17" s="54">
        <v>1</v>
      </c>
      <c r="H17" s="72" t="s">
        <v>138</v>
      </c>
      <c r="I17" s="72" t="s">
        <v>430</v>
      </c>
      <c r="J17" s="72" t="s">
        <v>222</v>
      </c>
      <c r="K17" s="67" t="s">
        <v>11</v>
      </c>
      <c r="L17" s="70" t="s">
        <v>137</v>
      </c>
      <c r="M17" s="70" t="s">
        <v>2883</v>
      </c>
      <c r="N17" s="57" t="s">
        <v>544</v>
      </c>
      <c r="O17" s="5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</row>
    <row r="18" spans="1:29" s="8" customFormat="1" ht="29.25" customHeight="1">
      <c r="A18" s="181">
        <v>17</v>
      </c>
      <c r="B18" s="52" t="s">
        <v>3925</v>
      </c>
      <c r="C18" s="53" t="s">
        <v>1749</v>
      </c>
      <c r="D18" s="53"/>
      <c r="E18" s="53" t="s">
        <v>3937</v>
      </c>
      <c r="F18" s="54">
        <v>1</v>
      </c>
      <c r="G18" s="54">
        <v>1</v>
      </c>
      <c r="H18" s="72" t="s">
        <v>122</v>
      </c>
      <c r="I18" s="72" t="s">
        <v>223</v>
      </c>
      <c r="J18" s="72" t="s">
        <v>2450</v>
      </c>
      <c r="K18" s="67" t="s">
        <v>11</v>
      </c>
      <c r="L18" s="70" t="s">
        <v>162</v>
      </c>
      <c r="M18" s="70" t="s">
        <v>128</v>
      </c>
      <c r="N18" s="57" t="s">
        <v>14</v>
      </c>
      <c r="O18" s="5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</row>
    <row r="19" spans="1:29" s="8" customFormat="1" ht="29.25" customHeight="1">
      <c r="A19" s="181">
        <v>18</v>
      </c>
      <c r="B19" s="52" t="s">
        <v>3925</v>
      </c>
      <c r="C19" s="53" t="s">
        <v>1749</v>
      </c>
      <c r="D19" s="53"/>
      <c r="E19" s="53" t="s">
        <v>3937</v>
      </c>
      <c r="F19" s="71">
        <v>1</v>
      </c>
      <c r="G19" s="71">
        <v>1</v>
      </c>
      <c r="H19" s="58" t="s">
        <v>446</v>
      </c>
      <c r="I19" s="58" t="s">
        <v>2884</v>
      </c>
      <c r="J19" s="58" t="s">
        <v>2885</v>
      </c>
      <c r="K19" s="59" t="s">
        <v>11</v>
      </c>
      <c r="L19" s="59" t="s">
        <v>447</v>
      </c>
      <c r="M19" s="59" t="s">
        <v>448</v>
      </c>
      <c r="N19" s="57" t="s">
        <v>449</v>
      </c>
      <c r="O19" s="5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</row>
    <row r="20" spans="1:29" s="8" customFormat="1" ht="29.25" customHeight="1">
      <c r="A20" s="181">
        <v>19</v>
      </c>
      <c r="B20" s="52" t="s">
        <v>3925</v>
      </c>
      <c r="C20" s="53" t="s">
        <v>1749</v>
      </c>
      <c r="D20" s="53"/>
      <c r="E20" s="53" t="s">
        <v>3937</v>
      </c>
      <c r="F20" s="54">
        <v>2</v>
      </c>
      <c r="G20" s="54">
        <v>2</v>
      </c>
      <c r="H20" s="79" t="s">
        <v>23</v>
      </c>
      <c r="I20" s="79" t="s">
        <v>224</v>
      </c>
      <c r="J20" s="79" t="s">
        <v>229</v>
      </c>
      <c r="K20" s="80" t="s">
        <v>11</v>
      </c>
      <c r="L20" s="70" t="s">
        <v>437</v>
      </c>
      <c r="M20" s="80" t="s">
        <v>2886</v>
      </c>
      <c r="N20" s="57" t="s">
        <v>3002</v>
      </c>
      <c r="O20" s="5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</row>
    <row r="21" spans="1:29" s="8" customFormat="1" ht="29.25" customHeight="1">
      <c r="A21" s="181">
        <v>20</v>
      </c>
      <c r="B21" s="52" t="s">
        <v>3925</v>
      </c>
      <c r="C21" s="53" t="s">
        <v>1749</v>
      </c>
      <c r="D21" s="53"/>
      <c r="E21" s="53" t="s">
        <v>3937</v>
      </c>
      <c r="F21" s="59">
        <v>1</v>
      </c>
      <c r="G21" s="59">
        <v>1</v>
      </c>
      <c r="H21" s="72" t="s">
        <v>2887</v>
      </c>
      <c r="I21" s="72" t="s">
        <v>432</v>
      </c>
      <c r="J21" s="72" t="s">
        <v>225</v>
      </c>
      <c r="K21" s="67" t="s">
        <v>11</v>
      </c>
      <c r="L21" s="70">
        <v>989266386</v>
      </c>
      <c r="M21" s="70" t="s">
        <v>2888</v>
      </c>
      <c r="N21" s="69" t="s">
        <v>3771</v>
      </c>
      <c r="O21" s="5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</row>
    <row r="22" spans="1:29" s="8" customFormat="1" ht="29.25" customHeight="1">
      <c r="A22" s="181">
        <v>21</v>
      </c>
      <c r="B22" s="52" t="s">
        <v>3925</v>
      </c>
      <c r="C22" s="53" t="s">
        <v>1749</v>
      </c>
      <c r="D22" s="53"/>
      <c r="E22" s="53" t="s">
        <v>3937</v>
      </c>
      <c r="F22" s="71">
        <v>2</v>
      </c>
      <c r="G22" s="71">
        <v>1</v>
      </c>
      <c r="H22" s="58" t="s">
        <v>3848</v>
      </c>
      <c r="I22" s="72" t="s">
        <v>2879</v>
      </c>
      <c r="J22" s="58" t="s">
        <v>256</v>
      </c>
      <c r="K22" s="59" t="s">
        <v>11</v>
      </c>
      <c r="L22" s="70" t="s">
        <v>257</v>
      </c>
      <c r="M22" s="70" t="s">
        <v>135</v>
      </c>
      <c r="N22" s="58" t="s">
        <v>31</v>
      </c>
      <c r="O22" s="5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</row>
    <row r="23" spans="1:29" s="8" customFormat="1" ht="29.25" customHeight="1">
      <c r="A23" s="181">
        <v>22</v>
      </c>
      <c r="B23" s="52" t="s">
        <v>3925</v>
      </c>
      <c r="C23" s="53" t="s">
        <v>1749</v>
      </c>
      <c r="D23" s="53"/>
      <c r="E23" s="53" t="s">
        <v>3937</v>
      </c>
      <c r="F23" s="75">
        <v>1</v>
      </c>
      <c r="G23" s="75">
        <v>1</v>
      </c>
      <c r="H23" s="58" t="s">
        <v>3849</v>
      </c>
      <c r="I23" s="58" t="s">
        <v>226</v>
      </c>
      <c r="J23" s="58" t="s">
        <v>2889</v>
      </c>
      <c r="K23" s="59" t="s">
        <v>11</v>
      </c>
      <c r="L23" s="70" t="s">
        <v>2890</v>
      </c>
      <c r="M23" s="70" t="s">
        <v>130</v>
      </c>
      <c r="N23" s="57" t="s">
        <v>24</v>
      </c>
      <c r="O23" s="5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</row>
    <row r="24" spans="1:29" s="8" customFormat="1" ht="29.25" customHeight="1">
      <c r="A24" s="181">
        <v>23</v>
      </c>
      <c r="B24" s="52" t="s">
        <v>3925</v>
      </c>
      <c r="C24" s="53" t="s">
        <v>1749</v>
      </c>
      <c r="D24" s="53"/>
      <c r="E24" s="53" t="s">
        <v>3937</v>
      </c>
      <c r="F24" s="54">
        <v>4</v>
      </c>
      <c r="G24" s="54">
        <v>3</v>
      </c>
      <c r="H24" s="72" t="s">
        <v>3850</v>
      </c>
      <c r="I24" s="72" t="s">
        <v>226</v>
      </c>
      <c r="J24" s="72" t="s">
        <v>227</v>
      </c>
      <c r="K24" s="67" t="s">
        <v>11</v>
      </c>
      <c r="L24" s="70" t="s">
        <v>2891</v>
      </c>
      <c r="M24" s="70" t="s">
        <v>130</v>
      </c>
      <c r="N24" s="57" t="s">
        <v>24</v>
      </c>
      <c r="O24" s="5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</row>
    <row r="25" spans="1:29" s="8" customFormat="1" ht="29.25" customHeight="1">
      <c r="A25" s="181">
        <v>24</v>
      </c>
      <c r="B25" s="52" t="s">
        <v>3925</v>
      </c>
      <c r="C25" s="53" t="s">
        <v>1749</v>
      </c>
      <c r="D25" s="53"/>
      <c r="E25" s="53" t="s">
        <v>3937</v>
      </c>
      <c r="F25" s="54">
        <v>2</v>
      </c>
      <c r="G25" s="54">
        <v>1</v>
      </c>
      <c r="H25" s="74" t="s">
        <v>126</v>
      </c>
      <c r="I25" s="74" t="s">
        <v>433</v>
      </c>
      <c r="J25" s="74" t="s">
        <v>2451</v>
      </c>
      <c r="K25" s="67" t="s">
        <v>11</v>
      </c>
      <c r="L25" s="63" t="s">
        <v>131</v>
      </c>
      <c r="M25" s="64" t="s">
        <v>25</v>
      </c>
      <c r="N25" s="69" t="s">
        <v>139</v>
      </c>
      <c r="O25" s="5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</row>
    <row r="26" spans="1:29" s="8" customFormat="1" ht="29.25" customHeight="1">
      <c r="A26" s="181">
        <v>25</v>
      </c>
      <c r="B26" s="52" t="s">
        <v>3925</v>
      </c>
      <c r="C26" s="53" t="s">
        <v>1749</v>
      </c>
      <c r="D26" s="53"/>
      <c r="E26" s="53" t="s">
        <v>3937</v>
      </c>
      <c r="F26" s="54">
        <v>2</v>
      </c>
      <c r="G26" s="54">
        <v>1</v>
      </c>
      <c r="H26" s="58" t="s">
        <v>26</v>
      </c>
      <c r="I26" s="62" t="s">
        <v>127</v>
      </c>
      <c r="J26" s="58" t="s">
        <v>228</v>
      </c>
      <c r="K26" s="59" t="s">
        <v>11</v>
      </c>
      <c r="L26" s="59" t="s">
        <v>438</v>
      </c>
      <c r="M26" s="59" t="s">
        <v>27</v>
      </c>
      <c r="N26" s="69" t="s">
        <v>132</v>
      </c>
      <c r="O26" s="5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</row>
    <row r="27" spans="1:29" s="8" customFormat="1" ht="29.25" customHeight="1">
      <c r="A27" s="181">
        <v>26</v>
      </c>
      <c r="B27" s="52" t="s">
        <v>3925</v>
      </c>
      <c r="C27" s="53" t="s">
        <v>1749</v>
      </c>
      <c r="D27" s="53"/>
      <c r="E27" s="53" t="s">
        <v>3937</v>
      </c>
      <c r="F27" s="65">
        <v>4</v>
      </c>
      <c r="G27" s="65">
        <v>2</v>
      </c>
      <c r="H27" s="72" t="s">
        <v>2892</v>
      </c>
      <c r="I27" s="72" t="s">
        <v>50</v>
      </c>
      <c r="J27" s="72" t="s">
        <v>232</v>
      </c>
      <c r="K27" s="67" t="s">
        <v>11</v>
      </c>
      <c r="L27" s="70" t="s">
        <v>2893</v>
      </c>
      <c r="M27" s="70" t="s">
        <v>2894</v>
      </c>
      <c r="N27" s="69" t="s">
        <v>3772</v>
      </c>
      <c r="O27" s="5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</row>
    <row r="28" spans="1:29" s="8" customFormat="1" ht="29.25" customHeight="1">
      <c r="A28" s="181">
        <v>27</v>
      </c>
      <c r="B28" s="52" t="s">
        <v>3925</v>
      </c>
      <c r="C28" s="53" t="s">
        <v>1749</v>
      </c>
      <c r="D28" s="53"/>
      <c r="E28" s="53" t="s">
        <v>3937</v>
      </c>
      <c r="F28" s="71">
        <v>7</v>
      </c>
      <c r="G28" s="71">
        <v>3</v>
      </c>
      <c r="H28" s="58" t="s">
        <v>258</v>
      </c>
      <c r="I28" s="81" t="s">
        <v>2895</v>
      </c>
      <c r="J28" s="58" t="s">
        <v>259</v>
      </c>
      <c r="K28" s="59" t="s">
        <v>11</v>
      </c>
      <c r="L28" s="59" t="s">
        <v>2896</v>
      </c>
      <c r="M28" s="70" t="s">
        <v>2897</v>
      </c>
      <c r="N28" s="57" t="s">
        <v>585</v>
      </c>
      <c r="O28" s="5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</row>
    <row r="29" spans="1:29" s="8" customFormat="1" ht="29.25" customHeight="1">
      <c r="A29" s="181">
        <v>28</v>
      </c>
      <c r="B29" s="52" t="s">
        <v>3925</v>
      </c>
      <c r="C29" s="53" t="s">
        <v>1749</v>
      </c>
      <c r="D29" s="53"/>
      <c r="E29" s="53" t="s">
        <v>3937</v>
      </c>
      <c r="F29" s="54">
        <v>8</v>
      </c>
      <c r="G29" s="54">
        <v>5</v>
      </c>
      <c r="H29" s="55" t="s">
        <v>32</v>
      </c>
      <c r="I29" s="55" t="s">
        <v>431</v>
      </c>
      <c r="J29" s="55" t="s">
        <v>233</v>
      </c>
      <c r="K29" s="56" t="s">
        <v>11</v>
      </c>
      <c r="L29" s="56" t="s">
        <v>434</v>
      </c>
      <c r="M29" s="70" t="s">
        <v>2898</v>
      </c>
      <c r="N29" s="57" t="s">
        <v>3773</v>
      </c>
      <c r="O29" s="5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</row>
    <row r="30" spans="1:29" s="8" customFormat="1" ht="29.25" customHeight="1">
      <c r="A30" s="181">
        <v>29</v>
      </c>
      <c r="B30" s="52" t="s">
        <v>3925</v>
      </c>
      <c r="C30" s="53" t="s">
        <v>1749</v>
      </c>
      <c r="D30" s="53"/>
      <c r="E30" s="53" t="s">
        <v>3937</v>
      </c>
      <c r="F30" s="54">
        <v>1</v>
      </c>
      <c r="G30" s="54">
        <v>0</v>
      </c>
      <c r="H30" s="55" t="s">
        <v>442</v>
      </c>
      <c r="I30" s="55" t="s">
        <v>2879</v>
      </c>
      <c r="J30" s="55" t="s">
        <v>2899</v>
      </c>
      <c r="K30" s="56" t="s">
        <v>11</v>
      </c>
      <c r="L30" s="56" t="s">
        <v>2900</v>
      </c>
      <c r="M30" s="70" t="s">
        <v>135</v>
      </c>
      <c r="N30" s="69" t="s">
        <v>31</v>
      </c>
      <c r="O30" s="5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</row>
    <row r="31" spans="1:29" s="8" customFormat="1" ht="29.25" customHeight="1">
      <c r="A31" s="181">
        <v>30</v>
      </c>
      <c r="B31" s="52" t="s">
        <v>3925</v>
      </c>
      <c r="C31" s="53" t="s">
        <v>1749</v>
      </c>
      <c r="D31" s="53"/>
      <c r="E31" s="53" t="s">
        <v>3937</v>
      </c>
      <c r="F31" s="65">
        <v>1</v>
      </c>
      <c r="G31" s="65">
        <v>1</v>
      </c>
      <c r="H31" s="72" t="s">
        <v>133</v>
      </c>
      <c r="I31" s="72" t="s">
        <v>2901</v>
      </c>
      <c r="J31" s="72" t="s">
        <v>234</v>
      </c>
      <c r="K31" s="67" t="s">
        <v>11</v>
      </c>
      <c r="L31" s="70" t="s">
        <v>2902</v>
      </c>
      <c r="M31" s="70" t="s">
        <v>240</v>
      </c>
      <c r="N31" s="57" t="s">
        <v>241</v>
      </c>
      <c r="O31" s="5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</row>
    <row r="32" spans="1:29" s="8" customFormat="1" ht="29.25" customHeight="1">
      <c r="A32" s="181">
        <v>31</v>
      </c>
      <c r="B32" s="52" t="s">
        <v>3925</v>
      </c>
      <c r="C32" s="53" t="s">
        <v>1749</v>
      </c>
      <c r="D32" s="53"/>
      <c r="E32" s="53" t="s">
        <v>3937</v>
      </c>
      <c r="F32" s="71">
        <v>2</v>
      </c>
      <c r="G32" s="71">
        <v>1</v>
      </c>
      <c r="H32" s="72" t="s">
        <v>3851</v>
      </c>
      <c r="I32" s="55" t="s">
        <v>2879</v>
      </c>
      <c r="J32" s="72" t="s">
        <v>436</v>
      </c>
      <c r="K32" s="67" t="s">
        <v>11</v>
      </c>
      <c r="L32" s="70" t="s">
        <v>260</v>
      </c>
      <c r="M32" s="70" t="s">
        <v>135</v>
      </c>
      <c r="N32" s="69" t="s">
        <v>31</v>
      </c>
      <c r="O32" s="5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</row>
    <row r="33" spans="1:29" s="8" customFormat="1" ht="29.25" customHeight="1">
      <c r="A33" s="181">
        <v>32</v>
      </c>
      <c r="B33" s="52" t="s">
        <v>3925</v>
      </c>
      <c r="C33" s="53" t="s">
        <v>1749</v>
      </c>
      <c r="D33" s="53"/>
      <c r="E33" s="53" t="s">
        <v>3937</v>
      </c>
      <c r="F33" s="71">
        <v>2</v>
      </c>
      <c r="G33" s="71">
        <v>2</v>
      </c>
      <c r="H33" s="72" t="s">
        <v>499</v>
      </c>
      <c r="I33" s="72" t="s">
        <v>2868</v>
      </c>
      <c r="J33" s="72" t="s">
        <v>2903</v>
      </c>
      <c r="K33" s="67" t="s">
        <v>11</v>
      </c>
      <c r="L33" s="70" t="s">
        <v>501</v>
      </c>
      <c r="M33" s="70" t="s">
        <v>2904</v>
      </c>
      <c r="N33" s="69" t="s">
        <v>3774</v>
      </c>
      <c r="O33" s="5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</row>
    <row r="34" spans="1:29" s="8" customFormat="1" ht="29.25" customHeight="1">
      <c r="A34" s="181">
        <v>33</v>
      </c>
      <c r="B34" s="52" t="s">
        <v>3925</v>
      </c>
      <c r="C34" s="53" t="s">
        <v>1749</v>
      </c>
      <c r="D34" s="53"/>
      <c r="E34" s="53" t="s">
        <v>3937</v>
      </c>
      <c r="F34" s="59">
        <v>1</v>
      </c>
      <c r="G34" s="59">
        <v>1</v>
      </c>
      <c r="H34" s="82" t="s">
        <v>2905</v>
      </c>
      <c r="I34" s="83" t="s">
        <v>2097</v>
      </c>
      <c r="J34" s="84" t="s">
        <v>2098</v>
      </c>
      <c r="K34" s="67" t="s">
        <v>11</v>
      </c>
      <c r="L34" s="78" t="s">
        <v>2099</v>
      </c>
      <c r="M34" s="78" t="s">
        <v>2906</v>
      </c>
      <c r="N34" s="69" t="s">
        <v>3775</v>
      </c>
      <c r="O34" s="5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</row>
    <row r="35" spans="1:29" s="8" customFormat="1" ht="29.25" customHeight="1">
      <c r="A35" s="181">
        <v>34</v>
      </c>
      <c r="B35" s="52" t="s">
        <v>3925</v>
      </c>
      <c r="C35" s="53" t="s">
        <v>1749</v>
      </c>
      <c r="D35" s="53"/>
      <c r="E35" s="53" t="s">
        <v>3937</v>
      </c>
      <c r="F35" s="59">
        <v>2</v>
      </c>
      <c r="G35" s="59">
        <v>1</v>
      </c>
      <c r="H35" s="82" t="s">
        <v>3792</v>
      </c>
      <c r="I35" s="83" t="s">
        <v>3787</v>
      </c>
      <c r="J35" s="84" t="s">
        <v>3793</v>
      </c>
      <c r="K35" s="67" t="s">
        <v>11</v>
      </c>
      <c r="L35" s="78"/>
      <c r="M35" s="78" t="s">
        <v>3794</v>
      </c>
      <c r="N35" s="69"/>
      <c r="O35" s="5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</row>
    <row r="36" spans="1:29" s="8" customFormat="1" ht="29.25" customHeight="1">
      <c r="A36" s="181">
        <v>35</v>
      </c>
      <c r="B36" s="52" t="s">
        <v>3925</v>
      </c>
      <c r="C36" s="53" t="s">
        <v>1749</v>
      </c>
      <c r="D36" s="53"/>
      <c r="E36" s="53" t="s">
        <v>3937</v>
      </c>
      <c r="F36" s="65">
        <v>1</v>
      </c>
      <c r="G36" s="65">
        <v>1</v>
      </c>
      <c r="H36" s="82" t="s">
        <v>3852</v>
      </c>
      <c r="I36" s="82"/>
      <c r="J36" s="72"/>
      <c r="K36" s="78"/>
      <c r="L36" s="78"/>
      <c r="M36" s="78"/>
      <c r="N36" s="57"/>
      <c r="O36" s="5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</row>
    <row r="37" spans="1:29" s="8" customFormat="1" ht="29.25" customHeight="1">
      <c r="A37" s="181">
        <v>36</v>
      </c>
      <c r="B37" s="52" t="s">
        <v>3925</v>
      </c>
      <c r="C37" s="53" t="s">
        <v>1749</v>
      </c>
      <c r="D37" s="53"/>
      <c r="E37" s="53" t="s">
        <v>3937</v>
      </c>
      <c r="F37" s="65">
        <v>0</v>
      </c>
      <c r="G37" s="65">
        <v>1</v>
      </c>
      <c r="H37" s="82" t="s">
        <v>3853</v>
      </c>
      <c r="I37" s="82"/>
      <c r="J37" s="72"/>
      <c r="K37" s="78"/>
      <c r="L37" s="78"/>
      <c r="M37" s="78"/>
      <c r="N37" s="57"/>
      <c r="O37" s="5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</row>
    <row r="38" spans="1:29" s="8" customFormat="1" ht="29.25" customHeight="1">
      <c r="A38" s="181">
        <v>37</v>
      </c>
      <c r="B38" s="52" t="s">
        <v>3925</v>
      </c>
      <c r="C38" s="85" t="s">
        <v>1749</v>
      </c>
      <c r="D38" s="53"/>
      <c r="E38" s="53" t="s">
        <v>3937</v>
      </c>
      <c r="F38" s="86">
        <v>2</v>
      </c>
      <c r="G38" s="86">
        <v>2</v>
      </c>
      <c r="H38" s="62" t="s">
        <v>1053</v>
      </c>
      <c r="I38" s="83" t="s">
        <v>1054</v>
      </c>
      <c r="J38" s="87"/>
      <c r="K38" s="78" t="s">
        <v>11</v>
      </c>
      <c r="L38" s="88"/>
      <c r="M38" s="88"/>
      <c r="N38" s="69"/>
      <c r="O38" s="5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</row>
    <row r="39" spans="1:29" s="8" customFormat="1" ht="29.25" customHeight="1">
      <c r="A39" s="181">
        <v>38</v>
      </c>
      <c r="B39" s="52" t="s">
        <v>3926</v>
      </c>
      <c r="C39" s="53" t="s">
        <v>2191</v>
      </c>
      <c r="D39" s="53"/>
      <c r="E39" s="53" t="s">
        <v>3937</v>
      </c>
      <c r="F39" s="89">
        <v>2</v>
      </c>
      <c r="G39" s="89">
        <v>1</v>
      </c>
      <c r="H39" s="84" t="s">
        <v>1759</v>
      </c>
      <c r="I39" s="84" t="s">
        <v>598</v>
      </c>
      <c r="J39" s="84" t="s">
        <v>1418</v>
      </c>
      <c r="K39" s="67" t="s">
        <v>1356</v>
      </c>
      <c r="L39" s="70" t="s">
        <v>1419</v>
      </c>
      <c r="M39" s="70" t="s">
        <v>2604</v>
      </c>
      <c r="N39" s="90" t="s">
        <v>2605</v>
      </c>
      <c r="O39" s="5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</row>
    <row r="40" spans="1:29" s="8" customFormat="1" ht="29.25" customHeight="1">
      <c r="A40" s="181">
        <v>39</v>
      </c>
      <c r="B40" s="52" t="s">
        <v>3926</v>
      </c>
      <c r="C40" s="53" t="s">
        <v>2191</v>
      </c>
      <c r="D40" s="53"/>
      <c r="E40" s="53" t="s">
        <v>3937</v>
      </c>
      <c r="F40" s="89">
        <v>1</v>
      </c>
      <c r="G40" s="89">
        <v>1</v>
      </c>
      <c r="H40" s="84" t="s">
        <v>1363</v>
      </c>
      <c r="I40" s="83" t="s">
        <v>1364</v>
      </c>
      <c r="J40" s="84" t="s">
        <v>1365</v>
      </c>
      <c r="K40" s="67" t="s">
        <v>1356</v>
      </c>
      <c r="L40" s="70" t="s">
        <v>1366</v>
      </c>
      <c r="M40" s="68" t="s">
        <v>2085</v>
      </c>
      <c r="N40" s="69" t="s">
        <v>2086</v>
      </c>
      <c r="O40" s="5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</row>
    <row r="41" spans="1:29" s="8" customFormat="1" ht="29.25" customHeight="1">
      <c r="A41" s="181">
        <v>40</v>
      </c>
      <c r="B41" s="52" t="s">
        <v>3926</v>
      </c>
      <c r="C41" s="53" t="s">
        <v>2191</v>
      </c>
      <c r="D41" s="53"/>
      <c r="E41" s="53" t="s">
        <v>3937</v>
      </c>
      <c r="F41" s="89">
        <v>2</v>
      </c>
      <c r="G41" s="89">
        <v>2</v>
      </c>
      <c r="H41" s="84" t="s">
        <v>3868</v>
      </c>
      <c r="I41" s="91" t="s">
        <v>30</v>
      </c>
      <c r="J41" s="84" t="s">
        <v>1371</v>
      </c>
      <c r="K41" s="67" t="s">
        <v>117</v>
      </c>
      <c r="L41" s="70" t="s">
        <v>1372</v>
      </c>
      <c r="M41" s="68" t="s">
        <v>1373</v>
      </c>
      <c r="N41" s="69" t="s">
        <v>1374</v>
      </c>
      <c r="O41" s="5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</row>
    <row r="42" spans="1:29" s="8" customFormat="1" ht="29.25" customHeight="1">
      <c r="A42" s="181">
        <v>41</v>
      </c>
      <c r="B42" s="52" t="s">
        <v>3926</v>
      </c>
      <c r="C42" s="53" t="s">
        <v>2191</v>
      </c>
      <c r="D42" s="53"/>
      <c r="E42" s="53" t="s">
        <v>3937</v>
      </c>
      <c r="F42" s="89">
        <v>3</v>
      </c>
      <c r="G42" s="89">
        <v>2</v>
      </c>
      <c r="H42" s="84" t="s">
        <v>1375</v>
      </c>
      <c r="I42" s="84" t="s">
        <v>1376</v>
      </c>
      <c r="J42" s="84" t="s">
        <v>1377</v>
      </c>
      <c r="K42" s="67" t="s">
        <v>1356</v>
      </c>
      <c r="L42" s="70" t="s">
        <v>2589</v>
      </c>
      <c r="M42" s="70" t="s">
        <v>1378</v>
      </c>
      <c r="N42" s="69" t="s">
        <v>2133</v>
      </c>
      <c r="O42" s="5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</row>
    <row r="43" spans="1:29" s="8" customFormat="1" ht="29.25" customHeight="1">
      <c r="A43" s="181">
        <v>42</v>
      </c>
      <c r="B43" s="52" t="s">
        <v>3926</v>
      </c>
      <c r="C43" s="53" t="s">
        <v>2191</v>
      </c>
      <c r="D43" s="53"/>
      <c r="E43" s="53" t="s">
        <v>3937</v>
      </c>
      <c r="F43" s="89">
        <v>2</v>
      </c>
      <c r="G43" s="89">
        <v>1</v>
      </c>
      <c r="H43" s="84" t="s">
        <v>1379</v>
      </c>
      <c r="I43" s="84" t="s">
        <v>1380</v>
      </c>
      <c r="J43" s="84" t="s">
        <v>1381</v>
      </c>
      <c r="K43" s="67" t="s">
        <v>1356</v>
      </c>
      <c r="L43" s="70" t="s">
        <v>1382</v>
      </c>
      <c r="M43" s="70" t="s">
        <v>2134</v>
      </c>
      <c r="N43" s="69" t="s">
        <v>2135</v>
      </c>
      <c r="O43" s="5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</row>
    <row r="44" spans="1:29" s="8" customFormat="1" ht="29.25" customHeight="1">
      <c r="A44" s="181">
        <v>43</v>
      </c>
      <c r="B44" s="52" t="s">
        <v>3926</v>
      </c>
      <c r="C44" s="53" t="s">
        <v>2191</v>
      </c>
      <c r="D44" s="53"/>
      <c r="E44" s="53" t="s">
        <v>3937</v>
      </c>
      <c r="F44" s="89">
        <v>2</v>
      </c>
      <c r="G44" s="89">
        <v>2</v>
      </c>
      <c r="H44" s="84" t="s">
        <v>1393</v>
      </c>
      <c r="I44" s="84" t="s">
        <v>1888</v>
      </c>
      <c r="J44" s="84" t="s">
        <v>1394</v>
      </c>
      <c r="K44" s="67" t="s">
        <v>1356</v>
      </c>
      <c r="L44" s="70" t="s">
        <v>2230</v>
      </c>
      <c r="M44" s="70" t="s">
        <v>1395</v>
      </c>
      <c r="N44" s="69" t="s">
        <v>1396</v>
      </c>
      <c r="O44" s="5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</row>
    <row r="45" spans="1:29" s="8" customFormat="1" ht="29.25" customHeight="1">
      <c r="A45" s="181">
        <v>44</v>
      </c>
      <c r="B45" s="52" t="s">
        <v>3926</v>
      </c>
      <c r="C45" s="53" t="s">
        <v>2191</v>
      </c>
      <c r="D45" s="53"/>
      <c r="E45" s="53" t="s">
        <v>3937</v>
      </c>
      <c r="F45" s="59">
        <v>1</v>
      </c>
      <c r="G45" s="59">
        <v>1</v>
      </c>
      <c r="H45" s="84" t="s">
        <v>1412</v>
      </c>
      <c r="I45" s="84" t="s">
        <v>1413</v>
      </c>
      <c r="J45" s="84" t="s">
        <v>1414</v>
      </c>
      <c r="K45" s="67" t="s">
        <v>1356</v>
      </c>
      <c r="L45" s="70" t="s">
        <v>1415</v>
      </c>
      <c r="M45" s="70" t="s">
        <v>1416</v>
      </c>
      <c r="N45" s="69" t="s">
        <v>1417</v>
      </c>
      <c r="O45" s="5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</row>
    <row r="46" spans="1:29" s="8" customFormat="1" ht="29.25" customHeight="1">
      <c r="A46" s="181">
        <v>46</v>
      </c>
      <c r="B46" s="52" t="s">
        <v>3926</v>
      </c>
      <c r="C46" s="53" t="s">
        <v>2191</v>
      </c>
      <c r="D46" s="53"/>
      <c r="E46" s="53" t="s">
        <v>3937</v>
      </c>
      <c r="F46" s="59">
        <v>4</v>
      </c>
      <c r="G46" s="59">
        <v>2</v>
      </c>
      <c r="H46" s="84" t="s">
        <v>1430</v>
      </c>
      <c r="I46" s="84" t="s">
        <v>2229</v>
      </c>
      <c r="J46" s="92" t="s">
        <v>1431</v>
      </c>
      <c r="K46" s="67" t="s">
        <v>1356</v>
      </c>
      <c r="L46" s="63" t="s">
        <v>2241</v>
      </c>
      <c r="M46" s="64" t="s">
        <v>1432</v>
      </c>
      <c r="N46" s="69" t="s">
        <v>1433</v>
      </c>
      <c r="O46" s="5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</row>
    <row r="47" spans="1:29" s="8" customFormat="1" ht="29.25" customHeight="1">
      <c r="A47" s="181">
        <v>47</v>
      </c>
      <c r="B47" s="52" t="s">
        <v>3926</v>
      </c>
      <c r="C47" s="53" t="s">
        <v>2191</v>
      </c>
      <c r="D47" s="53"/>
      <c r="E47" s="53" t="s">
        <v>3937</v>
      </c>
      <c r="F47" s="59">
        <v>2</v>
      </c>
      <c r="G47" s="59">
        <v>2</v>
      </c>
      <c r="H47" s="84" t="s">
        <v>1434</v>
      </c>
      <c r="I47" s="84" t="s">
        <v>1435</v>
      </c>
      <c r="J47" s="92" t="s">
        <v>1436</v>
      </c>
      <c r="K47" s="67" t="s">
        <v>117</v>
      </c>
      <c r="L47" s="63" t="s">
        <v>2242</v>
      </c>
      <c r="M47" s="70" t="s">
        <v>1437</v>
      </c>
      <c r="N47" s="69" t="s">
        <v>1438</v>
      </c>
      <c r="O47" s="5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</row>
    <row r="48" spans="1:29" s="8" customFormat="1" ht="29.25" customHeight="1">
      <c r="A48" s="181">
        <v>48</v>
      </c>
      <c r="B48" s="52" t="s">
        <v>3926</v>
      </c>
      <c r="C48" s="53" t="s">
        <v>2191</v>
      </c>
      <c r="D48" s="53"/>
      <c r="E48" s="53" t="s">
        <v>3937</v>
      </c>
      <c r="F48" s="59">
        <v>6</v>
      </c>
      <c r="G48" s="59">
        <v>3</v>
      </c>
      <c r="H48" s="84" t="s">
        <v>1453</v>
      </c>
      <c r="I48" s="84" t="s">
        <v>834</v>
      </c>
      <c r="J48" s="92" t="s">
        <v>1454</v>
      </c>
      <c r="K48" s="67" t="s">
        <v>1356</v>
      </c>
      <c r="L48" s="70" t="s">
        <v>1455</v>
      </c>
      <c r="M48" s="70" t="s">
        <v>1456</v>
      </c>
      <c r="N48" s="69" t="s">
        <v>1457</v>
      </c>
      <c r="O48" s="5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</row>
    <row r="49" spans="1:29" s="8" customFormat="1" ht="29.25" customHeight="1">
      <c r="A49" s="181">
        <v>49</v>
      </c>
      <c r="B49" s="52" t="s">
        <v>3926</v>
      </c>
      <c r="C49" s="53" t="s">
        <v>2191</v>
      </c>
      <c r="D49" s="53"/>
      <c r="E49" s="53" t="s">
        <v>3937</v>
      </c>
      <c r="F49" s="59">
        <v>2</v>
      </c>
      <c r="G49" s="59">
        <v>1</v>
      </c>
      <c r="H49" s="84" t="s">
        <v>1458</v>
      </c>
      <c r="I49" s="84" t="s">
        <v>834</v>
      </c>
      <c r="J49" s="92" t="s">
        <v>1459</v>
      </c>
      <c r="K49" s="67" t="s">
        <v>1356</v>
      </c>
      <c r="L49" s="70" t="s">
        <v>1460</v>
      </c>
      <c r="M49" s="70" t="s">
        <v>1456</v>
      </c>
      <c r="N49" s="69" t="s">
        <v>1461</v>
      </c>
      <c r="O49" s="5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</row>
    <row r="50" spans="1:29" s="8" customFormat="1" ht="29.25" customHeight="1">
      <c r="A50" s="181">
        <v>50</v>
      </c>
      <c r="B50" s="52" t="s">
        <v>3926</v>
      </c>
      <c r="C50" s="53" t="s">
        <v>2191</v>
      </c>
      <c r="D50" s="53"/>
      <c r="E50" s="53" t="s">
        <v>3937</v>
      </c>
      <c r="F50" s="65">
        <v>1</v>
      </c>
      <c r="G50" s="65">
        <v>1</v>
      </c>
      <c r="H50" s="93" t="s">
        <v>2527</v>
      </c>
      <c r="I50" s="84" t="s">
        <v>953</v>
      </c>
      <c r="J50" s="58" t="s">
        <v>2528</v>
      </c>
      <c r="K50" s="65" t="s">
        <v>117</v>
      </c>
      <c r="L50" s="65" t="s">
        <v>2529</v>
      </c>
      <c r="M50" s="59" t="s">
        <v>2580</v>
      </c>
      <c r="N50" s="93" t="s">
        <v>954</v>
      </c>
      <c r="O50" s="5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</row>
    <row r="51" spans="1:29" s="8" customFormat="1" ht="29.25" customHeight="1">
      <c r="A51" s="181">
        <v>51</v>
      </c>
      <c r="B51" s="52" t="s">
        <v>3926</v>
      </c>
      <c r="C51" s="53" t="s">
        <v>2191</v>
      </c>
      <c r="D51" s="53"/>
      <c r="E51" s="53" t="s">
        <v>3937</v>
      </c>
      <c r="F51" s="94">
        <v>7</v>
      </c>
      <c r="G51" s="94">
        <v>2</v>
      </c>
      <c r="H51" s="62" t="s">
        <v>1225</v>
      </c>
      <c r="I51" s="95" t="s">
        <v>517</v>
      </c>
      <c r="J51" s="96" t="s">
        <v>1226</v>
      </c>
      <c r="K51" s="97" t="s">
        <v>28</v>
      </c>
      <c r="L51" s="70" t="s">
        <v>1227</v>
      </c>
      <c r="M51" s="70" t="s">
        <v>2641</v>
      </c>
      <c r="N51" s="69" t="s">
        <v>519</v>
      </c>
      <c r="O51" s="5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</row>
    <row r="52" spans="1:29" s="8" customFormat="1" ht="29.25" customHeight="1">
      <c r="A52" s="181">
        <v>52</v>
      </c>
      <c r="B52" s="52" t="s">
        <v>3926</v>
      </c>
      <c r="C52" s="53" t="s">
        <v>2191</v>
      </c>
      <c r="D52" s="53"/>
      <c r="E52" s="53" t="s">
        <v>3937</v>
      </c>
      <c r="F52" s="94">
        <v>1</v>
      </c>
      <c r="G52" s="94">
        <v>1</v>
      </c>
      <c r="H52" s="62" t="s">
        <v>1242</v>
      </c>
      <c r="I52" s="95" t="s">
        <v>1243</v>
      </c>
      <c r="J52" s="96" t="s">
        <v>1244</v>
      </c>
      <c r="K52" s="97" t="s">
        <v>1245</v>
      </c>
      <c r="L52" s="70" t="s">
        <v>1246</v>
      </c>
      <c r="M52" s="70" t="s">
        <v>1247</v>
      </c>
      <c r="N52" s="69" t="s">
        <v>1248</v>
      </c>
      <c r="O52" s="5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</row>
    <row r="53" spans="1:29" s="8" customFormat="1" ht="29.25" customHeight="1">
      <c r="A53" s="181">
        <v>53</v>
      </c>
      <c r="B53" s="52" t="s">
        <v>3926</v>
      </c>
      <c r="C53" s="53" t="s">
        <v>2191</v>
      </c>
      <c r="D53" s="53"/>
      <c r="E53" s="53" t="s">
        <v>3937</v>
      </c>
      <c r="F53" s="94">
        <v>10</v>
      </c>
      <c r="G53" s="94">
        <v>6</v>
      </c>
      <c r="H53" s="62" t="s">
        <v>1249</v>
      </c>
      <c r="I53" s="95" t="s">
        <v>1462</v>
      </c>
      <c r="J53" s="96" t="s">
        <v>1250</v>
      </c>
      <c r="K53" s="97" t="s">
        <v>1245</v>
      </c>
      <c r="L53" s="70" t="s">
        <v>1251</v>
      </c>
      <c r="M53" s="70" t="s">
        <v>1252</v>
      </c>
      <c r="N53" s="69" t="s">
        <v>631</v>
      </c>
      <c r="O53" s="5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</row>
    <row r="54" spans="1:29" s="8" customFormat="1" ht="29.25" customHeight="1">
      <c r="A54" s="181">
        <v>54</v>
      </c>
      <c r="B54" s="52" t="s">
        <v>3926</v>
      </c>
      <c r="C54" s="53" t="s">
        <v>2191</v>
      </c>
      <c r="D54" s="53"/>
      <c r="E54" s="53" t="s">
        <v>3937</v>
      </c>
      <c r="F54" s="94">
        <v>9</v>
      </c>
      <c r="G54" s="94">
        <v>7</v>
      </c>
      <c r="H54" s="62" t="s">
        <v>1254</v>
      </c>
      <c r="I54" s="95" t="s">
        <v>1938</v>
      </c>
      <c r="J54" s="96" t="s">
        <v>1255</v>
      </c>
      <c r="K54" s="97" t="s">
        <v>623</v>
      </c>
      <c r="L54" s="70" t="s">
        <v>1256</v>
      </c>
      <c r="M54" s="70" t="s">
        <v>830</v>
      </c>
      <c r="N54" s="69" t="s">
        <v>637</v>
      </c>
      <c r="O54" s="5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</row>
    <row r="55" spans="1:29" s="8" customFormat="1" ht="29.25" customHeight="1">
      <c r="A55" s="181">
        <v>55</v>
      </c>
      <c r="B55" s="52" t="s">
        <v>3926</v>
      </c>
      <c r="C55" s="53" t="s">
        <v>2191</v>
      </c>
      <c r="D55" s="53"/>
      <c r="E55" s="53" t="s">
        <v>3937</v>
      </c>
      <c r="F55" s="94">
        <v>5</v>
      </c>
      <c r="G55" s="94">
        <v>4</v>
      </c>
      <c r="H55" s="62" t="s">
        <v>1257</v>
      </c>
      <c r="I55" s="95" t="s">
        <v>1939</v>
      </c>
      <c r="J55" s="96" t="s">
        <v>2651</v>
      </c>
      <c r="K55" s="97" t="s">
        <v>28</v>
      </c>
      <c r="L55" s="70">
        <v>997516767</v>
      </c>
      <c r="M55" s="70" t="s">
        <v>1258</v>
      </c>
      <c r="N55" s="69" t="s">
        <v>1259</v>
      </c>
      <c r="O55" s="5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</row>
    <row r="56" spans="1:29" s="8" customFormat="1" ht="29.25" customHeight="1">
      <c r="A56" s="181">
        <v>56</v>
      </c>
      <c r="B56" s="52" t="s">
        <v>3926</v>
      </c>
      <c r="C56" s="53" t="s">
        <v>2191</v>
      </c>
      <c r="D56" s="53"/>
      <c r="E56" s="53" t="s">
        <v>3937</v>
      </c>
      <c r="F56" s="94">
        <v>5</v>
      </c>
      <c r="G56" s="94">
        <v>4</v>
      </c>
      <c r="H56" s="62" t="s">
        <v>1273</v>
      </c>
      <c r="I56" s="95" t="s">
        <v>1274</v>
      </c>
      <c r="J56" s="96" t="s">
        <v>2094</v>
      </c>
      <c r="K56" s="97" t="s">
        <v>623</v>
      </c>
      <c r="L56" s="70" t="s">
        <v>2652</v>
      </c>
      <c r="M56" s="70" t="s">
        <v>1275</v>
      </c>
      <c r="N56" s="69" t="s">
        <v>1276</v>
      </c>
      <c r="O56" s="5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</row>
    <row r="57" spans="1:29" s="8" customFormat="1" ht="29.25" customHeight="1">
      <c r="A57" s="181">
        <v>57</v>
      </c>
      <c r="B57" s="52" t="s">
        <v>3926</v>
      </c>
      <c r="C57" s="53" t="s">
        <v>2191</v>
      </c>
      <c r="D57" s="53"/>
      <c r="E57" s="53" t="s">
        <v>3937</v>
      </c>
      <c r="F57" s="94">
        <v>4</v>
      </c>
      <c r="G57" s="94">
        <v>2</v>
      </c>
      <c r="H57" s="62" t="s">
        <v>1277</v>
      </c>
      <c r="I57" s="95" t="s">
        <v>419</v>
      </c>
      <c r="J57" s="96" t="s">
        <v>1278</v>
      </c>
      <c r="K57" s="97" t="s">
        <v>623</v>
      </c>
      <c r="L57" s="70" t="s">
        <v>1279</v>
      </c>
      <c r="M57" s="70" t="s">
        <v>1280</v>
      </c>
      <c r="N57" s="69" t="s">
        <v>1281</v>
      </c>
      <c r="O57" s="5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</row>
    <row r="58" spans="1:29" s="8" customFormat="1" ht="29.25" customHeight="1">
      <c r="A58" s="181">
        <v>58</v>
      </c>
      <c r="B58" s="52" t="s">
        <v>3926</v>
      </c>
      <c r="C58" s="53" t="s">
        <v>2191</v>
      </c>
      <c r="D58" s="53"/>
      <c r="E58" s="53" t="s">
        <v>3937</v>
      </c>
      <c r="F58" s="94">
        <v>2</v>
      </c>
      <c r="G58" s="94">
        <v>0</v>
      </c>
      <c r="H58" s="62" t="s">
        <v>1282</v>
      </c>
      <c r="I58" s="95" t="s">
        <v>419</v>
      </c>
      <c r="J58" s="96" t="s">
        <v>1283</v>
      </c>
      <c r="K58" s="97" t="s">
        <v>623</v>
      </c>
      <c r="L58" s="70" t="s">
        <v>1284</v>
      </c>
      <c r="M58" s="70" t="s">
        <v>1280</v>
      </c>
      <c r="N58" s="69" t="s">
        <v>1281</v>
      </c>
      <c r="O58" s="5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</row>
    <row r="59" spans="1:29" s="8" customFormat="1" ht="29.25" customHeight="1">
      <c r="A59" s="181">
        <v>59</v>
      </c>
      <c r="B59" s="52" t="s">
        <v>3926</v>
      </c>
      <c r="C59" s="53" t="s">
        <v>2191</v>
      </c>
      <c r="D59" s="53"/>
      <c r="E59" s="53" t="s">
        <v>3937</v>
      </c>
      <c r="F59" s="94">
        <v>1</v>
      </c>
      <c r="G59" s="94">
        <v>1</v>
      </c>
      <c r="H59" s="62" t="s">
        <v>1285</v>
      </c>
      <c r="I59" s="95" t="s">
        <v>1286</v>
      </c>
      <c r="J59" s="96" t="s">
        <v>1287</v>
      </c>
      <c r="K59" s="97" t="s">
        <v>28</v>
      </c>
      <c r="L59" s="70" t="s">
        <v>1288</v>
      </c>
      <c r="M59" s="70" t="s">
        <v>1289</v>
      </c>
      <c r="N59" s="69" t="s">
        <v>1290</v>
      </c>
      <c r="O59" s="5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</row>
    <row r="60" spans="1:29" s="8" customFormat="1" ht="29.25" customHeight="1">
      <c r="A60" s="181">
        <v>60</v>
      </c>
      <c r="B60" s="52" t="s">
        <v>3926</v>
      </c>
      <c r="C60" s="53" t="s">
        <v>2191</v>
      </c>
      <c r="D60" s="53"/>
      <c r="E60" s="53" t="s">
        <v>3937</v>
      </c>
      <c r="F60" s="94">
        <v>1</v>
      </c>
      <c r="G60" s="94">
        <v>1</v>
      </c>
      <c r="H60" s="62" t="s">
        <v>1291</v>
      </c>
      <c r="I60" s="95" t="s">
        <v>856</v>
      </c>
      <c r="J60" s="96" t="s">
        <v>1292</v>
      </c>
      <c r="K60" s="97" t="s">
        <v>28</v>
      </c>
      <c r="L60" s="70" t="s">
        <v>2653</v>
      </c>
      <c r="M60" s="70" t="s">
        <v>1293</v>
      </c>
      <c r="N60" s="69" t="s">
        <v>1294</v>
      </c>
      <c r="O60" s="5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</row>
    <row r="61" spans="1:29" s="8" customFormat="1" ht="29.25" customHeight="1">
      <c r="A61" s="181">
        <v>61</v>
      </c>
      <c r="B61" s="52" t="s">
        <v>3926</v>
      </c>
      <c r="C61" s="53" t="s">
        <v>2191</v>
      </c>
      <c r="D61" s="53"/>
      <c r="E61" s="53" t="s">
        <v>3937</v>
      </c>
      <c r="F61" s="94">
        <v>1</v>
      </c>
      <c r="G61" s="94">
        <v>1</v>
      </c>
      <c r="H61" s="62" t="s">
        <v>1963</v>
      </c>
      <c r="I61" s="95" t="s">
        <v>1942</v>
      </c>
      <c r="J61" s="96" t="s">
        <v>2095</v>
      </c>
      <c r="K61" s="97" t="s">
        <v>28</v>
      </c>
      <c r="L61" s="70" t="s">
        <v>2654</v>
      </c>
      <c r="M61" s="70" t="s">
        <v>1295</v>
      </c>
      <c r="N61" s="69" t="s">
        <v>1296</v>
      </c>
      <c r="O61" s="5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</row>
    <row r="62" spans="1:29" s="8" customFormat="1" ht="29.25" customHeight="1">
      <c r="A62" s="181">
        <v>62</v>
      </c>
      <c r="B62" s="52" t="s">
        <v>3926</v>
      </c>
      <c r="C62" s="53" t="s">
        <v>2191</v>
      </c>
      <c r="D62" s="53"/>
      <c r="E62" s="53" t="s">
        <v>3937</v>
      </c>
      <c r="F62" s="94">
        <v>1</v>
      </c>
      <c r="G62" s="94">
        <v>0</v>
      </c>
      <c r="H62" s="62" t="s">
        <v>1297</v>
      </c>
      <c r="I62" s="95" t="s">
        <v>50</v>
      </c>
      <c r="J62" s="96" t="s">
        <v>1298</v>
      </c>
      <c r="K62" s="97" t="s">
        <v>28</v>
      </c>
      <c r="L62" s="70" t="s">
        <v>1299</v>
      </c>
      <c r="M62" s="70" t="s">
        <v>1300</v>
      </c>
      <c r="N62" s="69" t="s">
        <v>1301</v>
      </c>
      <c r="O62" s="5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</row>
    <row r="63" spans="1:29" s="8" customFormat="1" ht="29.25" customHeight="1">
      <c r="A63" s="181">
        <v>63</v>
      </c>
      <c r="B63" s="52" t="s">
        <v>3926</v>
      </c>
      <c r="C63" s="53" t="s">
        <v>2191</v>
      </c>
      <c r="D63" s="53"/>
      <c r="E63" s="53" t="s">
        <v>3937</v>
      </c>
      <c r="F63" s="94">
        <v>1</v>
      </c>
      <c r="G63" s="94">
        <v>0</v>
      </c>
      <c r="H63" s="62" t="s">
        <v>1309</v>
      </c>
      <c r="I63" s="95" t="s">
        <v>2657</v>
      </c>
      <c r="J63" s="96" t="s">
        <v>2096</v>
      </c>
      <c r="K63" s="97" t="s">
        <v>28</v>
      </c>
      <c r="L63" s="70" t="s">
        <v>1310</v>
      </c>
      <c r="M63" s="70" t="s">
        <v>1311</v>
      </c>
      <c r="N63" s="69" t="s">
        <v>1312</v>
      </c>
      <c r="O63" s="5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</row>
    <row r="64" spans="1:29" s="8" customFormat="1" ht="29.25" customHeight="1">
      <c r="A64" s="181">
        <v>64</v>
      </c>
      <c r="B64" s="52" t="s">
        <v>3926</v>
      </c>
      <c r="C64" s="53" t="s">
        <v>2191</v>
      </c>
      <c r="D64" s="53"/>
      <c r="E64" s="53" t="s">
        <v>3937</v>
      </c>
      <c r="F64" s="94">
        <v>2</v>
      </c>
      <c r="G64" s="94">
        <v>2</v>
      </c>
      <c r="H64" s="62" t="s">
        <v>1317</v>
      </c>
      <c r="I64" s="95" t="s">
        <v>1192</v>
      </c>
      <c r="J64" s="96" t="s">
        <v>1318</v>
      </c>
      <c r="K64" s="97" t="s">
        <v>28</v>
      </c>
      <c r="L64" s="70" t="s">
        <v>1319</v>
      </c>
      <c r="M64" s="70" t="s">
        <v>1320</v>
      </c>
      <c r="N64" s="69" t="s">
        <v>1321</v>
      </c>
      <c r="O64" s="5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</row>
    <row r="65" spans="1:29" s="8" customFormat="1" ht="29.25" customHeight="1">
      <c r="A65" s="181">
        <v>65</v>
      </c>
      <c r="B65" s="52" t="s">
        <v>3926</v>
      </c>
      <c r="C65" s="53" t="s">
        <v>2191</v>
      </c>
      <c r="D65" s="53"/>
      <c r="E65" s="53" t="s">
        <v>3937</v>
      </c>
      <c r="F65" s="94">
        <v>1</v>
      </c>
      <c r="G65" s="94">
        <v>1</v>
      </c>
      <c r="H65" s="62" t="s">
        <v>1322</v>
      </c>
      <c r="I65" s="95" t="s">
        <v>1192</v>
      </c>
      <c r="J65" s="96" t="s">
        <v>1323</v>
      </c>
      <c r="K65" s="97" t="s">
        <v>28</v>
      </c>
      <c r="L65" s="70" t="s">
        <v>1324</v>
      </c>
      <c r="M65" s="70" t="s">
        <v>1325</v>
      </c>
      <c r="N65" s="69" t="s">
        <v>1326</v>
      </c>
      <c r="O65" s="5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</row>
    <row r="66" spans="1:29" s="8" customFormat="1" ht="29.25" customHeight="1">
      <c r="A66" s="181">
        <v>66</v>
      </c>
      <c r="B66" s="52" t="s">
        <v>3926</v>
      </c>
      <c r="C66" s="53" t="s">
        <v>2191</v>
      </c>
      <c r="D66" s="53"/>
      <c r="E66" s="53" t="s">
        <v>3937</v>
      </c>
      <c r="F66" s="94">
        <v>2</v>
      </c>
      <c r="G66" s="94">
        <v>1</v>
      </c>
      <c r="H66" s="62" t="s">
        <v>1327</v>
      </c>
      <c r="I66" s="95" t="s">
        <v>1328</v>
      </c>
      <c r="J66" s="96" t="s">
        <v>1329</v>
      </c>
      <c r="K66" s="97" t="s">
        <v>28</v>
      </c>
      <c r="L66" s="70" t="s">
        <v>1330</v>
      </c>
      <c r="M66" s="70" t="s">
        <v>1331</v>
      </c>
      <c r="N66" s="69" t="s">
        <v>1332</v>
      </c>
      <c r="O66" s="5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</row>
    <row r="67" spans="1:29" s="8" customFormat="1" ht="29.25" customHeight="1">
      <c r="A67" s="181">
        <v>67</v>
      </c>
      <c r="B67" s="52" t="s">
        <v>3926</v>
      </c>
      <c r="C67" s="53" t="s">
        <v>2191</v>
      </c>
      <c r="D67" s="53"/>
      <c r="E67" s="53" t="s">
        <v>3937</v>
      </c>
      <c r="F67" s="94">
        <v>2</v>
      </c>
      <c r="G67" s="94">
        <v>1</v>
      </c>
      <c r="H67" s="62" t="s">
        <v>2659</v>
      </c>
      <c r="I67" s="95" t="s">
        <v>1328</v>
      </c>
      <c r="J67" s="96" t="s">
        <v>1333</v>
      </c>
      <c r="K67" s="97" t="s">
        <v>28</v>
      </c>
      <c r="L67" s="70" t="s">
        <v>1334</v>
      </c>
      <c r="M67" s="70" t="s">
        <v>1335</v>
      </c>
      <c r="N67" s="69" t="s">
        <v>1336</v>
      </c>
      <c r="O67" s="5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</row>
    <row r="68" spans="1:29" s="8" customFormat="1" ht="29.25" customHeight="1">
      <c r="A68" s="181">
        <v>68</v>
      </c>
      <c r="B68" s="52" t="s">
        <v>3926</v>
      </c>
      <c r="C68" s="53" t="s">
        <v>2191</v>
      </c>
      <c r="D68" s="53"/>
      <c r="E68" s="53" t="s">
        <v>3937</v>
      </c>
      <c r="F68" s="94">
        <v>1</v>
      </c>
      <c r="G68" s="94">
        <v>0</v>
      </c>
      <c r="H68" s="62" t="s">
        <v>1337</v>
      </c>
      <c r="I68" s="95" t="s">
        <v>599</v>
      </c>
      <c r="J68" s="96" t="s">
        <v>1338</v>
      </c>
      <c r="K68" s="97" t="s">
        <v>28</v>
      </c>
      <c r="L68" s="70" t="s">
        <v>2660</v>
      </c>
      <c r="M68" s="70" t="s">
        <v>1339</v>
      </c>
      <c r="N68" s="69" t="s">
        <v>1340</v>
      </c>
      <c r="O68" s="5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</row>
    <row r="69" spans="1:29" s="8" customFormat="1" ht="29.25" customHeight="1">
      <c r="A69" s="181">
        <v>69</v>
      </c>
      <c r="B69" s="52" t="s">
        <v>3926</v>
      </c>
      <c r="C69" s="53" t="s">
        <v>2191</v>
      </c>
      <c r="D69" s="53"/>
      <c r="E69" s="53" t="s">
        <v>3937</v>
      </c>
      <c r="F69" s="94">
        <v>8</v>
      </c>
      <c r="G69" s="94">
        <v>4</v>
      </c>
      <c r="H69" s="62" t="s">
        <v>1341</v>
      </c>
      <c r="I69" s="95" t="s">
        <v>1342</v>
      </c>
      <c r="J69" s="96" t="s">
        <v>1343</v>
      </c>
      <c r="K69" s="97" t="s">
        <v>28</v>
      </c>
      <c r="L69" s="70" t="s">
        <v>1344</v>
      </c>
      <c r="M69" s="70" t="s">
        <v>2661</v>
      </c>
      <c r="N69" s="69" t="s">
        <v>2662</v>
      </c>
      <c r="O69" s="5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</row>
    <row r="70" spans="1:29" s="8" customFormat="1" ht="29.25" customHeight="1">
      <c r="A70" s="181">
        <v>70</v>
      </c>
      <c r="B70" s="52" t="s">
        <v>3926</v>
      </c>
      <c r="C70" s="53" t="s">
        <v>2191</v>
      </c>
      <c r="D70" s="53"/>
      <c r="E70" s="53" t="s">
        <v>3937</v>
      </c>
      <c r="F70" s="94">
        <v>1</v>
      </c>
      <c r="G70" s="94">
        <v>1</v>
      </c>
      <c r="H70" s="62" t="s">
        <v>1654</v>
      </c>
      <c r="I70" s="95" t="s">
        <v>1654</v>
      </c>
      <c r="J70" s="96" t="s">
        <v>2667</v>
      </c>
      <c r="K70" s="97" t="s">
        <v>623</v>
      </c>
      <c r="L70" s="70" t="s">
        <v>2668</v>
      </c>
      <c r="M70" s="70" t="s">
        <v>2669</v>
      </c>
      <c r="N70" s="69" t="s">
        <v>2670</v>
      </c>
      <c r="O70" s="5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</row>
    <row r="71" spans="1:29" s="8" customFormat="1" ht="29.25" customHeight="1">
      <c r="A71" s="181">
        <v>71</v>
      </c>
      <c r="B71" s="52" t="s">
        <v>3927</v>
      </c>
      <c r="C71" s="98" t="s">
        <v>2147</v>
      </c>
      <c r="D71" s="98"/>
      <c r="E71" s="53" t="s">
        <v>3937</v>
      </c>
      <c r="F71" s="99">
        <v>1</v>
      </c>
      <c r="G71" s="99">
        <v>1</v>
      </c>
      <c r="H71" s="100" t="s">
        <v>3600</v>
      </c>
      <c r="I71" s="100" t="s">
        <v>3601</v>
      </c>
      <c r="J71" s="101" t="s">
        <v>3602</v>
      </c>
      <c r="K71" s="102" t="s">
        <v>33</v>
      </c>
      <c r="L71" s="63" t="s">
        <v>3603</v>
      </c>
      <c r="M71" s="103" t="s">
        <v>3604</v>
      </c>
      <c r="N71" s="69" t="s">
        <v>3605</v>
      </c>
      <c r="O71" s="5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</row>
    <row r="72" spans="1:29" s="8" customFormat="1" ht="29.25" customHeight="1">
      <c r="A72" s="181">
        <v>72</v>
      </c>
      <c r="B72" s="52" t="s">
        <v>3927</v>
      </c>
      <c r="C72" s="98" t="s">
        <v>2147</v>
      </c>
      <c r="D72" s="98"/>
      <c r="E72" s="53" t="s">
        <v>3937</v>
      </c>
      <c r="F72" s="99">
        <v>9</v>
      </c>
      <c r="G72" s="99">
        <v>4</v>
      </c>
      <c r="H72" s="100" t="s">
        <v>3606</v>
      </c>
      <c r="I72" s="76" t="s">
        <v>3607</v>
      </c>
      <c r="J72" s="76" t="s">
        <v>3608</v>
      </c>
      <c r="K72" s="102" t="s">
        <v>33</v>
      </c>
      <c r="L72" s="63" t="s">
        <v>3609</v>
      </c>
      <c r="M72" s="103" t="s">
        <v>3610</v>
      </c>
      <c r="N72" s="69" t="s">
        <v>1992</v>
      </c>
      <c r="O72" s="5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</row>
    <row r="73" spans="1:29" s="8" customFormat="1" ht="29.25" customHeight="1">
      <c r="A73" s="181">
        <v>73</v>
      </c>
      <c r="B73" s="52" t="s">
        <v>3927</v>
      </c>
      <c r="C73" s="98" t="s">
        <v>2147</v>
      </c>
      <c r="D73" s="98"/>
      <c r="E73" s="53" t="s">
        <v>3937</v>
      </c>
      <c r="F73" s="99">
        <v>4</v>
      </c>
      <c r="G73" s="99">
        <v>4</v>
      </c>
      <c r="H73" s="100" t="s">
        <v>3617</v>
      </c>
      <c r="I73" s="104" t="s">
        <v>3612</v>
      </c>
      <c r="J73" s="100" t="s">
        <v>3618</v>
      </c>
      <c r="K73" s="102" t="s">
        <v>33</v>
      </c>
      <c r="L73" s="70" t="s">
        <v>3619</v>
      </c>
      <c r="M73" s="105" t="s">
        <v>3615</v>
      </c>
      <c r="N73" s="69" t="s">
        <v>3616</v>
      </c>
      <c r="O73" s="5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</row>
    <row r="74" spans="1:29" s="8" customFormat="1" ht="29.25" customHeight="1">
      <c r="A74" s="181">
        <v>74</v>
      </c>
      <c r="B74" s="52" t="s">
        <v>3927</v>
      </c>
      <c r="C74" s="98" t="s">
        <v>2147</v>
      </c>
      <c r="D74" s="98"/>
      <c r="E74" s="53" t="s">
        <v>3937</v>
      </c>
      <c r="F74" s="99">
        <v>1</v>
      </c>
      <c r="G74" s="99">
        <v>1</v>
      </c>
      <c r="H74" s="100" t="s">
        <v>3620</v>
      </c>
      <c r="I74" s="104" t="s">
        <v>3612</v>
      </c>
      <c r="J74" s="100" t="s">
        <v>3621</v>
      </c>
      <c r="K74" s="102" t="s">
        <v>33</v>
      </c>
      <c r="L74" s="70" t="s">
        <v>3622</v>
      </c>
      <c r="M74" s="105" t="s">
        <v>3615</v>
      </c>
      <c r="N74" s="69" t="s">
        <v>3616</v>
      </c>
      <c r="O74" s="5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</row>
    <row r="75" spans="1:29" s="8" customFormat="1" ht="29.25" customHeight="1">
      <c r="A75" s="181">
        <v>75</v>
      </c>
      <c r="B75" s="52" t="s">
        <v>3927</v>
      </c>
      <c r="C75" s="98" t="s">
        <v>2147</v>
      </c>
      <c r="D75" s="98"/>
      <c r="E75" s="53" t="s">
        <v>3937</v>
      </c>
      <c r="F75" s="99">
        <v>3</v>
      </c>
      <c r="G75" s="99">
        <v>3</v>
      </c>
      <c r="H75" s="100" t="s">
        <v>3623</v>
      </c>
      <c r="I75" s="104" t="s">
        <v>3612</v>
      </c>
      <c r="J75" s="100" t="s">
        <v>3624</v>
      </c>
      <c r="K75" s="102" t="s">
        <v>33</v>
      </c>
      <c r="L75" s="70" t="s">
        <v>3625</v>
      </c>
      <c r="M75" s="105" t="s">
        <v>3626</v>
      </c>
      <c r="N75" s="69" t="s">
        <v>3616</v>
      </c>
      <c r="O75" s="5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</row>
    <row r="76" spans="1:29" s="8" customFormat="1" ht="29.25" customHeight="1">
      <c r="A76" s="181">
        <v>76</v>
      </c>
      <c r="B76" s="52" t="s">
        <v>3927</v>
      </c>
      <c r="C76" s="98" t="s">
        <v>2147</v>
      </c>
      <c r="D76" s="98"/>
      <c r="E76" s="53" t="s">
        <v>3937</v>
      </c>
      <c r="F76" s="99">
        <v>8</v>
      </c>
      <c r="G76" s="99">
        <v>4</v>
      </c>
      <c r="H76" s="106" t="s">
        <v>3854</v>
      </c>
      <c r="I76" s="107" t="s">
        <v>3627</v>
      </c>
      <c r="J76" s="101" t="s">
        <v>3628</v>
      </c>
      <c r="K76" s="102" t="s">
        <v>33</v>
      </c>
      <c r="L76" s="102" t="s">
        <v>156</v>
      </c>
      <c r="M76" s="103" t="s">
        <v>3629</v>
      </c>
      <c r="N76" s="69" t="s">
        <v>3630</v>
      </c>
      <c r="O76" s="5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</row>
    <row r="77" spans="1:29" s="8" customFormat="1" ht="29.25" customHeight="1">
      <c r="A77" s="181">
        <v>77</v>
      </c>
      <c r="B77" s="52" t="s">
        <v>3927</v>
      </c>
      <c r="C77" s="98" t="s">
        <v>2147</v>
      </c>
      <c r="D77" s="98"/>
      <c r="E77" s="53" t="s">
        <v>3937</v>
      </c>
      <c r="F77" s="99">
        <v>1</v>
      </c>
      <c r="G77" s="99">
        <v>1</v>
      </c>
      <c r="H77" s="106" t="s">
        <v>3631</v>
      </c>
      <c r="I77" s="77" t="s">
        <v>3632</v>
      </c>
      <c r="J77" s="100" t="s">
        <v>3633</v>
      </c>
      <c r="K77" s="102" t="s">
        <v>33</v>
      </c>
      <c r="L77" s="102" t="s">
        <v>156</v>
      </c>
      <c r="M77" s="103" t="s">
        <v>3634</v>
      </c>
      <c r="N77" s="69" t="s">
        <v>3635</v>
      </c>
      <c r="O77" s="5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</row>
    <row r="78" spans="1:29" s="8" customFormat="1" ht="29.25" customHeight="1">
      <c r="A78" s="181">
        <v>78</v>
      </c>
      <c r="B78" s="52" t="s">
        <v>3927</v>
      </c>
      <c r="C78" s="98" t="s">
        <v>2147</v>
      </c>
      <c r="D78" s="98"/>
      <c r="E78" s="53" t="s">
        <v>3937</v>
      </c>
      <c r="F78" s="99">
        <v>4</v>
      </c>
      <c r="G78" s="99">
        <v>2</v>
      </c>
      <c r="H78" s="108" t="s">
        <v>3636</v>
      </c>
      <c r="I78" s="83" t="s">
        <v>431</v>
      </c>
      <c r="J78" s="108" t="s">
        <v>3637</v>
      </c>
      <c r="K78" s="105" t="s">
        <v>33</v>
      </c>
      <c r="L78" s="105" t="s">
        <v>3638</v>
      </c>
      <c r="M78" s="105" t="s">
        <v>3639</v>
      </c>
      <c r="N78" s="69" t="s">
        <v>3640</v>
      </c>
      <c r="O78" s="5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</row>
    <row r="79" spans="1:29" s="8" customFormat="1" ht="29.25" customHeight="1">
      <c r="A79" s="181">
        <v>79</v>
      </c>
      <c r="B79" s="52" t="s">
        <v>3927</v>
      </c>
      <c r="C79" s="98" t="s">
        <v>2147</v>
      </c>
      <c r="D79" s="98"/>
      <c r="E79" s="53" t="s">
        <v>3937</v>
      </c>
      <c r="F79" s="53">
        <v>4</v>
      </c>
      <c r="G79" s="53">
        <v>2</v>
      </c>
      <c r="H79" s="72" t="s">
        <v>3641</v>
      </c>
      <c r="I79" s="58" t="s">
        <v>3642</v>
      </c>
      <c r="J79" s="109" t="s">
        <v>3643</v>
      </c>
      <c r="K79" s="110" t="s">
        <v>33</v>
      </c>
      <c r="L79" s="110" t="s">
        <v>3644</v>
      </c>
      <c r="M79" s="94" t="s">
        <v>3645</v>
      </c>
      <c r="N79" s="69" t="s">
        <v>3646</v>
      </c>
      <c r="O79" s="5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</row>
    <row r="80" spans="1:29" s="8" customFormat="1" ht="29.25" customHeight="1">
      <c r="A80" s="181">
        <v>80</v>
      </c>
      <c r="B80" s="52" t="s">
        <v>3927</v>
      </c>
      <c r="C80" s="98" t="s">
        <v>2147</v>
      </c>
      <c r="D80" s="98"/>
      <c r="E80" s="53" t="s">
        <v>3937</v>
      </c>
      <c r="F80" s="99">
        <v>1</v>
      </c>
      <c r="G80" s="99">
        <v>0</v>
      </c>
      <c r="H80" s="100" t="s">
        <v>1687</v>
      </c>
      <c r="I80" s="111" t="s">
        <v>1688</v>
      </c>
      <c r="J80" s="100" t="s">
        <v>1689</v>
      </c>
      <c r="K80" s="102" t="s">
        <v>33</v>
      </c>
      <c r="L80" s="70" t="s">
        <v>2341</v>
      </c>
      <c r="M80" s="70" t="s">
        <v>1690</v>
      </c>
      <c r="N80" s="69" t="s">
        <v>2342</v>
      </c>
      <c r="O80" s="5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</row>
    <row r="81" spans="1:29" s="8" customFormat="1" ht="29.25" customHeight="1">
      <c r="A81" s="181">
        <v>81</v>
      </c>
      <c r="B81" s="52" t="s">
        <v>3927</v>
      </c>
      <c r="C81" s="98" t="s">
        <v>2147</v>
      </c>
      <c r="D81" s="98"/>
      <c r="E81" s="53" t="s">
        <v>3937</v>
      </c>
      <c r="F81" s="99">
        <v>2</v>
      </c>
      <c r="G81" s="99">
        <v>3</v>
      </c>
      <c r="H81" s="100" t="s">
        <v>1691</v>
      </c>
      <c r="I81" s="96" t="s">
        <v>1692</v>
      </c>
      <c r="J81" s="100" t="s">
        <v>2130</v>
      </c>
      <c r="K81" s="102" t="s">
        <v>33</v>
      </c>
      <c r="L81" s="70" t="s">
        <v>2343</v>
      </c>
      <c r="M81" s="70" t="s">
        <v>1693</v>
      </c>
      <c r="N81" s="69" t="s">
        <v>1694</v>
      </c>
      <c r="O81" s="5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</row>
    <row r="82" spans="1:29" s="8" customFormat="1" ht="29.25" customHeight="1">
      <c r="A82" s="181">
        <v>82</v>
      </c>
      <c r="B82" s="52" t="s">
        <v>3927</v>
      </c>
      <c r="C82" s="98" t="s">
        <v>2147</v>
      </c>
      <c r="D82" s="98"/>
      <c r="E82" s="53" t="s">
        <v>3937</v>
      </c>
      <c r="F82" s="99">
        <v>10</v>
      </c>
      <c r="G82" s="99">
        <v>4</v>
      </c>
      <c r="H82" s="100" t="s">
        <v>1695</v>
      </c>
      <c r="I82" s="112" t="s">
        <v>419</v>
      </c>
      <c r="J82" s="100" t="s">
        <v>2344</v>
      </c>
      <c r="K82" s="102" t="s">
        <v>33</v>
      </c>
      <c r="L82" s="88" t="s">
        <v>2345</v>
      </c>
      <c r="M82" s="70" t="s">
        <v>1696</v>
      </c>
      <c r="N82" s="69" t="s">
        <v>141</v>
      </c>
      <c r="O82" s="5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</row>
    <row r="83" spans="1:29" s="8" customFormat="1" ht="29.25" customHeight="1">
      <c r="A83" s="181">
        <v>83</v>
      </c>
      <c r="B83" s="52" t="s">
        <v>3927</v>
      </c>
      <c r="C83" s="98" t="s">
        <v>2147</v>
      </c>
      <c r="D83" s="98"/>
      <c r="E83" s="53" t="s">
        <v>3937</v>
      </c>
      <c r="F83" s="99">
        <v>6</v>
      </c>
      <c r="G83" s="99">
        <v>5</v>
      </c>
      <c r="H83" s="100" t="s">
        <v>3855</v>
      </c>
      <c r="I83" s="87" t="s">
        <v>3647</v>
      </c>
      <c r="J83" s="100" t="s">
        <v>3648</v>
      </c>
      <c r="K83" s="102" t="s">
        <v>33</v>
      </c>
      <c r="L83" s="88" t="s">
        <v>3649</v>
      </c>
      <c r="M83" s="70" t="s">
        <v>3650</v>
      </c>
      <c r="N83" s="69" t="s">
        <v>3651</v>
      </c>
      <c r="O83" s="5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</row>
    <row r="84" spans="1:29" s="8" customFormat="1" ht="29.25" customHeight="1">
      <c r="A84" s="181">
        <v>84</v>
      </c>
      <c r="B84" s="52" t="s">
        <v>3927</v>
      </c>
      <c r="C84" s="98" t="s">
        <v>2147</v>
      </c>
      <c r="D84" s="98"/>
      <c r="E84" s="53" t="s">
        <v>3937</v>
      </c>
      <c r="F84" s="99">
        <v>3</v>
      </c>
      <c r="G84" s="99">
        <v>3</v>
      </c>
      <c r="H84" s="100" t="s">
        <v>3856</v>
      </c>
      <c r="I84" s="111" t="s">
        <v>3652</v>
      </c>
      <c r="J84" s="100" t="s">
        <v>3653</v>
      </c>
      <c r="K84" s="102" t="s">
        <v>33</v>
      </c>
      <c r="L84" s="70" t="s">
        <v>3654</v>
      </c>
      <c r="M84" s="70" t="s">
        <v>3655</v>
      </c>
      <c r="N84" s="69" t="s">
        <v>3656</v>
      </c>
      <c r="O84" s="5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</row>
    <row r="85" spans="1:29" s="8" customFormat="1" ht="29.25" customHeight="1">
      <c r="A85" s="181">
        <v>85</v>
      </c>
      <c r="B85" s="52" t="s">
        <v>3927</v>
      </c>
      <c r="C85" s="98" t="s">
        <v>2147</v>
      </c>
      <c r="D85" s="98"/>
      <c r="E85" s="53" t="s">
        <v>3937</v>
      </c>
      <c r="F85" s="99">
        <v>4</v>
      </c>
      <c r="G85" s="99">
        <v>2</v>
      </c>
      <c r="H85" s="100" t="s">
        <v>3857</v>
      </c>
      <c r="I85" s="111" t="s">
        <v>3657</v>
      </c>
      <c r="J85" s="100" t="s">
        <v>3658</v>
      </c>
      <c r="K85" s="102" t="s">
        <v>33</v>
      </c>
      <c r="L85" s="70" t="s">
        <v>156</v>
      </c>
      <c r="M85" s="70" t="s">
        <v>3659</v>
      </c>
      <c r="N85" s="69" t="s">
        <v>24</v>
      </c>
      <c r="O85" s="5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</row>
    <row r="86" spans="1:29" s="8" customFormat="1" ht="29.25" customHeight="1">
      <c r="A86" s="181">
        <v>86</v>
      </c>
      <c r="B86" s="52" t="s">
        <v>3927</v>
      </c>
      <c r="C86" s="98" t="s">
        <v>2147</v>
      </c>
      <c r="D86" s="98"/>
      <c r="E86" s="53" t="s">
        <v>3937</v>
      </c>
      <c r="F86" s="99">
        <v>1</v>
      </c>
      <c r="G86" s="99">
        <v>0</v>
      </c>
      <c r="H86" s="113" t="s">
        <v>1697</v>
      </c>
      <c r="I86" s="62" t="s">
        <v>653</v>
      </c>
      <c r="J86" s="113" t="s">
        <v>1698</v>
      </c>
      <c r="K86" s="59" t="s">
        <v>33</v>
      </c>
      <c r="L86" s="70" t="s">
        <v>1699</v>
      </c>
      <c r="M86" s="70" t="s">
        <v>655</v>
      </c>
      <c r="N86" s="69" t="s">
        <v>2346</v>
      </c>
      <c r="O86" s="5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</row>
    <row r="87" spans="1:29" s="8" customFormat="1" ht="29.25" customHeight="1">
      <c r="A87" s="181">
        <v>87</v>
      </c>
      <c r="B87" s="52" t="s">
        <v>3927</v>
      </c>
      <c r="C87" s="98" t="s">
        <v>2147</v>
      </c>
      <c r="D87" s="98"/>
      <c r="E87" s="53" t="s">
        <v>3937</v>
      </c>
      <c r="F87" s="99">
        <v>3</v>
      </c>
      <c r="G87" s="99">
        <v>2</v>
      </c>
      <c r="H87" s="277" t="s">
        <v>1700</v>
      </c>
      <c r="I87" s="55" t="s">
        <v>1496</v>
      </c>
      <c r="J87" s="100" t="s">
        <v>1701</v>
      </c>
      <c r="K87" s="102" t="s">
        <v>33</v>
      </c>
      <c r="L87" s="70" t="s">
        <v>1702</v>
      </c>
      <c r="M87" s="70" t="s">
        <v>1703</v>
      </c>
      <c r="N87" s="58" t="s">
        <v>1704</v>
      </c>
      <c r="O87" s="5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</row>
    <row r="88" spans="1:29" s="8" customFormat="1" ht="29.25" customHeight="1">
      <c r="A88" s="181">
        <v>88</v>
      </c>
      <c r="B88" s="52" t="s">
        <v>3927</v>
      </c>
      <c r="C88" s="98" t="s">
        <v>2147</v>
      </c>
      <c r="D88" s="98"/>
      <c r="E88" s="53" t="s">
        <v>3937</v>
      </c>
      <c r="F88" s="99">
        <v>2</v>
      </c>
      <c r="G88" s="99">
        <v>1</v>
      </c>
      <c r="H88" s="277" t="s">
        <v>1705</v>
      </c>
      <c r="I88" s="55" t="s">
        <v>1496</v>
      </c>
      <c r="J88" s="100" t="s">
        <v>1706</v>
      </c>
      <c r="K88" s="102" t="s">
        <v>33</v>
      </c>
      <c r="L88" s="70" t="s">
        <v>1707</v>
      </c>
      <c r="M88" s="70" t="s">
        <v>1703</v>
      </c>
      <c r="N88" s="58" t="s">
        <v>1704</v>
      </c>
      <c r="O88" s="5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</row>
    <row r="89" spans="1:29" s="8" customFormat="1" ht="29.25" customHeight="1">
      <c r="A89" s="181">
        <v>89</v>
      </c>
      <c r="B89" s="52" t="s">
        <v>3927</v>
      </c>
      <c r="C89" s="98" t="s">
        <v>2147</v>
      </c>
      <c r="D89" s="98"/>
      <c r="E89" s="53" t="s">
        <v>3937</v>
      </c>
      <c r="F89" s="99">
        <v>7</v>
      </c>
      <c r="G89" s="99">
        <v>3</v>
      </c>
      <c r="H89" s="277" t="s">
        <v>1708</v>
      </c>
      <c r="I89" s="55" t="s">
        <v>1496</v>
      </c>
      <c r="J89" s="100" t="s">
        <v>1709</v>
      </c>
      <c r="K89" s="102" t="s">
        <v>33</v>
      </c>
      <c r="L89" s="70" t="s">
        <v>1710</v>
      </c>
      <c r="M89" s="70" t="s">
        <v>1703</v>
      </c>
      <c r="N89" s="58" t="s">
        <v>1704</v>
      </c>
      <c r="O89" s="5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0"/>
    </row>
    <row r="90" spans="1:29" s="8" customFormat="1" ht="29.25" customHeight="1">
      <c r="A90" s="181">
        <v>90</v>
      </c>
      <c r="B90" s="52" t="s">
        <v>3927</v>
      </c>
      <c r="C90" s="98" t="s">
        <v>2147</v>
      </c>
      <c r="D90" s="98"/>
      <c r="E90" s="53" t="s">
        <v>3937</v>
      </c>
      <c r="F90" s="99">
        <v>1</v>
      </c>
      <c r="G90" s="99">
        <v>1</v>
      </c>
      <c r="H90" s="100" t="s">
        <v>1762</v>
      </c>
      <c r="I90" s="114" t="s">
        <v>1940</v>
      </c>
      <c r="J90" s="100" t="s">
        <v>1763</v>
      </c>
      <c r="K90" s="102" t="s">
        <v>33</v>
      </c>
      <c r="L90" s="115"/>
      <c r="M90" s="116" t="s">
        <v>1764</v>
      </c>
      <c r="N90" s="57" t="s">
        <v>1765</v>
      </c>
      <c r="O90" s="5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</row>
    <row r="91" spans="1:29" s="8" customFormat="1" ht="29.25" customHeight="1">
      <c r="A91" s="181">
        <v>91</v>
      </c>
      <c r="B91" s="52" t="s">
        <v>3927</v>
      </c>
      <c r="C91" s="98" t="s">
        <v>2147</v>
      </c>
      <c r="D91" s="98"/>
      <c r="E91" s="53" t="s">
        <v>3937</v>
      </c>
      <c r="F91" s="99">
        <v>1</v>
      </c>
      <c r="G91" s="99">
        <v>1</v>
      </c>
      <c r="H91" s="100" t="s">
        <v>1715</v>
      </c>
      <c r="I91" s="111" t="s">
        <v>1716</v>
      </c>
      <c r="J91" s="100" t="s">
        <v>1717</v>
      </c>
      <c r="K91" s="102" t="s">
        <v>33</v>
      </c>
      <c r="L91" s="70">
        <v>981675879</v>
      </c>
      <c r="M91" s="70" t="s">
        <v>2060</v>
      </c>
      <c r="N91" s="69" t="s">
        <v>2061</v>
      </c>
      <c r="O91" s="5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0"/>
    </row>
    <row r="92" spans="1:29" s="8" customFormat="1" ht="29.25" customHeight="1">
      <c r="A92" s="181">
        <v>92</v>
      </c>
      <c r="B92" s="52" t="s">
        <v>3927</v>
      </c>
      <c r="C92" s="98" t="s">
        <v>2147</v>
      </c>
      <c r="D92" s="98"/>
      <c r="E92" s="53" t="s">
        <v>3937</v>
      </c>
      <c r="F92" s="99">
        <v>3</v>
      </c>
      <c r="G92" s="99">
        <v>1</v>
      </c>
      <c r="H92" s="100" t="s">
        <v>1718</v>
      </c>
      <c r="I92" s="83" t="s">
        <v>678</v>
      </c>
      <c r="J92" s="100" t="s">
        <v>1719</v>
      </c>
      <c r="K92" s="102" t="s">
        <v>33</v>
      </c>
      <c r="L92" s="70" t="s">
        <v>1720</v>
      </c>
      <c r="M92" s="70" t="s">
        <v>135</v>
      </c>
      <c r="N92" s="69" t="s">
        <v>31</v>
      </c>
      <c r="O92" s="5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</row>
    <row r="93" spans="1:29" s="8" customFormat="1" ht="29.25" customHeight="1">
      <c r="A93" s="181">
        <v>93</v>
      </c>
      <c r="B93" s="52" t="s">
        <v>3927</v>
      </c>
      <c r="C93" s="98" t="s">
        <v>2147</v>
      </c>
      <c r="D93" s="98"/>
      <c r="E93" s="53" t="s">
        <v>3937</v>
      </c>
      <c r="F93" s="99">
        <v>4</v>
      </c>
      <c r="G93" s="99">
        <v>2</v>
      </c>
      <c r="H93" s="100" t="s">
        <v>2603</v>
      </c>
      <c r="I93" s="83"/>
      <c r="J93" s="101" t="s">
        <v>1722</v>
      </c>
      <c r="K93" s="102" t="s">
        <v>33</v>
      </c>
      <c r="L93" s="117" t="s">
        <v>1723</v>
      </c>
      <c r="M93" s="117" t="s">
        <v>1724</v>
      </c>
      <c r="N93" s="69" t="s">
        <v>1725</v>
      </c>
      <c r="O93" s="5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</row>
    <row r="94" spans="1:29" s="8" customFormat="1" ht="29.25" customHeight="1">
      <c r="A94" s="181">
        <v>94</v>
      </c>
      <c r="B94" s="52" t="s">
        <v>3927</v>
      </c>
      <c r="C94" s="98" t="s">
        <v>2147</v>
      </c>
      <c r="D94" s="98"/>
      <c r="E94" s="53" t="s">
        <v>3937</v>
      </c>
      <c r="F94" s="99">
        <v>1</v>
      </c>
      <c r="G94" s="99">
        <v>1</v>
      </c>
      <c r="H94" s="100" t="s">
        <v>1721</v>
      </c>
      <c r="I94" s="58" t="s">
        <v>1781</v>
      </c>
      <c r="J94" s="100" t="s">
        <v>1727</v>
      </c>
      <c r="K94" s="102" t="s">
        <v>33</v>
      </c>
      <c r="L94" s="70" t="s">
        <v>1728</v>
      </c>
      <c r="M94" s="70" t="s">
        <v>1729</v>
      </c>
      <c r="N94" s="69" t="s">
        <v>1730</v>
      </c>
      <c r="O94" s="5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0"/>
    </row>
    <row r="95" spans="1:29" s="8" customFormat="1" ht="29.25" customHeight="1">
      <c r="A95" s="181">
        <v>95</v>
      </c>
      <c r="B95" s="52" t="s">
        <v>3927</v>
      </c>
      <c r="C95" s="98" t="s">
        <v>2147</v>
      </c>
      <c r="D95" s="98"/>
      <c r="E95" s="53" t="s">
        <v>3937</v>
      </c>
      <c r="F95" s="99">
        <v>1</v>
      </c>
      <c r="G95" s="99">
        <v>0</v>
      </c>
      <c r="H95" s="100" t="s">
        <v>1726</v>
      </c>
      <c r="I95" s="111" t="s">
        <v>1193</v>
      </c>
      <c r="J95" s="100" t="s">
        <v>2347</v>
      </c>
      <c r="K95" s="102" t="s">
        <v>33</v>
      </c>
      <c r="L95" s="70" t="s">
        <v>1732</v>
      </c>
      <c r="M95" s="70" t="s">
        <v>1733</v>
      </c>
      <c r="N95" s="69" t="s">
        <v>2348</v>
      </c>
      <c r="O95" s="5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0"/>
    </row>
    <row r="96" spans="1:29" s="8" customFormat="1" ht="29.25" customHeight="1">
      <c r="A96" s="181">
        <v>96</v>
      </c>
      <c r="B96" s="52" t="s">
        <v>3927</v>
      </c>
      <c r="C96" s="98" t="s">
        <v>2147</v>
      </c>
      <c r="D96" s="98"/>
      <c r="E96" s="53" t="s">
        <v>3937</v>
      </c>
      <c r="F96" s="53">
        <v>1</v>
      </c>
      <c r="G96" s="53">
        <v>1</v>
      </c>
      <c r="H96" s="72" t="s">
        <v>1731</v>
      </c>
      <c r="I96" s="84" t="s">
        <v>833</v>
      </c>
      <c r="J96" s="72" t="s">
        <v>1735</v>
      </c>
      <c r="K96" s="67" t="s">
        <v>33</v>
      </c>
      <c r="L96" s="70" t="s">
        <v>1736</v>
      </c>
      <c r="M96" s="70" t="s">
        <v>2062</v>
      </c>
      <c r="N96" s="118" t="s">
        <v>595</v>
      </c>
      <c r="O96" s="5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</row>
    <row r="97" spans="1:29" s="8" customFormat="1" ht="29.25" customHeight="1">
      <c r="A97" s="181">
        <v>97</v>
      </c>
      <c r="B97" s="52" t="s">
        <v>3927</v>
      </c>
      <c r="C97" s="98" t="s">
        <v>2147</v>
      </c>
      <c r="D97" s="98"/>
      <c r="E97" s="53" t="s">
        <v>3937</v>
      </c>
      <c r="F97" s="99">
        <v>4</v>
      </c>
      <c r="G97" s="99">
        <v>2</v>
      </c>
      <c r="H97" s="100" t="s">
        <v>1734</v>
      </c>
      <c r="I97" s="111" t="s">
        <v>594</v>
      </c>
      <c r="J97" s="119"/>
      <c r="K97" s="102" t="s">
        <v>33</v>
      </c>
      <c r="L97" s="63" t="s">
        <v>2349</v>
      </c>
      <c r="M97" s="103" t="s">
        <v>1739</v>
      </c>
      <c r="N97" s="69" t="s">
        <v>1740</v>
      </c>
      <c r="O97" s="5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</row>
    <row r="98" spans="1:29" s="8" customFormat="1" ht="29.25" customHeight="1">
      <c r="A98" s="181">
        <v>98</v>
      </c>
      <c r="B98" s="52" t="s">
        <v>3927</v>
      </c>
      <c r="C98" s="98" t="s">
        <v>2147</v>
      </c>
      <c r="D98" s="98"/>
      <c r="E98" s="53" t="s">
        <v>3937</v>
      </c>
      <c r="F98" s="99">
        <v>3</v>
      </c>
      <c r="G98" s="99">
        <v>0</v>
      </c>
      <c r="H98" s="100" t="s">
        <v>3859</v>
      </c>
      <c r="I98" s="120" t="s">
        <v>1737</v>
      </c>
      <c r="J98" s="100" t="s">
        <v>3858</v>
      </c>
      <c r="K98" s="102" t="s">
        <v>33</v>
      </c>
      <c r="L98" s="70" t="s">
        <v>1741</v>
      </c>
      <c r="M98" s="70" t="s">
        <v>1739</v>
      </c>
      <c r="N98" s="69" t="s">
        <v>1740</v>
      </c>
      <c r="O98" s="5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</row>
    <row r="99" spans="1:29" s="8" customFormat="1" ht="29.25" customHeight="1">
      <c r="A99" s="181">
        <v>99</v>
      </c>
      <c r="B99" s="52" t="s">
        <v>3927</v>
      </c>
      <c r="C99" s="98" t="s">
        <v>2147</v>
      </c>
      <c r="D99" s="98"/>
      <c r="E99" s="53" t="s">
        <v>3937</v>
      </c>
      <c r="F99" s="99">
        <v>1</v>
      </c>
      <c r="G99" s="99">
        <v>0</v>
      </c>
      <c r="H99" s="100" t="s">
        <v>1742</v>
      </c>
      <c r="I99" s="120" t="s">
        <v>1737</v>
      </c>
      <c r="J99" s="100" t="s">
        <v>1738</v>
      </c>
      <c r="K99" s="102" t="s">
        <v>33</v>
      </c>
      <c r="L99" s="103" t="s">
        <v>1745</v>
      </c>
      <c r="M99" s="103" t="s">
        <v>1746</v>
      </c>
      <c r="N99" s="69" t="s">
        <v>415</v>
      </c>
      <c r="O99" s="5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</row>
    <row r="100" spans="1:29" s="8" customFormat="1" ht="29.25" customHeight="1">
      <c r="A100" s="181">
        <v>100</v>
      </c>
      <c r="B100" s="52" t="s">
        <v>3927</v>
      </c>
      <c r="C100" s="98" t="s">
        <v>2147</v>
      </c>
      <c r="D100" s="98"/>
      <c r="E100" s="53" t="s">
        <v>3937</v>
      </c>
      <c r="F100" s="99">
        <v>1</v>
      </c>
      <c r="G100" s="99">
        <v>2</v>
      </c>
      <c r="H100" s="100" t="s">
        <v>328</v>
      </c>
      <c r="I100" s="111" t="s">
        <v>1743</v>
      </c>
      <c r="J100" s="121" t="s">
        <v>1744</v>
      </c>
      <c r="K100" s="102" t="s">
        <v>33</v>
      </c>
      <c r="L100" s="70" t="s">
        <v>2063</v>
      </c>
      <c r="M100" s="70" t="s">
        <v>1084</v>
      </c>
      <c r="N100" s="69" t="s">
        <v>1085</v>
      </c>
      <c r="O100" s="5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</row>
    <row r="101" spans="1:29" s="8" customFormat="1" ht="29.25" customHeight="1">
      <c r="A101" s="181">
        <v>101</v>
      </c>
      <c r="B101" s="52" t="s">
        <v>3927</v>
      </c>
      <c r="C101" s="59" t="s">
        <v>2147</v>
      </c>
      <c r="D101" s="59"/>
      <c r="E101" s="53" t="s">
        <v>3937</v>
      </c>
      <c r="F101" s="59">
        <v>2</v>
      </c>
      <c r="G101" s="59">
        <v>2</v>
      </c>
      <c r="H101" s="82" t="s">
        <v>93</v>
      </c>
      <c r="I101" s="82" t="s">
        <v>94</v>
      </c>
      <c r="J101" s="84" t="s">
        <v>166</v>
      </c>
      <c r="K101" s="78" t="s">
        <v>33</v>
      </c>
      <c r="L101" s="78" t="s">
        <v>420</v>
      </c>
      <c r="M101" s="59" t="s">
        <v>146</v>
      </c>
      <c r="N101" s="69" t="s">
        <v>147</v>
      </c>
      <c r="O101" s="5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</row>
    <row r="102" spans="1:29" s="8" customFormat="1" ht="29.25" customHeight="1">
      <c r="A102" s="181">
        <v>102</v>
      </c>
      <c r="B102" s="52" t="s">
        <v>3927</v>
      </c>
      <c r="C102" s="59" t="s">
        <v>2147</v>
      </c>
      <c r="D102" s="59"/>
      <c r="E102" s="53" t="s">
        <v>3937</v>
      </c>
      <c r="F102" s="59">
        <v>1</v>
      </c>
      <c r="G102" s="59">
        <v>1</v>
      </c>
      <c r="H102" s="82" t="s">
        <v>248</v>
      </c>
      <c r="I102" s="111" t="s">
        <v>421</v>
      </c>
      <c r="J102" s="84" t="s">
        <v>2419</v>
      </c>
      <c r="K102" s="78" t="s">
        <v>33</v>
      </c>
      <c r="L102" s="78" t="s">
        <v>264</v>
      </c>
      <c r="M102" s="78" t="s">
        <v>2420</v>
      </c>
      <c r="N102" s="69" t="s">
        <v>2206</v>
      </c>
      <c r="O102" s="5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0"/>
    </row>
    <row r="103" spans="1:29" s="8" customFormat="1" ht="29.25" customHeight="1">
      <c r="A103" s="181">
        <v>103</v>
      </c>
      <c r="B103" s="52" t="s">
        <v>3927</v>
      </c>
      <c r="C103" s="59" t="s">
        <v>2147</v>
      </c>
      <c r="D103" s="59"/>
      <c r="E103" s="53" t="s">
        <v>3937</v>
      </c>
      <c r="F103" s="59">
        <v>1</v>
      </c>
      <c r="G103" s="59">
        <v>1</v>
      </c>
      <c r="H103" s="82" t="s">
        <v>91</v>
      </c>
      <c r="I103" s="82" t="s">
        <v>92</v>
      </c>
      <c r="J103" s="84" t="s">
        <v>191</v>
      </c>
      <c r="K103" s="78" t="s">
        <v>33</v>
      </c>
      <c r="L103" s="78" t="s">
        <v>471</v>
      </c>
      <c r="M103" s="78" t="s">
        <v>112</v>
      </c>
      <c r="N103" s="69" t="s">
        <v>2424</v>
      </c>
      <c r="O103" s="5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</row>
    <row r="104" spans="1:29" s="8" customFormat="1" ht="29.25" customHeight="1">
      <c r="A104" s="181">
        <v>104</v>
      </c>
      <c r="B104" s="52" t="s">
        <v>3927</v>
      </c>
      <c r="C104" s="85" t="s">
        <v>2147</v>
      </c>
      <c r="D104" s="53"/>
      <c r="E104" s="53" t="s">
        <v>3937</v>
      </c>
      <c r="F104" s="86">
        <v>1</v>
      </c>
      <c r="G104" s="86">
        <v>1</v>
      </c>
      <c r="H104" s="62" t="s">
        <v>1063</v>
      </c>
      <c r="I104" s="62" t="s">
        <v>1502</v>
      </c>
      <c r="J104" s="87" t="s">
        <v>1064</v>
      </c>
      <c r="K104" s="97" t="s">
        <v>33</v>
      </c>
      <c r="L104" s="88" t="s">
        <v>2202</v>
      </c>
      <c r="M104" s="88" t="s">
        <v>2928</v>
      </c>
      <c r="N104" s="69" t="s">
        <v>2141</v>
      </c>
      <c r="O104" s="5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</row>
    <row r="105" spans="1:29" s="8" customFormat="1" ht="29.25" customHeight="1">
      <c r="A105" s="181">
        <v>105</v>
      </c>
      <c r="B105" s="52" t="s">
        <v>3927</v>
      </c>
      <c r="C105" s="59" t="s">
        <v>2147</v>
      </c>
      <c r="D105" s="59"/>
      <c r="E105" s="53" t="s">
        <v>3937</v>
      </c>
      <c r="F105" s="59">
        <v>2</v>
      </c>
      <c r="G105" s="59">
        <v>2</v>
      </c>
      <c r="H105" s="82" t="s">
        <v>535</v>
      </c>
      <c r="I105" s="82" t="s">
        <v>2425</v>
      </c>
      <c r="J105" s="84" t="s">
        <v>536</v>
      </c>
      <c r="K105" s="78" t="s">
        <v>33</v>
      </c>
      <c r="L105" s="78" t="s">
        <v>2426</v>
      </c>
      <c r="M105" s="78" t="s">
        <v>2427</v>
      </c>
      <c r="N105" s="69" t="s">
        <v>537</v>
      </c>
      <c r="O105" s="5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</row>
    <row r="106" spans="1:29" s="8" customFormat="1" ht="29.25" customHeight="1">
      <c r="A106" s="181">
        <v>106</v>
      </c>
      <c r="B106" s="122" t="s">
        <v>3928</v>
      </c>
      <c r="C106" s="65" t="s">
        <v>580</v>
      </c>
      <c r="D106" s="53"/>
      <c r="E106" s="53" t="s">
        <v>3937</v>
      </c>
      <c r="F106" s="53">
        <v>1</v>
      </c>
      <c r="G106" s="53">
        <v>1</v>
      </c>
      <c r="H106" s="58" t="s">
        <v>2511</v>
      </c>
      <c r="I106" s="114" t="s">
        <v>2512</v>
      </c>
      <c r="J106" s="114" t="s">
        <v>2513</v>
      </c>
      <c r="K106" s="123" t="s">
        <v>11</v>
      </c>
      <c r="L106" s="63" t="s">
        <v>2514</v>
      </c>
      <c r="M106" s="70" t="s">
        <v>2515</v>
      </c>
      <c r="N106" s="69" t="s">
        <v>2516</v>
      </c>
      <c r="O106" s="5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s="8" customFormat="1" ht="29.25" customHeight="1">
      <c r="A107" s="181">
        <v>107</v>
      </c>
      <c r="B107" s="122" t="s">
        <v>3928</v>
      </c>
      <c r="C107" s="53" t="s">
        <v>580</v>
      </c>
      <c r="D107" s="53"/>
      <c r="E107" s="53" t="s">
        <v>3937</v>
      </c>
      <c r="F107" s="53">
        <v>1</v>
      </c>
      <c r="G107" s="53">
        <v>1</v>
      </c>
      <c r="H107" s="58" t="s">
        <v>684</v>
      </c>
      <c r="I107" s="84" t="s">
        <v>685</v>
      </c>
      <c r="J107" s="83" t="s">
        <v>686</v>
      </c>
      <c r="K107" s="110" t="s">
        <v>11</v>
      </c>
      <c r="L107" s="94" t="s">
        <v>687</v>
      </c>
      <c r="M107" s="123" t="s">
        <v>688</v>
      </c>
      <c r="N107" s="69" t="s">
        <v>689</v>
      </c>
      <c r="O107" s="5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</row>
    <row r="108" spans="1:29" s="8" customFormat="1" ht="29.25" customHeight="1">
      <c r="A108" s="181">
        <v>108</v>
      </c>
      <c r="B108" s="122" t="s">
        <v>3928</v>
      </c>
      <c r="C108" s="53" t="s">
        <v>580</v>
      </c>
      <c r="D108" s="53"/>
      <c r="E108" s="53" t="s">
        <v>3937</v>
      </c>
      <c r="F108" s="53">
        <v>1</v>
      </c>
      <c r="G108" s="53">
        <v>0</v>
      </c>
      <c r="H108" s="58" t="s">
        <v>2829</v>
      </c>
      <c r="I108" s="114" t="s">
        <v>2830</v>
      </c>
      <c r="J108" s="124" t="s">
        <v>2590</v>
      </c>
      <c r="K108" s="110" t="s">
        <v>11</v>
      </c>
      <c r="L108" s="110">
        <v>7058000</v>
      </c>
      <c r="M108" s="94" t="s">
        <v>2831</v>
      </c>
      <c r="N108" s="69" t="s">
        <v>2591</v>
      </c>
      <c r="O108" s="5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</row>
    <row r="109" spans="1:29" s="8" customFormat="1" ht="29.25" customHeight="1">
      <c r="A109" s="181">
        <v>109</v>
      </c>
      <c r="B109" s="122" t="s">
        <v>3928</v>
      </c>
      <c r="C109" s="53" t="s">
        <v>580</v>
      </c>
      <c r="D109" s="53"/>
      <c r="E109" s="53" t="s">
        <v>3937</v>
      </c>
      <c r="F109" s="53">
        <v>5</v>
      </c>
      <c r="G109" s="53">
        <v>3</v>
      </c>
      <c r="H109" s="58" t="s">
        <v>693</v>
      </c>
      <c r="I109" s="83" t="s">
        <v>431</v>
      </c>
      <c r="J109" s="124" t="s">
        <v>2273</v>
      </c>
      <c r="K109" s="110" t="s">
        <v>11</v>
      </c>
      <c r="L109" s="110" t="s">
        <v>694</v>
      </c>
      <c r="M109" s="94" t="s">
        <v>695</v>
      </c>
      <c r="N109" s="69" t="s">
        <v>696</v>
      </c>
      <c r="O109" s="5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</row>
    <row r="110" spans="1:29" s="8" customFormat="1" ht="29.25" customHeight="1">
      <c r="A110" s="181">
        <v>110</v>
      </c>
      <c r="B110" s="122" t="s">
        <v>3928</v>
      </c>
      <c r="C110" s="53" t="s">
        <v>580</v>
      </c>
      <c r="D110" s="53"/>
      <c r="E110" s="53" t="s">
        <v>3937</v>
      </c>
      <c r="F110" s="53">
        <v>1</v>
      </c>
      <c r="G110" s="53">
        <v>2</v>
      </c>
      <c r="H110" s="58" t="s">
        <v>697</v>
      </c>
      <c r="I110" s="125" t="s">
        <v>698</v>
      </c>
      <c r="J110" s="125" t="s">
        <v>699</v>
      </c>
      <c r="K110" s="98" t="s">
        <v>11</v>
      </c>
      <c r="L110" s="98" t="s">
        <v>700</v>
      </c>
      <c r="M110" s="94" t="s">
        <v>701</v>
      </c>
      <c r="N110" s="69" t="s">
        <v>702</v>
      </c>
      <c r="O110" s="5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</row>
    <row r="111" spans="1:29" s="8" customFormat="1" ht="29.25" customHeight="1">
      <c r="A111" s="181">
        <v>111</v>
      </c>
      <c r="B111" s="122" t="s">
        <v>3928</v>
      </c>
      <c r="C111" s="53" t="s">
        <v>580</v>
      </c>
      <c r="D111" s="53"/>
      <c r="E111" s="53" t="s">
        <v>3937</v>
      </c>
      <c r="F111" s="53">
        <v>1</v>
      </c>
      <c r="G111" s="53">
        <v>0</v>
      </c>
      <c r="H111" s="58" t="s">
        <v>2607</v>
      </c>
      <c r="I111" s="87" t="s">
        <v>2832</v>
      </c>
      <c r="J111" s="84" t="s">
        <v>2833</v>
      </c>
      <c r="K111" s="67" t="s">
        <v>11</v>
      </c>
      <c r="L111" s="63">
        <v>4226922</v>
      </c>
      <c r="M111" s="70" t="s">
        <v>2834</v>
      </c>
      <c r="N111" s="69" t="s">
        <v>2608</v>
      </c>
      <c r="O111" s="5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</row>
    <row r="112" spans="1:29" s="8" customFormat="1" ht="29.25" customHeight="1">
      <c r="A112" s="181">
        <v>112</v>
      </c>
      <c r="B112" s="122" t="s">
        <v>3928</v>
      </c>
      <c r="C112" s="53" t="s">
        <v>580</v>
      </c>
      <c r="D112" s="53"/>
      <c r="E112" s="53" t="s">
        <v>3937</v>
      </c>
      <c r="F112" s="53">
        <v>1</v>
      </c>
      <c r="G112" s="53">
        <v>1</v>
      </c>
      <c r="H112" s="58" t="s">
        <v>703</v>
      </c>
      <c r="I112" s="83" t="s">
        <v>500</v>
      </c>
      <c r="J112" s="124" t="s">
        <v>2274</v>
      </c>
      <c r="K112" s="110" t="s">
        <v>33</v>
      </c>
      <c r="L112" s="110" t="s">
        <v>704</v>
      </c>
      <c r="M112" s="94" t="s">
        <v>705</v>
      </c>
      <c r="N112" s="69" t="s">
        <v>706</v>
      </c>
      <c r="O112" s="5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</row>
    <row r="113" spans="1:29" s="8" customFormat="1" ht="29.25" customHeight="1">
      <c r="A113" s="181">
        <v>113</v>
      </c>
      <c r="B113" s="122" t="s">
        <v>3928</v>
      </c>
      <c r="C113" s="53" t="s">
        <v>580</v>
      </c>
      <c r="D113" s="53"/>
      <c r="E113" s="53" t="s">
        <v>3937</v>
      </c>
      <c r="F113" s="53">
        <v>2</v>
      </c>
      <c r="G113" s="53">
        <v>1</v>
      </c>
      <c r="H113" s="58" t="s">
        <v>707</v>
      </c>
      <c r="I113" s="84" t="s">
        <v>708</v>
      </c>
      <c r="J113" s="124" t="s">
        <v>709</v>
      </c>
      <c r="K113" s="110" t="s">
        <v>33</v>
      </c>
      <c r="L113" s="110" t="s">
        <v>710</v>
      </c>
      <c r="M113" s="94" t="s">
        <v>711</v>
      </c>
      <c r="N113" s="69" t="s">
        <v>522</v>
      </c>
      <c r="O113" s="5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</row>
    <row r="114" spans="1:29" s="8" customFormat="1" ht="29.25" customHeight="1">
      <c r="A114" s="181">
        <v>114</v>
      </c>
      <c r="B114" s="122" t="s">
        <v>3928</v>
      </c>
      <c r="C114" s="53" t="s">
        <v>580</v>
      </c>
      <c r="D114" s="53"/>
      <c r="E114" s="53" t="s">
        <v>3937</v>
      </c>
      <c r="F114" s="53">
        <v>6</v>
      </c>
      <c r="G114" s="53">
        <v>4</v>
      </c>
      <c r="H114" s="58" t="s">
        <v>712</v>
      </c>
      <c r="I114" s="83" t="s">
        <v>500</v>
      </c>
      <c r="J114" s="124" t="s">
        <v>713</v>
      </c>
      <c r="K114" s="110" t="s">
        <v>11</v>
      </c>
      <c r="L114" s="110" t="s">
        <v>714</v>
      </c>
      <c r="M114" s="94" t="s">
        <v>2560</v>
      </c>
      <c r="N114" s="69" t="s">
        <v>715</v>
      </c>
      <c r="O114" s="5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</row>
    <row r="115" spans="1:29" s="8" customFormat="1" ht="29.25" customHeight="1">
      <c r="A115" s="181">
        <v>115</v>
      </c>
      <c r="B115" s="122" t="s">
        <v>3928</v>
      </c>
      <c r="C115" s="53" t="s">
        <v>580</v>
      </c>
      <c r="D115" s="53"/>
      <c r="E115" s="53" t="s">
        <v>3937</v>
      </c>
      <c r="F115" s="53">
        <v>5</v>
      </c>
      <c r="G115" s="53">
        <v>2</v>
      </c>
      <c r="H115" s="58" t="s">
        <v>716</v>
      </c>
      <c r="I115" s="82" t="s">
        <v>543</v>
      </c>
      <c r="J115" s="124" t="s">
        <v>717</v>
      </c>
      <c r="K115" s="110" t="s">
        <v>33</v>
      </c>
      <c r="L115" s="110" t="s">
        <v>718</v>
      </c>
      <c r="M115" s="94" t="s">
        <v>719</v>
      </c>
      <c r="N115" s="69" t="s">
        <v>720</v>
      </c>
      <c r="O115" s="5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</row>
    <row r="116" spans="1:29" s="8" customFormat="1" ht="29.25" customHeight="1">
      <c r="A116" s="181">
        <v>116</v>
      </c>
      <c r="B116" s="122" t="s">
        <v>3928</v>
      </c>
      <c r="C116" s="53" t="s">
        <v>580</v>
      </c>
      <c r="D116" s="53"/>
      <c r="E116" s="53" t="s">
        <v>3937</v>
      </c>
      <c r="F116" s="53">
        <v>1</v>
      </c>
      <c r="G116" s="53">
        <v>1</v>
      </c>
      <c r="H116" s="58" t="s">
        <v>721</v>
      </c>
      <c r="I116" s="84" t="s">
        <v>722</v>
      </c>
      <c r="J116" s="124" t="s">
        <v>723</v>
      </c>
      <c r="K116" s="110" t="s">
        <v>33</v>
      </c>
      <c r="L116" s="110" t="s">
        <v>724</v>
      </c>
      <c r="M116" s="94" t="s">
        <v>725</v>
      </c>
      <c r="N116" s="69" t="s">
        <v>726</v>
      </c>
      <c r="O116" s="5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</row>
    <row r="117" spans="1:29" s="8" customFormat="1" ht="29.25" customHeight="1">
      <c r="A117" s="181">
        <v>117</v>
      </c>
      <c r="B117" s="122" t="s">
        <v>3928</v>
      </c>
      <c r="C117" s="53" t="s">
        <v>580</v>
      </c>
      <c r="D117" s="53"/>
      <c r="E117" s="53" t="s">
        <v>3937</v>
      </c>
      <c r="F117" s="98">
        <v>1</v>
      </c>
      <c r="G117" s="98">
        <v>1</v>
      </c>
      <c r="H117" s="58" t="s">
        <v>3870</v>
      </c>
      <c r="I117" s="62" t="s">
        <v>727</v>
      </c>
      <c r="J117" s="124" t="s">
        <v>2275</v>
      </c>
      <c r="K117" s="110" t="s">
        <v>11</v>
      </c>
      <c r="L117" s="110" t="s">
        <v>728</v>
      </c>
      <c r="M117" s="126" t="s">
        <v>729</v>
      </c>
      <c r="N117" s="69" t="s">
        <v>730</v>
      </c>
      <c r="O117" s="5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</row>
    <row r="118" spans="1:29" s="8" customFormat="1" ht="29.25" customHeight="1">
      <c r="A118" s="181">
        <v>118</v>
      </c>
      <c r="B118" s="122" t="s">
        <v>3928</v>
      </c>
      <c r="C118" s="53" t="s">
        <v>580</v>
      </c>
      <c r="D118" s="53"/>
      <c r="E118" s="53" t="s">
        <v>3937</v>
      </c>
      <c r="F118" s="98">
        <v>3</v>
      </c>
      <c r="G118" s="98">
        <v>3</v>
      </c>
      <c r="H118" s="58" t="s">
        <v>3871</v>
      </c>
      <c r="I118" s="62" t="s">
        <v>731</v>
      </c>
      <c r="J118" s="124" t="s">
        <v>732</v>
      </c>
      <c r="K118" s="110" t="s">
        <v>11</v>
      </c>
      <c r="L118" s="110" t="s">
        <v>733</v>
      </c>
      <c r="M118" s="126" t="s">
        <v>734</v>
      </c>
      <c r="N118" s="69" t="s">
        <v>735</v>
      </c>
      <c r="O118" s="5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</row>
    <row r="119" spans="1:29" s="8" customFormat="1" ht="29.25" customHeight="1">
      <c r="A119" s="181">
        <v>119</v>
      </c>
      <c r="B119" s="122" t="s">
        <v>3928</v>
      </c>
      <c r="C119" s="53" t="s">
        <v>580</v>
      </c>
      <c r="D119" s="53"/>
      <c r="E119" s="53" t="s">
        <v>3937</v>
      </c>
      <c r="F119" s="65">
        <v>1</v>
      </c>
      <c r="G119" s="65">
        <v>1</v>
      </c>
      <c r="H119" s="82" t="s">
        <v>3872</v>
      </c>
      <c r="I119" s="82" t="s">
        <v>2157</v>
      </c>
      <c r="J119" s="72" t="s">
        <v>2160</v>
      </c>
      <c r="K119" s="78" t="s">
        <v>11</v>
      </c>
      <c r="L119" s="78">
        <v>946125602</v>
      </c>
      <c r="M119" s="78" t="s">
        <v>2559</v>
      </c>
      <c r="N119" s="72" t="s">
        <v>2159</v>
      </c>
      <c r="O119" s="5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</row>
    <row r="120" spans="1:29" s="8" customFormat="1" ht="29.25" customHeight="1">
      <c r="A120" s="181">
        <v>120</v>
      </c>
      <c r="B120" s="122" t="s">
        <v>3928</v>
      </c>
      <c r="C120" s="53" t="s">
        <v>580</v>
      </c>
      <c r="D120" s="53"/>
      <c r="E120" s="53" t="s">
        <v>3937</v>
      </c>
      <c r="F120" s="65">
        <v>2</v>
      </c>
      <c r="G120" s="65">
        <v>1</v>
      </c>
      <c r="H120" s="82" t="s">
        <v>3982</v>
      </c>
      <c r="I120" s="82" t="s">
        <v>856</v>
      </c>
      <c r="J120" s="72" t="s">
        <v>3983</v>
      </c>
      <c r="K120" s="78" t="s">
        <v>11</v>
      </c>
      <c r="L120" s="78"/>
      <c r="M120" s="78" t="s">
        <v>3984</v>
      </c>
      <c r="N120" s="156" t="s">
        <v>3985</v>
      </c>
      <c r="O120" s="5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</row>
    <row r="121" spans="1:29" s="8" customFormat="1" ht="29.25" customHeight="1">
      <c r="A121" s="181">
        <v>121</v>
      </c>
      <c r="B121" s="122" t="s">
        <v>3928</v>
      </c>
      <c r="C121" s="53" t="s">
        <v>580</v>
      </c>
      <c r="D121" s="53"/>
      <c r="E121" s="53" t="s">
        <v>3937</v>
      </c>
      <c r="F121" s="59">
        <v>1</v>
      </c>
      <c r="G121" s="59">
        <v>1</v>
      </c>
      <c r="H121" s="58" t="s">
        <v>3873</v>
      </c>
      <c r="I121" s="62" t="s">
        <v>736</v>
      </c>
      <c r="J121" s="124" t="s">
        <v>737</v>
      </c>
      <c r="K121" s="110" t="s">
        <v>11</v>
      </c>
      <c r="L121" s="110" t="s">
        <v>738</v>
      </c>
      <c r="M121" s="126" t="s">
        <v>739</v>
      </c>
      <c r="N121" s="69" t="s">
        <v>740</v>
      </c>
      <c r="O121" s="5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</row>
    <row r="122" spans="1:29" s="8" customFormat="1" ht="29.25" customHeight="1">
      <c r="A122" s="181">
        <v>122</v>
      </c>
      <c r="B122" s="122" t="s">
        <v>3928</v>
      </c>
      <c r="C122" s="53" t="s">
        <v>580</v>
      </c>
      <c r="D122" s="53"/>
      <c r="E122" s="53" t="s">
        <v>3937</v>
      </c>
      <c r="F122" s="53">
        <v>3</v>
      </c>
      <c r="G122" s="53">
        <v>3</v>
      </c>
      <c r="H122" s="58" t="s">
        <v>3874</v>
      </c>
      <c r="I122" s="84" t="s">
        <v>797</v>
      </c>
      <c r="J122" s="84" t="s">
        <v>798</v>
      </c>
      <c r="K122" s="67" t="s">
        <v>11</v>
      </c>
      <c r="L122" s="70" t="s">
        <v>799</v>
      </c>
      <c r="M122" s="70" t="s">
        <v>800</v>
      </c>
      <c r="N122" s="69" t="s">
        <v>801</v>
      </c>
      <c r="O122" s="5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</row>
    <row r="123" spans="1:29" s="8" customFormat="1" ht="29.25" customHeight="1">
      <c r="A123" s="181">
        <v>123</v>
      </c>
      <c r="B123" s="122" t="s">
        <v>3928</v>
      </c>
      <c r="C123" s="53" t="s">
        <v>580</v>
      </c>
      <c r="D123" s="53"/>
      <c r="E123" s="53" t="s">
        <v>3937</v>
      </c>
      <c r="F123" s="53">
        <v>1</v>
      </c>
      <c r="G123" s="53">
        <v>0</v>
      </c>
      <c r="H123" s="58" t="s">
        <v>741</v>
      </c>
      <c r="I123" s="84" t="s">
        <v>742</v>
      </c>
      <c r="J123" s="124" t="s">
        <v>2276</v>
      </c>
      <c r="K123" s="110" t="s">
        <v>33</v>
      </c>
      <c r="L123" s="110" t="s">
        <v>743</v>
      </c>
      <c r="M123" s="110" t="s">
        <v>2558</v>
      </c>
      <c r="N123" s="69" t="s">
        <v>744</v>
      </c>
      <c r="O123" s="5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</row>
    <row r="124" spans="1:29" s="8" customFormat="1" ht="29.25" customHeight="1">
      <c r="A124" s="181">
        <v>124</v>
      </c>
      <c r="B124" s="122" t="s">
        <v>3928</v>
      </c>
      <c r="C124" s="53" t="s">
        <v>580</v>
      </c>
      <c r="D124" s="53"/>
      <c r="E124" s="53" t="s">
        <v>3937</v>
      </c>
      <c r="F124" s="53">
        <v>2</v>
      </c>
      <c r="G124" s="53">
        <v>2</v>
      </c>
      <c r="H124" s="58" t="s">
        <v>745</v>
      </c>
      <c r="I124" s="55" t="s">
        <v>648</v>
      </c>
      <c r="J124" s="125" t="s">
        <v>746</v>
      </c>
      <c r="K124" s="98" t="s">
        <v>11</v>
      </c>
      <c r="L124" s="110" t="s">
        <v>747</v>
      </c>
      <c r="M124" s="126" t="s">
        <v>748</v>
      </c>
      <c r="N124" s="69" t="s">
        <v>749</v>
      </c>
      <c r="O124" s="5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</row>
    <row r="125" spans="1:29" ht="29.25" customHeight="1">
      <c r="A125" s="181">
        <v>125</v>
      </c>
      <c r="B125" s="122" t="s">
        <v>3928</v>
      </c>
      <c r="C125" s="53" t="s">
        <v>580</v>
      </c>
      <c r="D125" s="53"/>
      <c r="E125" s="53" t="s">
        <v>3937</v>
      </c>
      <c r="F125" s="53">
        <v>1</v>
      </c>
      <c r="G125" s="53">
        <v>1</v>
      </c>
      <c r="H125" s="58" t="s">
        <v>750</v>
      </c>
      <c r="I125" s="84" t="s">
        <v>1942</v>
      </c>
      <c r="J125" s="55" t="s">
        <v>751</v>
      </c>
      <c r="K125" s="56" t="s">
        <v>11</v>
      </c>
      <c r="L125" s="56" t="s">
        <v>752</v>
      </c>
      <c r="M125" s="56" t="s">
        <v>753</v>
      </c>
      <c r="N125" s="69" t="s">
        <v>754</v>
      </c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</row>
    <row r="126" spans="1:29" ht="29.25" customHeight="1">
      <c r="A126" s="181">
        <v>126</v>
      </c>
      <c r="B126" s="122" t="s">
        <v>3928</v>
      </c>
      <c r="C126" s="53" t="s">
        <v>580</v>
      </c>
      <c r="D126" s="53"/>
      <c r="E126" s="53" t="s">
        <v>3937</v>
      </c>
      <c r="F126" s="53">
        <v>2</v>
      </c>
      <c r="G126" s="53">
        <v>2</v>
      </c>
      <c r="H126" s="58" t="s">
        <v>755</v>
      </c>
      <c r="I126" s="82" t="s">
        <v>208</v>
      </c>
      <c r="J126" s="84" t="s">
        <v>756</v>
      </c>
      <c r="K126" s="67" t="s">
        <v>757</v>
      </c>
      <c r="L126" s="70" t="s">
        <v>758</v>
      </c>
      <c r="M126" s="70" t="s">
        <v>759</v>
      </c>
      <c r="N126" s="69" t="s">
        <v>760</v>
      </c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</row>
    <row r="127" spans="1:29" ht="29.25" customHeight="1">
      <c r="A127" s="181">
        <v>127</v>
      </c>
      <c r="B127" s="122" t="s">
        <v>3928</v>
      </c>
      <c r="C127" s="53" t="s">
        <v>580</v>
      </c>
      <c r="D127" s="53"/>
      <c r="E127" s="53" t="s">
        <v>3937</v>
      </c>
      <c r="F127" s="59">
        <v>1</v>
      </c>
      <c r="G127" s="59">
        <v>1</v>
      </c>
      <c r="H127" s="58" t="s">
        <v>761</v>
      </c>
      <c r="I127" s="84" t="s">
        <v>1942</v>
      </c>
      <c r="J127" s="84" t="s">
        <v>762</v>
      </c>
      <c r="K127" s="67" t="s">
        <v>52</v>
      </c>
      <c r="L127" s="70" t="s">
        <v>763</v>
      </c>
      <c r="M127" s="70" t="s">
        <v>764</v>
      </c>
      <c r="N127" s="69" t="s">
        <v>765</v>
      </c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</row>
    <row r="128" spans="1:29" ht="29.25" customHeight="1">
      <c r="A128" s="181">
        <v>128</v>
      </c>
      <c r="B128" s="122" t="s">
        <v>3928</v>
      </c>
      <c r="C128" s="53" t="s">
        <v>580</v>
      </c>
      <c r="D128" s="53"/>
      <c r="E128" s="53" t="s">
        <v>3937</v>
      </c>
      <c r="F128" s="53">
        <v>2</v>
      </c>
      <c r="G128" s="53">
        <v>1</v>
      </c>
      <c r="H128" s="58" t="s">
        <v>766</v>
      </c>
      <c r="I128" s="84" t="s">
        <v>1942</v>
      </c>
      <c r="J128" s="62" t="s">
        <v>767</v>
      </c>
      <c r="K128" s="70" t="s">
        <v>33</v>
      </c>
      <c r="L128" s="70" t="s">
        <v>768</v>
      </c>
      <c r="M128" s="70" t="s">
        <v>764</v>
      </c>
      <c r="N128" s="69" t="s">
        <v>765</v>
      </c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</row>
    <row r="129" spans="1:29" ht="29.25" customHeight="1">
      <c r="A129" s="181">
        <v>129</v>
      </c>
      <c r="B129" s="122" t="s">
        <v>3928</v>
      </c>
      <c r="C129" s="53" t="s">
        <v>580</v>
      </c>
      <c r="D129" s="53"/>
      <c r="E129" s="53" t="s">
        <v>3937</v>
      </c>
      <c r="F129" s="53">
        <v>1</v>
      </c>
      <c r="G129" s="53">
        <v>1</v>
      </c>
      <c r="H129" s="58" t="s">
        <v>769</v>
      </c>
      <c r="I129" s="84" t="s">
        <v>770</v>
      </c>
      <c r="J129" s="84" t="s">
        <v>771</v>
      </c>
      <c r="K129" s="67" t="s">
        <v>33</v>
      </c>
      <c r="L129" s="70" t="s">
        <v>772</v>
      </c>
      <c r="M129" s="70" t="s">
        <v>773</v>
      </c>
      <c r="N129" s="69" t="s">
        <v>774</v>
      </c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</row>
    <row r="130" spans="1:29" ht="29.25" customHeight="1">
      <c r="A130" s="181">
        <v>130</v>
      </c>
      <c r="B130" s="122" t="s">
        <v>3928</v>
      </c>
      <c r="C130" s="53" t="s">
        <v>580</v>
      </c>
      <c r="D130" s="53"/>
      <c r="E130" s="53" t="s">
        <v>3937</v>
      </c>
      <c r="F130" s="53">
        <v>5</v>
      </c>
      <c r="G130" s="53">
        <v>2</v>
      </c>
      <c r="H130" s="58" t="s">
        <v>775</v>
      </c>
      <c r="I130" s="82" t="s">
        <v>455</v>
      </c>
      <c r="J130" s="84" t="s">
        <v>776</v>
      </c>
      <c r="K130" s="67" t="s">
        <v>33</v>
      </c>
      <c r="L130" s="70" t="s">
        <v>777</v>
      </c>
      <c r="M130" s="70" t="s">
        <v>778</v>
      </c>
      <c r="N130" s="69" t="s">
        <v>779</v>
      </c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</row>
    <row r="131" spans="1:29" ht="29.25" customHeight="1">
      <c r="A131" s="181">
        <v>131</v>
      </c>
      <c r="B131" s="122" t="s">
        <v>3928</v>
      </c>
      <c r="C131" s="53" t="s">
        <v>580</v>
      </c>
      <c r="D131" s="53"/>
      <c r="E131" s="53" t="s">
        <v>3937</v>
      </c>
      <c r="F131" s="68">
        <v>1</v>
      </c>
      <c r="G131" s="68">
        <v>1</v>
      </c>
      <c r="H131" s="58" t="s">
        <v>780</v>
      </c>
      <c r="I131" s="58" t="s">
        <v>2277</v>
      </c>
      <c r="J131" s="58" t="s">
        <v>2278</v>
      </c>
      <c r="K131" s="59" t="s">
        <v>11</v>
      </c>
      <c r="L131" s="59" t="s">
        <v>781</v>
      </c>
      <c r="M131" s="59" t="s">
        <v>782</v>
      </c>
      <c r="N131" s="69" t="s">
        <v>783</v>
      </c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</row>
    <row r="132" spans="1:29" ht="29.25" customHeight="1">
      <c r="A132" s="181">
        <v>132</v>
      </c>
      <c r="B132" s="122" t="s">
        <v>3928</v>
      </c>
      <c r="C132" s="53" t="s">
        <v>580</v>
      </c>
      <c r="D132" s="53"/>
      <c r="E132" s="53" t="s">
        <v>3937</v>
      </c>
      <c r="F132" s="53">
        <v>1</v>
      </c>
      <c r="G132" s="53">
        <v>0</v>
      </c>
      <c r="H132" s="58" t="s">
        <v>784</v>
      </c>
      <c r="I132" s="83" t="s">
        <v>1025</v>
      </c>
      <c r="J132" s="84" t="s">
        <v>785</v>
      </c>
      <c r="K132" s="67" t="s">
        <v>11</v>
      </c>
      <c r="L132" s="70" t="s">
        <v>786</v>
      </c>
      <c r="M132" s="70" t="s">
        <v>787</v>
      </c>
      <c r="N132" s="69" t="s">
        <v>788</v>
      </c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</row>
    <row r="133" spans="1:29" ht="29.25" customHeight="1">
      <c r="A133" s="181">
        <v>133</v>
      </c>
      <c r="B133" s="122" t="s">
        <v>3928</v>
      </c>
      <c r="C133" s="53" t="s">
        <v>580</v>
      </c>
      <c r="D133" s="53"/>
      <c r="E133" s="53" t="s">
        <v>3937</v>
      </c>
      <c r="F133" s="53">
        <v>5</v>
      </c>
      <c r="G133" s="53">
        <v>1</v>
      </c>
      <c r="H133" s="58" t="s">
        <v>789</v>
      </c>
      <c r="I133" s="84" t="s">
        <v>597</v>
      </c>
      <c r="J133" s="83" t="s">
        <v>790</v>
      </c>
      <c r="K133" s="94" t="s">
        <v>33</v>
      </c>
      <c r="L133" s="94" t="s">
        <v>791</v>
      </c>
      <c r="M133" s="94" t="s">
        <v>792</v>
      </c>
      <c r="N133" s="69" t="s">
        <v>793</v>
      </c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</row>
    <row r="134" spans="1:29" ht="29.25" customHeight="1">
      <c r="A134" s="181">
        <v>134</v>
      </c>
      <c r="B134" s="122" t="s">
        <v>3928</v>
      </c>
      <c r="C134" s="53" t="s">
        <v>580</v>
      </c>
      <c r="D134" s="53"/>
      <c r="E134" s="53" t="s">
        <v>3937</v>
      </c>
      <c r="F134" s="53">
        <v>1</v>
      </c>
      <c r="G134" s="53">
        <v>1</v>
      </c>
      <c r="H134" s="58" t="s">
        <v>794</v>
      </c>
      <c r="I134" s="84" t="s">
        <v>669</v>
      </c>
      <c r="J134" s="83" t="s">
        <v>795</v>
      </c>
      <c r="K134" s="94" t="s">
        <v>11</v>
      </c>
      <c r="L134" s="94" t="s">
        <v>796</v>
      </c>
      <c r="M134" s="94" t="s">
        <v>448</v>
      </c>
      <c r="N134" s="69" t="s">
        <v>449</v>
      </c>
    </row>
    <row r="135" spans="1:29" ht="29.25" customHeight="1">
      <c r="A135" s="181">
        <v>135</v>
      </c>
      <c r="B135" s="122" t="s">
        <v>3928</v>
      </c>
      <c r="C135" s="53" t="s">
        <v>580</v>
      </c>
      <c r="D135" s="53"/>
      <c r="E135" s="53" t="s">
        <v>3937</v>
      </c>
      <c r="F135" s="53">
        <v>1</v>
      </c>
      <c r="G135" s="53">
        <v>1</v>
      </c>
      <c r="H135" s="58" t="s">
        <v>3875</v>
      </c>
      <c r="I135" s="111" t="s">
        <v>1154</v>
      </c>
      <c r="J135" s="84" t="s">
        <v>802</v>
      </c>
      <c r="K135" s="67" t="s">
        <v>11</v>
      </c>
      <c r="L135" s="70" t="s">
        <v>803</v>
      </c>
      <c r="M135" s="70" t="s">
        <v>804</v>
      </c>
      <c r="N135" s="69" t="s">
        <v>805</v>
      </c>
    </row>
    <row r="136" spans="1:29" ht="29.25" customHeight="1">
      <c r="A136" s="181">
        <v>136</v>
      </c>
      <c r="B136" s="122" t="s">
        <v>3928</v>
      </c>
      <c r="C136" s="53" t="s">
        <v>580</v>
      </c>
      <c r="D136" s="53"/>
      <c r="E136" s="53" t="s">
        <v>3937</v>
      </c>
      <c r="F136" s="53">
        <v>1</v>
      </c>
      <c r="G136" s="53">
        <v>1</v>
      </c>
      <c r="H136" s="58" t="s">
        <v>3876</v>
      </c>
      <c r="I136" s="111" t="s">
        <v>2137</v>
      </c>
      <c r="J136" s="84" t="s">
        <v>2138</v>
      </c>
      <c r="K136" s="94" t="s">
        <v>33</v>
      </c>
      <c r="L136" s="70" t="s">
        <v>2139</v>
      </c>
      <c r="M136" s="70" t="s">
        <v>2140</v>
      </c>
      <c r="N136" s="69" t="s">
        <v>2141</v>
      </c>
    </row>
    <row r="137" spans="1:29" ht="29.25" customHeight="1">
      <c r="A137" s="181">
        <v>137</v>
      </c>
      <c r="B137" s="122" t="s">
        <v>3928</v>
      </c>
      <c r="C137" s="53" t="s">
        <v>580</v>
      </c>
      <c r="D137" s="53"/>
      <c r="E137" s="53" t="s">
        <v>3937</v>
      </c>
      <c r="F137" s="53">
        <v>2</v>
      </c>
      <c r="G137" s="53">
        <v>0</v>
      </c>
      <c r="H137" s="58" t="s">
        <v>3877</v>
      </c>
      <c r="I137" s="84" t="s">
        <v>1528</v>
      </c>
      <c r="J137" s="84" t="s">
        <v>806</v>
      </c>
      <c r="K137" s="67" t="s">
        <v>11</v>
      </c>
      <c r="L137" s="70" t="s">
        <v>807</v>
      </c>
      <c r="M137" s="70" t="s">
        <v>808</v>
      </c>
      <c r="N137" s="69" t="s">
        <v>809</v>
      </c>
    </row>
    <row r="138" spans="1:29" ht="29.25" customHeight="1">
      <c r="A138" s="181">
        <v>138</v>
      </c>
      <c r="B138" s="122" t="s">
        <v>3928</v>
      </c>
      <c r="C138" s="53" t="s">
        <v>580</v>
      </c>
      <c r="D138" s="53"/>
      <c r="E138" s="53" t="s">
        <v>3937</v>
      </c>
      <c r="F138" s="53">
        <v>1</v>
      </c>
      <c r="G138" s="53">
        <v>1</v>
      </c>
      <c r="H138" s="58" t="s">
        <v>811</v>
      </c>
      <c r="I138" s="84" t="s">
        <v>453</v>
      </c>
      <c r="J138" s="84" t="s">
        <v>812</v>
      </c>
      <c r="K138" s="67" t="s">
        <v>757</v>
      </c>
      <c r="L138" s="63" t="s">
        <v>813</v>
      </c>
      <c r="M138" s="64" t="s">
        <v>62</v>
      </c>
      <c r="N138" s="69" t="s">
        <v>66</v>
      </c>
    </row>
    <row r="139" spans="1:29" ht="29.25" customHeight="1">
      <c r="A139" s="181">
        <v>139</v>
      </c>
      <c r="B139" s="122" t="s">
        <v>3928</v>
      </c>
      <c r="C139" s="53" t="s">
        <v>580</v>
      </c>
      <c r="D139" s="53"/>
      <c r="E139" s="53" t="s">
        <v>3937</v>
      </c>
      <c r="F139" s="53">
        <v>1</v>
      </c>
      <c r="G139" s="53">
        <v>1</v>
      </c>
      <c r="H139" s="58" t="s">
        <v>3878</v>
      </c>
      <c r="I139" s="82" t="s">
        <v>30</v>
      </c>
      <c r="J139" s="124" t="s">
        <v>814</v>
      </c>
      <c r="K139" s="110" t="s">
        <v>11</v>
      </c>
      <c r="L139" s="110"/>
      <c r="M139" s="94" t="s">
        <v>815</v>
      </c>
      <c r="N139" s="69" t="s">
        <v>816</v>
      </c>
    </row>
    <row r="140" spans="1:29" ht="29.25" customHeight="1">
      <c r="A140" s="181">
        <v>140</v>
      </c>
      <c r="B140" s="122" t="s">
        <v>3928</v>
      </c>
      <c r="C140" s="53" t="s">
        <v>580</v>
      </c>
      <c r="D140" s="53"/>
      <c r="E140" s="53" t="s">
        <v>3937</v>
      </c>
      <c r="F140" s="53">
        <v>4</v>
      </c>
      <c r="G140" s="53">
        <v>3</v>
      </c>
      <c r="H140" s="58" t="s">
        <v>817</v>
      </c>
      <c r="I140" s="84" t="s">
        <v>817</v>
      </c>
      <c r="J140" s="84" t="s">
        <v>818</v>
      </c>
      <c r="K140" s="67" t="s">
        <v>11</v>
      </c>
      <c r="L140" s="63" t="s">
        <v>819</v>
      </c>
      <c r="M140" s="64" t="s">
        <v>2557</v>
      </c>
      <c r="N140" s="69" t="s">
        <v>820</v>
      </c>
    </row>
    <row r="141" spans="1:29" ht="29.25" customHeight="1">
      <c r="A141" s="181">
        <v>141</v>
      </c>
      <c r="B141" s="122" t="s">
        <v>3928</v>
      </c>
      <c r="C141" s="53" t="s">
        <v>580</v>
      </c>
      <c r="D141" s="53"/>
      <c r="E141" s="53" t="s">
        <v>3937</v>
      </c>
      <c r="F141" s="53">
        <v>1</v>
      </c>
      <c r="G141" s="53">
        <v>0</v>
      </c>
      <c r="H141" s="58" t="s">
        <v>821</v>
      </c>
      <c r="I141" s="84" t="s">
        <v>698</v>
      </c>
      <c r="J141" s="84" t="s">
        <v>822</v>
      </c>
      <c r="K141" s="67" t="s">
        <v>11</v>
      </c>
      <c r="L141" s="63" t="s">
        <v>823</v>
      </c>
      <c r="M141" s="70" t="s">
        <v>2556</v>
      </c>
      <c r="N141" s="69" t="s">
        <v>824</v>
      </c>
    </row>
    <row r="142" spans="1:29" ht="29.25" customHeight="1">
      <c r="A142" s="181">
        <v>143</v>
      </c>
      <c r="B142" s="52" t="s">
        <v>3929</v>
      </c>
      <c r="C142" s="53" t="s">
        <v>1086</v>
      </c>
      <c r="D142" s="53"/>
      <c r="E142" s="53" t="s">
        <v>3937</v>
      </c>
      <c r="F142" s="71">
        <v>1</v>
      </c>
      <c r="G142" s="71">
        <v>1</v>
      </c>
      <c r="H142" s="84" t="s">
        <v>1347</v>
      </c>
      <c r="I142" s="84" t="s">
        <v>1348</v>
      </c>
      <c r="J142" s="84" t="s">
        <v>1349</v>
      </c>
      <c r="K142" s="67" t="s">
        <v>1350</v>
      </c>
      <c r="L142" s="63" t="s">
        <v>1351</v>
      </c>
      <c r="M142" s="64" t="s">
        <v>1352</v>
      </c>
      <c r="N142" s="69" t="s">
        <v>1353</v>
      </c>
    </row>
    <row r="143" spans="1:29" ht="29.25" customHeight="1">
      <c r="A143" s="181">
        <v>144</v>
      </c>
      <c r="B143" s="52" t="s">
        <v>3929</v>
      </c>
      <c r="C143" s="53" t="s">
        <v>1086</v>
      </c>
      <c r="D143" s="53"/>
      <c r="E143" s="53" t="s">
        <v>3937</v>
      </c>
      <c r="F143" s="89">
        <v>4</v>
      </c>
      <c r="G143" s="89">
        <v>3</v>
      </c>
      <c r="H143" s="84" t="s">
        <v>1354</v>
      </c>
      <c r="I143" s="84" t="s">
        <v>825</v>
      </c>
      <c r="J143" s="92" t="s">
        <v>1355</v>
      </c>
      <c r="K143" s="67" t="s">
        <v>1356</v>
      </c>
      <c r="L143" s="59" t="s">
        <v>1357</v>
      </c>
      <c r="M143" s="64" t="s">
        <v>1358</v>
      </c>
      <c r="N143" s="69" t="s">
        <v>1359</v>
      </c>
    </row>
    <row r="144" spans="1:29" ht="29.25" customHeight="1">
      <c r="A144" s="181">
        <v>145</v>
      </c>
      <c r="B144" s="52" t="s">
        <v>3929</v>
      </c>
      <c r="C144" s="53" t="s">
        <v>1086</v>
      </c>
      <c r="D144" s="53"/>
      <c r="E144" s="53" t="s">
        <v>3937</v>
      </c>
      <c r="F144" s="89">
        <v>1</v>
      </c>
      <c r="G144" s="89">
        <v>0</v>
      </c>
      <c r="H144" s="84" t="s">
        <v>1360</v>
      </c>
      <c r="I144" s="84" t="s">
        <v>1361</v>
      </c>
      <c r="J144" s="92" t="s">
        <v>2263</v>
      </c>
      <c r="K144" s="67" t="s">
        <v>1245</v>
      </c>
      <c r="L144" s="94" t="s">
        <v>2791</v>
      </c>
      <c r="M144" s="64" t="s">
        <v>1362</v>
      </c>
      <c r="N144" s="127" t="s">
        <v>2264</v>
      </c>
    </row>
    <row r="145" spans="1:14" ht="29.25" customHeight="1">
      <c r="A145" s="181">
        <v>146</v>
      </c>
      <c r="B145" s="52" t="s">
        <v>3929</v>
      </c>
      <c r="C145" s="53" t="s">
        <v>1086</v>
      </c>
      <c r="D145" s="53"/>
      <c r="E145" s="53" t="s">
        <v>3937</v>
      </c>
      <c r="F145" s="89">
        <v>1</v>
      </c>
      <c r="G145" s="89">
        <v>1</v>
      </c>
      <c r="H145" s="82" t="s">
        <v>2170</v>
      </c>
      <c r="I145" s="82" t="s">
        <v>2171</v>
      </c>
      <c r="J145" s="72" t="s">
        <v>2177</v>
      </c>
      <c r="K145" s="78" t="s">
        <v>1356</v>
      </c>
      <c r="L145" s="78" t="s">
        <v>2172</v>
      </c>
      <c r="M145" s="78" t="s">
        <v>2792</v>
      </c>
      <c r="N145" s="69" t="s">
        <v>2793</v>
      </c>
    </row>
    <row r="146" spans="1:14" ht="29.25" customHeight="1">
      <c r="A146" s="181">
        <v>147</v>
      </c>
      <c r="B146" s="52" t="s">
        <v>3929</v>
      </c>
      <c r="C146" s="53" t="s">
        <v>1086</v>
      </c>
      <c r="D146" s="53"/>
      <c r="E146" s="53" t="s">
        <v>3937</v>
      </c>
      <c r="F146" s="89">
        <v>0</v>
      </c>
      <c r="G146" s="89">
        <v>1</v>
      </c>
      <c r="H146" s="82" t="s">
        <v>3956</v>
      </c>
      <c r="I146" s="82" t="s">
        <v>3955</v>
      </c>
      <c r="J146" s="72" t="s">
        <v>3957</v>
      </c>
      <c r="K146" s="78" t="s">
        <v>845</v>
      </c>
      <c r="L146" s="78"/>
      <c r="M146" s="78" t="s">
        <v>3958</v>
      </c>
      <c r="N146" s="182" t="s">
        <v>3959</v>
      </c>
    </row>
    <row r="147" spans="1:14" ht="29.25" customHeight="1">
      <c r="A147" s="181">
        <v>148</v>
      </c>
      <c r="B147" s="52" t="s">
        <v>3929</v>
      </c>
      <c r="C147" s="53" t="s">
        <v>1086</v>
      </c>
      <c r="D147" s="53"/>
      <c r="E147" s="53" t="s">
        <v>3937</v>
      </c>
      <c r="F147" s="89">
        <v>5</v>
      </c>
      <c r="G147" s="89">
        <v>6</v>
      </c>
      <c r="H147" s="66" t="s">
        <v>1367</v>
      </c>
      <c r="I147" s="66" t="s">
        <v>1941</v>
      </c>
      <c r="J147" s="66" t="s">
        <v>1368</v>
      </c>
      <c r="K147" s="68" t="s">
        <v>1356</v>
      </c>
      <c r="L147" s="68" t="s">
        <v>1369</v>
      </c>
      <c r="M147" s="68" t="s">
        <v>2265</v>
      </c>
      <c r="N147" s="69" t="s">
        <v>1370</v>
      </c>
    </row>
    <row r="148" spans="1:14" ht="29.25" customHeight="1">
      <c r="A148" s="181">
        <v>149</v>
      </c>
      <c r="B148" s="52" t="s">
        <v>3929</v>
      </c>
      <c r="C148" s="53" t="s">
        <v>1086</v>
      </c>
      <c r="D148" s="53"/>
      <c r="E148" s="53" t="s">
        <v>3937</v>
      </c>
      <c r="F148" s="89">
        <v>4</v>
      </c>
      <c r="G148" s="89">
        <v>3</v>
      </c>
      <c r="H148" s="87" t="s">
        <v>1383</v>
      </c>
      <c r="I148" s="114" t="s">
        <v>2235</v>
      </c>
      <c r="J148" s="87" t="s">
        <v>1384</v>
      </c>
      <c r="K148" s="88" t="s">
        <v>1356</v>
      </c>
      <c r="L148" s="88" t="s">
        <v>2234</v>
      </c>
      <c r="M148" s="88" t="s">
        <v>1574</v>
      </c>
      <c r="N148" s="69" t="s">
        <v>2794</v>
      </c>
    </row>
    <row r="149" spans="1:14" ht="29.25" customHeight="1">
      <c r="A149" s="181">
        <v>150</v>
      </c>
      <c r="B149" s="52" t="s">
        <v>3929</v>
      </c>
      <c r="C149" s="53" t="s">
        <v>1086</v>
      </c>
      <c r="D149" s="53"/>
      <c r="E149" s="53" t="s">
        <v>3937</v>
      </c>
      <c r="F149" s="71">
        <v>3</v>
      </c>
      <c r="G149" s="71">
        <v>0</v>
      </c>
      <c r="H149" s="84" t="s">
        <v>1385</v>
      </c>
      <c r="I149" s="114" t="s">
        <v>1940</v>
      </c>
      <c r="J149" s="118" t="s">
        <v>1386</v>
      </c>
      <c r="K149" s="128" t="s">
        <v>1356</v>
      </c>
      <c r="L149" s="128" t="s">
        <v>2795</v>
      </c>
      <c r="M149" s="70" t="s">
        <v>1387</v>
      </c>
      <c r="N149" s="69" t="s">
        <v>487</v>
      </c>
    </row>
    <row r="150" spans="1:14" ht="29.25" customHeight="1">
      <c r="A150" s="181">
        <v>151</v>
      </c>
      <c r="B150" s="52" t="s">
        <v>3929</v>
      </c>
      <c r="C150" s="53" t="s">
        <v>1086</v>
      </c>
      <c r="D150" s="53"/>
      <c r="E150" s="53" t="s">
        <v>3937</v>
      </c>
      <c r="F150" s="59">
        <v>7</v>
      </c>
      <c r="G150" s="59">
        <v>4</v>
      </c>
      <c r="H150" s="84" t="s">
        <v>1761</v>
      </c>
      <c r="I150" s="84" t="s">
        <v>953</v>
      </c>
      <c r="J150" s="84" t="s">
        <v>1439</v>
      </c>
      <c r="K150" s="67" t="s">
        <v>1356</v>
      </c>
      <c r="L150" s="70" t="s">
        <v>1440</v>
      </c>
      <c r="M150" s="70" t="s">
        <v>1441</v>
      </c>
      <c r="N150" s="69" t="s">
        <v>954</v>
      </c>
    </row>
    <row r="151" spans="1:14" ht="29.25" customHeight="1">
      <c r="A151" s="181">
        <v>152</v>
      </c>
      <c r="B151" s="52" t="s">
        <v>3929</v>
      </c>
      <c r="C151" s="53" t="s">
        <v>1086</v>
      </c>
      <c r="D151" s="53"/>
      <c r="E151" s="53" t="s">
        <v>3937</v>
      </c>
      <c r="F151" s="59">
        <v>4</v>
      </c>
      <c r="G151" s="59">
        <v>2</v>
      </c>
      <c r="H151" s="84" t="s">
        <v>1388</v>
      </c>
      <c r="I151" s="111" t="s">
        <v>1943</v>
      </c>
      <c r="J151" s="87" t="s">
        <v>2081</v>
      </c>
      <c r="K151" s="88" t="s">
        <v>1356</v>
      </c>
      <c r="L151" s="88" t="s">
        <v>2237</v>
      </c>
      <c r="M151" s="67" t="s">
        <v>2236</v>
      </c>
      <c r="N151" s="69" t="s">
        <v>2132</v>
      </c>
    </row>
    <row r="152" spans="1:14" ht="29.25" customHeight="1">
      <c r="A152" s="181">
        <v>153</v>
      </c>
      <c r="B152" s="52" t="s">
        <v>3929</v>
      </c>
      <c r="C152" s="53" t="s">
        <v>1086</v>
      </c>
      <c r="D152" s="53"/>
      <c r="E152" s="53" t="s">
        <v>3937</v>
      </c>
      <c r="F152" s="71">
        <v>11</v>
      </c>
      <c r="G152" s="71">
        <v>6</v>
      </c>
      <c r="H152" s="84" t="s">
        <v>1389</v>
      </c>
      <c r="I152" s="84" t="s">
        <v>669</v>
      </c>
      <c r="J152" s="84" t="s">
        <v>2238</v>
      </c>
      <c r="K152" s="67" t="s">
        <v>1356</v>
      </c>
      <c r="L152" s="63" t="s">
        <v>1390</v>
      </c>
      <c r="M152" s="94" t="s">
        <v>1391</v>
      </c>
      <c r="N152" s="69" t="s">
        <v>1392</v>
      </c>
    </row>
    <row r="153" spans="1:14" ht="29.25" customHeight="1">
      <c r="A153" s="181">
        <v>154</v>
      </c>
      <c r="B153" s="52" t="s">
        <v>3929</v>
      </c>
      <c r="C153" s="53" t="s">
        <v>1086</v>
      </c>
      <c r="D153" s="53"/>
      <c r="E153" s="53" t="s">
        <v>3937</v>
      </c>
      <c r="F153" s="59">
        <v>5</v>
      </c>
      <c r="G153" s="59">
        <v>3</v>
      </c>
      <c r="H153" s="84" t="s">
        <v>1397</v>
      </c>
      <c r="I153" s="58" t="s">
        <v>1947</v>
      </c>
      <c r="J153" s="84" t="s">
        <v>2227</v>
      </c>
      <c r="K153" s="128" t="s">
        <v>845</v>
      </c>
      <c r="L153" s="70" t="s">
        <v>1398</v>
      </c>
      <c r="M153" s="70" t="s">
        <v>60</v>
      </c>
      <c r="N153" s="69" t="s">
        <v>926</v>
      </c>
    </row>
    <row r="154" spans="1:14" ht="29.25" customHeight="1">
      <c r="A154" s="181">
        <v>155</v>
      </c>
      <c r="B154" s="52" t="s">
        <v>3929</v>
      </c>
      <c r="C154" s="53" t="s">
        <v>1086</v>
      </c>
      <c r="D154" s="53"/>
      <c r="E154" s="53" t="s">
        <v>3937</v>
      </c>
      <c r="F154" s="71">
        <v>1</v>
      </c>
      <c r="G154" s="71">
        <v>1</v>
      </c>
      <c r="H154" s="84" t="s">
        <v>1399</v>
      </c>
      <c r="I154" s="84" t="s">
        <v>1944</v>
      </c>
      <c r="J154" s="84" t="s">
        <v>1400</v>
      </c>
      <c r="K154" s="67" t="s">
        <v>1356</v>
      </c>
      <c r="L154" s="63" t="s">
        <v>1401</v>
      </c>
      <c r="M154" s="70" t="s">
        <v>1402</v>
      </c>
      <c r="N154" s="69" t="s">
        <v>1403</v>
      </c>
    </row>
    <row r="155" spans="1:14" ht="29.25" customHeight="1">
      <c r="A155" s="181">
        <v>156</v>
      </c>
      <c r="B155" s="52" t="s">
        <v>3929</v>
      </c>
      <c r="C155" s="53" t="s">
        <v>1086</v>
      </c>
      <c r="D155" s="53"/>
      <c r="E155" s="53" t="s">
        <v>3937</v>
      </c>
      <c r="F155" s="59">
        <v>1</v>
      </c>
      <c r="G155" s="59">
        <v>0</v>
      </c>
      <c r="H155" s="84" t="s">
        <v>1404</v>
      </c>
      <c r="I155" s="84" t="s">
        <v>1405</v>
      </c>
      <c r="J155" s="84" t="s">
        <v>1406</v>
      </c>
      <c r="K155" s="67" t="s">
        <v>1356</v>
      </c>
      <c r="L155" s="70" t="s">
        <v>1407</v>
      </c>
      <c r="M155" s="70" t="s">
        <v>1408</v>
      </c>
      <c r="N155" s="69" t="s">
        <v>1409</v>
      </c>
    </row>
    <row r="156" spans="1:14" ht="29.25" customHeight="1">
      <c r="A156" s="181">
        <v>157</v>
      </c>
      <c r="B156" s="52" t="s">
        <v>3929</v>
      </c>
      <c r="C156" s="53" t="s">
        <v>1086</v>
      </c>
      <c r="D156" s="53"/>
      <c r="E156" s="53" t="s">
        <v>3937</v>
      </c>
      <c r="F156" s="71">
        <v>6</v>
      </c>
      <c r="G156" s="71">
        <v>3</v>
      </c>
      <c r="H156" s="84" t="s">
        <v>1410</v>
      </c>
      <c r="I156" s="84" t="s">
        <v>1405</v>
      </c>
      <c r="J156" s="84" t="s">
        <v>1411</v>
      </c>
      <c r="K156" s="67" t="s">
        <v>1356</v>
      </c>
      <c r="L156" s="63" t="s">
        <v>2239</v>
      </c>
      <c r="M156" s="70" t="s">
        <v>1408</v>
      </c>
      <c r="N156" s="69" t="s">
        <v>1409</v>
      </c>
    </row>
    <row r="157" spans="1:14" ht="29.25" customHeight="1">
      <c r="A157" s="181">
        <v>158</v>
      </c>
      <c r="B157" s="52" t="s">
        <v>3929</v>
      </c>
      <c r="C157" s="53" t="s">
        <v>1086</v>
      </c>
      <c r="D157" s="53"/>
      <c r="E157" s="53" t="s">
        <v>3937</v>
      </c>
      <c r="F157" s="71">
        <v>1</v>
      </c>
      <c r="G157" s="71">
        <v>1</v>
      </c>
      <c r="H157" s="84" t="s">
        <v>1420</v>
      </c>
      <c r="I157" s="83" t="s">
        <v>1966</v>
      </c>
      <c r="J157" s="84" t="s">
        <v>1421</v>
      </c>
      <c r="K157" s="67" t="s">
        <v>1356</v>
      </c>
      <c r="L157" s="70" t="s">
        <v>1422</v>
      </c>
      <c r="M157" s="70" t="s">
        <v>2082</v>
      </c>
      <c r="N157" s="69" t="s">
        <v>2083</v>
      </c>
    </row>
    <row r="158" spans="1:14" ht="29.25" customHeight="1">
      <c r="A158" s="181">
        <v>159</v>
      </c>
      <c r="B158" s="52" t="s">
        <v>3929</v>
      </c>
      <c r="C158" s="53" t="s">
        <v>1086</v>
      </c>
      <c r="D158" s="53"/>
      <c r="E158" s="53" t="s">
        <v>3937</v>
      </c>
      <c r="F158" s="59">
        <v>1</v>
      </c>
      <c r="G158" s="59">
        <v>1</v>
      </c>
      <c r="H158" s="125" t="s">
        <v>1423</v>
      </c>
      <c r="I158" s="83" t="s">
        <v>1966</v>
      </c>
      <c r="J158" s="129" t="s">
        <v>1424</v>
      </c>
      <c r="K158" s="67" t="s">
        <v>1245</v>
      </c>
      <c r="L158" s="71" t="s">
        <v>1425</v>
      </c>
      <c r="M158" s="70" t="s">
        <v>2082</v>
      </c>
      <c r="N158" s="69" t="s">
        <v>2083</v>
      </c>
    </row>
    <row r="159" spans="1:14" ht="29.25" customHeight="1">
      <c r="A159" s="181">
        <v>160</v>
      </c>
      <c r="B159" s="52" t="s">
        <v>3929</v>
      </c>
      <c r="C159" s="53" t="s">
        <v>1086</v>
      </c>
      <c r="D159" s="53"/>
      <c r="E159" s="53" t="s">
        <v>3937</v>
      </c>
      <c r="F159" s="59">
        <v>1</v>
      </c>
      <c r="G159" s="59">
        <v>1</v>
      </c>
      <c r="H159" s="125" t="s">
        <v>1993</v>
      </c>
      <c r="I159" s="111" t="s">
        <v>2351</v>
      </c>
      <c r="J159" s="129" t="s">
        <v>2240</v>
      </c>
      <c r="K159" s="67" t="s">
        <v>845</v>
      </c>
      <c r="L159" s="71" t="s">
        <v>1994</v>
      </c>
      <c r="M159" s="70" t="s">
        <v>1995</v>
      </c>
      <c r="N159" s="69" t="s">
        <v>2606</v>
      </c>
    </row>
    <row r="160" spans="1:14" ht="29.25" customHeight="1">
      <c r="A160" s="181">
        <v>161</v>
      </c>
      <c r="B160" s="52" t="s">
        <v>3929</v>
      </c>
      <c r="C160" s="53" t="s">
        <v>1086</v>
      </c>
      <c r="D160" s="53"/>
      <c r="E160" s="53" t="s">
        <v>3937</v>
      </c>
      <c r="F160" s="71">
        <v>1</v>
      </c>
      <c r="G160" s="71">
        <v>1</v>
      </c>
      <c r="H160" s="84" t="s">
        <v>1426</v>
      </c>
      <c r="I160" s="84" t="s">
        <v>1427</v>
      </c>
      <c r="J160" s="84" t="s">
        <v>1428</v>
      </c>
      <c r="K160" s="67" t="s">
        <v>1356</v>
      </c>
      <c r="L160" s="70" t="s">
        <v>1429</v>
      </c>
      <c r="M160" s="70" t="s">
        <v>2084</v>
      </c>
      <c r="N160" s="69" t="s">
        <v>2231</v>
      </c>
    </row>
    <row r="161" spans="1:14" ht="29.25" customHeight="1">
      <c r="A161" s="181">
        <v>162</v>
      </c>
      <c r="B161" s="52" t="s">
        <v>3929</v>
      </c>
      <c r="C161" s="53" t="s">
        <v>1086</v>
      </c>
      <c r="D161" s="53"/>
      <c r="E161" s="53" t="s">
        <v>3937</v>
      </c>
      <c r="F161" s="59">
        <v>10</v>
      </c>
      <c r="G161" s="59">
        <v>5</v>
      </c>
      <c r="H161" s="118" t="s">
        <v>1442</v>
      </c>
      <c r="I161" s="87" t="s">
        <v>1443</v>
      </c>
      <c r="J161" s="87" t="s">
        <v>1444</v>
      </c>
      <c r="K161" s="88" t="s">
        <v>1356</v>
      </c>
      <c r="L161" s="88" t="s">
        <v>1445</v>
      </c>
      <c r="M161" s="88" t="s">
        <v>1446</v>
      </c>
      <c r="N161" s="69" t="s">
        <v>1447</v>
      </c>
    </row>
    <row r="162" spans="1:14" ht="29.25" customHeight="1">
      <c r="A162" s="181">
        <v>163</v>
      </c>
      <c r="B162" s="52" t="s">
        <v>3929</v>
      </c>
      <c r="C162" s="53" t="s">
        <v>1086</v>
      </c>
      <c r="D162" s="53"/>
      <c r="E162" s="53" t="s">
        <v>3937</v>
      </c>
      <c r="F162" s="71">
        <v>5</v>
      </c>
      <c r="G162" s="71">
        <v>3</v>
      </c>
      <c r="H162" s="84" t="s">
        <v>1760</v>
      </c>
      <c r="I162" s="84" t="s">
        <v>1448</v>
      </c>
      <c r="J162" s="84" t="s">
        <v>1449</v>
      </c>
      <c r="K162" s="67" t="s">
        <v>1356</v>
      </c>
      <c r="L162" s="70" t="s">
        <v>1450</v>
      </c>
      <c r="M162" s="70" t="s">
        <v>1451</v>
      </c>
      <c r="N162" s="69" t="s">
        <v>1452</v>
      </c>
    </row>
    <row r="163" spans="1:14" ht="29.25" customHeight="1">
      <c r="A163" s="181">
        <v>164</v>
      </c>
      <c r="B163" s="52" t="s">
        <v>3929</v>
      </c>
      <c r="C163" s="85" t="s">
        <v>1086</v>
      </c>
      <c r="D163" s="53"/>
      <c r="E163" s="53" t="s">
        <v>3937</v>
      </c>
      <c r="F163" s="94">
        <v>8</v>
      </c>
      <c r="G163" s="94">
        <v>5</v>
      </c>
      <c r="H163" s="96" t="s">
        <v>842</v>
      </c>
      <c r="I163" s="96" t="s">
        <v>843</v>
      </c>
      <c r="J163" s="111" t="s">
        <v>844</v>
      </c>
      <c r="K163" s="98" t="s">
        <v>845</v>
      </c>
      <c r="L163" s="115" t="s">
        <v>846</v>
      </c>
      <c r="M163" s="60" t="s">
        <v>847</v>
      </c>
      <c r="N163" s="69" t="s">
        <v>848</v>
      </c>
    </row>
    <row r="164" spans="1:14" ht="29.25" customHeight="1">
      <c r="A164" s="181">
        <v>165</v>
      </c>
      <c r="B164" s="52" t="s">
        <v>3929</v>
      </c>
      <c r="C164" s="85" t="s">
        <v>1086</v>
      </c>
      <c r="D164" s="53"/>
      <c r="E164" s="53" t="s">
        <v>3937</v>
      </c>
      <c r="F164" s="94">
        <v>1</v>
      </c>
      <c r="G164" s="94">
        <v>0</v>
      </c>
      <c r="H164" s="96" t="s">
        <v>850</v>
      </c>
      <c r="I164" s="96" t="s">
        <v>422</v>
      </c>
      <c r="J164" s="111" t="s">
        <v>851</v>
      </c>
      <c r="K164" s="98" t="s">
        <v>1356</v>
      </c>
      <c r="L164" s="115" t="s">
        <v>2843</v>
      </c>
      <c r="M164" s="60" t="s">
        <v>2844</v>
      </c>
      <c r="N164" s="90" t="s">
        <v>2845</v>
      </c>
    </row>
    <row r="165" spans="1:14" ht="29.25" customHeight="1">
      <c r="A165" s="181">
        <v>166</v>
      </c>
      <c r="B165" s="52" t="s">
        <v>3929</v>
      </c>
      <c r="C165" s="85" t="s">
        <v>1086</v>
      </c>
      <c r="D165" s="53"/>
      <c r="E165" s="53" t="s">
        <v>3937</v>
      </c>
      <c r="F165" s="94">
        <v>2</v>
      </c>
      <c r="G165" s="94">
        <v>2</v>
      </c>
      <c r="H165" s="96" t="s">
        <v>895</v>
      </c>
      <c r="I165" s="96" t="s">
        <v>1949</v>
      </c>
      <c r="J165" s="111" t="s">
        <v>896</v>
      </c>
      <c r="K165" s="98" t="s">
        <v>845</v>
      </c>
      <c r="L165" s="115" t="s">
        <v>897</v>
      </c>
      <c r="M165" s="60" t="s">
        <v>1754</v>
      </c>
      <c r="N165" s="69" t="s">
        <v>898</v>
      </c>
    </row>
    <row r="166" spans="1:14" ht="29.25" customHeight="1">
      <c r="A166" s="181">
        <v>167</v>
      </c>
      <c r="B166" s="52" t="s">
        <v>3929</v>
      </c>
      <c r="C166" s="85" t="s">
        <v>1086</v>
      </c>
      <c r="D166" s="53"/>
      <c r="E166" s="53" t="s">
        <v>3937</v>
      </c>
      <c r="F166" s="94">
        <v>12</v>
      </c>
      <c r="G166" s="94">
        <v>7</v>
      </c>
      <c r="H166" s="96" t="s">
        <v>936</v>
      </c>
      <c r="I166" s="96" t="s">
        <v>455</v>
      </c>
      <c r="J166" s="111" t="s">
        <v>1756</v>
      </c>
      <c r="K166" s="98" t="s">
        <v>1356</v>
      </c>
      <c r="L166" s="115" t="s">
        <v>937</v>
      </c>
      <c r="M166" s="60" t="s">
        <v>938</v>
      </c>
      <c r="N166" s="69" t="s">
        <v>939</v>
      </c>
    </row>
    <row r="167" spans="1:14" ht="29.25" customHeight="1">
      <c r="A167" s="181">
        <v>168</v>
      </c>
      <c r="B167" s="52" t="s">
        <v>3929</v>
      </c>
      <c r="C167" s="85" t="s">
        <v>1086</v>
      </c>
      <c r="D167" s="53"/>
      <c r="E167" s="53" t="s">
        <v>3937</v>
      </c>
      <c r="F167" s="94">
        <v>2</v>
      </c>
      <c r="G167" s="94">
        <v>2</v>
      </c>
      <c r="H167" s="96" t="s">
        <v>899</v>
      </c>
      <c r="I167" s="96" t="s">
        <v>900</v>
      </c>
      <c r="J167" s="111" t="s">
        <v>901</v>
      </c>
      <c r="K167" s="98" t="s">
        <v>845</v>
      </c>
      <c r="L167" s="115" t="s">
        <v>902</v>
      </c>
      <c r="M167" s="60" t="s">
        <v>903</v>
      </c>
      <c r="N167" s="69" t="s">
        <v>904</v>
      </c>
    </row>
    <row r="168" spans="1:14" ht="29.25" customHeight="1">
      <c r="A168" s="181">
        <v>169</v>
      </c>
      <c r="B168" s="52" t="s">
        <v>3929</v>
      </c>
      <c r="C168" s="89" t="s">
        <v>1086</v>
      </c>
      <c r="D168" s="89"/>
      <c r="E168" s="53" t="s">
        <v>3937</v>
      </c>
      <c r="F168" s="89">
        <v>3</v>
      </c>
      <c r="G168" s="89">
        <v>3</v>
      </c>
      <c r="H168" s="91" t="s">
        <v>3274</v>
      </c>
      <c r="I168" s="84" t="s">
        <v>3843</v>
      </c>
      <c r="J168" s="91" t="s">
        <v>3275</v>
      </c>
      <c r="K168" s="130" t="s">
        <v>1356</v>
      </c>
      <c r="L168" s="130" t="s">
        <v>3276</v>
      </c>
      <c r="M168" s="56" t="s">
        <v>3277</v>
      </c>
      <c r="N168" s="118" t="s">
        <v>3278</v>
      </c>
    </row>
    <row r="169" spans="1:14" ht="29.25" customHeight="1">
      <c r="A169" s="181">
        <v>170</v>
      </c>
      <c r="B169" s="52" t="s">
        <v>3929</v>
      </c>
      <c r="C169" s="89" t="s">
        <v>1086</v>
      </c>
      <c r="D169" s="89"/>
      <c r="E169" s="53" t="s">
        <v>3937</v>
      </c>
      <c r="F169" s="89">
        <v>8</v>
      </c>
      <c r="G169" s="89">
        <v>3</v>
      </c>
      <c r="H169" s="91" t="s">
        <v>3279</v>
      </c>
      <c r="I169" s="91" t="s">
        <v>3280</v>
      </c>
      <c r="J169" s="91" t="s">
        <v>3281</v>
      </c>
      <c r="K169" s="130" t="s">
        <v>1356</v>
      </c>
      <c r="L169" s="130" t="s">
        <v>3282</v>
      </c>
      <c r="M169" s="56" t="s">
        <v>3277</v>
      </c>
      <c r="N169" s="118" t="s">
        <v>3278</v>
      </c>
    </row>
    <row r="170" spans="1:14" ht="29.25" customHeight="1">
      <c r="A170" s="181">
        <v>171</v>
      </c>
      <c r="B170" s="52" t="s">
        <v>3929</v>
      </c>
      <c r="C170" s="89" t="s">
        <v>1086</v>
      </c>
      <c r="D170" s="89"/>
      <c r="E170" s="53" t="s">
        <v>3937</v>
      </c>
      <c r="F170" s="89">
        <v>2</v>
      </c>
      <c r="G170" s="89">
        <v>1</v>
      </c>
      <c r="H170" s="131" t="s">
        <v>3324</v>
      </c>
      <c r="I170" s="84" t="s">
        <v>3325</v>
      </c>
      <c r="J170" s="131" t="s">
        <v>3326</v>
      </c>
      <c r="K170" s="67" t="s">
        <v>845</v>
      </c>
      <c r="L170" s="70" t="s">
        <v>3327</v>
      </c>
      <c r="M170" s="70" t="s">
        <v>3328</v>
      </c>
      <c r="N170" s="118" t="s">
        <v>3329</v>
      </c>
    </row>
    <row r="171" spans="1:14" ht="29.25" customHeight="1">
      <c r="A171" s="181">
        <v>172</v>
      </c>
      <c r="B171" s="52" t="s">
        <v>3929</v>
      </c>
      <c r="C171" s="89" t="s">
        <v>1086</v>
      </c>
      <c r="D171" s="89"/>
      <c r="E171" s="53" t="s">
        <v>3937</v>
      </c>
      <c r="F171" s="89">
        <v>4</v>
      </c>
      <c r="G171" s="89">
        <v>3</v>
      </c>
      <c r="H171" s="131" t="s">
        <v>3350</v>
      </c>
      <c r="I171" s="114" t="s">
        <v>1208</v>
      </c>
      <c r="J171" s="131" t="s">
        <v>3351</v>
      </c>
      <c r="K171" s="123" t="s">
        <v>845</v>
      </c>
      <c r="L171" s="70" t="s">
        <v>3352</v>
      </c>
      <c r="M171" s="130" t="s">
        <v>3353</v>
      </c>
      <c r="N171" s="118" t="s">
        <v>3354</v>
      </c>
    </row>
    <row r="172" spans="1:14" ht="29.25" customHeight="1">
      <c r="A172" s="181">
        <v>173</v>
      </c>
      <c r="B172" s="52" t="s">
        <v>3929</v>
      </c>
      <c r="C172" s="89" t="s">
        <v>1086</v>
      </c>
      <c r="D172" s="89"/>
      <c r="E172" s="53" t="s">
        <v>3937</v>
      </c>
      <c r="F172" s="89">
        <v>2</v>
      </c>
      <c r="G172" s="89">
        <v>1</v>
      </c>
      <c r="H172" s="131" t="s">
        <v>3355</v>
      </c>
      <c r="I172" s="114" t="s">
        <v>1208</v>
      </c>
      <c r="J172" s="131" t="s">
        <v>3356</v>
      </c>
      <c r="K172" s="130" t="s">
        <v>1356</v>
      </c>
      <c r="L172" s="70" t="s">
        <v>3357</v>
      </c>
      <c r="M172" s="130" t="s">
        <v>3353</v>
      </c>
      <c r="N172" s="118" t="s">
        <v>3354</v>
      </c>
    </row>
    <row r="173" spans="1:14" ht="29.25" customHeight="1">
      <c r="A173" s="181">
        <v>174</v>
      </c>
      <c r="B173" s="52" t="s">
        <v>3929</v>
      </c>
      <c r="C173" s="89" t="s">
        <v>1086</v>
      </c>
      <c r="D173" s="89"/>
      <c r="E173" s="53" t="s">
        <v>3937</v>
      </c>
      <c r="F173" s="89">
        <v>4</v>
      </c>
      <c r="G173" s="89">
        <v>2</v>
      </c>
      <c r="H173" s="131" t="s">
        <v>3358</v>
      </c>
      <c r="I173" s="114" t="s">
        <v>3359</v>
      </c>
      <c r="J173" s="131" t="s">
        <v>3360</v>
      </c>
      <c r="K173" s="67" t="s">
        <v>845</v>
      </c>
      <c r="L173" s="63" t="s">
        <v>3361</v>
      </c>
      <c r="M173" s="103" t="s">
        <v>3362</v>
      </c>
      <c r="N173" s="118" t="s">
        <v>3363</v>
      </c>
    </row>
    <row r="174" spans="1:14" ht="29.25" customHeight="1">
      <c r="A174" s="181">
        <v>175</v>
      </c>
      <c r="B174" s="52" t="s">
        <v>3929</v>
      </c>
      <c r="C174" s="89" t="s">
        <v>1086</v>
      </c>
      <c r="D174" s="89"/>
      <c r="E174" s="53" t="s">
        <v>3937</v>
      </c>
      <c r="F174" s="89">
        <v>4</v>
      </c>
      <c r="G174" s="89">
        <v>3</v>
      </c>
      <c r="H174" s="131" t="s">
        <v>3364</v>
      </c>
      <c r="I174" s="114" t="s">
        <v>3359</v>
      </c>
      <c r="J174" s="131" t="s">
        <v>3365</v>
      </c>
      <c r="K174" s="67" t="s">
        <v>845</v>
      </c>
      <c r="L174" s="63" t="s">
        <v>3366</v>
      </c>
      <c r="M174" s="103" t="s">
        <v>3362</v>
      </c>
      <c r="N174" s="69" t="s">
        <v>3363</v>
      </c>
    </row>
    <row r="175" spans="1:14" ht="29.25" customHeight="1">
      <c r="A175" s="181">
        <v>176</v>
      </c>
      <c r="B175" s="52" t="s">
        <v>3929</v>
      </c>
      <c r="C175" s="89" t="s">
        <v>1086</v>
      </c>
      <c r="D175" s="89"/>
      <c r="E175" s="53" t="s">
        <v>3937</v>
      </c>
      <c r="F175" s="89">
        <v>9</v>
      </c>
      <c r="G175" s="89">
        <v>4</v>
      </c>
      <c r="H175" s="131" t="s">
        <v>3367</v>
      </c>
      <c r="I175" s="114" t="s">
        <v>3359</v>
      </c>
      <c r="J175" s="131" t="s">
        <v>3368</v>
      </c>
      <c r="K175" s="67" t="s">
        <v>845</v>
      </c>
      <c r="L175" s="56" t="s">
        <v>3369</v>
      </c>
      <c r="M175" s="56" t="s">
        <v>3362</v>
      </c>
      <c r="N175" s="118" t="s">
        <v>3363</v>
      </c>
    </row>
    <row r="176" spans="1:14" ht="29.25" customHeight="1">
      <c r="A176" s="181">
        <v>177</v>
      </c>
      <c r="B176" s="52" t="s">
        <v>3930</v>
      </c>
      <c r="C176" s="89" t="s">
        <v>3390</v>
      </c>
      <c r="D176" s="89"/>
      <c r="E176" s="53" t="s">
        <v>3937</v>
      </c>
      <c r="F176" s="89">
        <v>1</v>
      </c>
      <c r="G176" s="89">
        <v>1</v>
      </c>
      <c r="H176" s="131" t="s">
        <v>3992</v>
      </c>
      <c r="I176" s="114" t="s">
        <v>3993</v>
      </c>
      <c r="J176" s="131" t="s">
        <v>3994</v>
      </c>
      <c r="K176" s="67" t="s">
        <v>3995</v>
      </c>
      <c r="L176" s="56"/>
      <c r="M176" s="56" t="s">
        <v>3996</v>
      </c>
      <c r="N176" s="182" t="s">
        <v>1296</v>
      </c>
    </row>
    <row r="177" spans="1:14" ht="29.25" customHeight="1">
      <c r="A177" s="181">
        <v>178</v>
      </c>
      <c r="B177" s="52" t="s">
        <v>3930</v>
      </c>
      <c r="C177" s="89" t="s">
        <v>3390</v>
      </c>
      <c r="D177" s="89"/>
      <c r="E177" s="53" t="s">
        <v>3937</v>
      </c>
      <c r="F177" s="89">
        <v>2</v>
      </c>
      <c r="G177" s="89">
        <v>1</v>
      </c>
      <c r="H177" s="131" t="s">
        <v>3232</v>
      </c>
      <c r="I177" s="111" t="s">
        <v>422</v>
      </c>
      <c r="J177" s="131" t="s">
        <v>3233</v>
      </c>
      <c r="K177" s="123" t="s">
        <v>3234</v>
      </c>
      <c r="L177" s="63" t="s">
        <v>3777</v>
      </c>
      <c r="M177" s="132" t="s">
        <v>2232</v>
      </c>
      <c r="N177" s="77" t="s">
        <v>2233</v>
      </c>
    </row>
    <row r="178" spans="1:14" ht="29.25" customHeight="1">
      <c r="A178" s="181">
        <v>179</v>
      </c>
      <c r="B178" s="52" t="s">
        <v>3930</v>
      </c>
      <c r="C178" s="89" t="s">
        <v>3390</v>
      </c>
      <c r="D178" s="89"/>
      <c r="E178" s="53" t="s">
        <v>3937</v>
      </c>
      <c r="F178" s="89">
        <v>1</v>
      </c>
      <c r="G178" s="89">
        <v>1</v>
      </c>
      <c r="H178" s="58" t="s">
        <v>3235</v>
      </c>
      <c r="I178" s="58" t="s">
        <v>3236</v>
      </c>
      <c r="J178" s="58" t="s">
        <v>3237</v>
      </c>
      <c r="K178" s="94" t="s">
        <v>1356</v>
      </c>
      <c r="L178" s="59" t="s">
        <v>3238</v>
      </c>
      <c r="M178" s="59" t="s">
        <v>345</v>
      </c>
      <c r="N178" s="133" t="s">
        <v>346</v>
      </c>
    </row>
    <row r="179" spans="1:14" ht="29.25" customHeight="1">
      <c r="A179" s="181">
        <v>180</v>
      </c>
      <c r="B179" s="52" t="s">
        <v>3930</v>
      </c>
      <c r="C179" s="89" t="s">
        <v>3390</v>
      </c>
      <c r="D179" s="89"/>
      <c r="E179" s="53" t="s">
        <v>3937</v>
      </c>
      <c r="F179" s="89">
        <v>7</v>
      </c>
      <c r="G179" s="89">
        <v>6</v>
      </c>
      <c r="H179" s="66" t="s">
        <v>3239</v>
      </c>
      <c r="I179" s="111" t="s">
        <v>1462</v>
      </c>
      <c r="J179" s="66" t="s">
        <v>3240</v>
      </c>
      <c r="K179" s="94" t="s">
        <v>3241</v>
      </c>
      <c r="L179" s="68" t="s">
        <v>3242</v>
      </c>
      <c r="M179" s="59" t="s">
        <v>3243</v>
      </c>
      <c r="N179" s="118" t="s">
        <v>3244</v>
      </c>
    </row>
    <row r="180" spans="1:14" ht="29.25" customHeight="1">
      <c r="A180" s="181">
        <v>181</v>
      </c>
      <c r="B180" s="52" t="s">
        <v>3930</v>
      </c>
      <c r="C180" s="89" t="s">
        <v>3390</v>
      </c>
      <c r="D180" s="89"/>
      <c r="E180" s="53" t="s">
        <v>3937</v>
      </c>
      <c r="F180" s="89">
        <v>3</v>
      </c>
      <c r="G180" s="89">
        <v>2</v>
      </c>
      <c r="H180" s="58" t="s">
        <v>3245</v>
      </c>
      <c r="I180" s="58" t="s">
        <v>3246</v>
      </c>
      <c r="J180" s="58" t="s">
        <v>3247</v>
      </c>
      <c r="K180" s="94" t="s">
        <v>3234</v>
      </c>
      <c r="L180" s="59" t="s">
        <v>3248</v>
      </c>
      <c r="M180" s="59" t="s">
        <v>3249</v>
      </c>
      <c r="N180" s="118" t="s">
        <v>3250</v>
      </c>
    </row>
    <row r="181" spans="1:14" ht="29.25" customHeight="1">
      <c r="A181" s="181">
        <v>182</v>
      </c>
      <c r="B181" s="52" t="s">
        <v>3930</v>
      </c>
      <c r="C181" s="89" t="s">
        <v>3390</v>
      </c>
      <c r="D181" s="89"/>
      <c r="E181" s="53" t="s">
        <v>3937</v>
      </c>
      <c r="F181" s="89">
        <v>1</v>
      </c>
      <c r="G181" s="89">
        <v>1</v>
      </c>
      <c r="H181" s="58" t="s">
        <v>3251</v>
      </c>
      <c r="I181" s="58" t="s">
        <v>3246</v>
      </c>
      <c r="J181" s="58" t="s">
        <v>3252</v>
      </c>
      <c r="K181" s="53" t="s">
        <v>3234</v>
      </c>
      <c r="L181" s="59" t="s">
        <v>3253</v>
      </c>
      <c r="M181" s="59" t="s">
        <v>3249</v>
      </c>
      <c r="N181" s="118" t="s">
        <v>3250</v>
      </c>
    </row>
    <row r="182" spans="1:14" ht="29.25" customHeight="1">
      <c r="A182" s="181">
        <v>183</v>
      </c>
      <c r="B182" s="52" t="s">
        <v>3930</v>
      </c>
      <c r="C182" s="89" t="s">
        <v>3390</v>
      </c>
      <c r="D182" s="89"/>
      <c r="E182" s="53" t="s">
        <v>3937</v>
      </c>
      <c r="F182" s="89">
        <v>1</v>
      </c>
      <c r="G182" s="89">
        <v>1</v>
      </c>
      <c r="H182" s="58" t="s">
        <v>3254</v>
      </c>
      <c r="I182" s="58" t="s">
        <v>3246</v>
      </c>
      <c r="J182" s="58" t="s">
        <v>3255</v>
      </c>
      <c r="K182" s="53" t="s">
        <v>3234</v>
      </c>
      <c r="L182" s="59" t="s">
        <v>3256</v>
      </c>
      <c r="M182" s="59" t="s">
        <v>3257</v>
      </c>
      <c r="N182" s="118" t="s">
        <v>3258</v>
      </c>
    </row>
    <row r="183" spans="1:14" ht="29.25" customHeight="1">
      <c r="A183" s="181">
        <v>184</v>
      </c>
      <c r="B183" s="52" t="s">
        <v>3930</v>
      </c>
      <c r="C183" s="89" t="s">
        <v>3390</v>
      </c>
      <c r="D183" s="89"/>
      <c r="E183" s="53" t="s">
        <v>3937</v>
      </c>
      <c r="F183" s="89">
        <v>1</v>
      </c>
      <c r="G183" s="89">
        <v>0</v>
      </c>
      <c r="H183" s="131" t="s">
        <v>3259</v>
      </c>
      <c r="I183" s="82" t="s">
        <v>51</v>
      </c>
      <c r="J183" s="91" t="s">
        <v>3260</v>
      </c>
      <c r="K183" s="94" t="s">
        <v>1356</v>
      </c>
      <c r="L183" s="56" t="s">
        <v>3261</v>
      </c>
      <c r="M183" s="56" t="s">
        <v>99</v>
      </c>
      <c r="N183" s="118" t="s">
        <v>63</v>
      </c>
    </row>
    <row r="184" spans="1:14" ht="29.25" customHeight="1">
      <c r="A184" s="181">
        <v>185</v>
      </c>
      <c r="B184" s="52" t="s">
        <v>3930</v>
      </c>
      <c r="C184" s="89" t="s">
        <v>3390</v>
      </c>
      <c r="D184" s="89"/>
      <c r="E184" s="53" t="s">
        <v>3937</v>
      </c>
      <c r="F184" s="89">
        <v>2</v>
      </c>
      <c r="G184" s="89">
        <v>2</v>
      </c>
      <c r="H184" s="58" t="s">
        <v>3262</v>
      </c>
      <c r="I184" s="84" t="s">
        <v>3263</v>
      </c>
      <c r="J184" s="58" t="s">
        <v>3264</v>
      </c>
      <c r="K184" s="130" t="s">
        <v>3265</v>
      </c>
      <c r="L184" s="134" t="s">
        <v>3266</v>
      </c>
      <c r="M184" s="59" t="s">
        <v>3267</v>
      </c>
      <c r="N184" s="118" t="s">
        <v>3268</v>
      </c>
    </row>
    <row r="185" spans="1:14" ht="29.25" customHeight="1">
      <c r="A185" s="181">
        <v>186</v>
      </c>
      <c r="B185" s="52" t="s">
        <v>3930</v>
      </c>
      <c r="C185" s="89" t="s">
        <v>3390</v>
      </c>
      <c r="D185" s="89"/>
      <c r="E185" s="53" t="s">
        <v>3937</v>
      </c>
      <c r="F185" s="89">
        <v>2</v>
      </c>
      <c r="G185" s="89">
        <v>3</v>
      </c>
      <c r="H185" s="131" t="s">
        <v>3269</v>
      </c>
      <c r="I185" s="62" t="s">
        <v>1949</v>
      </c>
      <c r="J185" s="131" t="s">
        <v>3270</v>
      </c>
      <c r="K185" s="123" t="s">
        <v>1356</v>
      </c>
      <c r="L185" s="70" t="s">
        <v>3271</v>
      </c>
      <c r="M185" s="70" t="s">
        <v>3272</v>
      </c>
      <c r="N185" s="118" t="s">
        <v>3273</v>
      </c>
    </row>
    <row r="186" spans="1:14" ht="29.25" customHeight="1">
      <c r="A186" s="181">
        <v>187</v>
      </c>
      <c r="B186" s="52" t="s">
        <v>3930</v>
      </c>
      <c r="C186" s="89" t="s">
        <v>3390</v>
      </c>
      <c r="D186" s="89"/>
      <c r="E186" s="53" t="s">
        <v>3937</v>
      </c>
      <c r="F186" s="89">
        <v>93</v>
      </c>
      <c r="G186" s="89">
        <v>91</v>
      </c>
      <c r="H186" s="72" t="s">
        <v>3283</v>
      </c>
      <c r="I186" s="91" t="s">
        <v>30</v>
      </c>
      <c r="J186" s="72" t="s">
        <v>3284</v>
      </c>
      <c r="K186" s="130" t="s">
        <v>3265</v>
      </c>
      <c r="L186" s="70" t="s">
        <v>3285</v>
      </c>
      <c r="M186" s="56" t="s">
        <v>3286</v>
      </c>
      <c r="N186" s="118" t="s">
        <v>3278</v>
      </c>
    </row>
    <row r="187" spans="1:14" ht="29.25" customHeight="1">
      <c r="A187" s="181">
        <v>188</v>
      </c>
      <c r="B187" s="52" t="s">
        <v>3930</v>
      </c>
      <c r="C187" s="89" t="s">
        <v>3390</v>
      </c>
      <c r="D187" s="89"/>
      <c r="E187" s="53" t="s">
        <v>3937</v>
      </c>
      <c r="F187" s="89">
        <v>1</v>
      </c>
      <c r="G187" s="89">
        <v>1</v>
      </c>
      <c r="H187" s="72" t="s">
        <v>3978</v>
      </c>
      <c r="I187" s="91" t="s">
        <v>3979</v>
      </c>
      <c r="J187" s="72" t="s">
        <v>3980</v>
      </c>
      <c r="K187" s="130" t="s">
        <v>3386</v>
      </c>
      <c r="L187" s="70"/>
      <c r="M187" s="56" t="s">
        <v>3981</v>
      </c>
      <c r="N187" s="118"/>
    </row>
    <row r="188" spans="1:14" ht="29.25" customHeight="1">
      <c r="A188" s="181">
        <v>189</v>
      </c>
      <c r="B188" s="52" t="s">
        <v>3930</v>
      </c>
      <c r="C188" s="89" t="s">
        <v>3390</v>
      </c>
      <c r="D188" s="89"/>
      <c r="E188" s="53" t="s">
        <v>3937</v>
      </c>
      <c r="F188" s="89">
        <v>1</v>
      </c>
      <c r="G188" s="89">
        <v>1</v>
      </c>
      <c r="H188" s="72" t="s">
        <v>3997</v>
      </c>
      <c r="I188" s="91" t="s">
        <v>221</v>
      </c>
      <c r="J188" s="72" t="s">
        <v>3994</v>
      </c>
      <c r="K188" s="130" t="s">
        <v>3386</v>
      </c>
      <c r="L188" s="70"/>
      <c r="M188" s="56" t="s">
        <v>3998</v>
      </c>
      <c r="N188" s="182" t="s">
        <v>22</v>
      </c>
    </row>
    <row r="189" spans="1:14" ht="29.25" customHeight="1">
      <c r="A189" s="181">
        <v>190</v>
      </c>
      <c r="B189" s="52" t="s">
        <v>3930</v>
      </c>
      <c r="C189" s="89" t="s">
        <v>3390</v>
      </c>
      <c r="D189" s="89"/>
      <c r="E189" s="53" t="s">
        <v>3937</v>
      </c>
      <c r="F189" s="89">
        <v>13</v>
      </c>
      <c r="G189" s="89">
        <v>13</v>
      </c>
      <c r="H189" s="72" t="s">
        <v>3287</v>
      </c>
      <c r="I189" s="58" t="s">
        <v>2983</v>
      </c>
      <c r="J189" s="72" t="s">
        <v>3288</v>
      </c>
      <c r="K189" s="130" t="s">
        <v>1356</v>
      </c>
      <c r="L189" s="70" t="s">
        <v>3289</v>
      </c>
      <c r="M189" s="56" t="s">
        <v>3290</v>
      </c>
      <c r="N189" s="118" t="s">
        <v>3291</v>
      </c>
    </row>
    <row r="190" spans="1:14" ht="29.25" customHeight="1">
      <c r="A190" s="181">
        <v>191</v>
      </c>
      <c r="B190" s="52" t="s">
        <v>3930</v>
      </c>
      <c r="C190" s="89" t="s">
        <v>3390</v>
      </c>
      <c r="D190" s="89"/>
      <c r="E190" s="53" t="s">
        <v>3937</v>
      </c>
      <c r="F190" s="89">
        <v>6</v>
      </c>
      <c r="G190" s="89">
        <v>5</v>
      </c>
      <c r="H190" s="131" t="s">
        <v>3292</v>
      </c>
      <c r="I190" s="114" t="s">
        <v>3293</v>
      </c>
      <c r="J190" s="131" t="s">
        <v>3294</v>
      </c>
      <c r="K190" s="123" t="s">
        <v>1356</v>
      </c>
      <c r="L190" s="70" t="s">
        <v>3295</v>
      </c>
      <c r="M190" s="123" t="s">
        <v>3296</v>
      </c>
      <c r="N190" s="118" t="s">
        <v>3297</v>
      </c>
    </row>
    <row r="191" spans="1:14" ht="29.25" customHeight="1">
      <c r="A191" s="181">
        <v>192</v>
      </c>
      <c r="B191" s="52" t="s">
        <v>3930</v>
      </c>
      <c r="C191" s="89" t="s">
        <v>3390</v>
      </c>
      <c r="D191" s="89"/>
      <c r="E191" s="53" t="s">
        <v>3937</v>
      </c>
      <c r="F191" s="89">
        <v>3</v>
      </c>
      <c r="G191" s="89">
        <v>2</v>
      </c>
      <c r="H191" s="131" t="s">
        <v>3298</v>
      </c>
      <c r="I191" s="114" t="s">
        <v>3293</v>
      </c>
      <c r="J191" s="131" t="s">
        <v>3299</v>
      </c>
      <c r="K191" s="123" t="s">
        <v>1356</v>
      </c>
      <c r="L191" s="70" t="s">
        <v>3300</v>
      </c>
      <c r="M191" s="70" t="s">
        <v>3301</v>
      </c>
      <c r="N191" s="118" t="s">
        <v>3302</v>
      </c>
    </row>
    <row r="192" spans="1:14" ht="29.25" customHeight="1">
      <c r="A192" s="181">
        <v>193</v>
      </c>
      <c r="B192" s="52" t="s">
        <v>3930</v>
      </c>
      <c r="C192" s="89" t="s">
        <v>3390</v>
      </c>
      <c r="D192" s="89"/>
      <c r="E192" s="53" t="s">
        <v>3937</v>
      </c>
      <c r="F192" s="89">
        <v>1</v>
      </c>
      <c r="G192" s="89">
        <v>1</v>
      </c>
      <c r="H192" s="131" t="s">
        <v>3303</v>
      </c>
      <c r="I192" s="84" t="s">
        <v>1162</v>
      </c>
      <c r="J192" s="131" t="s">
        <v>3304</v>
      </c>
      <c r="K192" s="123" t="s">
        <v>3265</v>
      </c>
      <c r="L192" s="70" t="s">
        <v>3305</v>
      </c>
      <c r="M192" s="70" t="s">
        <v>3306</v>
      </c>
      <c r="N192" s="118" t="s">
        <v>3307</v>
      </c>
    </row>
    <row r="193" spans="1:68" ht="29.25" customHeight="1">
      <c r="A193" s="181">
        <v>194</v>
      </c>
      <c r="B193" s="52" t="s">
        <v>3930</v>
      </c>
      <c r="C193" s="89" t="s">
        <v>3390</v>
      </c>
      <c r="D193" s="89"/>
      <c r="E193" s="53" t="s">
        <v>3937</v>
      </c>
      <c r="F193" s="89">
        <v>1</v>
      </c>
      <c r="G193" s="89">
        <v>2</v>
      </c>
      <c r="H193" s="131" t="s">
        <v>3308</v>
      </c>
      <c r="I193" s="58" t="s">
        <v>1947</v>
      </c>
      <c r="J193" s="131" t="s">
        <v>3309</v>
      </c>
      <c r="K193" s="123" t="s">
        <v>3234</v>
      </c>
      <c r="L193" s="70" t="s">
        <v>3310</v>
      </c>
      <c r="M193" s="70" t="s">
        <v>60</v>
      </c>
      <c r="N193" s="118" t="s">
        <v>926</v>
      </c>
    </row>
    <row r="194" spans="1:68" ht="29.25" customHeight="1">
      <c r="A194" s="181">
        <v>195</v>
      </c>
      <c r="B194" s="52" t="s">
        <v>3930</v>
      </c>
      <c r="C194" s="89" t="s">
        <v>3390</v>
      </c>
      <c r="D194" s="89"/>
      <c r="E194" s="53" t="s">
        <v>3937</v>
      </c>
      <c r="F194" s="89">
        <v>3</v>
      </c>
      <c r="G194" s="89">
        <v>2</v>
      </c>
      <c r="H194" s="131" t="s">
        <v>3311</v>
      </c>
      <c r="I194" s="58" t="s">
        <v>1947</v>
      </c>
      <c r="J194" s="131" t="s">
        <v>3312</v>
      </c>
      <c r="K194" s="123" t="s">
        <v>1356</v>
      </c>
      <c r="L194" s="70" t="s">
        <v>3313</v>
      </c>
      <c r="M194" s="70" t="s">
        <v>60</v>
      </c>
      <c r="N194" s="118" t="s">
        <v>926</v>
      </c>
    </row>
    <row r="195" spans="1:68" ht="29.25" customHeight="1">
      <c r="A195" s="181">
        <v>196</v>
      </c>
      <c r="B195" s="52" t="s">
        <v>3930</v>
      </c>
      <c r="C195" s="89" t="s">
        <v>3390</v>
      </c>
      <c r="D195" s="89"/>
      <c r="E195" s="53" t="s">
        <v>3937</v>
      </c>
      <c r="F195" s="89">
        <v>3</v>
      </c>
      <c r="G195" s="89">
        <v>2</v>
      </c>
      <c r="H195" s="58" t="s">
        <v>3314</v>
      </c>
      <c r="I195" s="58" t="s">
        <v>1947</v>
      </c>
      <c r="J195" s="58" t="s">
        <v>3315</v>
      </c>
      <c r="K195" s="123" t="s">
        <v>1356</v>
      </c>
      <c r="L195" s="59" t="s">
        <v>3316</v>
      </c>
      <c r="M195" s="59" t="s">
        <v>60</v>
      </c>
      <c r="N195" s="118" t="s">
        <v>926</v>
      </c>
    </row>
    <row r="196" spans="1:68" ht="29.25" customHeight="1">
      <c r="A196" s="181">
        <v>197</v>
      </c>
      <c r="B196" s="52" t="s">
        <v>3930</v>
      </c>
      <c r="C196" s="89" t="s">
        <v>3390</v>
      </c>
      <c r="D196" s="89"/>
      <c r="E196" s="53" t="s">
        <v>3937</v>
      </c>
      <c r="F196" s="89">
        <v>1</v>
      </c>
      <c r="G196" s="89">
        <v>1</v>
      </c>
      <c r="H196" s="131" t="s">
        <v>3317</v>
      </c>
      <c r="I196" s="84" t="s">
        <v>1944</v>
      </c>
      <c r="J196" s="58" t="s">
        <v>3318</v>
      </c>
      <c r="K196" s="123" t="s">
        <v>1356</v>
      </c>
      <c r="L196" s="70" t="s">
        <v>3319</v>
      </c>
      <c r="M196" s="70" t="s">
        <v>3320</v>
      </c>
      <c r="N196" s="118" t="s">
        <v>1403</v>
      </c>
    </row>
    <row r="197" spans="1:68" ht="29.25" customHeight="1">
      <c r="A197" s="181">
        <v>198</v>
      </c>
      <c r="B197" s="52" t="s">
        <v>3930</v>
      </c>
      <c r="C197" s="89" t="s">
        <v>3390</v>
      </c>
      <c r="D197" s="89"/>
      <c r="E197" s="53" t="s">
        <v>3937</v>
      </c>
      <c r="F197" s="89">
        <v>1</v>
      </c>
      <c r="G197" s="89">
        <v>0</v>
      </c>
      <c r="H197" s="91" t="s">
        <v>3321</v>
      </c>
      <c r="I197" s="114" t="s">
        <v>3322</v>
      </c>
      <c r="J197" s="91" t="s">
        <v>3323</v>
      </c>
      <c r="K197" s="123" t="s">
        <v>1356</v>
      </c>
      <c r="L197" s="130" t="s">
        <v>156</v>
      </c>
      <c r="M197" s="70" t="s">
        <v>2060</v>
      </c>
      <c r="N197" s="118" t="s">
        <v>2061</v>
      </c>
    </row>
    <row r="198" spans="1:68" ht="29.25" customHeight="1">
      <c r="A198" s="181">
        <v>199</v>
      </c>
      <c r="B198" s="52" t="s">
        <v>3930</v>
      </c>
      <c r="C198" s="89" t="s">
        <v>3390</v>
      </c>
      <c r="D198" s="89"/>
      <c r="E198" s="53" t="s">
        <v>3937</v>
      </c>
      <c r="F198" s="89">
        <v>5</v>
      </c>
      <c r="G198" s="89">
        <v>4</v>
      </c>
      <c r="H198" s="131" t="s">
        <v>3330</v>
      </c>
      <c r="I198" s="114" t="s">
        <v>3331</v>
      </c>
      <c r="J198" s="131" t="s">
        <v>3332</v>
      </c>
      <c r="K198" s="123" t="s">
        <v>1356</v>
      </c>
      <c r="L198" s="63" t="s">
        <v>3333</v>
      </c>
      <c r="M198" s="103" t="s">
        <v>3334</v>
      </c>
      <c r="N198" s="118" t="s">
        <v>3335</v>
      </c>
    </row>
    <row r="199" spans="1:68" s="8" customFormat="1" ht="29.25" customHeight="1">
      <c r="A199" s="181">
        <v>200</v>
      </c>
      <c r="B199" s="52" t="s">
        <v>3930</v>
      </c>
      <c r="C199" s="89" t="s">
        <v>3390</v>
      </c>
      <c r="D199" s="89"/>
      <c r="E199" s="53" t="s">
        <v>3937</v>
      </c>
      <c r="F199" s="89">
        <v>6</v>
      </c>
      <c r="G199" s="89">
        <v>2</v>
      </c>
      <c r="H199" s="131" t="s">
        <v>3336</v>
      </c>
      <c r="I199" s="114" t="s">
        <v>3337</v>
      </c>
      <c r="J199" s="131" t="s">
        <v>3338</v>
      </c>
      <c r="K199" s="123" t="s">
        <v>3234</v>
      </c>
      <c r="L199" s="63" t="s">
        <v>3339</v>
      </c>
      <c r="M199" s="103" t="s">
        <v>3340</v>
      </c>
      <c r="N199" s="118" t="s">
        <v>3341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29.25" customHeight="1">
      <c r="A200" s="181">
        <v>201</v>
      </c>
      <c r="B200" s="52" t="s">
        <v>3930</v>
      </c>
      <c r="C200" s="89" t="s">
        <v>3390</v>
      </c>
      <c r="D200" s="89"/>
      <c r="E200" s="53" t="s">
        <v>3937</v>
      </c>
      <c r="F200" s="89">
        <v>1</v>
      </c>
      <c r="G200" s="89">
        <v>1</v>
      </c>
      <c r="H200" s="131" t="s">
        <v>3342</v>
      </c>
      <c r="I200" s="114" t="s">
        <v>3337</v>
      </c>
      <c r="J200" s="131" t="s">
        <v>3343</v>
      </c>
      <c r="K200" s="123" t="s">
        <v>3234</v>
      </c>
      <c r="L200" s="63" t="s">
        <v>3344</v>
      </c>
      <c r="M200" s="103" t="s">
        <v>3340</v>
      </c>
      <c r="N200" s="118" t="s">
        <v>3341</v>
      </c>
    </row>
    <row r="201" spans="1:68" ht="29.25" customHeight="1">
      <c r="A201" s="181">
        <v>202</v>
      </c>
      <c r="B201" s="52" t="s">
        <v>3930</v>
      </c>
      <c r="C201" s="89" t="s">
        <v>3390</v>
      </c>
      <c r="D201" s="89"/>
      <c r="E201" s="53" t="s">
        <v>3937</v>
      </c>
      <c r="F201" s="53">
        <v>2</v>
      </c>
      <c r="G201" s="53">
        <v>2</v>
      </c>
      <c r="H201" s="61" t="s">
        <v>3345</v>
      </c>
      <c r="I201" s="135" t="s">
        <v>1193</v>
      </c>
      <c r="J201" s="61" t="s">
        <v>3346</v>
      </c>
      <c r="K201" s="123" t="s">
        <v>1356</v>
      </c>
      <c r="L201" s="53" t="s">
        <v>3347</v>
      </c>
      <c r="M201" s="53" t="s">
        <v>3348</v>
      </c>
      <c r="N201" s="118" t="s">
        <v>3349</v>
      </c>
    </row>
    <row r="202" spans="1:68" ht="29.25" customHeight="1">
      <c r="A202" s="181">
        <v>203</v>
      </c>
      <c r="B202" s="52" t="s">
        <v>3930</v>
      </c>
      <c r="C202" s="89" t="s">
        <v>3390</v>
      </c>
      <c r="D202" s="89"/>
      <c r="E202" s="53" t="s">
        <v>3937</v>
      </c>
      <c r="F202" s="53">
        <v>2</v>
      </c>
      <c r="G202" s="53">
        <v>1</v>
      </c>
      <c r="H202" s="61" t="s">
        <v>3869</v>
      </c>
      <c r="I202" s="135" t="s">
        <v>1193</v>
      </c>
      <c r="J202" s="61"/>
      <c r="K202" s="123"/>
      <c r="L202" s="53"/>
      <c r="M202" s="53"/>
      <c r="N202" s="118"/>
    </row>
    <row r="203" spans="1:68" ht="29.25" customHeight="1">
      <c r="A203" s="181">
        <v>204</v>
      </c>
      <c r="B203" s="52" t="s">
        <v>3930</v>
      </c>
      <c r="C203" s="89" t="s">
        <v>3390</v>
      </c>
      <c r="D203" s="89"/>
      <c r="E203" s="53" t="s">
        <v>3937</v>
      </c>
      <c r="F203" s="89">
        <v>1</v>
      </c>
      <c r="G203" s="89">
        <v>1</v>
      </c>
      <c r="H203" s="131" t="s">
        <v>4000</v>
      </c>
      <c r="I203" s="186" t="s">
        <v>3999</v>
      </c>
      <c r="J203" s="186" t="s">
        <v>4001</v>
      </c>
      <c r="K203" s="123" t="s">
        <v>4002</v>
      </c>
      <c r="L203" s="187" t="s">
        <v>4003</v>
      </c>
      <c r="M203" s="187" t="s">
        <v>4004</v>
      </c>
      <c r="N203" s="118"/>
    </row>
    <row r="204" spans="1:68" s="8" customFormat="1" ht="29.25" customHeight="1">
      <c r="A204" s="181">
        <v>205</v>
      </c>
      <c r="B204" s="52" t="s">
        <v>3930</v>
      </c>
      <c r="C204" s="98" t="s">
        <v>3390</v>
      </c>
      <c r="D204" s="98"/>
      <c r="E204" s="53" t="s">
        <v>3937</v>
      </c>
      <c r="F204" s="99">
        <v>2</v>
      </c>
      <c r="G204" s="99">
        <v>2</v>
      </c>
      <c r="H204" s="100" t="s">
        <v>3370</v>
      </c>
      <c r="I204" s="111" t="s">
        <v>3371</v>
      </c>
      <c r="J204" s="100" t="s">
        <v>3323</v>
      </c>
      <c r="K204" s="102" t="s">
        <v>3372</v>
      </c>
      <c r="L204" s="70" t="s">
        <v>3373</v>
      </c>
      <c r="M204" s="70" t="s">
        <v>3374</v>
      </c>
      <c r="N204" s="69" t="s">
        <v>2819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s="8" customFormat="1" ht="29.25" customHeight="1">
      <c r="A205" s="181">
        <v>206</v>
      </c>
      <c r="B205" s="52" t="s">
        <v>3930</v>
      </c>
      <c r="C205" s="98" t="s">
        <v>3390</v>
      </c>
      <c r="D205" s="98"/>
      <c r="E205" s="53" t="s">
        <v>3937</v>
      </c>
      <c r="F205" s="99">
        <v>2</v>
      </c>
      <c r="G205" s="99">
        <v>2</v>
      </c>
      <c r="H205" s="100" t="s">
        <v>3375</v>
      </c>
      <c r="I205" s="111" t="s">
        <v>3371</v>
      </c>
      <c r="J205" s="100" t="s">
        <v>3376</v>
      </c>
      <c r="K205" s="102" t="s">
        <v>3372</v>
      </c>
      <c r="L205" s="70" t="s">
        <v>3377</v>
      </c>
      <c r="M205" s="70" t="s">
        <v>3374</v>
      </c>
      <c r="N205" s="69" t="s">
        <v>2819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29.25" customHeight="1">
      <c r="A206" s="181">
        <v>207</v>
      </c>
      <c r="B206" s="52" t="s">
        <v>3930</v>
      </c>
      <c r="C206" s="98" t="s">
        <v>3390</v>
      </c>
      <c r="D206" s="98"/>
      <c r="E206" s="53" t="s">
        <v>3937</v>
      </c>
      <c r="F206" s="99">
        <v>1</v>
      </c>
      <c r="G206" s="99">
        <v>1</v>
      </c>
      <c r="H206" s="100" t="s">
        <v>3378</v>
      </c>
      <c r="I206" s="111" t="s">
        <v>3379</v>
      </c>
      <c r="J206" s="100" t="s">
        <v>3380</v>
      </c>
      <c r="K206" s="102" t="s">
        <v>845</v>
      </c>
      <c r="L206" s="70"/>
      <c r="M206" s="70" t="s">
        <v>3381</v>
      </c>
      <c r="N206" s="69" t="s">
        <v>3382</v>
      </c>
    </row>
    <row r="207" spans="1:68" ht="29.25" customHeight="1">
      <c r="A207" s="181">
        <v>208</v>
      </c>
      <c r="B207" s="52" t="s">
        <v>3930</v>
      </c>
      <c r="C207" s="89" t="s">
        <v>3390</v>
      </c>
      <c r="D207" s="89"/>
      <c r="E207" s="53" t="s">
        <v>3937</v>
      </c>
      <c r="F207" s="89">
        <v>1</v>
      </c>
      <c r="G207" s="89">
        <v>1</v>
      </c>
      <c r="H207" s="100" t="s">
        <v>3383</v>
      </c>
      <c r="I207" s="111" t="s">
        <v>3384</v>
      </c>
      <c r="J207" s="100" t="s">
        <v>3385</v>
      </c>
      <c r="K207" s="102" t="s">
        <v>3386</v>
      </c>
      <c r="L207" s="70" t="s">
        <v>3387</v>
      </c>
      <c r="M207" s="70" t="s">
        <v>3388</v>
      </c>
      <c r="N207" s="69" t="s">
        <v>1296</v>
      </c>
    </row>
    <row r="208" spans="1:68" ht="29.25" customHeight="1">
      <c r="A208" s="181">
        <v>209</v>
      </c>
      <c r="B208" s="52" t="s">
        <v>3930</v>
      </c>
      <c r="C208" s="89" t="s">
        <v>3390</v>
      </c>
      <c r="D208" s="89"/>
      <c r="E208" s="53" t="s">
        <v>3937</v>
      </c>
      <c r="F208" s="89">
        <v>1</v>
      </c>
      <c r="G208" s="89">
        <v>1</v>
      </c>
      <c r="H208" s="100" t="s">
        <v>3812</v>
      </c>
      <c r="I208" s="111" t="s">
        <v>3787</v>
      </c>
      <c r="J208" s="100" t="s">
        <v>3813</v>
      </c>
      <c r="K208" s="102" t="s">
        <v>3814</v>
      </c>
      <c r="L208" s="70"/>
      <c r="M208" s="70" t="s">
        <v>3815</v>
      </c>
      <c r="N208" s="69" t="s">
        <v>3816</v>
      </c>
    </row>
    <row r="209" spans="1:28" ht="29.25" customHeight="1">
      <c r="A209" s="181">
        <v>210</v>
      </c>
      <c r="B209" s="52" t="s">
        <v>3931</v>
      </c>
      <c r="C209" s="53" t="s">
        <v>949</v>
      </c>
      <c r="D209" s="53"/>
      <c r="E209" s="53" t="s">
        <v>3937</v>
      </c>
      <c r="F209" s="97">
        <v>2</v>
      </c>
      <c r="G209" s="97">
        <v>1</v>
      </c>
      <c r="H209" s="125" t="s">
        <v>1956</v>
      </c>
      <c r="I209" s="82" t="s">
        <v>1954</v>
      </c>
      <c r="J209" s="127" t="s">
        <v>2102</v>
      </c>
      <c r="K209" s="97" t="s">
        <v>623</v>
      </c>
      <c r="L209" s="97" t="s">
        <v>2000</v>
      </c>
      <c r="M209" s="56" t="s">
        <v>2003</v>
      </c>
      <c r="N209" s="118" t="s">
        <v>2001</v>
      </c>
    </row>
    <row r="210" spans="1:28" ht="29.25" customHeight="1">
      <c r="A210" s="181">
        <v>211</v>
      </c>
      <c r="B210" s="52" t="s">
        <v>3931</v>
      </c>
      <c r="C210" s="53" t="s">
        <v>949</v>
      </c>
      <c r="D210" s="53"/>
      <c r="E210" s="53" t="s">
        <v>3937</v>
      </c>
      <c r="F210" s="97">
        <v>6</v>
      </c>
      <c r="G210" s="97">
        <v>2</v>
      </c>
      <c r="H210" s="125" t="s">
        <v>1831</v>
      </c>
      <c r="I210" s="82" t="s">
        <v>1954</v>
      </c>
      <c r="J210" s="129" t="s">
        <v>2101</v>
      </c>
      <c r="K210" s="97" t="s">
        <v>639</v>
      </c>
      <c r="L210" s="98" t="s">
        <v>1998</v>
      </c>
      <c r="M210" s="56" t="s">
        <v>2002</v>
      </c>
      <c r="N210" s="118" t="s">
        <v>1999</v>
      </c>
    </row>
    <row r="211" spans="1:28" ht="29.25" customHeight="1">
      <c r="A211" s="181">
        <v>212</v>
      </c>
      <c r="B211" s="52" t="s">
        <v>3931</v>
      </c>
      <c r="C211" s="53" t="s">
        <v>949</v>
      </c>
      <c r="D211" s="53"/>
      <c r="E211" s="53" t="s">
        <v>3937</v>
      </c>
      <c r="F211" s="94">
        <v>14</v>
      </c>
      <c r="G211" s="94">
        <v>7</v>
      </c>
      <c r="H211" s="131" t="s">
        <v>611</v>
      </c>
      <c r="I211" s="62" t="s">
        <v>827</v>
      </c>
      <c r="J211" s="136" t="s">
        <v>2103</v>
      </c>
      <c r="K211" s="97" t="s">
        <v>623</v>
      </c>
      <c r="L211" s="70">
        <v>998321875</v>
      </c>
      <c r="M211" s="123" t="s">
        <v>2771</v>
      </c>
      <c r="N211" s="129" t="s">
        <v>2772</v>
      </c>
    </row>
    <row r="212" spans="1:28" ht="29.25" customHeight="1">
      <c r="A212" s="181">
        <v>213</v>
      </c>
      <c r="B212" s="52" t="s">
        <v>3931</v>
      </c>
      <c r="C212" s="53" t="s">
        <v>949</v>
      </c>
      <c r="D212" s="53"/>
      <c r="E212" s="53" t="s">
        <v>3937</v>
      </c>
      <c r="F212" s="94">
        <v>1</v>
      </c>
      <c r="G212" s="94">
        <v>1</v>
      </c>
      <c r="H212" s="131" t="s">
        <v>612</v>
      </c>
      <c r="I212" s="62" t="s">
        <v>613</v>
      </c>
      <c r="J212" s="137" t="s">
        <v>614</v>
      </c>
      <c r="K212" s="97" t="s">
        <v>623</v>
      </c>
      <c r="L212" s="63" t="s">
        <v>615</v>
      </c>
      <c r="M212" s="70" t="s">
        <v>616</v>
      </c>
      <c r="N212" s="118" t="s">
        <v>1833</v>
      </c>
    </row>
    <row r="213" spans="1:28" ht="29.25" customHeight="1">
      <c r="A213" s="181">
        <v>214</v>
      </c>
      <c r="B213" s="52" t="s">
        <v>3931</v>
      </c>
      <c r="C213" s="53" t="s">
        <v>949</v>
      </c>
      <c r="D213" s="53"/>
      <c r="E213" s="53" t="s">
        <v>3937</v>
      </c>
      <c r="F213" s="94">
        <v>4</v>
      </c>
      <c r="G213" s="94">
        <v>3</v>
      </c>
      <c r="H213" s="131" t="s">
        <v>617</v>
      </c>
      <c r="I213" s="124" t="s">
        <v>617</v>
      </c>
      <c r="J213" s="136" t="s">
        <v>2266</v>
      </c>
      <c r="K213" s="97" t="s">
        <v>623</v>
      </c>
      <c r="L213" s="110" t="s">
        <v>618</v>
      </c>
      <c r="M213" s="110" t="s">
        <v>619</v>
      </c>
      <c r="N213" s="69" t="s">
        <v>2267</v>
      </c>
    </row>
    <row r="214" spans="1:28" ht="29.25" customHeight="1">
      <c r="A214" s="181">
        <v>215</v>
      </c>
      <c r="B214" s="52" t="s">
        <v>3931</v>
      </c>
      <c r="C214" s="53" t="s">
        <v>949</v>
      </c>
      <c r="D214" s="53"/>
      <c r="E214" s="53" t="s">
        <v>3937</v>
      </c>
      <c r="F214" s="59">
        <v>2</v>
      </c>
      <c r="G214" s="59">
        <v>1</v>
      </c>
      <c r="H214" s="131" t="s">
        <v>620</v>
      </c>
      <c r="I214" s="96" t="s">
        <v>621</v>
      </c>
      <c r="J214" s="136" t="s">
        <v>622</v>
      </c>
      <c r="K214" s="97" t="s">
        <v>623</v>
      </c>
      <c r="L214" s="115" t="s">
        <v>624</v>
      </c>
      <c r="M214" s="115" t="s">
        <v>625</v>
      </c>
      <c r="N214" s="118" t="s">
        <v>626</v>
      </c>
    </row>
    <row r="215" spans="1:28" ht="29.25" customHeight="1">
      <c r="A215" s="181">
        <v>216</v>
      </c>
      <c r="B215" s="52" t="s">
        <v>3931</v>
      </c>
      <c r="C215" s="53" t="s">
        <v>949</v>
      </c>
      <c r="D215" s="53"/>
      <c r="E215" s="53" t="s">
        <v>3937</v>
      </c>
      <c r="F215" s="128">
        <v>1</v>
      </c>
      <c r="G215" s="128">
        <v>1</v>
      </c>
      <c r="H215" s="131" t="s">
        <v>609</v>
      </c>
      <c r="I215" s="84" t="s">
        <v>609</v>
      </c>
      <c r="J215" s="137" t="s">
        <v>2105</v>
      </c>
      <c r="K215" s="67" t="s">
        <v>610</v>
      </c>
      <c r="L215" s="63">
        <v>989022970</v>
      </c>
      <c r="M215" s="70" t="s">
        <v>1835</v>
      </c>
      <c r="N215" s="118" t="s">
        <v>1836</v>
      </c>
    </row>
    <row r="216" spans="1:28" ht="29.25" customHeight="1">
      <c r="A216" s="181">
        <v>217</v>
      </c>
      <c r="B216" s="52" t="s">
        <v>3931</v>
      </c>
      <c r="C216" s="53" t="s">
        <v>949</v>
      </c>
      <c r="D216" s="53"/>
      <c r="E216" s="53" t="s">
        <v>3937</v>
      </c>
      <c r="F216" s="94">
        <v>1</v>
      </c>
      <c r="G216" s="94">
        <v>1</v>
      </c>
      <c r="H216" s="131" t="s">
        <v>2518</v>
      </c>
      <c r="I216" s="111" t="s">
        <v>2518</v>
      </c>
      <c r="J216" s="137" t="s">
        <v>2268</v>
      </c>
      <c r="K216" s="97" t="s">
        <v>623</v>
      </c>
      <c r="L216" s="63" t="s">
        <v>629</v>
      </c>
      <c r="M216" s="70" t="s">
        <v>630</v>
      </c>
      <c r="N216" s="118" t="s">
        <v>631</v>
      </c>
    </row>
    <row r="217" spans="1:28" ht="29.25" customHeight="1">
      <c r="A217" s="181">
        <v>218</v>
      </c>
      <c r="B217" s="52" t="s">
        <v>3931</v>
      </c>
      <c r="C217" s="53" t="s">
        <v>949</v>
      </c>
      <c r="D217" s="53"/>
      <c r="E217" s="53" t="s">
        <v>3937</v>
      </c>
      <c r="F217" s="128">
        <v>1</v>
      </c>
      <c r="G217" s="128">
        <v>1</v>
      </c>
      <c r="H217" s="131" t="s">
        <v>632</v>
      </c>
      <c r="I217" s="84" t="s">
        <v>633</v>
      </c>
      <c r="J217" s="137" t="s">
        <v>2106</v>
      </c>
      <c r="K217" s="97" t="s">
        <v>623</v>
      </c>
      <c r="L217" s="63">
        <v>987939974</v>
      </c>
      <c r="M217" s="70" t="s">
        <v>634</v>
      </c>
      <c r="N217" s="118" t="s">
        <v>635</v>
      </c>
    </row>
    <row r="218" spans="1:28" s="8" customFormat="1" ht="29.25" customHeight="1">
      <c r="A218" s="181">
        <v>219</v>
      </c>
      <c r="B218" s="52" t="s">
        <v>3931</v>
      </c>
      <c r="C218" s="53" t="s">
        <v>949</v>
      </c>
      <c r="D218" s="53"/>
      <c r="E218" s="53" t="s">
        <v>3937</v>
      </c>
      <c r="F218" s="128">
        <v>7</v>
      </c>
      <c r="G218" s="128">
        <v>6</v>
      </c>
      <c r="H218" s="131" t="s">
        <v>636</v>
      </c>
      <c r="I218" s="84" t="s">
        <v>1938</v>
      </c>
      <c r="J218" s="137" t="s">
        <v>2774</v>
      </c>
      <c r="K218" s="97" t="s">
        <v>623</v>
      </c>
      <c r="L218" s="63" t="s">
        <v>2775</v>
      </c>
      <c r="M218" s="70" t="s">
        <v>830</v>
      </c>
      <c r="N218" s="118" t="s">
        <v>637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29.25" customHeight="1">
      <c r="A219" s="181">
        <v>220</v>
      </c>
      <c r="B219" s="52" t="s">
        <v>3931</v>
      </c>
      <c r="C219" s="53" t="s">
        <v>949</v>
      </c>
      <c r="D219" s="53"/>
      <c r="E219" s="53" t="s">
        <v>3937</v>
      </c>
      <c r="F219" s="94">
        <v>7</v>
      </c>
      <c r="G219" s="94">
        <v>6</v>
      </c>
      <c r="H219" s="131" t="s">
        <v>638</v>
      </c>
      <c r="I219" s="84" t="s">
        <v>1938</v>
      </c>
      <c r="J219" s="136" t="s">
        <v>2107</v>
      </c>
      <c r="K219" s="70" t="s">
        <v>639</v>
      </c>
      <c r="L219" s="70" t="s">
        <v>2269</v>
      </c>
      <c r="M219" s="94" t="s">
        <v>830</v>
      </c>
      <c r="N219" s="118" t="s">
        <v>637</v>
      </c>
    </row>
    <row r="220" spans="1:28" ht="29.25" customHeight="1">
      <c r="A220" s="181">
        <v>221</v>
      </c>
      <c r="B220" s="52" t="s">
        <v>3931</v>
      </c>
      <c r="C220" s="53" t="s">
        <v>949</v>
      </c>
      <c r="D220" s="53"/>
      <c r="E220" s="53" t="s">
        <v>3937</v>
      </c>
      <c r="F220" s="59">
        <v>1</v>
      </c>
      <c r="G220" s="59">
        <v>0</v>
      </c>
      <c r="H220" s="131" t="s">
        <v>640</v>
      </c>
      <c r="I220" s="82" t="s">
        <v>458</v>
      </c>
      <c r="J220" s="136" t="s">
        <v>2108</v>
      </c>
      <c r="K220" s="70" t="s">
        <v>1905</v>
      </c>
      <c r="L220" s="59" t="s">
        <v>641</v>
      </c>
      <c r="M220" s="59" t="s">
        <v>642</v>
      </c>
      <c r="N220" s="118" t="s">
        <v>643</v>
      </c>
    </row>
    <row r="221" spans="1:28" ht="29.25" customHeight="1">
      <c r="A221" s="181">
        <v>222</v>
      </c>
      <c r="B221" s="52" t="s">
        <v>3931</v>
      </c>
      <c r="C221" s="53" t="s">
        <v>949</v>
      </c>
      <c r="D221" s="53"/>
      <c r="E221" s="53" t="s">
        <v>3937</v>
      </c>
      <c r="F221" s="94">
        <v>3</v>
      </c>
      <c r="G221" s="94">
        <v>0</v>
      </c>
      <c r="H221" s="131" t="s">
        <v>644</v>
      </c>
      <c r="I221" s="82" t="s">
        <v>458</v>
      </c>
      <c r="J221" s="136" t="s">
        <v>2109</v>
      </c>
      <c r="K221" s="97" t="s">
        <v>623</v>
      </c>
      <c r="L221" s="70" t="s">
        <v>645</v>
      </c>
      <c r="M221" s="123" t="s">
        <v>646</v>
      </c>
      <c r="N221" s="118" t="s">
        <v>1837</v>
      </c>
    </row>
    <row r="222" spans="1:28" ht="29.25" customHeight="1">
      <c r="A222" s="181">
        <v>223</v>
      </c>
      <c r="B222" s="52" t="s">
        <v>3931</v>
      </c>
      <c r="C222" s="53" t="s">
        <v>949</v>
      </c>
      <c r="D222" s="53"/>
      <c r="E222" s="53" t="s">
        <v>3937</v>
      </c>
      <c r="F222" s="138">
        <v>4</v>
      </c>
      <c r="G222" s="138">
        <v>4</v>
      </c>
      <c r="H222" s="131" t="s">
        <v>2776</v>
      </c>
      <c r="I222" s="82" t="s">
        <v>2777</v>
      </c>
      <c r="J222" s="82" t="s">
        <v>2778</v>
      </c>
      <c r="K222" s="97" t="s">
        <v>623</v>
      </c>
      <c r="L222" s="110" t="s">
        <v>2779</v>
      </c>
      <c r="M222" s="94" t="s">
        <v>2780</v>
      </c>
      <c r="N222" s="69" t="s">
        <v>2781</v>
      </c>
    </row>
    <row r="223" spans="1:28" ht="29.25" customHeight="1">
      <c r="A223" s="181">
        <v>224</v>
      </c>
      <c r="B223" s="52" t="s">
        <v>3931</v>
      </c>
      <c r="C223" s="53" t="s">
        <v>949</v>
      </c>
      <c r="D223" s="53"/>
      <c r="E223" s="53" t="s">
        <v>3937</v>
      </c>
      <c r="F223" s="94">
        <v>2</v>
      </c>
      <c r="G223" s="94">
        <v>1</v>
      </c>
      <c r="H223" s="131" t="s">
        <v>647</v>
      </c>
      <c r="I223" s="55" t="s">
        <v>648</v>
      </c>
      <c r="J223" s="136" t="s">
        <v>2110</v>
      </c>
      <c r="K223" s="70" t="s">
        <v>1905</v>
      </c>
      <c r="L223" s="70" t="s">
        <v>649</v>
      </c>
      <c r="M223" s="70" t="s">
        <v>2581</v>
      </c>
      <c r="N223" s="118" t="s">
        <v>2122</v>
      </c>
    </row>
    <row r="224" spans="1:28" ht="29.25" customHeight="1">
      <c r="A224" s="181">
        <v>225</v>
      </c>
      <c r="B224" s="52" t="s">
        <v>3931</v>
      </c>
      <c r="C224" s="53" t="s">
        <v>949</v>
      </c>
      <c r="D224" s="53"/>
      <c r="E224" s="53" t="s">
        <v>3937</v>
      </c>
      <c r="F224" s="138">
        <v>2</v>
      </c>
      <c r="G224" s="138">
        <v>1</v>
      </c>
      <c r="H224" s="131" t="s">
        <v>3882</v>
      </c>
      <c r="I224" s="55" t="s">
        <v>648</v>
      </c>
      <c r="J224" s="136" t="s">
        <v>650</v>
      </c>
      <c r="K224" s="70" t="s">
        <v>1905</v>
      </c>
      <c r="L224" s="70" t="s">
        <v>651</v>
      </c>
      <c r="M224" s="70" t="s">
        <v>2581</v>
      </c>
      <c r="N224" s="118" t="s">
        <v>2122</v>
      </c>
    </row>
    <row r="225" spans="1:28" ht="29.25" customHeight="1">
      <c r="A225" s="181">
        <v>226</v>
      </c>
      <c r="B225" s="52" t="s">
        <v>3931</v>
      </c>
      <c r="C225" s="53" t="s">
        <v>949</v>
      </c>
      <c r="D225" s="53"/>
      <c r="E225" s="53" t="s">
        <v>3937</v>
      </c>
      <c r="F225" s="128">
        <v>3</v>
      </c>
      <c r="G225" s="128">
        <v>1</v>
      </c>
      <c r="H225" s="131" t="s">
        <v>652</v>
      </c>
      <c r="I225" s="55" t="s">
        <v>2782</v>
      </c>
      <c r="J225" s="137" t="s">
        <v>2783</v>
      </c>
      <c r="K225" s="67" t="s">
        <v>610</v>
      </c>
      <c r="L225" s="63" t="s">
        <v>2784</v>
      </c>
      <c r="M225" s="56" t="s">
        <v>2785</v>
      </c>
      <c r="N225" s="69" t="s">
        <v>2786</v>
      </c>
    </row>
    <row r="226" spans="1:28" ht="29.25" customHeight="1">
      <c r="A226" s="181">
        <v>227</v>
      </c>
      <c r="B226" s="52" t="s">
        <v>3931</v>
      </c>
      <c r="C226" s="53" t="s">
        <v>949</v>
      </c>
      <c r="D226" s="53"/>
      <c r="E226" s="53" t="s">
        <v>3937</v>
      </c>
      <c r="F226" s="128">
        <v>9</v>
      </c>
      <c r="G226" s="128">
        <v>6</v>
      </c>
      <c r="H226" s="131" t="s">
        <v>1832</v>
      </c>
      <c r="I226" s="62" t="s">
        <v>653</v>
      </c>
      <c r="J226" s="137" t="s">
        <v>2112</v>
      </c>
      <c r="K226" s="97" t="s">
        <v>623</v>
      </c>
      <c r="L226" s="63" t="s">
        <v>654</v>
      </c>
      <c r="M226" s="70" t="s">
        <v>655</v>
      </c>
      <c r="N226" s="118" t="s">
        <v>656</v>
      </c>
    </row>
    <row r="227" spans="1:28" ht="29.25" customHeight="1">
      <c r="A227" s="181">
        <v>228</v>
      </c>
      <c r="B227" s="52" t="s">
        <v>3931</v>
      </c>
      <c r="C227" s="53" t="s">
        <v>949</v>
      </c>
      <c r="D227" s="53"/>
      <c r="E227" s="53" t="s">
        <v>3937</v>
      </c>
      <c r="F227" s="138">
        <v>1</v>
      </c>
      <c r="G227" s="138">
        <v>0</v>
      </c>
      <c r="H227" s="276" t="s">
        <v>3883</v>
      </c>
      <c r="I227" s="55" t="s">
        <v>1496</v>
      </c>
      <c r="J227" s="136" t="s">
        <v>2113</v>
      </c>
      <c r="K227" s="97" t="s">
        <v>623</v>
      </c>
      <c r="L227" s="70" t="s">
        <v>657</v>
      </c>
      <c r="M227" s="70" t="s">
        <v>658</v>
      </c>
      <c r="N227" s="118" t="s">
        <v>659</v>
      </c>
    </row>
    <row r="228" spans="1:28" ht="29.25" customHeight="1">
      <c r="A228" s="181">
        <v>229</v>
      </c>
      <c r="B228" s="52" t="s">
        <v>3931</v>
      </c>
      <c r="C228" s="53" t="s">
        <v>949</v>
      </c>
      <c r="D228" s="53"/>
      <c r="E228" s="53" t="s">
        <v>3937</v>
      </c>
      <c r="F228" s="128">
        <v>3</v>
      </c>
      <c r="G228" s="128">
        <v>1</v>
      </c>
      <c r="H228" s="131" t="s">
        <v>660</v>
      </c>
      <c r="I228" s="62" t="s">
        <v>2787</v>
      </c>
      <c r="J228" s="137" t="s">
        <v>2788</v>
      </c>
      <c r="K228" s="97" t="s">
        <v>623</v>
      </c>
      <c r="L228" s="63" t="s">
        <v>2789</v>
      </c>
      <c r="M228" s="70" t="s">
        <v>1996</v>
      </c>
      <c r="N228" s="118" t="s">
        <v>662</v>
      </c>
    </row>
    <row r="229" spans="1:28" ht="29.25" customHeight="1">
      <c r="A229" s="181">
        <v>230</v>
      </c>
      <c r="B229" s="52" t="s">
        <v>3931</v>
      </c>
      <c r="C229" s="53" t="s">
        <v>949</v>
      </c>
      <c r="D229" s="53"/>
      <c r="E229" s="53" t="s">
        <v>3937</v>
      </c>
      <c r="F229" s="128">
        <v>2</v>
      </c>
      <c r="G229" s="128">
        <v>2</v>
      </c>
      <c r="H229" s="131" t="s">
        <v>663</v>
      </c>
      <c r="I229" s="62" t="s">
        <v>661</v>
      </c>
      <c r="J229" s="137" t="s">
        <v>664</v>
      </c>
      <c r="K229" s="97" t="s">
        <v>623</v>
      </c>
      <c r="L229" s="63" t="s">
        <v>665</v>
      </c>
      <c r="M229" s="70" t="s">
        <v>1996</v>
      </c>
      <c r="N229" s="118" t="s">
        <v>662</v>
      </c>
    </row>
    <row r="230" spans="1:28" ht="29.25" customHeight="1">
      <c r="A230" s="181">
        <v>231</v>
      </c>
      <c r="B230" s="52" t="s">
        <v>3931</v>
      </c>
      <c r="C230" s="53" t="s">
        <v>949</v>
      </c>
      <c r="D230" s="53"/>
      <c r="E230" s="53" t="s">
        <v>3937</v>
      </c>
      <c r="F230" s="128">
        <v>1</v>
      </c>
      <c r="G230" s="128">
        <v>1</v>
      </c>
      <c r="H230" s="131" t="s">
        <v>3884</v>
      </c>
      <c r="I230" s="84" t="s">
        <v>666</v>
      </c>
      <c r="J230" s="137" t="s">
        <v>2124</v>
      </c>
      <c r="K230" s="97" t="s">
        <v>623</v>
      </c>
      <c r="L230" s="63" t="s">
        <v>667</v>
      </c>
      <c r="M230" s="70" t="s">
        <v>1838</v>
      </c>
      <c r="N230" s="118" t="s">
        <v>1839</v>
      </c>
    </row>
    <row r="231" spans="1:28" ht="29.25" customHeight="1">
      <c r="A231" s="181">
        <v>232</v>
      </c>
      <c r="B231" s="52" t="s">
        <v>3931</v>
      </c>
      <c r="C231" s="53" t="s">
        <v>949</v>
      </c>
      <c r="D231" s="53"/>
      <c r="E231" s="53" t="s">
        <v>3937</v>
      </c>
      <c r="F231" s="128">
        <v>16</v>
      </c>
      <c r="G231" s="128">
        <v>11</v>
      </c>
      <c r="H231" s="131" t="s">
        <v>668</v>
      </c>
      <c r="I231" s="84" t="s">
        <v>669</v>
      </c>
      <c r="J231" s="137" t="s">
        <v>2114</v>
      </c>
      <c r="K231" s="97" t="s">
        <v>623</v>
      </c>
      <c r="L231" s="63" t="s">
        <v>670</v>
      </c>
      <c r="M231" s="70" t="s">
        <v>1840</v>
      </c>
      <c r="N231" s="118" t="s">
        <v>2121</v>
      </c>
    </row>
    <row r="232" spans="1:28" ht="29.25" customHeight="1">
      <c r="A232" s="181">
        <v>233</v>
      </c>
      <c r="B232" s="52" t="s">
        <v>3931</v>
      </c>
      <c r="C232" s="53" t="s">
        <v>949</v>
      </c>
      <c r="D232" s="53"/>
      <c r="E232" s="53" t="s">
        <v>3937</v>
      </c>
      <c r="F232" s="128">
        <v>2</v>
      </c>
      <c r="G232" s="128">
        <v>1</v>
      </c>
      <c r="H232" s="131" t="s">
        <v>671</v>
      </c>
      <c r="I232" s="84" t="s">
        <v>1162</v>
      </c>
      <c r="J232" s="137" t="s">
        <v>2115</v>
      </c>
      <c r="K232" s="97" t="s">
        <v>623</v>
      </c>
      <c r="L232" s="63" t="s">
        <v>672</v>
      </c>
      <c r="M232" s="70" t="s">
        <v>1841</v>
      </c>
      <c r="N232" s="118" t="s">
        <v>2120</v>
      </c>
    </row>
    <row r="233" spans="1:28" ht="29.25" customHeight="1">
      <c r="A233" s="181">
        <v>234</v>
      </c>
      <c r="B233" s="52" t="s">
        <v>3931</v>
      </c>
      <c r="C233" s="53" t="s">
        <v>949</v>
      </c>
      <c r="D233" s="53"/>
      <c r="E233" s="53" t="s">
        <v>3937</v>
      </c>
      <c r="F233" s="94">
        <v>2</v>
      </c>
      <c r="G233" s="94">
        <v>0</v>
      </c>
      <c r="H233" s="131" t="s">
        <v>603</v>
      </c>
      <c r="I233" s="82" t="s">
        <v>452</v>
      </c>
      <c r="J233" s="62" t="s">
        <v>2270</v>
      </c>
      <c r="K233" s="97" t="s">
        <v>623</v>
      </c>
      <c r="L233" s="94" t="s">
        <v>1842</v>
      </c>
      <c r="M233" s="123" t="s">
        <v>2118</v>
      </c>
      <c r="N233" s="69" t="s">
        <v>2271</v>
      </c>
    </row>
    <row r="234" spans="1:28" ht="29.25" customHeight="1">
      <c r="A234" s="181">
        <v>235</v>
      </c>
      <c r="B234" s="52" t="s">
        <v>3931</v>
      </c>
      <c r="C234" s="53" t="s">
        <v>949</v>
      </c>
      <c r="D234" s="53"/>
      <c r="E234" s="53" t="s">
        <v>3937</v>
      </c>
      <c r="F234" s="128">
        <v>5</v>
      </c>
      <c r="G234" s="128">
        <v>3</v>
      </c>
      <c r="H234" s="131" t="s">
        <v>674</v>
      </c>
      <c r="I234" s="58" t="s">
        <v>675</v>
      </c>
      <c r="J234" s="137" t="s">
        <v>676</v>
      </c>
      <c r="K234" s="97" t="s">
        <v>623</v>
      </c>
      <c r="L234" s="63" t="s">
        <v>1843</v>
      </c>
      <c r="M234" s="59" t="s">
        <v>1844</v>
      </c>
      <c r="N234" s="118" t="s">
        <v>1845</v>
      </c>
    </row>
    <row r="235" spans="1:28" s="8" customFormat="1" ht="29.25" customHeight="1">
      <c r="A235" s="181">
        <v>236</v>
      </c>
      <c r="B235" s="52" t="s">
        <v>3931</v>
      </c>
      <c r="C235" s="53" t="s">
        <v>949</v>
      </c>
      <c r="D235" s="53"/>
      <c r="E235" s="53" t="s">
        <v>3937</v>
      </c>
      <c r="F235" s="94">
        <v>3</v>
      </c>
      <c r="G235" s="94">
        <v>3</v>
      </c>
      <c r="H235" s="131" t="s">
        <v>677</v>
      </c>
      <c r="I235" s="83" t="s">
        <v>678</v>
      </c>
      <c r="J235" s="136" t="s">
        <v>2116</v>
      </c>
      <c r="K235" s="97" t="s">
        <v>623</v>
      </c>
      <c r="L235" s="94" t="s">
        <v>679</v>
      </c>
      <c r="M235" s="123" t="s">
        <v>828</v>
      </c>
      <c r="N235" s="118" t="s">
        <v>680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s="8" customFormat="1" ht="29.25" customHeight="1">
      <c r="A236" s="181">
        <v>237</v>
      </c>
      <c r="B236" s="52" t="s">
        <v>3931</v>
      </c>
      <c r="C236" s="53" t="s">
        <v>949</v>
      </c>
      <c r="D236" s="53"/>
      <c r="E236" s="53" t="s">
        <v>3937</v>
      </c>
      <c r="F236" s="128">
        <v>0</v>
      </c>
      <c r="G236" s="128">
        <v>3</v>
      </c>
      <c r="H236" s="131" t="s">
        <v>3885</v>
      </c>
      <c r="I236" s="84" t="s">
        <v>2111</v>
      </c>
      <c r="J236" s="137" t="s">
        <v>2125</v>
      </c>
      <c r="K236" s="97" t="s">
        <v>623</v>
      </c>
      <c r="L236" s="63">
        <v>989165515</v>
      </c>
      <c r="M236" s="70" t="s">
        <v>1997</v>
      </c>
      <c r="N236" s="118" t="s">
        <v>1846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s="8" customFormat="1" ht="29.25" customHeight="1">
      <c r="A237" s="181">
        <v>238</v>
      </c>
      <c r="B237" s="52" t="s">
        <v>3931</v>
      </c>
      <c r="C237" s="53" t="s">
        <v>949</v>
      </c>
      <c r="D237" s="53"/>
      <c r="E237" s="53" t="s">
        <v>3937</v>
      </c>
      <c r="F237" s="94">
        <v>1</v>
      </c>
      <c r="G237" s="94">
        <v>1</v>
      </c>
      <c r="H237" s="131" t="s">
        <v>681</v>
      </c>
      <c r="I237" s="83" t="s">
        <v>681</v>
      </c>
      <c r="J237" s="62" t="s">
        <v>2117</v>
      </c>
      <c r="K237" s="70" t="s">
        <v>639</v>
      </c>
      <c r="L237" s="70" t="s">
        <v>682</v>
      </c>
      <c r="M237" s="94" t="s">
        <v>2119</v>
      </c>
      <c r="N237" s="118" t="s">
        <v>683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s="8" customFormat="1" ht="29.25" customHeight="1">
      <c r="A238" s="181">
        <v>239</v>
      </c>
      <c r="B238" s="52" t="s">
        <v>3931</v>
      </c>
      <c r="C238" s="53" t="s">
        <v>949</v>
      </c>
      <c r="D238" s="53"/>
      <c r="E238" s="53" t="s">
        <v>3937</v>
      </c>
      <c r="F238" s="128">
        <v>2</v>
      </c>
      <c r="G238" s="128">
        <v>1</v>
      </c>
      <c r="H238" s="131" t="s">
        <v>604</v>
      </c>
      <c r="I238" s="84" t="s">
        <v>605</v>
      </c>
      <c r="J238" s="137" t="s">
        <v>606</v>
      </c>
      <c r="K238" s="97" t="s">
        <v>623</v>
      </c>
      <c r="L238" s="63" t="s">
        <v>2790</v>
      </c>
      <c r="M238" s="70" t="s">
        <v>607</v>
      </c>
      <c r="N238" s="118" t="s">
        <v>608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s="8" customFormat="1" ht="29.25" customHeight="1">
      <c r="A239" s="181">
        <v>240</v>
      </c>
      <c r="B239" s="52" t="s">
        <v>3932</v>
      </c>
      <c r="C239" s="53" t="s">
        <v>1751</v>
      </c>
      <c r="D239" s="53"/>
      <c r="E239" s="53" t="s">
        <v>3937</v>
      </c>
      <c r="F239" s="65">
        <v>6</v>
      </c>
      <c r="G239" s="65">
        <v>8</v>
      </c>
      <c r="H239" s="82" t="s">
        <v>2187</v>
      </c>
      <c r="I239" s="82" t="s">
        <v>2353</v>
      </c>
      <c r="J239" s="72" t="s">
        <v>2188</v>
      </c>
      <c r="K239" s="78" t="s">
        <v>11</v>
      </c>
      <c r="L239" s="78" t="s">
        <v>2189</v>
      </c>
      <c r="M239" s="78" t="s">
        <v>2190</v>
      </c>
      <c r="N239" s="69" t="s">
        <v>826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s="8" customFormat="1" ht="29.25" customHeight="1">
      <c r="A240" s="181">
        <v>241</v>
      </c>
      <c r="B240" s="52" t="s">
        <v>3932</v>
      </c>
      <c r="C240" s="53" t="s">
        <v>1751</v>
      </c>
      <c r="D240" s="53"/>
      <c r="E240" s="53" t="s">
        <v>3937</v>
      </c>
      <c r="F240" s="53">
        <v>1</v>
      </c>
      <c r="G240" s="53">
        <v>1</v>
      </c>
      <c r="H240" s="72" t="s">
        <v>1847</v>
      </c>
      <c r="I240" s="83" t="s">
        <v>827</v>
      </c>
      <c r="J240" s="113" t="s">
        <v>1861</v>
      </c>
      <c r="K240" s="59" t="s">
        <v>11</v>
      </c>
      <c r="L240" s="70" t="s">
        <v>1862</v>
      </c>
      <c r="M240" s="70" t="s">
        <v>1863</v>
      </c>
      <c r="N240" s="129" t="s">
        <v>1864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s="8" customFormat="1" ht="29.25" customHeight="1">
      <c r="A241" s="181">
        <v>242</v>
      </c>
      <c r="B241" s="52" t="s">
        <v>3932</v>
      </c>
      <c r="C241" s="53" t="s">
        <v>1751</v>
      </c>
      <c r="D241" s="53"/>
      <c r="E241" s="53" t="s">
        <v>3937</v>
      </c>
      <c r="F241" s="53">
        <v>1</v>
      </c>
      <c r="G241" s="53">
        <v>1</v>
      </c>
      <c r="H241" s="72" t="s">
        <v>3391</v>
      </c>
      <c r="I241" s="83" t="s">
        <v>3392</v>
      </c>
      <c r="J241" s="136" t="s">
        <v>3393</v>
      </c>
      <c r="K241" s="70" t="s">
        <v>1905</v>
      </c>
      <c r="L241" s="59" t="s">
        <v>3394</v>
      </c>
      <c r="M241" s="115" t="s">
        <v>3395</v>
      </c>
      <c r="N241" s="129" t="s">
        <v>3396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s="8" customFormat="1" ht="29.25" customHeight="1">
      <c r="A242" s="181">
        <v>243</v>
      </c>
      <c r="B242" s="52" t="s">
        <v>3932</v>
      </c>
      <c r="C242" s="53" t="s">
        <v>1751</v>
      </c>
      <c r="D242" s="53"/>
      <c r="E242" s="53" t="s">
        <v>3937</v>
      </c>
      <c r="F242" s="53">
        <v>1</v>
      </c>
      <c r="G242" s="53">
        <v>0</v>
      </c>
      <c r="H242" s="72" t="s">
        <v>3397</v>
      </c>
      <c r="I242" s="83" t="s">
        <v>3398</v>
      </c>
      <c r="J242" s="106" t="s">
        <v>3399</v>
      </c>
      <c r="K242" s="59" t="s">
        <v>3400</v>
      </c>
      <c r="L242" s="59" t="s">
        <v>3401</v>
      </c>
      <c r="M242" s="59" t="s">
        <v>3402</v>
      </c>
      <c r="N242" s="129" t="s">
        <v>3403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s="8" customFormat="1" ht="29.25" customHeight="1">
      <c r="A243" s="181">
        <v>244</v>
      </c>
      <c r="B243" s="52" t="s">
        <v>3932</v>
      </c>
      <c r="C243" s="53" t="s">
        <v>1751</v>
      </c>
      <c r="D243" s="53"/>
      <c r="E243" s="53" t="s">
        <v>3937</v>
      </c>
      <c r="F243" s="53">
        <v>8</v>
      </c>
      <c r="G243" s="53">
        <v>3</v>
      </c>
      <c r="H243" s="72" t="s">
        <v>1848</v>
      </c>
      <c r="I243" s="83" t="s">
        <v>856</v>
      </c>
      <c r="J243" s="113" t="s">
        <v>1906</v>
      </c>
      <c r="K243" s="70" t="s">
        <v>11</v>
      </c>
      <c r="L243" s="59" t="s">
        <v>1865</v>
      </c>
      <c r="M243" s="59" t="s">
        <v>1866</v>
      </c>
      <c r="N243" s="129" t="s">
        <v>1867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s="8" customFormat="1" ht="29.25" customHeight="1">
      <c r="A244" s="181">
        <v>245</v>
      </c>
      <c r="B244" s="52" t="s">
        <v>3932</v>
      </c>
      <c r="C244" s="53" t="s">
        <v>1751</v>
      </c>
      <c r="D244" s="53"/>
      <c r="E244" s="53" t="s">
        <v>3937</v>
      </c>
      <c r="F244" s="53">
        <v>5</v>
      </c>
      <c r="G244" s="53">
        <v>2</v>
      </c>
      <c r="H244" s="72" t="s">
        <v>1849</v>
      </c>
      <c r="I244" s="83" t="s">
        <v>856</v>
      </c>
      <c r="J244" s="113" t="s">
        <v>1907</v>
      </c>
      <c r="K244" s="70" t="s">
        <v>11</v>
      </c>
      <c r="L244" s="59" t="s">
        <v>1865</v>
      </c>
      <c r="M244" s="59" t="s">
        <v>1866</v>
      </c>
      <c r="N244" s="129" t="s">
        <v>1867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s="8" customFormat="1" ht="29.25" customHeight="1">
      <c r="A245" s="181">
        <v>246</v>
      </c>
      <c r="B245" s="52" t="s">
        <v>3932</v>
      </c>
      <c r="C245" s="53" t="s">
        <v>1751</v>
      </c>
      <c r="D245" s="53"/>
      <c r="E245" s="53" t="s">
        <v>3937</v>
      </c>
      <c r="F245" s="53">
        <v>14</v>
      </c>
      <c r="G245" s="53">
        <v>6</v>
      </c>
      <c r="H245" s="72" t="s">
        <v>1901</v>
      </c>
      <c r="I245" s="83" t="s">
        <v>270</v>
      </c>
      <c r="J245" s="113" t="s">
        <v>1868</v>
      </c>
      <c r="K245" s="70" t="s">
        <v>11</v>
      </c>
      <c r="L245" s="59" t="s">
        <v>1869</v>
      </c>
      <c r="M245" s="64" t="s">
        <v>2555</v>
      </c>
      <c r="N245" s="57" t="s">
        <v>2583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s="8" customFormat="1" ht="29.25" customHeight="1">
      <c r="A246" s="181">
        <v>247</v>
      </c>
      <c r="B246" s="52" t="s">
        <v>3932</v>
      </c>
      <c r="C246" s="53" t="s">
        <v>1751</v>
      </c>
      <c r="D246" s="53"/>
      <c r="E246" s="53" t="s">
        <v>3937</v>
      </c>
      <c r="F246" s="53">
        <v>4</v>
      </c>
      <c r="G246" s="53">
        <v>2</v>
      </c>
      <c r="H246" s="72" t="s">
        <v>1850</v>
      </c>
      <c r="I246" s="83" t="s">
        <v>678</v>
      </c>
      <c r="J246" s="72" t="s">
        <v>1872</v>
      </c>
      <c r="K246" s="70" t="s">
        <v>11</v>
      </c>
      <c r="L246" s="70" t="s">
        <v>1873</v>
      </c>
      <c r="M246" s="70" t="s">
        <v>135</v>
      </c>
      <c r="N246" s="129" t="s">
        <v>31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s="8" customFormat="1" ht="29.25" customHeight="1">
      <c r="A247" s="181">
        <v>248</v>
      </c>
      <c r="B247" s="52" t="s">
        <v>3932</v>
      </c>
      <c r="C247" s="53" t="s">
        <v>1751</v>
      </c>
      <c r="D247" s="53"/>
      <c r="E247" s="53" t="s">
        <v>3937</v>
      </c>
      <c r="F247" s="53">
        <v>3</v>
      </c>
      <c r="G247" s="53">
        <v>1</v>
      </c>
      <c r="H247" s="72" t="s">
        <v>1851</v>
      </c>
      <c r="I247" s="84" t="s">
        <v>1938</v>
      </c>
      <c r="J247" s="106" t="s">
        <v>1908</v>
      </c>
      <c r="K247" s="59" t="s">
        <v>11</v>
      </c>
      <c r="L247" s="59" t="s">
        <v>1909</v>
      </c>
      <c r="M247" s="59" t="s">
        <v>2554</v>
      </c>
      <c r="N247" s="57" t="s">
        <v>2354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s="8" customFormat="1" ht="29.25" customHeight="1">
      <c r="A248" s="181">
        <v>249</v>
      </c>
      <c r="B248" s="52" t="s">
        <v>3932</v>
      </c>
      <c r="C248" s="53" t="s">
        <v>1751</v>
      </c>
      <c r="D248" s="53"/>
      <c r="E248" s="53" t="s">
        <v>3937</v>
      </c>
      <c r="F248" s="53">
        <v>1</v>
      </c>
      <c r="G248" s="53">
        <v>1</v>
      </c>
      <c r="H248" s="72" t="s">
        <v>1852</v>
      </c>
      <c r="I248" s="82" t="s">
        <v>51</v>
      </c>
      <c r="J248" s="113" t="s">
        <v>1874</v>
      </c>
      <c r="K248" s="70" t="s">
        <v>11</v>
      </c>
      <c r="L248" s="67" t="s">
        <v>1910</v>
      </c>
      <c r="M248" s="139" t="s">
        <v>592</v>
      </c>
      <c r="N248" s="129" t="s">
        <v>63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s="8" customFormat="1" ht="29.25" customHeight="1">
      <c r="A249" s="181">
        <v>250</v>
      </c>
      <c r="B249" s="52" t="s">
        <v>3932</v>
      </c>
      <c r="C249" s="53" t="s">
        <v>1751</v>
      </c>
      <c r="D249" s="53"/>
      <c r="E249" s="53" t="s">
        <v>3937</v>
      </c>
      <c r="F249" s="53">
        <v>0</v>
      </c>
      <c r="G249" s="53">
        <v>1</v>
      </c>
      <c r="H249" s="72" t="s">
        <v>1853</v>
      </c>
      <c r="I249" s="83" t="s">
        <v>1036</v>
      </c>
      <c r="J249" s="113" t="s">
        <v>1911</v>
      </c>
      <c r="K249" s="70" t="s">
        <v>11</v>
      </c>
      <c r="L249" s="67" t="s">
        <v>1912</v>
      </c>
      <c r="M249" s="67" t="s">
        <v>2553</v>
      </c>
      <c r="N249" s="129" t="s">
        <v>1875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s="8" customFormat="1" ht="29.25" customHeight="1">
      <c r="A250" s="181">
        <v>251</v>
      </c>
      <c r="B250" s="52" t="s">
        <v>3932</v>
      </c>
      <c r="C250" s="53" t="s">
        <v>1751</v>
      </c>
      <c r="D250" s="53"/>
      <c r="E250" s="53" t="s">
        <v>3937</v>
      </c>
      <c r="F250" s="53">
        <v>2</v>
      </c>
      <c r="G250" s="53">
        <v>1</v>
      </c>
      <c r="H250" s="72" t="s">
        <v>3404</v>
      </c>
      <c r="I250" s="87" t="s">
        <v>419</v>
      </c>
      <c r="J250" s="113" t="s">
        <v>3405</v>
      </c>
      <c r="K250" s="59" t="s">
        <v>3400</v>
      </c>
      <c r="L250" s="67" t="s">
        <v>3406</v>
      </c>
      <c r="M250" s="67" t="s">
        <v>361</v>
      </c>
      <c r="N250" s="129" t="s">
        <v>362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s="8" customFormat="1" ht="29.25" customHeight="1">
      <c r="A251" s="181">
        <v>252</v>
      </c>
      <c r="B251" s="52" t="s">
        <v>3932</v>
      </c>
      <c r="C251" s="53" t="s">
        <v>1751</v>
      </c>
      <c r="D251" s="53"/>
      <c r="E251" s="53" t="s">
        <v>3937</v>
      </c>
      <c r="F251" s="53">
        <v>13</v>
      </c>
      <c r="G251" s="53">
        <v>12</v>
      </c>
      <c r="H251" s="72" t="s">
        <v>3886</v>
      </c>
      <c r="I251" s="83" t="s">
        <v>736</v>
      </c>
      <c r="J251" s="113" t="s">
        <v>1913</v>
      </c>
      <c r="K251" s="70" t="s">
        <v>11</v>
      </c>
      <c r="L251" s="70" t="s">
        <v>1914</v>
      </c>
      <c r="M251" s="70" t="s">
        <v>1876</v>
      </c>
      <c r="N251" s="129" t="s">
        <v>1877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s="8" customFormat="1" ht="29.25" customHeight="1">
      <c r="A252" s="181">
        <v>253</v>
      </c>
      <c r="B252" s="52" t="s">
        <v>3932</v>
      </c>
      <c r="C252" s="53" t="s">
        <v>1751</v>
      </c>
      <c r="D252" s="53"/>
      <c r="E252" s="53" t="s">
        <v>3937</v>
      </c>
      <c r="F252" s="53">
        <v>2</v>
      </c>
      <c r="G252" s="53">
        <v>0</v>
      </c>
      <c r="H252" s="72" t="s">
        <v>3407</v>
      </c>
      <c r="I252" s="83" t="s">
        <v>3408</v>
      </c>
      <c r="J252" s="136" t="s">
        <v>3409</v>
      </c>
      <c r="K252" s="70" t="s">
        <v>1905</v>
      </c>
      <c r="L252" s="70" t="s">
        <v>3410</v>
      </c>
      <c r="M252" s="70" t="s">
        <v>3411</v>
      </c>
      <c r="N252" s="129" t="s">
        <v>3412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s="8" customFormat="1" ht="29.25" customHeight="1">
      <c r="A253" s="181">
        <v>254</v>
      </c>
      <c r="B253" s="52" t="s">
        <v>3932</v>
      </c>
      <c r="C253" s="53" t="s">
        <v>1751</v>
      </c>
      <c r="D253" s="53"/>
      <c r="E253" s="53" t="s">
        <v>3937</v>
      </c>
      <c r="F253" s="53">
        <v>2</v>
      </c>
      <c r="G253" s="53">
        <v>1</v>
      </c>
      <c r="H253" s="72" t="s">
        <v>1854</v>
      </c>
      <c r="I253" s="83" t="s">
        <v>1915</v>
      </c>
      <c r="J253" s="113" t="s">
        <v>1916</v>
      </c>
      <c r="K253" s="59" t="s">
        <v>11</v>
      </c>
      <c r="L253" s="59" t="s">
        <v>1917</v>
      </c>
      <c r="M253" s="70" t="s">
        <v>1918</v>
      </c>
      <c r="N253" s="129" t="s">
        <v>1878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s="8" customFormat="1" ht="29.25" customHeight="1">
      <c r="A254" s="181">
        <v>255</v>
      </c>
      <c r="B254" s="52" t="s">
        <v>3932</v>
      </c>
      <c r="C254" s="53" t="s">
        <v>1751</v>
      </c>
      <c r="D254" s="53"/>
      <c r="E254" s="53" t="s">
        <v>3937</v>
      </c>
      <c r="F254" s="53">
        <v>1</v>
      </c>
      <c r="G254" s="53">
        <v>0</v>
      </c>
      <c r="H254" s="72" t="s">
        <v>1855</v>
      </c>
      <c r="I254" s="83" t="s">
        <v>1919</v>
      </c>
      <c r="J254" s="106" t="s">
        <v>1879</v>
      </c>
      <c r="K254" s="59" t="s">
        <v>11</v>
      </c>
      <c r="L254" s="59" t="s">
        <v>1920</v>
      </c>
      <c r="M254" s="59" t="s">
        <v>2355</v>
      </c>
      <c r="N254" s="57" t="s">
        <v>2356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s="8" customFormat="1" ht="29.25" customHeight="1">
      <c r="A255" s="181">
        <v>256</v>
      </c>
      <c r="B255" s="52" t="s">
        <v>3932</v>
      </c>
      <c r="C255" s="53" t="s">
        <v>1751</v>
      </c>
      <c r="D255" s="53"/>
      <c r="E255" s="53" t="s">
        <v>3937</v>
      </c>
      <c r="F255" s="53">
        <v>1</v>
      </c>
      <c r="G255" s="53">
        <v>1</v>
      </c>
      <c r="H255" s="72" t="s">
        <v>1856</v>
      </c>
      <c r="I255" s="140" t="s">
        <v>2404</v>
      </c>
      <c r="J255" s="113" t="s">
        <v>1921</v>
      </c>
      <c r="K255" s="70" t="s">
        <v>11</v>
      </c>
      <c r="L255" s="59">
        <v>997506594</v>
      </c>
      <c r="M255" s="70" t="s">
        <v>1880</v>
      </c>
      <c r="N255" s="129" t="s">
        <v>1881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s="8" customFormat="1" ht="29.25" customHeight="1">
      <c r="A256" s="181">
        <v>257</v>
      </c>
      <c r="B256" s="52" t="s">
        <v>3932</v>
      </c>
      <c r="C256" s="53" t="s">
        <v>1751</v>
      </c>
      <c r="D256" s="53"/>
      <c r="E256" s="53" t="s">
        <v>3937</v>
      </c>
      <c r="F256" s="53">
        <v>2</v>
      </c>
      <c r="G256" s="53">
        <v>1</v>
      </c>
      <c r="H256" s="72" t="s">
        <v>2228</v>
      </c>
      <c r="I256" s="83" t="s">
        <v>1882</v>
      </c>
      <c r="J256" s="113" t="s">
        <v>1883</v>
      </c>
      <c r="K256" s="70" t="s">
        <v>11</v>
      </c>
      <c r="L256" s="53" t="s">
        <v>1884</v>
      </c>
      <c r="M256" s="70" t="s">
        <v>1885</v>
      </c>
      <c r="N256" s="57" t="s">
        <v>2357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s="8" customFormat="1" ht="29.25" customHeight="1">
      <c r="A257" s="181">
        <v>258</v>
      </c>
      <c r="B257" s="52" t="s">
        <v>3932</v>
      </c>
      <c r="C257" s="53" t="s">
        <v>1751</v>
      </c>
      <c r="D257" s="53"/>
      <c r="E257" s="53" t="s">
        <v>3937</v>
      </c>
      <c r="F257" s="53">
        <v>2</v>
      </c>
      <c r="G257" s="53">
        <v>0</v>
      </c>
      <c r="H257" s="72" t="s">
        <v>3970</v>
      </c>
      <c r="I257" s="72" t="s">
        <v>3969</v>
      </c>
      <c r="J257" s="113" t="s">
        <v>3971</v>
      </c>
      <c r="K257" s="70" t="s">
        <v>1905</v>
      </c>
      <c r="L257" s="53"/>
      <c r="M257" s="70" t="s">
        <v>486</v>
      </c>
      <c r="N257" s="183" t="s">
        <v>3972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s="8" customFormat="1" ht="29.25" customHeight="1">
      <c r="A258" s="181">
        <v>259</v>
      </c>
      <c r="B258" s="52" t="s">
        <v>3932</v>
      </c>
      <c r="C258" s="53" t="s">
        <v>1751</v>
      </c>
      <c r="D258" s="53"/>
      <c r="E258" s="53" t="s">
        <v>3937</v>
      </c>
      <c r="F258" s="53">
        <v>1</v>
      </c>
      <c r="G258" s="53">
        <v>0</v>
      </c>
      <c r="H258" s="72" t="s">
        <v>1902</v>
      </c>
      <c r="I258" s="83" t="s">
        <v>276</v>
      </c>
      <c r="J258" s="72" t="s">
        <v>1922</v>
      </c>
      <c r="K258" s="67" t="s">
        <v>11</v>
      </c>
      <c r="L258" s="70" t="s">
        <v>1869</v>
      </c>
      <c r="M258" s="70" t="s">
        <v>1886</v>
      </c>
      <c r="N258" s="129" t="s">
        <v>1887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s="8" customFormat="1" ht="29.25" customHeight="1">
      <c r="A259" s="181">
        <v>260</v>
      </c>
      <c r="B259" s="52" t="s">
        <v>3932</v>
      </c>
      <c r="C259" s="53" t="s">
        <v>1751</v>
      </c>
      <c r="D259" s="53"/>
      <c r="E259" s="53" t="s">
        <v>3937</v>
      </c>
      <c r="F259" s="53">
        <v>3</v>
      </c>
      <c r="G259" s="53">
        <v>1</v>
      </c>
      <c r="H259" s="72" t="s">
        <v>3413</v>
      </c>
      <c r="I259" s="84" t="s">
        <v>1888</v>
      </c>
      <c r="J259" s="136" t="s">
        <v>3414</v>
      </c>
      <c r="K259" s="70" t="s">
        <v>1905</v>
      </c>
      <c r="L259" s="70" t="s">
        <v>3415</v>
      </c>
      <c r="M259" s="123" t="s">
        <v>1395</v>
      </c>
      <c r="N259" s="129" t="s">
        <v>3416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s="8" customFormat="1" ht="29.25" customHeight="1">
      <c r="A260" s="181">
        <v>261</v>
      </c>
      <c r="B260" s="52" t="s">
        <v>3932</v>
      </c>
      <c r="C260" s="53" t="s">
        <v>1751</v>
      </c>
      <c r="D260" s="53"/>
      <c r="E260" s="53" t="s">
        <v>3937</v>
      </c>
      <c r="F260" s="53">
        <v>2</v>
      </c>
      <c r="G260" s="53">
        <v>1</v>
      </c>
      <c r="H260" s="72" t="s">
        <v>1903</v>
      </c>
      <c r="I260" s="83" t="s">
        <v>810</v>
      </c>
      <c r="J260" s="136" t="s">
        <v>1923</v>
      </c>
      <c r="K260" s="70" t="s">
        <v>11</v>
      </c>
      <c r="L260" s="70" t="s">
        <v>1924</v>
      </c>
      <c r="M260" s="123" t="s">
        <v>1889</v>
      </c>
      <c r="N260" s="129" t="s">
        <v>1890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s="8" customFormat="1" ht="29.25" customHeight="1">
      <c r="A261" s="181">
        <v>262</v>
      </c>
      <c r="B261" s="52" t="s">
        <v>3932</v>
      </c>
      <c r="C261" s="53" t="s">
        <v>1751</v>
      </c>
      <c r="D261" s="53"/>
      <c r="E261" s="53" t="s">
        <v>3937</v>
      </c>
      <c r="F261" s="53">
        <v>1</v>
      </c>
      <c r="G261" s="53">
        <v>1</v>
      </c>
      <c r="H261" s="72" t="s">
        <v>3417</v>
      </c>
      <c r="I261" s="83" t="s">
        <v>1675</v>
      </c>
      <c r="J261" s="136" t="s">
        <v>3418</v>
      </c>
      <c r="K261" s="70" t="s">
        <v>1905</v>
      </c>
      <c r="L261" s="70" t="s">
        <v>3419</v>
      </c>
      <c r="M261" s="123" t="s">
        <v>3420</v>
      </c>
      <c r="N261" s="129" t="s">
        <v>3421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s="8" customFormat="1" ht="29.25" customHeight="1">
      <c r="A262" s="181">
        <v>263</v>
      </c>
      <c r="B262" s="52" t="s">
        <v>3932</v>
      </c>
      <c r="C262" s="53" t="s">
        <v>1751</v>
      </c>
      <c r="D262" s="53"/>
      <c r="E262" s="53" t="s">
        <v>3937</v>
      </c>
      <c r="F262" s="53">
        <v>1</v>
      </c>
      <c r="G262" s="53">
        <v>0</v>
      </c>
      <c r="H262" s="72" t="s">
        <v>1857</v>
      </c>
      <c r="I262" s="83" t="s">
        <v>1925</v>
      </c>
      <c r="J262" s="106" t="s">
        <v>1926</v>
      </c>
      <c r="K262" s="59" t="s">
        <v>11</v>
      </c>
      <c r="L262" s="59" t="s">
        <v>1927</v>
      </c>
      <c r="M262" s="59" t="s">
        <v>1891</v>
      </c>
      <c r="N262" s="129" t="s">
        <v>1892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s="8" customFormat="1" ht="29.25" customHeight="1">
      <c r="A263" s="181">
        <v>264</v>
      </c>
      <c r="B263" s="52" t="s">
        <v>3932</v>
      </c>
      <c r="C263" s="53" t="s">
        <v>1751</v>
      </c>
      <c r="D263" s="53"/>
      <c r="E263" s="53" t="s">
        <v>3937</v>
      </c>
      <c r="F263" s="53">
        <v>1</v>
      </c>
      <c r="G263" s="53">
        <v>0</v>
      </c>
      <c r="H263" s="72" t="s">
        <v>1858</v>
      </c>
      <c r="I263" s="62" t="s">
        <v>1948</v>
      </c>
      <c r="J263" s="106" t="s">
        <v>1928</v>
      </c>
      <c r="K263" s="59" t="s">
        <v>11</v>
      </c>
      <c r="L263" s="59">
        <v>990663150</v>
      </c>
      <c r="M263" s="59" t="s">
        <v>1893</v>
      </c>
      <c r="N263" s="129" t="s">
        <v>1894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s="8" customFormat="1" ht="29.25" customHeight="1">
      <c r="A264" s="181">
        <v>265</v>
      </c>
      <c r="B264" s="52" t="s">
        <v>3932</v>
      </c>
      <c r="C264" s="53" t="s">
        <v>1751</v>
      </c>
      <c r="D264" s="53"/>
      <c r="E264" s="53" t="s">
        <v>3937</v>
      </c>
      <c r="F264" s="53">
        <v>2</v>
      </c>
      <c r="G264" s="53">
        <v>2</v>
      </c>
      <c r="H264" s="72" t="s">
        <v>3887</v>
      </c>
      <c r="I264" s="83" t="s">
        <v>1896</v>
      </c>
      <c r="J264" s="106" t="s">
        <v>3888</v>
      </c>
      <c r="K264" s="67" t="s">
        <v>11</v>
      </c>
      <c r="L264" s="70" t="s">
        <v>1869</v>
      </c>
      <c r="M264" s="70" t="s">
        <v>1895</v>
      </c>
      <c r="N264" s="129" t="s">
        <v>860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s="8" customFormat="1" ht="29.25" customHeight="1">
      <c r="A265" s="181">
        <v>266</v>
      </c>
      <c r="B265" s="52" t="s">
        <v>3932</v>
      </c>
      <c r="C265" s="53" t="s">
        <v>1751</v>
      </c>
      <c r="D265" s="53"/>
      <c r="E265" s="53" t="s">
        <v>3937</v>
      </c>
      <c r="F265" s="53">
        <v>4</v>
      </c>
      <c r="G265" s="53">
        <v>1</v>
      </c>
      <c r="H265" s="72" t="s">
        <v>3889</v>
      </c>
      <c r="I265" s="83"/>
      <c r="J265" s="106"/>
      <c r="K265" s="59"/>
      <c r="L265" s="88"/>
      <c r="M265" s="70"/>
      <c r="N265" s="129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s="8" customFormat="1" ht="29.25" customHeight="1">
      <c r="A266" s="181">
        <v>267</v>
      </c>
      <c r="B266" s="52" t="s">
        <v>3932</v>
      </c>
      <c r="C266" s="53" t="s">
        <v>1751</v>
      </c>
      <c r="D266" s="53"/>
      <c r="E266" s="53" t="s">
        <v>3937</v>
      </c>
      <c r="F266" s="53">
        <v>2</v>
      </c>
      <c r="G266" s="53">
        <v>0</v>
      </c>
      <c r="H266" s="72" t="s">
        <v>3890</v>
      </c>
      <c r="I266" s="83"/>
      <c r="J266" s="106"/>
      <c r="K266" s="59"/>
      <c r="L266" s="88"/>
      <c r="M266" s="70"/>
      <c r="N266" s="129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s="8" customFormat="1" ht="29.25" customHeight="1">
      <c r="A267" s="181">
        <v>268</v>
      </c>
      <c r="B267" s="52" t="s">
        <v>3932</v>
      </c>
      <c r="C267" s="53" t="s">
        <v>1751</v>
      </c>
      <c r="D267" s="53"/>
      <c r="E267" s="53" t="s">
        <v>3937</v>
      </c>
      <c r="F267" s="53">
        <v>16</v>
      </c>
      <c r="G267" s="53">
        <v>8</v>
      </c>
      <c r="H267" s="72" t="s">
        <v>1904</v>
      </c>
      <c r="I267" s="83" t="s">
        <v>270</v>
      </c>
      <c r="J267" s="113" t="s">
        <v>2358</v>
      </c>
      <c r="K267" s="70" t="s">
        <v>11</v>
      </c>
      <c r="L267" s="59" t="s">
        <v>1869</v>
      </c>
      <c r="M267" s="64" t="s">
        <v>1870</v>
      </c>
      <c r="N267" s="129" t="s">
        <v>1871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s="8" customFormat="1" ht="29.25" customHeight="1">
      <c r="A268" s="181">
        <v>269</v>
      </c>
      <c r="B268" s="52" t="s">
        <v>3932</v>
      </c>
      <c r="C268" s="53" t="s">
        <v>1751</v>
      </c>
      <c r="D268" s="53"/>
      <c r="E268" s="53" t="s">
        <v>3937</v>
      </c>
      <c r="F268" s="53">
        <v>60</v>
      </c>
      <c r="G268" s="53">
        <v>16</v>
      </c>
      <c r="H268" s="72" t="s">
        <v>3422</v>
      </c>
      <c r="I268" s="83" t="s">
        <v>1599</v>
      </c>
      <c r="J268" s="113" t="s">
        <v>3423</v>
      </c>
      <c r="K268" s="70" t="s">
        <v>1905</v>
      </c>
      <c r="L268" s="70" t="s">
        <v>1897</v>
      </c>
      <c r="M268" s="59" t="s">
        <v>1929</v>
      </c>
      <c r="N268" s="125" t="s">
        <v>2531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s="8" customFormat="1" ht="29.25" customHeight="1">
      <c r="A269" s="181">
        <v>270</v>
      </c>
      <c r="B269" s="52" t="s">
        <v>3932</v>
      </c>
      <c r="C269" s="53" t="s">
        <v>1751</v>
      </c>
      <c r="D269" s="53"/>
      <c r="E269" s="53" t="s">
        <v>3937</v>
      </c>
      <c r="F269" s="53">
        <v>2</v>
      </c>
      <c r="G269" s="53">
        <v>2</v>
      </c>
      <c r="H269" s="72" t="s">
        <v>1859</v>
      </c>
      <c r="I269" s="83" t="s">
        <v>1599</v>
      </c>
      <c r="J269" s="113" t="s">
        <v>1930</v>
      </c>
      <c r="K269" s="70" t="s">
        <v>11</v>
      </c>
      <c r="L269" s="70" t="s">
        <v>1897</v>
      </c>
      <c r="M269" s="59" t="s">
        <v>1929</v>
      </c>
      <c r="N269" s="125" t="s">
        <v>2531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s="8" customFormat="1" ht="29.25" customHeight="1">
      <c r="A270" s="181">
        <v>271</v>
      </c>
      <c r="B270" s="52" t="s">
        <v>3932</v>
      </c>
      <c r="C270" s="53" t="s">
        <v>1751</v>
      </c>
      <c r="D270" s="53"/>
      <c r="E270" s="53" t="s">
        <v>3937</v>
      </c>
      <c r="F270" s="53">
        <v>34</v>
      </c>
      <c r="G270" s="53">
        <v>7</v>
      </c>
      <c r="H270" s="72" t="s">
        <v>1860</v>
      </c>
      <c r="I270" s="83" t="s">
        <v>600</v>
      </c>
      <c r="J270" s="113" t="s">
        <v>1931</v>
      </c>
      <c r="K270" s="70" t="s">
        <v>11</v>
      </c>
      <c r="L270" s="70" t="s">
        <v>1898</v>
      </c>
      <c r="M270" s="59" t="s">
        <v>1932</v>
      </c>
      <c r="N270" s="129" t="s">
        <v>1933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s="8" customFormat="1" ht="29.25" customHeight="1">
      <c r="A271" s="181">
        <v>272</v>
      </c>
      <c r="B271" s="52" t="s">
        <v>3932</v>
      </c>
      <c r="C271" s="53" t="s">
        <v>1751</v>
      </c>
      <c r="D271" s="53"/>
      <c r="E271" s="53" t="s">
        <v>3937</v>
      </c>
      <c r="F271" s="53">
        <v>1</v>
      </c>
      <c r="G271" s="53">
        <v>0</v>
      </c>
      <c r="H271" s="72" t="s">
        <v>3424</v>
      </c>
      <c r="I271" s="83" t="s">
        <v>3425</v>
      </c>
      <c r="J271" s="113" t="s">
        <v>3426</v>
      </c>
      <c r="K271" s="70" t="s">
        <v>3400</v>
      </c>
      <c r="L271" s="70" t="s">
        <v>3427</v>
      </c>
      <c r="M271" s="70" t="s">
        <v>3428</v>
      </c>
      <c r="N271" s="57" t="s">
        <v>3429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s="8" customFormat="1" ht="29.25" customHeight="1">
      <c r="A272" s="181">
        <v>273</v>
      </c>
      <c r="B272" s="52" t="s">
        <v>3932</v>
      </c>
      <c r="C272" s="53" t="s">
        <v>1751</v>
      </c>
      <c r="D272" s="65"/>
      <c r="E272" s="53" t="s">
        <v>3937</v>
      </c>
      <c r="F272" s="65">
        <v>1</v>
      </c>
      <c r="G272" s="65">
        <v>0</v>
      </c>
      <c r="H272" s="93" t="s">
        <v>3430</v>
      </c>
      <c r="I272" s="93" t="s">
        <v>2294</v>
      </c>
      <c r="J272" s="93" t="s">
        <v>3431</v>
      </c>
      <c r="K272" s="65" t="s">
        <v>757</v>
      </c>
      <c r="L272" s="65">
        <v>7115000</v>
      </c>
      <c r="M272" s="59" t="s">
        <v>3432</v>
      </c>
      <c r="N272" s="93" t="s">
        <v>3433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s="8" customFormat="1" ht="29.25" customHeight="1">
      <c r="A273" s="181">
        <v>274</v>
      </c>
      <c r="B273" s="52" t="s">
        <v>3932</v>
      </c>
      <c r="C273" s="65" t="s">
        <v>1751</v>
      </c>
      <c r="D273" s="65"/>
      <c r="E273" s="53" t="s">
        <v>3937</v>
      </c>
      <c r="F273" s="65">
        <v>0</v>
      </c>
      <c r="G273" s="65">
        <v>1</v>
      </c>
      <c r="H273" s="93" t="s">
        <v>3434</v>
      </c>
      <c r="I273" s="119" t="s">
        <v>3435</v>
      </c>
      <c r="J273" s="93" t="s">
        <v>3436</v>
      </c>
      <c r="K273" s="65" t="s">
        <v>1905</v>
      </c>
      <c r="L273" s="65">
        <v>987936205</v>
      </c>
      <c r="M273" s="65" t="s">
        <v>3437</v>
      </c>
      <c r="N273" s="57" t="s">
        <v>3438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s="8" customFormat="1" ht="29.25" customHeight="1">
      <c r="A274" s="181">
        <v>275</v>
      </c>
      <c r="B274" s="52" t="s">
        <v>3932</v>
      </c>
      <c r="C274" s="65" t="s">
        <v>1751</v>
      </c>
      <c r="D274" s="65"/>
      <c r="E274" s="53" t="s">
        <v>3937</v>
      </c>
      <c r="F274" s="65">
        <v>1</v>
      </c>
      <c r="G274" s="65">
        <v>1</v>
      </c>
      <c r="H274" s="93" t="s">
        <v>3439</v>
      </c>
      <c r="I274" s="93" t="s">
        <v>3440</v>
      </c>
      <c r="J274" s="93" t="s">
        <v>3441</v>
      </c>
      <c r="K274" s="65" t="s">
        <v>11</v>
      </c>
      <c r="L274" s="65" t="s">
        <v>3442</v>
      </c>
      <c r="M274" s="65" t="s">
        <v>3443</v>
      </c>
      <c r="N274" s="57" t="s">
        <v>3444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s="8" customFormat="1" ht="29.25" customHeight="1">
      <c r="A275" s="181">
        <v>276</v>
      </c>
      <c r="B275" s="52" t="s">
        <v>1604</v>
      </c>
      <c r="C275" s="98" t="s">
        <v>836</v>
      </c>
      <c r="D275" s="98"/>
      <c r="E275" s="98" t="s">
        <v>3938</v>
      </c>
      <c r="F275" s="59">
        <v>1</v>
      </c>
      <c r="G275" s="59">
        <v>1</v>
      </c>
      <c r="H275" s="111" t="s">
        <v>1605</v>
      </c>
      <c r="I275" s="100" t="s">
        <v>1606</v>
      </c>
      <c r="J275" s="100" t="s">
        <v>1607</v>
      </c>
      <c r="K275" s="102" t="s">
        <v>53</v>
      </c>
      <c r="L275" s="63" t="s">
        <v>1608</v>
      </c>
      <c r="M275" s="64" t="s">
        <v>2610</v>
      </c>
      <c r="N275" s="69" t="s">
        <v>2611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s="8" customFormat="1" ht="29.25" customHeight="1">
      <c r="A276" s="181">
        <v>277</v>
      </c>
      <c r="B276" s="52" t="s">
        <v>1604</v>
      </c>
      <c r="C276" s="98" t="s">
        <v>836</v>
      </c>
      <c r="D276" s="98"/>
      <c r="E276" s="98" t="s">
        <v>3938</v>
      </c>
      <c r="F276" s="59">
        <v>1</v>
      </c>
      <c r="G276" s="59">
        <v>1</v>
      </c>
      <c r="H276" s="111" t="s">
        <v>4061</v>
      </c>
      <c r="I276" s="100" t="s">
        <v>1606</v>
      </c>
      <c r="J276" s="100" t="s">
        <v>4062</v>
      </c>
      <c r="K276" s="102" t="s">
        <v>53</v>
      </c>
      <c r="L276" s="63"/>
      <c r="M276" s="64" t="s">
        <v>2610</v>
      </c>
      <c r="N276" s="69" t="s">
        <v>2611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s="8" customFormat="1" ht="29.25" customHeight="1">
      <c r="A277" s="181">
        <v>278</v>
      </c>
      <c r="B277" s="52" t="s">
        <v>1604</v>
      </c>
      <c r="C277" s="98" t="s">
        <v>836</v>
      </c>
      <c r="D277" s="98"/>
      <c r="E277" s="98" t="s">
        <v>3938</v>
      </c>
      <c r="F277" s="59">
        <v>55</v>
      </c>
      <c r="G277" s="59">
        <v>55</v>
      </c>
      <c r="H277" s="111" t="s">
        <v>1609</v>
      </c>
      <c r="I277" s="100" t="s">
        <v>1610</v>
      </c>
      <c r="J277" s="100" t="s">
        <v>1611</v>
      </c>
      <c r="K277" s="102" t="s">
        <v>53</v>
      </c>
      <c r="L277" s="63" t="s">
        <v>1612</v>
      </c>
      <c r="M277" s="64" t="s">
        <v>2612</v>
      </c>
      <c r="N277" s="69" t="s">
        <v>1613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s="8" customFormat="1" ht="29.25" customHeight="1">
      <c r="A278" s="181">
        <v>279</v>
      </c>
      <c r="B278" s="52" t="s">
        <v>1604</v>
      </c>
      <c r="C278" s="98" t="s">
        <v>836</v>
      </c>
      <c r="D278" s="98"/>
      <c r="E278" s="98" t="s">
        <v>3938</v>
      </c>
      <c r="F278" s="59">
        <v>6</v>
      </c>
      <c r="G278" s="59">
        <v>4</v>
      </c>
      <c r="H278" s="58" t="s">
        <v>1614</v>
      </c>
      <c r="I278" s="106" t="s">
        <v>416</v>
      </c>
      <c r="J278" s="58" t="s">
        <v>1615</v>
      </c>
      <c r="K278" s="59" t="s">
        <v>53</v>
      </c>
      <c r="L278" s="70" t="s">
        <v>2613</v>
      </c>
      <c r="M278" s="70" t="s">
        <v>2614</v>
      </c>
      <c r="N278" s="69" t="s">
        <v>2615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s="8" customFormat="1" ht="29.25" customHeight="1">
      <c r="A279" s="181">
        <v>280</v>
      </c>
      <c r="B279" s="52" t="s">
        <v>1604</v>
      </c>
      <c r="C279" s="98" t="s">
        <v>836</v>
      </c>
      <c r="D279" s="98"/>
      <c r="E279" s="98" t="s">
        <v>3938</v>
      </c>
      <c r="F279" s="59">
        <v>1</v>
      </c>
      <c r="G279" s="59">
        <v>1</v>
      </c>
      <c r="H279" s="58" t="s">
        <v>1616</v>
      </c>
      <c r="I279" s="83" t="s">
        <v>124</v>
      </c>
      <c r="J279" s="58" t="s">
        <v>1617</v>
      </c>
      <c r="K279" s="59" t="s">
        <v>53</v>
      </c>
      <c r="L279" s="59" t="s">
        <v>1618</v>
      </c>
      <c r="M279" s="59" t="s">
        <v>2616</v>
      </c>
      <c r="N279" s="69" t="s">
        <v>1619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s="8" customFormat="1" ht="29.25" customHeight="1">
      <c r="A280" s="181">
        <v>282</v>
      </c>
      <c r="B280" s="52" t="s">
        <v>1604</v>
      </c>
      <c r="C280" s="98" t="s">
        <v>836</v>
      </c>
      <c r="D280" s="98"/>
      <c r="E280" s="98" t="s">
        <v>3938</v>
      </c>
      <c r="F280" s="68">
        <v>2</v>
      </c>
      <c r="G280" s="68">
        <v>2</v>
      </c>
      <c r="H280" s="66" t="s">
        <v>1620</v>
      </c>
      <c r="I280" s="141" t="s">
        <v>1621</v>
      </c>
      <c r="J280" s="66" t="s">
        <v>1622</v>
      </c>
      <c r="K280" s="68" t="s">
        <v>53</v>
      </c>
      <c r="L280" s="68" t="s">
        <v>1623</v>
      </c>
      <c r="M280" s="68" t="s">
        <v>1624</v>
      </c>
      <c r="N280" s="69" t="s">
        <v>1625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s="8" customFormat="1" ht="29.25" customHeight="1">
      <c r="A281" s="181">
        <v>283</v>
      </c>
      <c r="B281" s="52" t="s">
        <v>1604</v>
      </c>
      <c r="C281" s="98" t="s">
        <v>836</v>
      </c>
      <c r="D281" s="98"/>
      <c r="E281" s="98" t="s">
        <v>3938</v>
      </c>
      <c r="F281" s="59">
        <v>4</v>
      </c>
      <c r="G281" s="59">
        <v>3</v>
      </c>
      <c r="H281" s="111" t="s">
        <v>1626</v>
      </c>
      <c r="I281" s="113" t="s">
        <v>1627</v>
      </c>
      <c r="J281" s="100" t="s">
        <v>1628</v>
      </c>
      <c r="K281" s="102" t="s">
        <v>53</v>
      </c>
      <c r="L281" s="70" t="s">
        <v>2617</v>
      </c>
      <c r="M281" s="70" t="s">
        <v>1629</v>
      </c>
      <c r="N281" s="69" t="s">
        <v>1630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s="8" customFormat="1" ht="29.25" customHeight="1">
      <c r="A282" s="181">
        <v>284</v>
      </c>
      <c r="B282" s="52" t="s">
        <v>1604</v>
      </c>
      <c r="C282" s="98" t="s">
        <v>836</v>
      </c>
      <c r="D282" s="98"/>
      <c r="E282" s="98" t="s">
        <v>3938</v>
      </c>
      <c r="F282" s="59">
        <v>3</v>
      </c>
      <c r="G282" s="59">
        <v>3</v>
      </c>
      <c r="H282" s="111" t="s">
        <v>1631</v>
      </c>
      <c r="I282" s="100" t="s">
        <v>1123</v>
      </c>
      <c r="J282" s="100" t="s">
        <v>1632</v>
      </c>
      <c r="K282" s="102" t="s">
        <v>53</v>
      </c>
      <c r="L282" s="117" t="s">
        <v>1633</v>
      </c>
      <c r="M282" s="117" t="s">
        <v>1634</v>
      </c>
      <c r="N282" s="69" t="s">
        <v>1635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s="8" customFormat="1" ht="29.25" customHeight="1">
      <c r="A283" s="181">
        <v>285</v>
      </c>
      <c r="B283" s="52" t="s">
        <v>1604</v>
      </c>
      <c r="C283" s="98" t="s">
        <v>836</v>
      </c>
      <c r="D283" s="98"/>
      <c r="E283" s="98" t="s">
        <v>3938</v>
      </c>
      <c r="F283" s="59">
        <v>2</v>
      </c>
      <c r="G283" s="59">
        <v>2</v>
      </c>
      <c r="H283" s="87" t="s">
        <v>1636</v>
      </c>
      <c r="I283" s="112" t="s">
        <v>419</v>
      </c>
      <c r="J283" s="87" t="s">
        <v>1637</v>
      </c>
      <c r="K283" s="88" t="s">
        <v>53</v>
      </c>
      <c r="L283" s="88" t="s">
        <v>1638</v>
      </c>
      <c r="M283" s="88" t="s">
        <v>1639</v>
      </c>
      <c r="N283" s="69" t="s">
        <v>1640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s="8" customFormat="1" ht="29.25" customHeight="1">
      <c r="A284" s="181">
        <v>286</v>
      </c>
      <c r="B284" s="52" t="s">
        <v>1604</v>
      </c>
      <c r="C284" s="98" t="s">
        <v>836</v>
      </c>
      <c r="D284" s="98"/>
      <c r="E284" s="98" t="s">
        <v>3938</v>
      </c>
      <c r="F284" s="59">
        <v>2</v>
      </c>
      <c r="G284" s="59">
        <v>3</v>
      </c>
      <c r="H284" s="87" t="s">
        <v>1641</v>
      </c>
      <c r="I284" s="112" t="s">
        <v>419</v>
      </c>
      <c r="J284" s="87" t="s">
        <v>1642</v>
      </c>
      <c r="K284" s="88" t="s">
        <v>53</v>
      </c>
      <c r="L284" s="88" t="s">
        <v>1643</v>
      </c>
      <c r="M284" s="88" t="s">
        <v>1644</v>
      </c>
      <c r="N284" s="69" t="s">
        <v>1645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s="8" customFormat="1" ht="29.25" customHeight="1">
      <c r="A285" s="181">
        <v>287</v>
      </c>
      <c r="B285" s="52" t="s">
        <v>1604</v>
      </c>
      <c r="C285" s="98" t="s">
        <v>836</v>
      </c>
      <c r="D285" s="98"/>
      <c r="E285" s="98" t="s">
        <v>3938</v>
      </c>
      <c r="F285" s="59">
        <v>23</v>
      </c>
      <c r="G285" s="59">
        <v>18</v>
      </c>
      <c r="H285" s="87" t="s">
        <v>1647</v>
      </c>
      <c r="I285" s="112" t="s">
        <v>1648</v>
      </c>
      <c r="J285" s="87" t="s">
        <v>1649</v>
      </c>
      <c r="K285" s="88" t="s">
        <v>53</v>
      </c>
      <c r="L285" s="88" t="s">
        <v>1822</v>
      </c>
      <c r="M285" s="115" t="s">
        <v>1650</v>
      </c>
      <c r="N285" s="69" t="s">
        <v>1823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s="8" customFormat="1" ht="29.25" customHeight="1">
      <c r="A286" s="181">
        <v>288</v>
      </c>
      <c r="B286" s="52" t="s">
        <v>1604</v>
      </c>
      <c r="C286" s="98" t="s">
        <v>836</v>
      </c>
      <c r="D286" s="98"/>
      <c r="E286" s="98" t="s">
        <v>3938</v>
      </c>
      <c r="F286" s="59">
        <v>3</v>
      </c>
      <c r="G286" s="59">
        <v>3</v>
      </c>
      <c r="H286" s="62" t="s">
        <v>2618</v>
      </c>
      <c r="I286" s="112" t="s">
        <v>1648</v>
      </c>
      <c r="J286" s="62" t="s">
        <v>1651</v>
      </c>
      <c r="K286" s="59" t="s">
        <v>53</v>
      </c>
      <c r="L286" s="88" t="s">
        <v>2619</v>
      </c>
      <c r="M286" s="115" t="s">
        <v>1650</v>
      </c>
      <c r="N286" s="69" t="s">
        <v>1823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s="8" customFormat="1" ht="29.25" customHeight="1">
      <c r="A287" s="181">
        <v>289</v>
      </c>
      <c r="B287" s="52" t="s">
        <v>1604</v>
      </c>
      <c r="C287" s="98" t="s">
        <v>836</v>
      </c>
      <c r="D287" s="98"/>
      <c r="E287" s="98" t="s">
        <v>3938</v>
      </c>
      <c r="F287" s="59">
        <v>21</v>
      </c>
      <c r="G287" s="59">
        <v>21</v>
      </c>
      <c r="H287" s="62" t="s">
        <v>1652</v>
      </c>
      <c r="I287" s="55" t="s">
        <v>648</v>
      </c>
      <c r="J287" s="62" t="s">
        <v>1653</v>
      </c>
      <c r="K287" s="59" t="s">
        <v>53</v>
      </c>
      <c r="L287" s="88" t="s">
        <v>156</v>
      </c>
      <c r="M287" s="115" t="s">
        <v>2620</v>
      </c>
      <c r="N287" s="69" t="s">
        <v>2621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s="8" customFormat="1" ht="29.25" customHeight="1">
      <c r="A288" s="181">
        <v>290</v>
      </c>
      <c r="B288" s="52" t="s">
        <v>1604</v>
      </c>
      <c r="C288" s="98" t="s">
        <v>836</v>
      </c>
      <c r="D288" s="98"/>
      <c r="E288" s="98" t="s">
        <v>3938</v>
      </c>
      <c r="F288" s="53">
        <v>19</v>
      </c>
      <c r="G288" s="53">
        <v>12</v>
      </c>
      <c r="H288" s="62" t="s">
        <v>1657</v>
      </c>
      <c r="I288" s="113" t="s">
        <v>1962</v>
      </c>
      <c r="J288" s="77" t="s">
        <v>1658</v>
      </c>
      <c r="K288" s="70" t="s">
        <v>53</v>
      </c>
      <c r="L288" s="98" t="s">
        <v>1659</v>
      </c>
      <c r="M288" s="70" t="s">
        <v>1655</v>
      </c>
      <c r="N288" s="69" t="s">
        <v>1656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s="8" customFormat="1" ht="29.25" customHeight="1">
      <c r="A289" s="181">
        <v>291</v>
      </c>
      <c r="B289" s="52" t="s">
        <v>1604</v>
      </c>
      <c r="C289" s="98" t="s">
        <v>836</v>
      </c>
      <c r="D289" s="98"/>
      <c r="E289" s="98" t="s">
        <v>3938</v>
      </c>
      <c r="F289" s="59">
        <v>4</v>
      </c>
      <c r="G289" s="59">
        <v>2</v>
      </c>
      <c r="H289" s="111" t="s">
        <v>1819</v>
      </c>
      <c r="I289" s="55" t="s">
        <v>1497</v>
      </c>
      <c r="J289" s="100" t="s">
        <v>1660</v>
      </c>
      <c r="K289" s="102" t="s">
        <v>53</v>
      </c>
      <c r="L289" s="63" t="s">
        <v>1824</v>
      </c>
      <c r="M289" s="64" t="s">
        <v>1825</v>
      </c>
      <c r="N289" s="69" t="s">
        <v>1826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s="8" customFormat="1" ht="29.25" customHeight="1">
      <c r="A290" s="181">
        <v>292</v>
      </c>
      <c r="B290" s="52" t="s">
        <v>1604</v>
      </c>
      <c r="C290" s="98" t="s">
        <v>836</v>
      </c>
      <c r="D290" s="98"/>
      <c r="E290" s="98" t="s">
        <v>3938</v>
      </c>
      <c r="F290" s="59">
        <v>1</v>
      </c>
      <c r="G290" s="59">
        <v>1</v>
      </c>
      <c r="H290" s="111" t="s">
        <v>3973</v>
      </c>
      <c r="I290" s="55" t="s">
        <v>3974</v>
      </c>
      <c r="J290" s="100" t="s">
        <v>3975</v>
      </c>
      <c r="K290" s="102" t="s">
        <v>53</v>
      </c>
      <c r="L290" s="63"/>
      <c r="M290" s="64" t="s">
        <v>3976</v>
      </c>
      <c r="N290" s="182" t="s">
        <v>3977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s="8" customFormat="1" ht="29.25" customHeight="1">
      <c r="A291" s="181">
        <v>293</v>
      </c>
      <c r="B291" s="52" t="s">
        <v>1604</v>
      </c>
      <c r="C291" s="98" t="s">
        <v>836</v>
      </c>
      <c r="D291" s="98"/>
      <c r="E291" s="98" t="s">
        <v>3938</v>
      </c>
      <c r="F291" s="59">
        <v>3</v>
      </c>
      <c r="G291" s="59">
        <v>2</v>
      </c>
      <c r="H291" s="58" t="s">
        <v>1661</v>
      </c>
      <c r="I291" s="106" t="s">
        <v>1662</v>
      </c>
      <c r="J291" s="58" t="s">
        <v>1663</v>
      </c>
      <c r="K291" s="59" t="s">
        <v>53</v>
      </c>
      <c r="L291" s="59" t="s">
        <v>1664</v>
      </c>
      <c r="M291" s="59" t="s">
        <v>1827</v>
      </c>
      <c r="N291" s="69" t="s">
        <v>1828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s="8" customFormat="1" ht="29.25" customHeight="1">
      <c r="A292" s="181">
        <v>294</v>
      </c>
      <c r="B292" s="52" t="s">
        <v>1604</v>
      </c>
      <c r="C292" s="98" t="s">
        <v>836</v>
      </c>
      <c r="D292" s="98"/>
      <c r="E292" s="98" t="s">
        <v>3938</v>
      </c>
      <c r="F292" s="59">
        <v>2</v>
      </c>
      <c r="G292" s="59">
        <v>0</v>
      </c>
      <c r="H292" s="135" t="s">
        <v>1820</v>
      </c>
      <c r="I292" s="114" t="s">
        <v>1940</v>
      </c>
      <c r="J292" s="61" t="s">
        <v>2350</v>
      </c>
      <c r="K292" s="53" t="s">
        <v>53</v>
      </c>
      <c r="L292" s="53" t="s">
        <v>156</v>
      </c>
      <c r="M292" s="70" t="s">
        <v>1667</v>
      </c>
      <c r="N292" s="69" t="s">
        <v>1668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s="8" customFormat="1" ht="29.25" customHeight="1">
      <c r="A293" s="181">
        <v>295</v>
      </c>
      <c r="B293" s="52" t="s">
        <v>1604</v>
      </c>
      <c r="C293" s="98" t="s">
        <v>836</v>
      </c>
      <c r="D293" s="98"/>
      <c r="E293" s="98" t="s">
        <v>3938</v>
      </c>
      <c r="F293" s="59">
        <v>2</v>
      </c>
      <c r="G293" s="59">
        <v>0</v>
      </c>
      <c r="H293" s="111" t="s">
        <v>1665</v>
      </c>
      <c r="I293" s="114" t="s">
        <v>1940</v>
      </c>
      <c r="J293" s="136" t="s">
        <v>1666</v>
      </c>
      <c r="K293" s="102" t="s">
        <v>53</v>
      </c>
      <c r="L293" s="70" t="s">
        <v>1829</v>
      </c>
      <c r="M293" s="70" t="s">
        <v>1667</v>
      </c>
      <c r="N293" s="69" t="s">
        <v>1668</v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s="8" customFormat="1" ht="29.25" customHeight="1">
      <c r="A294" s="181">
        <v>296</v>
      </c>
      <c r="B294" s="52" t="s">
        <v>1604</v>
      </c>
      <c r="C294" s="98" t="s">
        <v>836</v>
      </c>
      <c r="D294" s="98"/>
      <c r="E294" s="98" t="s">
        <v>3938</v>
      </c>
      <c r="F294" s="59">
        <v>4</v>
      </c>
      <c r="G294" s="59">
        <v>4</v>
      </c>
      <c r="H294" s="111" t="s">
        <v>1669</v>
      </c>
      <c r="I294" s="92" t="s">
        <v>50</v>
      </c>
      <c r="J294" s="100" t="s">
        <v>1670</v>
      </c>
      <c r="K294" s="102" t="s">
        <v>53</v>
      </c>
      <c r="L294" s="115" t="s">
        <v>1671</v>
      </c>
      <c r="M294" s="70" t="s">
        <v>1672</v>
      </c>
      <c r="N294" s="69" t="s">
        <v>1673</v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s="8" customFormat="1" ht="29.25" customHeight="1">
      <c r="A295" s="181">
        <v>297</v>
      </c>
      <c r="B295" s="52" t="s">
        <v>1604</v>
      </c>
      <c r="C295" s="98" t="s">
        <v>836</v>
      </c>
      <c r="D295" s="98"/>
      <c r="E295" s="98" t="s">
        <v>3938</v>
      </c>
      <c r="F295" s="59">
        <v>1</v>
      </c>
      <c r="G295" s="59">
        <v>0</v>
      </c>
      <c r="H295" s="111" t="s">
        <v>1674</v>
      </c>
      <c r="I295" s="100" t="s">
        <v>1675</v>
      </c>
      <c r="J295" s="100" t="s">
        <v>1676</v>
      </c>
      <c r="K295" s="102" t="s">
        <v>53</v>
      </c>
      <c r="L295" s="115" t="s">
        <v>2622</v>
      </c>
      <c r="M295" s="70" t="s">
        <v>2623</v>
      </c>
      <c r="N295" s="69" t="s">
        <v>2624</v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s="8" customFormat="1" ht="29.25" customHeight="1">
      <c r="A296" s="181">
        <v>298</v>
      </c>
      <c r="B296" s="52" t="s">
        <v>1604</v>
      </c>
      <c r="C296" s="98" t="s">
        <v>836</v>
      </c>
      <c r="D296" s="98"/>
      <c r="E296" s="98" t="s">
        <v>3938</v>
      </c>
      <c r="F296" s="59">
        <v>7</v>
      </c>
      <c r="G296" s="59">
        <v>1</v>
      </c>
      <c r="H296" s="111" t="s">
        <v>1677</v>
      </c>
      <c r="I296" s="83" t="s">
        <v>439</v>
      </c>
      <c r="J296" s="100" t="s">
        <v>1678</v>
      </c>
      <c r="K296" s="102" t="s">
        <v>53</v>
      </c>
      <c r="L296" s="63" t="s">
        <v>2625</v>
      </c>
      <c r="M296" s="64" t="s">
        <v>1583</v>
      </c>
      <c r="N296" s="69" t="s">
        <v>1584</v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s="8" customFormat="1" ht="29.25" customHeight="1">
      <c r="A297" s="181">
        <v>299</v>
      </c>
      <c r="B297" s="52" t="s">
        <v>1604</v>
      </c>
      <c r="C297" s="98" t="s">
        <v>836</v>
      </c>
      <c r="D297" s="98"/>
      <c r="E297" s="98" t="s">
        <v>3938</v>
      </c>
      <c r="F297" s="59">
        <v>1</v>
      </c>
      <c r="G297" s="59">
        <v>1</v>
      </c>
      <c r="H297" s="111" t="s">
        <v>1967</v>
      </c>
      <c r="I297" s="100" t="s">
        <v>2351</v>
      </c>
      <c r="J297" s="100" t="s">
        <v>2352</v>
      </c>
      <c r="K297" s="102" t="s">
        <v>53</v>
      </c>
      <c r="L297" s="115" t="s">
        <v>2131</v>
      </c>
      <c r="M297" s="70" t="s">
        <v>2034</v>
      </c>
      <c r="N297" s="69" t="s">
        <v>1968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s="8" customFormat="1" ht="29.25" customHeight="1">
      <c r="A298" s="181">
        <v>300</v>
      </c>
      <c r="B298" s="52" t="s">
        <v>1604</v>
      </c>
      <c r="C298" s="98" t="s">
        <v>836</v>
      </c>
      <c r="D298" s="98"/>
      <c r="E298" s="98" t="s">
        <v>3938</v>
      </c>
      <c r="F298" s="59">
        <v>1</v>
      </c>
      <c r="G298" s="59">
        <v>1</v>
      </c>
      <c r="H298" s="111" t="s">
        <v>2192</v>
      </c>
      <c r="I298" s="100" t="s">
        <v>2626</v>
      </c>
      <c r="J298" s="100" t="s">
        <v>1678</v>
      </c>
      <c r="K298" s="102" t="s">
        <v>53</v>
      </c>
      <c r="L298" s="70" t="s">
        <v>2627</v>
      </c>
      <c r="M298" s="70" t="s">
        <v>2586</v>
      </c>
      <c r="N298" s="69" t="s">
        <v>2587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s="8" customFormat="1" ht="29.25" customHeight="1">
      <c r="A299" s="181">
        <v>301</v>
      </c>
      <c r="B299" s="52" t="s">
        <v>1604</v>
      </c>
      <c r="C299" s="98" t="s">
        <v>836</v>
      </c>
      <c r="D299" s="98"/>
      <c r="E299" s="98" t="s">
        <v>3938</v>
      </c>
      <c r="F299" s="59">
        <v>2</v>
      </c>
      <c r="G299" s="59">
        <v>2</v>
      </c>
      <c r="H299" s="111" t="s">
        <v>2519</v>
      </c>
      <c r="I299" s="76" t="s">
        <v>2628</v>
      </c>
      <c r="J299" s="76" t="s">
        <v>1646</v>
      </c>
      <c r="K299" s="102" t="s">
        <v>53</v>
      </c>
      <c r="L299" s="70">
        <v>965406498</v>
      </c>
      <c r="M299" s="70" t="s">
        <v>2582</v>
      </c>
      <c r="N299" s="69" t="s">
        <v>2520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s="8" customFormat="1" ht="29.25" customHeight="1">
      <c r="A300" s="181">
        <v>302</v>
      </c>
      <c r="B300" s="52" t="s">
        <v>1604</v>
      </c>
      <c r="C300" s="98" t="s">
        <v>836</v>
      </c>
      <c r="D300" s="98"/>
      <c r="E300" s="98" t="s">
        <v>3938</v>
      </c>
      <c r="F300" s="59">
        <v>2</v>
      </c>
      <c r="G300" s="59">
        <v>2</v>
      </c>
      <c r="H300" s="142" t="s">
        <v>2599</v>
      </c>
      <c r="I300" s="142" t="s">
        <v>2629</v>
      </c>
      <c r="J300" s="142" t="s">
        <v>2630</v>
      </c>
      <c r="K300" s="143" t="s">
        <v>53</v>
      </c>
      <c r="L300" s="143" t="s">
        <v>2631</v>
      </c>
      <c r="M300" s="143" t="s">
        <v>2632</v>
      </c>
      <c r="N300" s="142" t="s">
        <v>2633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s="8" customFormat="1" ht="29.25" customHeight="1">
      <c r="A301" s="181">
        <v>303</v>
      </c>
      <c r="B301" s="52" t="s">
        <v>1604</v>
      </c>
      <c r="C301" s="98" t="s">
        <v>836</v>
      </c>
      <c r="D301" s="53"/>
      <c r="E301" s="98" t="s">
        <v>3938</v>
      </c>
      <c r="F301" s="143">
        <v>3</v>
      </c>
      <c r="G301" s="143">
        <v>3</v>
      </c>
      <c r="H301" s="142" t="s">
        <v>2634</v>
      </c>
      <c r="I301" s="142" t="s">
        <v>2635</v>
      </c>
      <c r="J301" s="142" t="s">
        <v>2636</v>
      </c>
      <c r="K301" s="143" t="s">
        <v>53</v>
      </c>
      <c r="L301" s="143" t="s">
        <v>2637</v>
      </c>
      <c r="M301" s="143" t="s">
        <v>2638</v>
      </c>
      <c r="N301" s="144" t="s">
        <v>2639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s="8" customFormat="1" ht="29.25" customHeight="1">
      <c r="A302" s="181">
        <v>304</v>
      </c>
      <c r="B302" s="52" t="s">
        <v>1214</v>
      </c>
      <c r="C302" s="71" t="s">
        <v>2932</v>
      </c>
      <c r="D302" s="71"/>
      <c r="E302" s="98" t="s">
        <v>3938</v>
      </c>
      <c r="F302" s="53">
        <v>1</v>
      </c>
      <c r="G302" s="53">
        <v>0</v>
      </c>
      <c r="H302" s="84" t="s">
        <v>2933</v>
      </c>
      <c r="I302" s="111" t="s">
        <v>540</v>
      </c>
      <c r="J302" s="92" t="s">
        <v>2934</v>
      </c>
      <c r="K302" s="67" t="s">
        <v>550</v>
      </c>
      <c r="L302" s="63" t="s">
        <v>2935</v>
      </c>
      <c r="M302" s="64" t="s">
        <v>2936</v>
      </c>
      <c r="N302" s="69" t="s">
        <v>586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s="8" customFormat="1" ht="29.25" customHeight="1">
      <c r="A303" s="181">
        <v>305</v>
      </c>
      <c r="B303" s="52" t="s">
        <v>1214</v>
      </c>
      <c r="C303" s="71" t="s">
        <v>2932</v>
      </c>
      <c r="D303" s="71"/>
      <c r="E303" s="98" t="s">
        <v>3938</v>
      </c>
      <c r="F303" s="53">
        <v>1</v>
      </c>
      <c r="G303" s="53">
        <v>0</v>
      </c>
      <c r="H303" s="84" t="s">
        <v>2937</v>
      </c>
      <c r="I303" s="111" t="s">
        <v>422</v>
      </c>
      <c r="J303" s="84" t="s">
        <v>2938</v>
      </c>
      <c r="K303" s="67" t="s">
        <v>550</v>
      </c>
      <c r="L303" s="70" t="s">
        <v>2939</v>
      </c>
      <c r="M303" s="70" t="s">
        <v>2940</v>
      </c>
      <c r="N303" s="69" t="s">
        <v>2941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s="8" customFormat="1" ht="29.25" customHeight="1">
      <c r="A304" s="181">
        <v>306</v>
      </c>
      <c r="B304" s="52" t="s">
        <v>1214</v>
      </c>
      <c r="C304" s="71" t="s">
        <v>2932</v>
      </c>
      <c r="D304" s="71"/>
      <c r="E304" s="98" t="s">
        <v>3938</v>
      </c>
      <c r="F304" s="53">
        <v>1</v>
      </c>
      <c r="G304" s="53">
        <v>0</v>
      </c>
      <c r="H304" s="87" t="s">
        <v>2943</v>
      </c>
      <c r="I304" s="111" t="s">
        <v>422</v>
      </c>
      <c r="J304" s="87" t="s">
        <v>2944</v>
      </c>
      <c r="K304" s="88" t="s">
        <v>587</v>
      </c>
      <c r="L304" s="88" t="s">
        <v>2945</v>
      </c>
      <c r="M304" s="70" t="s">
        <v>2946</v>
      </c>
      <c r="N304" s="69" t="s">
        <v>2947</v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9" s="8" customFormat="1" ht="29.25" customHeight="1">
      <c r="A305" s="181">
        <v>307</v>
      </c>
      <c r="B305" s="52" t="s">
        <v>1214</v>
      </c>
      <c r="C305" s="71" t="s">
        <v>2932</v>
      </c>
      <c r="D305" s="71"/>
      <c r="E305" s="98" t="s">
        <v>3938</v>
      </c>
      <c r="F305" s="53">
        <v>1</v>
      </c>
      <c r="G305" s="53">
        <v>0</v>
      </c>
      <c r="H305" s="84" t="s">
        <v>2948</v>
      </c>
      <c r="I305" s="111" t="s">
        <v>422</v>
      </c>
      <c r="J305" s="84" t="s">
        <v>2949</v>
      </c>
      <c r="K305" s="67" t="s">
        <v>588</v>
      </c>
      <c r="L305" s="88" t="s">
        <v>2950</v>
      </c>
      <c r="M305" s="70" t="s">
        <v>2942</v>
      </c>
      <c r="N305" s="69" t="s">
        <v>2941</v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9" s="8" customFormat="1" ht="29.25" customHeight="1">
      <c r="A306" s="181">
        <v>308</v>
      </c>
      <c r="B306" s="52" t="s">
        <v>1214</v>
      </c>
      <c r="C306" s="71" t="s">
        <v>2932</v>
      </c>
      <c r="D306" s="71"/>
      <c r="E306" s="98" t="s">
        <v>3938</v>
      </c>
      <c r="F306" s="53">
        <v>1</v>
      </c>
      <c r="G306" s="53">
        <v>1</v>
      </c>
      <c r="H306" s="84" t="s">
        <v>2951</v>
      </c>
      <c r="I306" s="83" t="s">
        <v>416</v>
      </c>
      <c r="J306" s="84" t="s">
        <v>2952</v>
      </c>
      <c r="K306" s="67" t="s">
        <v>588</v>
      </c>
      <c r="L306" s="63" t="s">
        <v>2953</v>
      </c>
      <c r="M306" s="103" t="s">
        <v>589</v>
      </c>
      <c r="N306" s="69" t="s">
        <v>590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9" s="8" customFormat="1" ht="29.25" customHeight="1">
      <c r="A307" s="181">
        <v>309</v>
      </c>
      <c r="B307" s="52" t="s">
        <v>1214</v>
      </c>
      <c r="C307" s="71" t="s">
        <v>2932</v>
      </c>
      <c r="D307" s="71"/>
      <c r="E307" s="98" t="s">
        <v>3938</v>
      </c>
      <c r="F307" s="53">
        <v>3</v>
      </c>
      <c r="G307" s="53">
        <v>2</v>
      </c>
      <c r="H307" s="58" t="s">
        <v>2954</v>
      </c>
      <c r="I307" s="83" t="s">
        <v>416</v>
      </c>
      <c r="J307" s="58" t="s">
        <v>2955</v>
      </c>
      <c r="K307" s="59" t="s">
        <v>588</v>
      </c>
      <c r="L307" s="70" t="s">
        <v>2956</v>
      </c>
      <c r="M307" s="59" t="s">
        <v>589</v>
      </c>
      <c r="N307" s="69" t="s">
        <v>590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9" s="8" customFormat="1" ht="29.25" customHeight="1">
      <c r="A308" s="181">
        <v>310</v>
      </c>
      <c r="B308" s="52" t="s">
        <v>1214</v>
      </c>
      <c r="C308" s="71" t="s">
        <v>2932</v>
      </c>
      <c r="D308" s="71"/>
      <c r="E308" s="98" t="s">
        <v>3938</v>
      </c>
      <c r="F308" s="53">
        <v>1</v>
      </c>
      <c r="G308" s="53">
        <v>1</v>
      </c>
      <c r="H308" s="58" t="s">
        <v>2957</v>
      </c>
      <c r="I308" s="83" t="s">
        <v>952</v>
      </c>
      <c r="J308" s="58" t="s">
        <v>2958</v>
      </c>
      <c r="K308" s="67" t="s">
        <v>588</v>
      </c>
      <c r="L308" s="59" t="s">
        <v>2959</v>
      </c>
      <c r="M308" s="59" t="s">
        <v>2960</v>
      </c>
      <c r="N308" s="69" t="s">
        <v>2961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9" s="8" customFormat="1" ht="29.25" customHeight="1">
      <c r="A309" s="181">
        <v>311</v>
      </c>
      <c r="B309" s="52" t="s">
        <v>1214</v>
      </c>
      <c r="C309" s="71" t="s">
        <v>2932</v>
      </c>
      <c r="D309" s="71"/>
      <c r="E309" s="98" t="s">
        <v>3938</v>
      </c>
      <c r="F309" s="53">
        <v>1</v>
      </c>
      <c r="G309" s="53">
        <v>1</v>
      </c>
      <c r="H309" s="58" t="s">
        <v>2962</v>
      </c>
      <c r="I309" s="58" t="s">
        <v>591</v>
      </c>
      <c r="J309" s="58" t="s">
        <v>2963</v>
      </c>
      <c r="K309" s="59" t="s">
        <v>587</v>
      </c>
      <c r="L309" s="59" t="s">
        <v>2964</v>
      </c>
      <c r="M309" s="59" t="s">
        <v>2965</v>
      </c>
      <c r="N309" s="69" t="s">
        <v>2966</v>
      </c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9" s="8" customFormat="1" ht="29.25" customHeight="1">
      <c r="A310" s="181">
        <v>312</v>
      </c>
      <c r="B310" s="52" t="s">
        <v>1214</v>
      </c>
      <c r="C310" s="71" t="s">
        <v>2932</v>
      </c>
      <c r="D310" s="71"/>
      <c r="E310" s="98" t="s">
        <v>3938</v>
      </c>
      <c r="F310" s="53">
        <v>3</v>
      </c>
      <c r="G310" s="53">
        <v>2</v>
      </c>
      <c r="H310" s="66" t="s">
        <v>2967</v>
      </c>
      <c r="I310" s="66" t="s">
        <v>2968</v>
      </c>
      <c r="J310" s="66" t="s">
        <v>2969</v>
      </c>
      <c r="K310" s="68" t="s">
        <v>588</v>
      </c>
      <c r="L310" s="68" t="s">
        <v>2970</v>
      </c>
      <c r="M310" s="68" t="s">
        <v>2971</v>
      </c>
      <c r="N310" s="69" t="s">
        <v>2972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9" s="8" customFormat="1" ht="29.25" customHeight="1">
      <c r="A311" s="181">
        <v>313</v>
      </c>
      <c r="B311" s="52" t="s">
        <v>1214</v>
      </c>
      <c r="C311" s="71" t="s">
        <v>2932</v>
      </c>
      <c r="D311" s="71"/>
      <c r="E311" s="98" t="s">
        <v>3938</v>
      </c>
      <c r="F311" s="53">
        <v>1</v>
      </c>
      <c r="G311" s="53">
        <v>0</v>
      </c>
      <c r="H311" s="87" t="s">
        <v>3960</v>
      </c>
      <c r="I311" s="82" t="s">
        <v>543</v>
      </c>
      <c r="J311" s="87" t="s">
        <v>3961</v>
      </c>
      <c r="K311" s="88" t="s">
        <v>587</v>
      </c>
      <c r="L311" s="88"/>
      <c r="M311" s="88" t="s">
        <v>3962</v>
      </c>
      <c r="N311" s="182" t="s">
        <v>3963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s="8" customFormat="1" ht="29.25" customHeight="1">
      <c r="A312" s="181">
        <v>314</v>
      </c>
      <c r="B312" s="52" t="s">
        <v>1214</v>
      </c>
      <c r="C312" s="71" t="s">
        <v>2932</v>
      </c>
      <c r="D312" s="71"/>
      <c r="E312" s="98" t="s">
        <v>3938</v>
      </c>
      <c r="F312" s="53">
        <v>10</v>
      </c>
      <c r="G312" s="53">
        <v>3</v>
      </c>
      <c r="H312" s="62" t="s">
        <v>2973</v>
      </c>
      <c r="I312" s="87" t="s">
        <v>419</v>
      </c>
      <c r="J312" s="62" t="s">
        <v>2974</v>
      </c>
      <c r="K312" s="59" t="s">
        <v>550</v>
      </c>
      <c r="L312" s="70" t="s">
        <v>2975</v>
      </c>
      <c r="M312" s="70" t="s">
        <v>593</v>
      </c>
      <c r="N312" s="69" t="s">
        <v>2976</v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s="8" customFormat="1" ht="29.25" customHeight="1">
      <c r="A313" s="181">
        <v>315</v>
      </c>
      <c r="B313" s="52" t="s">
        <v>1214</v>
      </c>
      <c r="C313" s="71" t="s">
        <v>2932</v>
      </c>
      <c r="D313" s="71"/>
      <c r="E313" s="98" t="s">
        <v>3938</v>
      </c>
      <c r="F313" s="53">
        <v>1</v>
      </c>
      <c r="G313" s="53">
        <v>1</v>
      </c>
      <c r="H313" s="62" t="s">
        <v>2977</v>
      </c>
      <c r="I313" s="62" t="s">
        <v>2978</v>
      </c>
      <c r="J313" s="62" t="s">
        <v>2979</v>
      </c>
      <c r="K313" s="59" t="s">
        <v>588</v>
      </c>
      <c r="L313" s="115" t="s">
        <v>156</v>
      </c>
      <c r="M313" s="115" t="s">
        <v>2980</v>
      </c>
      <c r="N313" s="69" t="s">
        <v>2981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s="8" customFormat="1" ht="29.25" customHeight="1">
      <c r="A314" s="181">
        <v>316</v>
      </c>
      <c r="B314" s="52" t="s">
        <v>1214</v>
      </c>
      <c r="C314" s="71" t="s">
        <v>2932</v>
      </c>
      <c r="D314" s="71"/>
      <c r="E314" s="98" t="s">
        <v>3938</v>
      </c>
      <c r="F314" s="53">
        <v>2</v>
      </c>
      <c r="G314" s="53">
        <v>2</v>
      </c>
      <c r="H314" s="62" t="s">
        <v>3844</v>
      </c>
      <c r="I314" s="62" t="s">
        <v>2978</v>
      </c>
      <c r="J314" s="62"/>
      <c r="K314" s="59"/>
      <c r="L314" s="115"/>
      <c r="M314" s="115"/>
      <c r="N314" s="11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s="8" customFormat="1" ht="29.25" customHeight="1">
      <c r="A315" s="181">
        <v>317</v>
      </c>
      <c r="B315" s="52" t="s">
        <v>1214</v>
      </c>
      <c r="C315" s="71" t="s">
        <v>2932</v>
      </c>
      <c r="D315" s="71"/>
      <c r="E315" s="98" t="s">
        <v>3938</v>
      </c>
      <c r="F315" s="53">
        <v>19</v>
      </c>
      <c r="G315" s="53">
        <v>20</v>
      </c>
      <c r="H315" s="145" t="s">
        <v>2982</v>
      </c>
      <c r="I315" s="58" t="s">
        <v>2983</v>
      </c>
      <c r="J315" s="135" t="s">
        <v>2984</v>
      </c>
      <c r="K315" s="53" t="s">
        <v>588</v>
      </c>
      <c r="L315" s="53">
        <v>956885658</v>
      </c>
      <c r="M315" s="97" t="s">
        <v>2985</v>
      </c>
      <c r="N315" s="69" t="s">
        <v>2986</v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s="8" customFormat="1" ht="30" customHeight="1">
      <c r="A316" s="181">
        <v>318</v>
      </c>
      <c r="B316" s="52" t="s">
        <v>579</v>
      </c>
      <c r="C316" s="71" t="s">
        <v>3867</v>
      </c>
      <c r="D316" s="71"/>
      <c r="E316" s="98" t="s">
        <v>3938</v>
      </c>
      <c r="F316" s="53">
        <v>4</v>
      </c>
      <c r="G316" s="53">
        <v>0</v>
      </c>
      <c r="H316" s="96" t="s">
        <v>2987</v>
      </c>
      <c r="I316" s="114" t="s">
        <v>1940</v>
      </c>
      <c r="J316" s="92" t="s">
        <v>2988</v>
      </c>
      <c r="K316" s="67" t="s">
        <v>550</v>
      </c>
      <c r="L316" s="70" t="s">
        <v>2989</v>
      </c>
      <c r="M316" s="97" t="s">
        <v>596</v>
      </c>
      <c r="N316" s="69" t="s">
        <v>487</v>
      </c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s="8" customFormat="1" ht="30" customHeight="1">
      <c r="A317" s="181">
        <v>319</v>
      </c>
      <c r="B317" s="52" t="s">
        <v>1214</v>
      </c>
      <c r="C317" s="71" t="s">
        <v>2932</v>
      </c>
      <c r="D317" s="71"/>
      <c r="E317" s="98" t="s">
        <v>3938</v>
      </c>
      <c r="F317" s="53">
        <v>1</v>
      </c>
      <c r="G317" s="53">
        <v>1</v>
      </c>
      <c r="H317" s="96" t="s">
        <v>4013</v>
      </c>
      <c r="I317" s="114" t="s">
        <v>4015</v>
      </c>
      <c r="J317" s="92" t="s">
        <v>4014</v>
      </c>
      <c r="K317" s="67" t="s">
        <v>1477</v>
      </c>
      <c r="L317" s="115" t="s">
        <v>156</v>
      </c>
      <c r="M317" s="97" t="s">
        <v>4017</v>
      </c>
      <c r="N317" s="182" t="s">
        <v>4016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s="8" customFormat="1" ht="29.25" customHeight="1">
      <c r="A318" s="181">
        <v>320</v>
      </c>
      <c r="B318" s="52" t="s">
        <v>1214</v>
      </c>
      <c r="C318" s="71" t="s">
        <v>2932</v>
      </c>
      <c r="D318" s="71"/>
      <c r="E318" s="98" t="s">
        <v>3938</v>
      </c>
      <c r="F318" s="53">
        <v>1</v>
      </c>
      <c r="G318" s="53">
        <v>0</v>
      </c>
      <c r="H318" s="84" t="s">
        <v>2990</v>
      </c>
      <c r="I318" s="84" t="s">
        <v>597</v>
      </c>
      <c r="J318" s="96" t="s">
        <v>2991</v>
      </c>
      <c r="K318" s="67" t="s">
        <v>550</v>
      </c>
      <c r="L318" s="70" t="s">
        <v>2992</v>
      </c>
      <c r="M318" s="70" t="s">
        <v>2993</v>
      </c>
      <c r="N318" s="69" t="s">
        <v>2994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s="8" customFormat="1" ht="29.25" customHeight="1">
      <c r="A319" s="181">
        <v>321</v>
      </c>
      <c r="B319" s="52" t="s">
        <v>1214</v>
      </c>
      <c r="C319" s="71" t="s">
        <v>2932</v>
      </c>
      <c r="D319" s="71"/>
      <c r="E319" s="98" t="s">
        <v>3938</v>
      </c>
      <c r="F319" s="53">
        <v>2</v>
      </c>
      <c r="G319" s="53">
        <v>2</v>
      </c>
      <c r="H319" s="84" t="s">
        <v>2998</v>
      </c>
      <c r="I319" s="83" t="s">
        <v>224</v>
      </c>
      <c r="J319" s="96" t="s">
        <v>2999</v>
      </c>
      <c r="K319" s="67" t="s">
        <v>587</v>
      </c>
      <c r="L319" s="70" t="s">
        <v>3000</v>
      </c>
      <c r="M319" s="70" t="s">
        <v>3001</v>
      </c>
      <c r="N319" s="69" t="s">
        <v>3002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s="8" customFormat="1" ht="29.25" customHeight="1">
      <c r="A320" s="181">
        <v>322</v>
      </c>
      <c r="B320" s="52" t="s">
        <v>1214</v>
      </c>
      <c r="C320" s="71" t="s">
        <v>2932</v>
      </c>
      <c r="D320" s="71"/>
      <c r="E320" s="98" t="s">
        <v>3938</v>
      </c>
      <c r="F320" s="53">
        <v>1</v>
      </c>
      <c r="G320" s="53">
        <v>1</v>
      </c>
      <c r="H320" s="84" t="s">
        <v>3003</v>
      </c>
      <c r="I320" s="58" t="s">
        <v>1947</v>
      </c>
      <c r="J320" s="96" t="s">
        <v>3004</v>
      </c>
      <c r="K320" s="53" t="s">
        <v>584</v>
      </c>
      <c r="L320" s="70" t="s">
        <v>3005</v>
      </c>
      <c r="M320" s="70" t="s">
        <v>60</v>
      </c>
      <c r="N320" s="69" t="s">
        <v>3006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s="8" customFormat="1" ht="29.25" customHeight="1">
      <c r="A321" s="181">
        <v>323</v>
      </c>
      <c r="B321" s="52" t="s">
        <v>1214</v>
      </c>
      <c r="C321" s="71" t="s">
        <v>2932</v>
      </c>
      <c r="D321" s="71"/>
      <c r="E321" s="98" t="s">
        <v>3938</v>
      </c>
      <c r="F321" s="53">
        <v>2</v>
      </c>
      <c r="G321" s="53">
        <v>2</v>
      </c>
      <c r="H321" s="96" t="s">
        <v>3007</v>
      </c>
      <c r="I321" s="84" t="s">
        <v>3008</v>
      </c>
      <c r="J321" s="96" t="s">
        <v>3009</v>
      </c>
      <c r="K321" s="67" t="s">
        <v>587</v>
      </c>
      <c r="L321" s="70">
        <v>989006654</v>
      </c>
      <c r="M321" s="70" t="s">
        <v>3010</v>
      </c>
      <c r="N321" s="69" t="s">
        <v>3011</v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s="8" customFormat="1" ht="29.25" customHeight="1">
      <c r="A322" s="181">
        <v>324</v>
      </c>
      <c r="B322" s="52" t="s">
        <v>1214</v>
      </c>
      <c r="C322" s="71" t="s">
        <v>2932</v>
      </c>
      <c r="D322" s="71"/>
      <c r="E322" s="98" t="s">
        <v>3938</v>
      </c>
      <c r="F322" s="53">
        <v>1</v>
      </c>
      <c r="G322" s="53">
        <v>1</v>
      </c>
      <c r="H322" s="84" t="s">
        <v>3012</v>
      </c>
      <c r="I322" s="84" t="s">
        <v>3008</v>
      </c>
      <c r="J322" s="96" t="s">
        <v>3013</v>
      </c>
      <c r="K322" s="67" t="s">
        <v>588</v>
      </c>
      <c r="L322" s="70" t="s">
        <v>3014</v>
      </c>
      <c r="M322" s="70" t="s">
        <v>3015</v>
      </c>
      <c r="N322" s="69" t="s">
        <v>3016</v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s="8" customFormat="1" ht="29.25" customHeight="1">
      <c r="A323" s="181">
        <v>325</v>
      </c>
      <c r="B323" s="52" t="s">
        <v>1214</v>
      </c>
      <c r="C323" s="71" t="s">
        <v>2932</v>
      </c>
      <c r="D323" s="71"/>
      <c r="E323" s="98" t="s">
        <v>3938</v>
      </c>
      <c r="F323" s="53">
        <v>1</v>
      </c>
      <c r="G323" s="53">
        <v>1</v>
      </c>
      <c r="H323" s="84" t="s">
        <v>3017</v>
      </c>
      <c r="I323" s="84" t="s">
        <v>3018</v>
      </c>
      <c r="J323" s="96" t="s">
        <v>3019</v>
      </c>
      <c r="K323" s="67" t="s">
        <v>587</v>
      </c>
      <c r="L323" s="63" t="s">
        <v>3020</v>
      </c>
      <c r="M323" s="103" t="s">
        <v>3021</v>
      </c>
      <c r="N323" s="69" t="s">
        <v>3022</v>
      </c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s="8" customFormat="1" ht="29.25" customHeight="1">
      <c r="A324" s="181">
        <v>326</v>
      </c>
      <c r="B324" s="52" t="s">
        <v>1214</v>
      </c>
      <c r="C324" s="71" t="s">
        <v>2932</v>
      </c>
      <c r="D324" s="71"/>
      <c r="E324" s="98" t="s">
        <v>3938</v>
      </c>
      <c r="F324" s="53">
        <v>4</v>
      </c>
      <c r="G324" s="53">
        <v>1</v>
      </c>
      <c r="H324" s="84" t="s">
        <v>3023</v>
      </c>
      <c r="I324" s="83" t="s">
        <v>439</v>
      </c>
      <c r="J324" s="96" t="s">
        <v>3024</v>
      </c>
      <c r="K324" s="67" t="s">
        <v>407</v>
      </c>
      <c r="L324" s="70">
        <v>989148116</v>
      </c>
      <c r="M324" s="70" t="s">
        <v>3025</v>
      </c>
      <c r="N324" s="69" t="s">
        <v>3026</v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s="8" customFormat="1" ht="29.25" customHeight="1">
      <c r="A325" s="181">
        <v>327</v>
      </c>
      <c r="B325" s="52" t="s">
        <v>1214</v>
      </c>
      <c r="C325" s="71" t="s">
        <v>2932</v>
      </c>
      <c r="D325" s="71"/>
      <c r="E325" s="98" t="s">
        <v>3938</v>
      </c>
      <c r="F325" s="53">
        <v>5</v>
      </c>
      <c r="G325" s="53">
        <v>3</v>
      </c>
      <c r="H325" s="84" t="s">
        <v>3027</v>
      </c>
      <c r="I325" s="84" t="s">
        <v>3028</v>
      </c>
      <c r="J325" s="96" t="s">
        <v>3029</v>
      </c>
      <c r="K325" s="67" t="s">
        <v>587</v>
      </c>
      <c r="L325" s="63" t="s">
        <v>3030</v>
      </c>
      <c r="M325" s="103" t="s">
        <v>3031</v>
      </c>
      <c r="N325" s="69" t="s">
        <v>3032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s="8" customFormat="1" ht="29.25" customHeight="1">
      <c r="A326" s="181">
        <v>328</v>
      </c>
      <c r="B326" s="52" t="s">
        <v>1214</v>
      </c>
      <c r="C326" s="71" t="s">
        <v>2932</v>
      </c>
      <c r="D326" s="71"/>
      <c r="E326" s="98" t="s">
        <v>3938</v>
      </c>
      <c r="F326" s="146">
        <v>10</v>
      </c>
      <c r="G326" s="53">
        <v>7</v>
      </c>
      <c r="H326" s="84" t="s">
        <v>3034</v>
      </c>
      <c r="I326" s="84" t="s">
        <v>599</v>
      </c>
      <c r="J326" s="96" t="s">
        <v>3035</v>
      </c>
      <c r="K326" s="67" t="s">
        <v>588</v>
      </c>
      <c r="L326" s="70" t="s">
        <v>3036</v>
      </c>
      <c r="M326" s="80" t="s">
        <v>3037</v>
      </c>
      <c r="N326" s="69" t="s">
        <v>3038</v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s="8" customFormat="1" ht="29.25" customHeight="1">
      <c r="A327" s="181">
        <v>329</v>
      </c>
      <c r="B327" s="52" t="s">
        <v>1214</v>
      </c>
      <c r="C327" s="71" t="s">
        <v>2932</v>
      </c>
      <c r="D327" s="71"/>
      <c r="E327" s="98" t="s">
        <v>3938</v>
      </c>
      <c r="F327" s="53">
        <v>2</v>
      </c>
      <c r="G327" s="53">
        <v>0</v>
      </c>
      <c r="H327" s="62" t="s">
        <v>3039</v>
      </c>
      <c r="I327" s="83" t="s">
        <v>600</v>
      </c>
      <c r="J327" s="96" t="s">
        <v>3040</v>
      </c>
      <c r="K327" s="67" t="s">
        <v>587</v>
      </c>
      <c r="L327" s="70" t="s">
        <v>3041</v>
      </c>
      <c r="M327" s="70" t="s">
        <v>3042</v>
      </c>
      <c r="N327" s="69" t="s">
        <v>542</v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s="8" customFormat="1" ht="29.25" customHeight="1">
      <c r="A328" s="181">
        <v>330</v>
      </c>
      <c r="B328" s="52" t="s">
        <v>1214</v>
      </c>
      <c r="C328" s="71" t="s">
        <v>2932</v>
      </c>
      <c r="D328" s="71"/>
      <c r="E328" s="98" t="s">
        <v>3938</v>
      </c>
      <c r="F328" s="53">
        <v>1</v>
      </c>
      <c r="G328" s="53">
        <v>1</v>
      </c>
      <c r="H328" s="62" t="s">
        <v>3043</v>
      </c>
      <c r="I328" s="62" t="s">
        <v>594</v>
      </c>
      <c r="J328" s="62" t="s">
        <v>3044</v>
      </c>
      <c r="K328" s="59" t="s">
        <v>550</v>
      </c>
      <c r="L328" s="70" t="s">
        <v>3045</v>
      </c>
      <c r="M328" s="70" t="s">
        <v>3046</v>
      </c>
      <c r="N328" s="69" t="s">
        <v>595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s="8" customFormat="1" ht="29.25" customHeight="1">
      <c r="A329" s="181">
        <v>331</v>
      </c>
      <c r="B329" s="52" t="s">
        <v>1214</v>
      </c>
      <c r="C329" s="71" t="s">
        <v>602</v>
      </c>
      <c r="D329" s="71"/>
      <c r="E329" s="98" t="s">
        <v>3938</v>
      </c>
      <c r="F329" s="53">
        <v>1</v>
      </c>
      <c r="G329" s="53">
        <v>1</v>
      </c>
      <c r="H329" s="62" t="s">
        <v>3800</v>
      </c>
      <c r="I329" s="62" t="s">
        <v>3787</v>
      </c>
      <c r="J329" s="62" t="s">
        <v>3801</v>
      </c>
      <c r="K329" s="59" t="s">
        <v>3797</v>
      </c>
      <c r="L329" s="70"/>
      <c r="M329" s="70" t="s">
        <v>3802</v>
      </c>
      <c r="N329" s="69" t="s">
        <v>3803</v>
      </c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s="8" customFormat="1" ht="29.25" customHeight="1">
      <c r="A330" s="181">
        <v>332</v>
      </c>
      <c r="B330" s="52" t="s">
        <v>1214</v>
      </c>
      <c r="C330" s="71" t="s">
        <v>2932</v>
      </c>
      <c r="D330" s="71"/>
      <c r="E330" s="98" t="s">
        <v>3938</v>
      </c>
      <c r="F330" s="53">
        <v>1</v>
      </c>
      <c r="G330" s="53">
        <v>1</v>
      </c>
      <c r="H330" s="62" t="s">
        <v>3804</v>
      </c>
      <c r="I330" s="62" t="s">
        <v>3787</v>
      </c>
      <c r="J330" s="62" t="s">
        <v>3805</v>
      </c>
      <c r="K330" s="59" t="s">
        <v>587</v>
      </c>
      <c r="L330" s="70"/>
      <c r="M330" s="70" t="s">
        <v>3806</v>
      </c>
      <c r="N330" s="69" t="s">
        <v>3807</v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s="8" customFormat="1" ht="29.25" customHeight="1">
      <c r="A331" s="181">
        <v>333</v>
      </c>
      <c r="B331" s="122" t="s">
        <v>1464</v>
      </c>
      <c r="C331" s="85" t="s">
        <v>3048</v>
      </c>
      <c r="D331" s="53"/>
      <c r="E331" s="98" t="s">
        <v>3938</v>
      </c>
      <c r="F331" s="147">
        <v>1</v>
      </c>
      <c r="G331" s="147">
        <v>1</v>
      </c>
      <c r="H331" s="148" t="s">
        <v>3049</v>
      </c>
      <c r="I331" s="148" t="s">
        <v>562</v>
      </c>
      <c r="J331" s="149" t="s">
        <v>3050</v>
      </c>
      <c r="K331" s="97" t="s">
        <v>623</v>
      </c>
      <c r="L331" s="115" t="s">
        <v>3051</v>
      </c>
      <c r="M331" s="150" t="s">
        <v>3052</v>
      </c>
      <c r="N331" s="69" t="s">
        <v>561</v>
      </c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s="8" customFormat="1" ht="29.25" customHeight="1">
      <c r="A332" s="181">
        <v>334</v>
      </c>
      <c r="B332" s="122" t="s">
        <v>1464</v>
      </c>
      <c r="C332" s="85" t="s">
        <v>3048</v>
      </c>
      <c r="D332" s="53"/>
      <c r="E332" s="98" t="s">
        <v>3938</v>
      </c>
      <c r="F332" s="86">
        <v>5</v>
      </c>
      <c r="G332" s="86">
        <v>3</v>
      </c>
      <c r="H332" s="62" t="s">
        <v>3053</v>
      </c>
      <c r="I332" s="83" t="s">
        <v>3054</v>
      </c>
      <c r="J332" s="87" t="s">
        <v>3055</v>
      </c>
      <c r="K332" s="97" t="s">
        <v>623</v>
      </c>
      <c r="L332" s="88" t="s">
        <v>3056</v>
      </c>
      <c r="M332" s="88" t="s">
        <v>3057</v>
      </c>
      <c r="N332" s="69" t="s">
        <v>3058</v>
      </c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s="8" customFormat="1" ht="29.25" customHeight="1">
      <c r="A333" s="181">
        <v>335</v>
      </c>
      <c r="B333" s="122" t="s">
        <v>1464</v>
      </c>
      <c r="C333" s="85" t="s">
        <v>3048</v>
      </c>
      <c r="D333" s="53"/>
      <c r="E333" s="98" t="s">
        <v>3938</v>
      </c>
      <c r="F333" s="86">
        <v>2</v>
      </c>
      <c r="G333" s="86">
        <v>2</v>
      </c>
      <c r="H333" s="62" t="s">
        <v>3059</v>
      </c>
      <c r="I333" s="83" t="s">
        <v>3060</v>
      </c>
      <c r="J333" s="87" t="s">
        <v>3061</v>
      </c>
      <c r="K333" s="97" t="s">
        <v>623</v>
      </c>
      <c r="L333" s="88" t="s">
        <v>3062</v>
      </c>
      <c r="M333" s="88" t="s">
        <v>3063</v>
      </c>
      <c r="N333" s="69" t="s">
        <v>3064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s="8" customFormat="1" ht="29.25" customHeight="1">
      <c r="A334" s="181">
        <v>336</v>
      </c>
      <c r="B334" s="122" t="s">
        <v>1464</v>
      </c>
      <c r="C334" s="85" t="s">
        <v>3048</v>
      </c>
      <c r="D334" s="53"/>
      <c r="E334" s="98" t="s">
        <v>3938</v>
      </c>
      <c r="F334" s="86">
        <v>3</v>
      </c>
      <c r="G334" s="86">
        <v>2</v>
      </c>
      <c r="H334" s="62" t="s">
        <v>3065</v>
      </c>
      <c r="I334" s="83" t="s">
        <v>281</v>
      </c>
      <c r="J334" s="87" t="s">
        <v>3066</v>
      </c>
      <c r="K334" s="97" t="s">
        <v>623</v>
      </c>
      <c r="L334" s="88" t="s">
        <v>3067</v>
      </c>
      <c r="M334" s="88" t="s">
        <v>3068</v>
      </c>
      <c r="N334" s="69" t="s">
        <v>3069</v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s="8" customFormat="1" ht="29.25" customHeight="1">
      <c r="A335" s="181">
        <v>338</v>
      </c>
      <c r="B335" s="122" t="s">
        <v>1464</v>
      </c>
      <c r="C335" s="85" t="s">
        <v>3048</v>
      </c>
      <c r="D335" s="53"/>
      <c r="E335" s="98" t="s">
        <v>3938</v>
      </c>
      <c r="F335" s="86">
        <v>1</v>
      </c>
      <c r="G335" s="86">
        <v>1</v>
      </c>
      <c r="H335" s="62" t="s">
        <v>3085</v>
      </c>
      <c r="I335" s="83" t="s">
        <v>1022</v>
      </c>
      <c r="J335" s="87" t="s">
        <v>3086</v>
      </c>
      <c r="K335" s="97" t="s">
        <v>623</v>
      </c>
      <c r="L335" s="88" t="s">
        <v>3087</v>
      </c>
      <c r="M335" s="88" t="s">
        <v>3088</v>
      </c>
      <c r="N335" s="69" t="s">
        <v>3089</v>
      </c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s="8" customFormat="1" ht="29.25" customHeight="1">
      <c r="A336" s="181">
        <v>339</v>
      </c>
      <c r="B336" s="122" t="s">
        <v>1464</v>
      </c>
      <c r="C336" s="85" t="s">
        <v>3048</v>
      </c>
      <c r="D336" s="53"/>
      <c r="E336" s="98" t="s">
        <v>3938</v>
      </c>
      <c r="F336" s="86">
        <v>1</v>
      </c>
      <c r="G336" s="86">
        <v>1</v>
      </c>
      <c r="H336" s="62" t="s">
        <v>3090</v>
      </c>
      <c r="I336" s="83" t="s">
        <v>3091</v>
      </c>
      <c r="J336" s="87" t="s">
        <v>3092</v>
      </c>
      <c r="K336" s="97" t="s">
        <v>623</v>
      </c>
      <c r="L336" s="88" t="s">
        <v>3093</v>
      </c>
      <c r="M336" s="88" t="s">
        <v>3094</v>
      </c>
      <c r="N336" s="69" t="s">
        <v>3095</v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s="8" customFormat="1" ht="29.25" customHeight="1">
      <c r="A337" s="181">
        <v>340</v>
      </c>
      <c r="B337" s="122" t="s">
        <v>1464</v>
      </c>
      <c r="C337" s="85" t="s">
        <v>3048</v>
      </c>
      <c r="D337" s="53"/>
      <c r="E337" s="98" t="s">
        <v>3938</v>
      </c>
      <c r="F337" s="86">
        <v>1</v>
      </c>
      <c r="G337" s="86">
        <v>1</v>
      </c>
      <c r="H337" s="62" t="s">
        <v>3096</v>
      </c>
      <c r="I337" s="83" t="s">
        <v>2279</v>
      </c>
      <c r="J337" s="87" t="s">
        <v>3097</v>
      </c>
      <c r="K337" s="97" t="s">
        <v>623</v>
      </c>
      <c r="L337" s="88" t="s">
        <v>3098</v>
      </c>
      <c r="M337" s="88" t="s">
        <v>3099</v>
      </c>
      <c r="N337" s="69" t="s">
        <v>3100</v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s="8" customFormat="1" ht="29.25" customHeight="1">
      <c r="A338" s="181">
        <v>341</v>
      </c>
      <c r="B338" s="122" t="s">
        <v>1464</v>
      </c>
      <c r="C338" s="85" t="s">
        <v>3048</v>
      </c>
      <c r="D338" s="53"/>
      <c r="E338" s="98" t="s">
        <v>3938</v>
      </c>
      <c r="F338" s="86">
        <v>2</v>
      </c>
      <c r="G338" s="86">
        <v>1</v>
      </c>
      <c r="H338" s="62" t="s">
        <v>3101</v>
      </c>
      <c r="I338" s="83" t="s">
        <v>2279</v>
      </c>
      <c r="J338" s="87" t="s">
        <v>3102</v>
      </c>
      <c r="K338" s="97" t="s">
        <v>623</v>
      </c>
      <c r="L338" s="88" t="s">
        <v>3103</v>
      </c>
      <c r="M338" s="88" t="s">
        <v>3099</v>
      </c>
      <c r="N338" s="69" t="s">
        <v>3100</v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s="8" customFormat="1" ht="29.25" customHeight="1">
      <c r="A339" s="181">
        <v>342</v>
      </c>
      <c r="B339" s="122" t="s">
        <v>1464</v>
      </c>
      <c r="C339" s="85" t="s">
        <v>3048</v>
      </c>
      <c r="D339" s="53"/>
      <c r="E339" s="98" t="s">
        <v>3938</v>
      </c>
      <c r="F339" s="86">
        <v>2</v>
      </c>
      <c r="G339" s="86">
        <v>2</v>
      </c>
      <c r="H339" s="62" t="s">
        <v>4010</v>
      </c>
      <c r="I339" s="83" t="s">
        <v>4011</v>
      </c>
      <c r="J339" s="87" t="s">
        <v>4012</v>
      </c>
      <c r="K339" s="97" t="s">
        <v>623</v>
      </c>
      <c r="L339" s="88"/>
      <c r="M339" s="88" t="s">
        <v>3958</v>
      </c>
      <c r="N339" s="69" t="s">
        <v>3959</v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s="8" customFormat="1" ht="29.25" customHeight="1">
      <c r="A340" s="181">
        <v>343</v>
      </c>
      <c r="B340" s="122" t="s">
        <v>1464</v>
      </c>
      <c r="C340" s="85" t="s">
        <v>3048</v>
      </c>
      <c r="D340" s="53"/>
      <c r="E340" s="98" t="s">
        <v>3938</v>
      </c>
      <c r="F340" s="86">
        <v>1</v>
      </c>
      <c r="G340" s="86">
        <v>1</v>
      </c>
      <c r="H340" s="62" t="s">
        <v>3104</v>
      </c>
      <c r="I340" s="84" t="s">
        <v>1938</v>
      </c>
      <c r="J340" s="137" t="s">
        <v>3105</v>
      </c>
      <c r="K340" s="97" t="s">
        <v>623</v>
      </c>
      <c r="L340" s="88" t="s">
        <v>3106</v>
      </c>
      <c r="M340" s="88" t="s">
        <v>3107</v>
      </c>
      <c r="N340" s="69" t="s">
        <v>3108</v>
      </c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s="8" customFormat="1" ht="29.25" customHeight="1">
      <c r="A341" s="181">
        <v>344</v>
      </c>
      <c r="B341" s="122" t="s">
        <v>1464</v>
      </c>
      <c r="C341" s="85" t="s">
        <v>3048</v>
      </c>
      <c r="D341" s="53"/>
      <c r="E341" s="98" t="s">
        <v>3938</v>
      </c>
      <c r="F341" s="86">
        <v>17</v>
      </c>
      <c r="G341" s="86">
        <v>7</v>
      </c>
      <c r="H341" s="62" t="s">
        <v>3860</v>
      </c>
      <c r="I341" s="82" t="s">
        <v>1960</v>
      </c>
      <c r="J341" s="87" t="s">
        <v>3112</v>
      </c>
      <c r="K341" s="97" t="s">
        <v>623</v>
      </c>
      <c r="L341" s="88" t="s">
        <v>3113</v>
      </c>
      <c r="M341" s="88" t="s">
        <v>355</v>
      </c>
      <c r="N341" s="69" t="s">
        <v>263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s="8" customFormat="1" ht="29.25" customHeight="1">
      <c r="A342" s="181">
        <v>345</v>
      </c>
      <c r="B342" s="122" t="s">
        <v>1464</v>
      </c>
      <c r="C342" s="85" t="s">
        <v>3048</v>
      </c>
      <c r="D342" s="53"/>
      <c r="E342" s="98" t="s">
        <v>3938</v>
      </c>
      <c r="F342" s="86">
        <v>1</v>
      </c>
      <c r="G342" s="86">
        <v>1</v>
      </c>
      <c r="H342" s="101" t="s">
        <v>3114</v>
      </c>
      <c r="I342" s="151" t="s">
        <v>3115</v>
      </c>
      <c r="J342" s="137" t="s">
        <v>3116</v>
      </c>
      <c r="K342" s="152" t="s">
        <v>623</v>
      </c>
      <c r="L342" s="63" t="s">
        <v>3117</v>
      </c>
      <c r="M342" s="88" t="s">
        <v>3118</v>
      </c>
      <c r="N342" s="69" t="s">
        <v>3119</v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s="8" customFormat="1" ht="29.25" customHeight="1">
      <c r="A343" s="181">
        <v>346</v>
      </c>
      <c r="B343" s="122" t="s">
        <v>1464</v>
      </c>
      <c r="C343" s="85" t="s">
        <v>3048</v>
      </c>
      <c r="D343" s="53"/>
      <c r="E343" s="98" t="s">
        <v>3938</v>
      </c>
      <c r="F343" s="86">
        <v>2</v>
      </c>
      <c r="G343" s="86">
        <v>2</v>
      </c>
      <c r="H343" s="62" t="s">
        <v>3120</v>
      </c>
      <c r="I343" s="84" t="s">
        <v>1376</v>
      </c>
      <c r="J343" s="87" t="s">
        <v>3121</v>
      </c>
      <c r="K343" s="97" t="s">
        <v>623</v>
      </c>
      <c r="L343" s="88" t="s">
        <v>3122</v>
      </c>
      <c r="M343" s="88" t="s">
        <v>3123</v>
      </c>
      <c r="N343" s="69" t="s">
        <v>3124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s="8" customFormat="1" ht="29.25" customHeight="1">
      <c r="A344" s="181">
        <v>347</v>
      </c>
      <c r="B344" s="122" t="s">
        <v>1464</v>
      </c>
      <c r="C344" s="85" t="s">
        <v>3048</v>
      </c>
      <c r="D344" s="53"/>
      <c r="E344" s="98" t="s">
        <v>3938</v>
      </c>
      <c r="F344" s="153">
        <v>2</v>
      </c>
      <c r="G344" s="153">
        <v>1</v>
      </c>
      <c r="H344" s="154" t="s">
        <v>3130</v>
      </c>
      <c r="I344" s="154" t="s">
        <v>3131</v>
      </c>
      <c r="J344" s="154" t="s">
        <v>3132</v>
      </c>
      <c r="K344" s="97" t="s">
        <v>623</v>
      </c>
      <c r="L344" s="155" t="s">
        <v>3133</v>
      </c>
      <c r="M344" s="153" t="s">
        <v>3134</v>
      </c>
      <c r="N344" s="69" t="s">
        <v>3135</v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s="8" customFormat="1" ht="29.25" customHeight="1">
      <c r="A345" s="181">
        <v>348</v>
      </c>
      <c r="B345" s="122" t="s">
        <v>1464</v>
      </c>
      <c r="C345" s="85" t="s">
        <v>3048</v>
      </c>
      <c r="D345" s="53"/>
      <c r="E345" s="98" t="s">
        <v>3938</v>
      </c>
      <c r="F345" s="153">
        <v>2</v>
      </c>
      <c r="G345" s="153">
        <v>1</v>
      </c>
      <c r="H345" s="82" t="s">
        <v>3136</v>
      </c>
      <c r="I345" s="82" t="s">
        <v>3136</v>
      </c>
      <c r="J345" s="72" t="s">
        <v>3137</v>
      </c>
      <c r="K345" s="78" t="s">
        <v>623</v>
      </c>
      <c r="L345" s="78" t="s">
        <v>3138</v>
      </c>
      <c r="M345" s="78" t="s">
        <v>3139</v>
      </c>
      <c r="N345" s="156" t="s">
        <v>3140</v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s="8" customFormat="1" ht="29.25" customHeight="1">
      <c r="A346" s="181">
        <v>349</v>
      </c>
      <c r="B346" s="122" t="s">
        <v>1464</v>
      </c>
      <c r="C346" s="85" t="s">
        <v>3048</v>
      </c>
      <c r="D346" s="53"/>
      <c r="E346" s="98" t="s">
        <v>3938</v>
      </c>
      <c r="F346" s="86">
        <v>2</v>
      </c>
      <c r="G346" s="86">
        <v>2</v>
      </c>
      <c r="H346" s="62" t="s">
        <v>3147</v>
      </c>
      <c r="I346" s="83" t="s">
        <v>3148</v>
      </c>
      <c r="J346" s="87" t="s">
        <v>3149</v>
      </c>
      <c r="K346" s="97" t="s">
        <v>623</v>
      </c>
      <c r="L346" s="88" t="s">
        <v>3150</v>
      </c>
      <c r="M346" s="88" t="s">
        <v>3151</v>
      </c>
      <c r="N346" s="69" t="s">
        <v>3152</v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s="8" customFormat="1" ht="29.25" customHeight="1">
      <c r="A347" s="181">
        <v>350</v>
      </c>
      <c r="B347" s="122" t="s">
        <v>1464</v>
      </c>
      <c r="C347" s="85" t="s">
        <v>3048</v>
      </c>
      <c r="D347" s="53"/>
      <c r="E347" s="98" t="s">
        <v>3938</v>
      </c>
      <c r="F347" s="86">
        <v>3</v>
      </c>
      <c r="G347" s="86">
        <v>1</v>
      </c>
      <c r="H347" s="62" t="s">
        <v>3153</v>
      </c>
      <c r="I347" s="83" t="s">
        <v>3154</v>
      </c>
      <c r="J347" s="87" t="s">
        <v>3155</v>
      </c>
      <c r="K347" s="97" t="s">
        <v>623</v>
      </c>
      <c r="L347" s="78" t="s">
        <v>3156</v>
      </c>
      <c r="M347" s="88" t="s">
        <v>3157</v>
      </c>
      <c r="N347" s="69" t="s">
        <v>3158</v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s="8" customFormat="1" ht="29.25" customHeight="1">
      <c r="A348" s="181">
        <v>351</v>
      </c>
      <c r="B348" s="122" t="s">
        <v>1464</v>
      </c>
      <c r="C348" s="85" t="s">
        <v>3048</v>
      </c>
      <c r="D348" s="53"/>
      <c r="E348" s="98" t="s">
        <v>3938</v>
      </c>
      <c r="F348" s="86">
        <v>1</v>
      </c>
      <c r="G348" s="86">
        <v>1</v>
      </c>
      <c r="H348" s="62" t="s">
        <v>3159</v>
      </c>
      <c r="I348" s="83" t="s">
        <v>3154</v>
      </c>
      <c r="J348" s="87" t="s">
        <v>3160</v>
      </c>
      <c r="K348" s="97" t="s">
        <v>623</v>
      </c>
      <c r="L348" s="78" t="s">
        <v>3161</v>
      </c>
      <c r="M348" s="88" t="s">
        <v>3162</v>
      </c>
      <c r="N348" s="69" t="s">
        <v>3163</v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s="8" customFormat="1" ht="29.25" customHeight="1">
      <c r="A349" s="181">
        <v>352</v>
      </c>
      <c r="B349" s="122" t="s">
        <v>1464</v>
      </c>
      <c r="C349" s="85" t="s">
        <v>3048</v>
      </c>
      <c r="D349" s="53"/>
      <c r="E349" s="98" t="s">
        <v>3938</v>
      </c>
      <c r="F349" s="86">
        <v>1</v>
      </c>
      <c r="G349" s="86">
        <v>1</v>
      </c>
      <c r="H349" s="62" t="s">
        <v>3164</v>
      </c>
      <c r="I349" s="79" t="s">
        <v>661</v>
      </c>
      <c r="J349" s="87" t="s">
        <v>3165</v>
      </c>
      <c r="K349" s="97" t="s">
        <v>623</v>
      </c>
      <c r="L349" s="88" t="s">
        <v>3166</v>
      </c>
      <c r="M349" s="88" t="s">
        <v>3167</v>
      </c>
      <c r="N349" s="69" t="s">
        <v>3168</v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s="8" customFormat="1" ht="29.25" customHeight="1">
      <c r="A350" s="181">
        <v>353</v>
      </c>
      <c r="B350" s="122" t="s">
        <v>1464</v>
      </c>
      <c r="C350" s="85" t="s">
        <v>3048</v>
      </c>
      <c r="D350" s="53"/>
      <c r="E350" s="98" t="s">
        <v>3938</v>
      </c>
      <c r="F350" s="86">
        <v>6</v>
      </c>
      <c r="G350" s="86">
        <v>6</v>
      </c>
      <c r="H350" s="62" t="s">
        <v>3179</v>
      </c>
      <c r="I350" s="83" t="s">
        <v>955</v>
      </c>
      <c r="J350" s="87" t="s">
        <v>3180</v>
      </c>
      <c r="K350" s="97" t="s">
        <v>623</v>
      </c>
      <c r="L350" s="88" t="s">
        <v>4072</v>
      </c>
      <c r="M350" s="88" t="s">
        <v>3182</v>
      </c>
      <c r="N350" s="69" t="s">
        <v>3183</v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s="8" customFormat="1" ht="29.25" customHeight="1">
      <c r="A351" s="181">
        <v>354</v>
      </c>
      <c r="B351" s="122" t="s">
        <v>1464</v>
      </c>
      <c r="C351" s="85" t="s">
        <v>3048</v>
      </c>
      <c r="D351" s="53"/>
      <c r="E351" s="98" t="s">
        <v>3938</v>
      </c>
      <c r="F351" s="86">
        <v>14</v>
      </c>
      <c r="G351" s="86">
        <v>11</v>
      </c>
      <c r="H351" s="62" t="s">
        <v>3189</v>
      </c>
      <c r="I351" s="84" t="s">
        <v>810</v>
      </c>
      <c r="J351" s="87" t="s">
        <v>3190</v>
      </c>
      <c r="K351" s="97" t="s">
        <v>623</v>
      </c>
      <c r="L351" s="88" t="s">
        <v>3191</v>
      </c>
      <c r="M351" s="88" t="s">
        <v>3192</v>
      </c>
      <c r="N351" s="69" t="s">
        <v>3193</v>
      </c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s="8" customFormat="1" ht="29.25" customHeight="1">
      <c r="A352" s="181">
        <v>355</v>
      </c>
      <c r="B352" s="122" t="s">
        <v>1464</v>
      </c>
      <c r="C352" s="85" t="s">
        <v>3048</v>
      </c>
      <c r="D352" s="53"/>
      <c r="E352" s="98" t="s">
        <v>3938</v>
      </c>
      <c r="F352" s="86">
        <v>1</v>
      </c>
      <c r="G352" s="86">
        <v>1</v>
      </c>
      <c r="H352" s="62" t="s">
        <v>3194</v>
      </c>
      <c r="I352" s="83" t="s">
        <v>3195</v>
      </c>
      <c r="J352" s="87" t="s">
        <v>3196</v>
      </c>
      <c r="K352" s="97" t="s">
        <v>623</v>
      </c>
      <c r="L352" s="88" t="s">
        <v>3197</v>
      </c>
      <c r="M352" s="88" t="s">
        <v>60</v>
      </c>
      <c r="N352" s="69" t="s">
        <v>926</v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s="8" customFormat="1" ht="29.25" customHeight="1">
      <c r="A353" s="181">
        <v>356</v>
      </c>
      <c r="B353" s="122" t="s">
        <v>1464</v>
      </c>
      <c r="C353" s="85" t="s">
        <v>3048</v>
      </c>
      <c r="D353" s="53"/>
      <c r="E353" s="98" t="s">
        <v>3938</v>
      </c>
      <c r="F353" s="86">
        <v>4</v>
      </c>
      <c r="G353" s="86">
        <v>2</v>
      </c>
      <c r="H353" s="62" t="s">
        <v>3198</v>
      </c>
      <c r="I353" s="83" t="s">
        <v>1966</v>
      </c>
      <c r="J353" s="87" t="s">
        <v>3199</v>
      </c>
      <c r="K353" s="97" t="s">
        <v>623</v>
      </c>
      <c r="L353" s="88" t="s">
        <v>3200</v>
      </c>
      <c r="M353" s="88" t="s">
        <v>957</v>
      </c>
      <c r="N353" s="69" t="s">
        <v>958</v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s="8" customFormat="1" ht="29.25" customHeight="1">
      <c r="A354" s="181">
        <v>357</v>
      </c>
      <c r="B354" s="122" t="s">
        <v>1464</v>
      </c>
      <c r="C354" s="85" t="s">
        <v>3048</v>
      </c>
      <c r="D354" s="53"/>
      <c r="E354" s="98" t="s">
        <v>3938</v>
      </c>
      <c r="F354" s="86">
        <v>1</v>
      </c>
      <c r="G354" s="86">
        <v>1</v>
      </c>
      <c r="H354" s="62" t="s">
        <v>3201</v>
      </c>
      <c r="I354" s="83" t="s">
        <v>1966</v>
      </c>
      <c r="J354" s="87" t="s">
        <v>3202</v>
      </c>
      <c r="K354" s="97" t="s">
        <v>623</v>
      </c>
      <c r="L354" s="88" t="s">
        <v>3203</v>
      </c>
      <c r="M354" s="88" t="s">
        <v>957</v>
      </c>
      <c r="N354" s="69" t="s">
        <v>958</v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s="8" customFormat="1" ht="29.25" customHeight="1">
      <c r="A355" s="181">
        <v>358</v>
      </c>
      <c r="B355" s="122" t="s">
        <v>1464</v>
      </c>
      <c r="C355" s="85" t="s">
        <v>3048</v>
      </c>
      <c r="D355" s="53"/>
      <c r="E355" s="98" t="s">
        <v>3938</v>
      </c>
      <c r="F355" s="86">
        <v>1</v>
      </c>
      <c r="G355" s="86">
        <v>1</v>
      </c>
      <c r="H355" s="62" t="s">
        <v>3204</v>
      </c>
      <c r="I355" s="83" t="s">
        <v>3205</v>
      </c>
      <c r="J355" s="87" t="s">
        <v>3206</v>
      </c>
      <c r="K355" s="97" t="s">
        <v>623</v>
      </c>
      <c r="L355" s="88" t="s">
        <v>3207</v>
      </c>
      <c r="M355" s="88" t="s">
        <v>3208</v>
      </c>
      <c r="N355" s="69" t="s">
        <v>3209</v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s="8" customFormat="1" ht="29.25" customHeight="1">
      <c r="A356" s="181">
        <v>359</v>
      </c>
      <c r="B356" s="122" t="s">
        <v>1464</v>
      </c>
      <c r="C356" s="85" t="s">
        <v>3048</v>
      </c>
      <c r="D356" s="53"/>
      <c r="E356" s="98" t="s">
        <v>3938</v>
      </c>
      <c r="F356" s="86">
        <v>1</v>
      </c>
      <c r="G356" s="86">
        <v>1</v>
      </c>
      <c r="H356" s="62" t="s">
        <v>3210</v>
      </c>
      <c r="I356" s="83" t="s">
        <v>3205</v>
      </c>
      <c r="J356" s="87" t="s">
        <v>3211</v>
      </c>
      <c r="K356" s="97" t="s">
        <v>623</v>
      </c>
      <c r="L356" s="88" t="s">
        <v>3212</v>
      </c>
      <c r="M356" s="88" t="s">
        <v>3208</v>
      </c>
      <c r="N356" s="69" t="s">
        <v>3209</v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s="8" customFormat="1" ht="29.25" customHeight="1">
      <c r="A357" s="181">
        <v>360</v>
      </c>
      <c r="B357" s="122" t="s">
        <v>1464</v>
      </c>
      <c r="C357" s="85" t="s">
        <v>3048</v>
      </c>
      <c r="D357" s="53"/>
      <c r="E357" s="98" t="s">
        <v>3938</v>
      </c>
      <c r="F357" s="86">
        <v>3</v>
      </c>
      <c r="G357" s="86">
        <v>2</v>
      </c>
      <c r="H357" s="62" t="s">
        <v>3213</v>
      </c>
      <c r="I357" s="83" t="s">
        <v>959</v>
      </c>
      <c r="J357" s="87" t="s">
        <v>3214</v>
      </c>
      <c r="K357" s="97" t="s">
        <v>623</v>
      </c>
      <c r="L357" s="88" t="s">
        <v>3215</v>
      </c>
      <c r="M357" s="88" t="s">
        <v>3216</v>
      </c>
      <c r="N357" s="69" t="s">
        <v>3217</v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s="8" customFormat="1" ht="29.25" customHeight="1">
      <c r="A358" s="181">
        <v>361</v>
      </c>
      <c r="B358" s="122" t="s">
        <v>1464</v>
      </c>
      <c r="C358" s="85" t="s">
        <v>3048</v>
      </c>
      <c r="D358" s="53"/>
      <c r="E358" s="98" t="s">
        <v>3938</v>
      </c>
      <c r="F358" s="86">
        <v>2</v>
      </c>
      <c r="G358" s="86">
        <v>2</v>
      </c>
      <c r="H358" s="62" t="s">
        <v>3227</v>
      </c>
      <c r="I358" s="83" t="s">
        <v>960</v>
      </c>
      <c r="J358" s="87" t="s">
        <v>3228</v>
      </c>
      <c r="K358" s="97" t="s">
        <v>623</v>
      </c>
      <c r="L358" s="88" t="s">
        <v>3229</v>
      </c>
      <c r="M358" s="88" t="s">
        <v>3230</v>
      </c>
      <c r="N358" s="69" t="s">
        <v>3231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s="8" customFormat="1" ht="29.25" customHeight="1">
      <c r="A359" s="181">
        <v>362</v>
      </c>
      <c r="B359" s="122" t="s">
        <v>1464</v>
      </c>
      <c r="C359" s="85" t="s">
        <v>3048</v>
      </c>
      <c r="D359" s="53"/>
      <c r="E359" s="98" t="s">
        <v>3938</v>
      </c>
      <c r="F359" s="86">
        <v>10</v>
      </c>
      <c r="G359" s="86">
        <v>7</v>
      </c>
      <c r="H359" s="62" t="s">
        <v>3823</v>
      </c>
      <c r="I359" s="83" t="s">
        <v>3824</v>
      </c>
      <c r="J359" s="87" t="s">
        <v>3825</v>
      </c>
      <c r="K359" s="97" t="s">
        <v>623</v>
      </c>
      <c r="L359" s="88" t="s">
        <v>3826</v>
      </c>
      <c r="M359" s="88" t="s">
        <v>3828</v>
      </c>
      <c r="N359" s="157" t="s">
        <v>3827</v>
      </c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s="8" customFormat="1" ht="29.25" customHeight="1">
      <c r="A360" s="181">
        <v>363</v>
      </c>
      <c r="B360" s="122" t="s">
        <v>1464</v>
      </c>
      <c r="C360" s="59" t="s">
        <v>3048</v>
      </c>
      <c r="D360" s="59"/>
      <c r="E360" s="98" t="s">
        <v>3938</v>
      </c>
      <c r="F360" s="59">
        <v>12</v>
      </c>
      <c r="G360" s="59">
        <v>5</v>
      </c>
      <c r="H360" s="82" t="s">
        <v>3906</v>
      </c>
      <c r="I360" s="82" t="s">
        <v>562</v>
      </c>
      <c r="J360" s="84" t="s">
        <v>2076</v>
      </c>
      <c r="K360" s="97" t="s">
        <v>623</v>
      </c>
      <c r="L360" s="78" t="s">
        <v>2734</v>
      </c>
      <c r="M360" s="78" t="s">
        <v>2735</v>
      </c>
      <c r="N360" s="69" t="s">
        <v>561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s="8" customFormat="1" ht="29.25" customHeight="1">
      <c r="A361" s="181">
        <v>364</v>
      </c>
      <c r="B361" s="122" t="s">
        <v>1464</v>
      </c>
      <c r="C361" s="59" t="s">
        <v>3048</v>
      </c>
      <c r="D361" s="59"/>
      <c r="E361" s="98" t="s">
        <v>3938</v>
      </c>
      <c r="F361" s="65">
        <v>8</v>
      </c>
      <c r="G361" s="65">
        <v>7</v>
      </c>
      <c r="H361" s="82" t="s">
        <v>2152</v>
      </c>
      <c r="I361" s="158" t="s">
        <v>2740</v>
      </c>
      <c r="J361" s="72" t="s">
        <v>2154</v>
      </c>
      <c r="K361" s="78" t="s">
        <v>55</v>
      </c>
      <c r="L361" s="78" t="s">
        <v>2153</v>
      </c>
      <c r="M361" s="78" t="s">
        <v>2741</v>
      </c>
      <c r="N361" s="69" t="s">
        <v>2585</v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s="8" customFormat="1" ht="29.25" customHeight="1">
      <c r="A362" s="181">
        <v>365</v>
      </c>
      <c r="B362" s="122" t="s">
        <v>1464</v>
      </c>
      <c r="C362" s="59" t="s">
        <v>3048</v>
      </c>
      <c r="D362" s="59"/>
      <c r="E362" s="98" t="s">
        <v>3938</v>
      </c>
      <c r="F362" s="59">
        <v>2</v>
      </c>
      <c r="G362" s="59">
        <v>2</v>
      </c>
      <c r="H362" s="82" t="s">
        <v>518</v>
      </c>
      <c r="I362" s="82" t="s">
        <v>517</v>
      </c>
      <c r="J362" s="84" t="s">
        <v>2155</v>
      </c>
      <c r="K362" s="78" t="s">
        <v>53</v>
      </c>
      <c r="L362" s="78" t="s">
        <v>520</v>
      </c>
      <c r="M362" s="115" t="s">
        <v>2641</v>
      </c>
      <c r="N362" s="69" t="s">
        <v>519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s="8" customFormat="1" ht="29.25" customHeight="1">
      <c r="A363" s="181">
        <v>366</v>
      </c>
      <c r="B363" s="122" t="s">
        <v>1464</v>
      </c>
      <c r="C363" s="59" t="s">
        <v>3048</v>
      </c>
      <c r="D363" s="59"/>
      <c r="E363" s="98" t="s">
        <v>3938</v>
      </c>
      <c r="F363" s="59">
        <v>12</v>
      </c>
      <c r="G363" s="59">
        <v>6</v>
      </c>
      <c r="H363" s="82" t="s">
        <v>45</v>
      </c>
      <c r="I363" s="82" t="s">
        <v>2751</v>
      </c>
      <c r="J363" s="55" t="s">
        <v>182</v>
      </c>
      <c r="K363" s="78" t="s">
        <v>53</v>
      </c>
      <c r="L363" s="67" t="s">
        <v>558</v>
      </c>
      <c r="M363" s="78" t="s">
        <v>59</v>
      </c>
      <c r="N363" s="69" t="s">
        <v>65</v>
      </c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s="8" customFormat="1" ht="29.25" customHeight="1">
      <c r="A364" s="181">
        <v>367</v>
      </c>
      <c r="B364" s="159" t="s">
        <v>2931</v>
      </c>
      <c r="C364" s="53" t="s">
        <v>2517</v>
      </c>
      <c r="D364" s="53"/>
      <c r="E364" s="98" t="s">
        <v>3938</v>
      </c>
      <c r="F364" s="94">
        <v>1</v>
      </c>
      <c r="G364" s="94">
        <v>1</v>
      </c>
      <c r="H364" s="62" t="s">
        <v>1215</v>
      </c>
      <c r="I364" s="95" t="s">
        <v>685</v>
      </c>
      <c r="J364" s="96" t="s">
        <v>1216</v>
      </c>
      <c r="K364" s="97" t="s">
        <v>623</v>
      </c>
      <c r="L364" s="70" t="s">
        <v>1217</v>
      </c>
      <c r="M364" s="70" t="s">
        <v>2640</v>
      </c>
      <c r="N364" s="69" t="s">
        <v>1218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s="8" customFormat="1" ht="29.25" customHeight="1">
      <c r="A365" s="181">
        <v>368</v>
      </c>
      <c r="B365" s="159" t="s">
        <v>2931</v>
      </c>
      <c r="C365" s="53" t="s">
        <v>2517</v>
      </c>
      <c r="D365" s="53"/>
      <c r="E365" s="98" t="s">
        <v>3938</v>
      </c>
      <c r="F365" s="94">
        <v>1</v>
      </c>
      <c r="G365" s="94">
        <v>1</v>
      </c>
      <c r="H365" s="62" t="s">
        <v>1219</v>
      </c>
      <c r="I365" s="95" t="s">
        <v>1220</v>
      </c>
      <c r="J365" s="96" t="s">
        <v>1221</v>
      </c>
      <c r="K365" s="97" t="s">
        <v>402</v>
      </c>
      <c r="L365" s="70" t="s">
        <v>1222</v>
      </c>
      <c r="M365" s="70" t="s">
        <v>1223</v>
      </c>
      <c r="N365" s="69" t="s">
        <v>1224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s="8" customFormat="1" ht="29.25" customHeight="1">
      <c r="A366" s="181">
        <v>369</v>
      </c>
      <c r="B366" s="159" t="s">
        <v>2931</v>
      </c>
      <c r="C366" s="53" t="s">
        <v>2517</v>
      </c>
      <c r="D366" s="53"/>
      <c r="E366" s="98" t="s">
        <v>3938</v>
      </c>
      <c r="F366" s="94">
        <v>6</v>
      </c>
      <c r="G366" s="94">
        <v>2</v>
      </c>
      <c r="H366" s="62" t="s">
        <v>1955</v>
      </c>
      <c r="I366" s="95" t="s">
        <v>1954</v>
      </c>
      <c r="J366" s="96" t="s">
        <v>2642</v>
      </c>
      <c r="K366" s="97" t="s">
        <v>402</v>
      </c>
      <c r="L366" s="70" t="s">
        <v>1969</v>
      </c>
      <c r="M366" s="70" t="s">
        <v>2643</v>
      </c>
      <c r="N366" s="69" t="s">
        <v>1970</v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s="8" customFormat="1" ht="29.25" customHeight="1">
      <c r="A367" s="181">
        <v>370</v>
      </c>
      <c r="B367" s="159" t="s">
        <v>2931</v>
      </c>
      <c r="C367" s="53" t="s">
        <v>2517</v>
      </c>
      <c r="D367" s="53"/>
      <c r="E367" s="98" t="s">
        <v>3938</v>
      </c>
      <c r="F367" s="94">
        <v>4</v>
      </c>
      <c r="G367" s="94">
        <v>2</v>
      </c>
      <c r="H367" s="62" t="s">
        <v>1228</v>
      </c>
      <c r="I367" s="95" t="s">
        <v>2272</v>
      </c>
      <c r="J367" s="96" t="s">
        <v>2644</v>
      </c>
      <c r="K367" s="97" t="s">
        <v>402</v>
      </c>
      <c r="L367" s="70" t="s">
        <v>1229</v>
      </c>
      <c r="M367" s="70" t="s">
        <v>2645</v>
      </c>
      <c r="N367" s="69" t="s">
        <v>1230</v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s="8" customFormat="1" ht="29.25" customHeight="1">
      <c r="A368" s="181">
        <v>371</v>
      </c>
      <c r="B368" s="159" t="s">
        <v>2931</v>
      </c>
      <c r="C368" s="53" t="s">
        <v>2517</v>
      </c>
      <c r="D368" s="53"/>
      <c r="E368" s="98" t="s">
        <v>3938</v>
      </c>
      <c r="F368" s="94">
        <v>4</v>
      </c>
      <c r="G368" s="94">
        <v>2</v>
      </c>
      <c r="H368" s="62" t="s">
        <v>2093</v>
      </c>
      <c r="I368" s="95" t="s">
        <v>1231</v>
      </c>
      <c r="J368" s="96" t="s">
        <v>1232</v>
      </c>
      <c r="K368" s="97" t="s">
        <v>402</v>
      </c>
      <c r="L368" s="70" t="s">
        <v>1233</v>
      </c>
      <c r="M368" s="70" t="s">
        <v>1971</v>
      </c>
      <c r="N368" s="69" t="s">
        <v>1972</v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s="8" customFormat="1" ht="29.25" customHeight="1">
      <c r="A369" s="181">
        <v>372</v>
      </c>
      <c r="B369" s="159" t="s">
        <v>2931</v>
      </c>
      <c r="C369" s="53" t="s">
        <v>2517</v>
      </c>
      <c r="D369" s="53"/>
      <c r="E369" s="98" t="s">
        <v>3938</v>
      </c>
      <c r="F369" s="94">
        <v>1</v>
      </c>
      <c r="G369" s="94">
        <v>1</v>
      </c>
      <c r="H369" s="62" t="s">
        <v>1234</v>
      </c>
      <c r="I369" s="95" t="s">
        <v>540</v>
      </c>
      <c r="J369" s="96" t="s">
        <v>1235</v>
      </c>
      <c r="K369" s="97" t="s">
        <v>402</v>
      </c>
      <c r="L369" s="70" t="s">
        <v>1236</v>
      </c>
      <c r="M369" s="70" t="s">
        <v>2614</v>
      </c>
      <c r="N369" s="69" t="s">
        <v>2646</v>
      </c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s="8" customFormat="1" ht="29.25" customHeight="1">
      <c r="A370" s="181">
        <v>373</v>
      </c>
      <c r="B370" s="159" t="s">
        <v>2931</v>
      </c>
      <c r="C370" s="53" t="s">
        <v>2517</v>
      </c>
      <c r="D370" s="53"/>
      <c r="E370" s="98" t="s">
        <v>3938</v>
      </c>
      <c r="F370" s="94">
        <v>1</v>
      </c>
      <c r="G370" s="94">
        <v>0</v>
      </c>
      <c r="H370" s="62" t="s">
        <v>3838</v>
      </c>
      <c r="I370" s="95" t="s">
        <v>422</v>
      </c>
      <c r="J370" s="96" t="s">
        <v>3839</v>
      </c>
      <c r="K370" s="97" t="s">
        <v>402</v>
      </c>
      <c r="L370" s="70" t="s">
        <v>3840</v>
      </c>
      <c r="M370" s="70" t="s">
        <v>3841</v>
      </c>
      <c r="N370" s="69" t="s">
        <v>3842</v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s="8" customFormat="1" ht="29.25" customHeight="1">
      <c r="A371" s="181">
        <v>374</v>
      </c>
      <c r="B371" s="159" t="s">
        <v>2931</v>
      </c>
      <c r="C371" s="53" t="s">
        <v>2517</v>
      </c>
      <c r="D371" s="53"/>
      <c r="E371" s="98" t="s">
        <v>3938</v>
      </c>
      <c r="F371" s="94">
        <v>6</v>
      </c>
      <c r="G371" s="94">
        <v>3</v>
      </c>
      <c r="H371" s="62" t="s">
        <v>1237</v>
      </c>
      <c r="I371" s="95" t="s">
        <v>416</v>
      </c>
      <c r="J371" s="96" t="s">
        <v>1238</v>
      </c>
      <c r="K371" s="97" t="s">
        <v>402</v>
      </c>
      <c r="L371" s="70" t="s">
        <v>1239</v>
      </c>
      <c r="M371" s="70" t="s">
        <v>2614</v>
      </c>
      <c r="N371" s="69" t="s">
        <v>2615</v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s="8" customFormat="1" ht="29.25" customHeight="1">
      <c r="A372" s="181">
        <v>375</v>
      </c>
      <c r="B372" s="159" t="s">
        <v>2931</v>
      </c>
      <c r="C372" s="53" t="s">
        <v>2517</v>
      </c>
      <c r="D372" s="53"/>
      <c r="E372" s="98" t="s">
        <v>3938</v>
      </c>
      <c r="F372" s="94">
        <v>1</v>
      </c>
      <c r="G372" s="94">
        <v>1</v>
      </c>
      <c r="H372" s="62" t="s">
        <v>1240</v>
      </c>
      <c r="I372" s="95" t="s">
        <v>416</v>
      </c>
      <c r="J372" s="96" t="s">
        <v>1241</v>
      </c>
      <c r="K372" s="97" t="s">
        <v>402</v>
      </c>
      <c r="L372" s="70" t="s">
        <v>2647</v>
      </c>
      <c r="M372" s="70" t="s">
        <v>2614</v>
      </c>
      <c r="N372" s="69" t="s">
        <v>2615</v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s="8" customFormat="1" ht="29.25" customHeight="1">
      <c r="A373" s="181">
        <v>376</v>
      </c>
      <c r="B373" s="159" t="s">
        <v>2931</v>
      </c>
      <c r="C373" s="53" t="s">
        <v>2517</v>
      </c>
      <c r="D373" s="53"/>
      <c r="E373" s="98" t="s">
        <v>3938</v>
      </c>
      <c r="F373" s="94">
        <v>1</v>
      </c>
      <c r="G373" s="94">
        <v>1</v>
      </c>
      <c r="H373" s="62" t="s">
        <v>1253</v>
      </c>
      <c r="I373" s="95" t="s">
        <v>1937</v>
      </c>
      <c r="J373" s="96" t="s">
        <v>2648</v>
      </c>
      <c r="K373" s="97" t="s">
        <v>623</v>
      </c>
      <c r="L373" s="70" t="s">
        <v>2649</v>
      </c>
      <c r="M373" s="70" t="s">
        <v>2650</v>
      </c>
      <c r="N373" s="69" t="s">
        <v>829</v>
      </c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s="8" customFormat="1" ht="29.25" customHeight="1">
      <c r="A374" s="181">
        <v>377</v>
      </c>
      <c r="B374" s="159" t="s">
        <v>2931</v>
      </c>
      <c r="C374" s="53" t="s">
        <v>2517</v>
      </c>
      <c r="D374" s="53"/>
      <c r="E374" s="98" t="s">
        <v>3938</v>
      </c>
      <c r="F374" s="94">
        <v>1</v>
      </c>
      <c r="G374" s="94">
        <v>1</v>
      </c>
      <c r="H374" s="62" t="s">
        <v>1260</v>
      </c>
      <c r="I374" s="95" t="s">
        <v>192</v>
      </c>
      <c r="J374" s="96" t="s">
        <v>1261</v>
      </c>
      <c r="K374" s="97" t="s">
        <v>402</v>
      </c>
      <c r="L374" s="70" t="s">
        <v>1262</v>
      </c>
      <c r="M374" s="70" t="s">
        <v>1263</v>
      </c>
      <c r="N374" s="69" t="s">
        <v>1264</v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s="8" customFormat="1" ht="29.25" customHeight="1">
      <c r="A375" s="181">
        <v>378</v>
      </c>
      <c r="B375" s="159" t="s">
        <v>2931</v>
      </c>
      <c r="C375" s="53" t="s">
        <v>2517</v>
      </c>
      <c r="D375" s="53"/>
      <c r="E375" s="98" t="s">
        <v>3938</v>
      </c>
      <c r="F375" s="94">
        <v>2</v>
      </c>
      <c r="G375" s="94">
        <v>2</v>
      </c>
      <c r="H375" s="62" t="s">
        <v>1265</v>
      </c>
      <c r="I375" s="95" t="s">
        <v>192</v>
      </c>
      <c r="J375" s="96" t="s">
        <v>1266</v>
      </c>
      <c r="K375" s="97" t="s">
        <v>409</v>
      </c>
      <c r="L375" s="70" t="s">
        <v>1267</v>
      </c>
      <c r="M375" s="70" t="s">
        <v>1263</v>
      </c>
      <c r="N375" s="69" t="s">
        <v>1264</v>
      </c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29.25" customHeight="1">
      <c r="A376" s="181">
        <v>379</v>
      </c>
      <c r="B376" s="159" t="s">
        <v>2931</v>
      </c>
      <c r="C376" s="53" t="s">
        <v>2517</v>
      </c>
      <c r="D376" s="53"/>
      <c r="E376" s="98" t="s">
        <v>3938</v>
      </c>
      <c r="F376" s="94">
        <v>1</v>
      </c>
      <c r="G376" s="94">
        <v>0</v>
      </c>
      <c r="H376" s="62" t="s">
        <v>1302</v>
      </c>
      <c r="I376" s="95" t="s">
        <v>1303</v>
      </c>
      <c r="J376" s="96" t="s">
        <v>1304</v>
      </c>
      <c r="K376" s="97" t="s">
        <v>402</v>
      </c>
      <c r="L376" s="70" t="s">
        <v>2655</v>
      </c>
      <c r="M376" s="70" t="s">
        <v>440</v>
      </c>
      <c r="N376" s="69" t="s">
        <v>441</v>
      </c>
    </row>
    <row r="377" spans="1:29" ht="29.25" customHeight="1">
      <c r="A377" s="181">
        <v>380</v>
      </c>
      <c r="B377" s="159" t="s">
        <v>2931</v>
      </c>
      <c r="C377" s="53" t="s">
        <v>2517</v>
      </c>
      <c r="D377" s="53"/>
      <c r="E377" s="98" t="s">
        <v>3938</v>
      </c>
      <c r="F377" s="94">
        <v>4</v>
      </c>
      <c r="G377" s="94">
        <v>1</v>
      </c>
      <c r="H377" s="62" t="s">
        <v>1305</v>
      </c>
      <c r="I377" s="95" t="s">
        <v>439</v>
      </c>
      <c r="J377" s="96" t="s">
        <v>1306</v>
      </c>
      <c r="K377" s="97" t="s">
        <v>402</v>
      </c>
      <c r="L377" s="70" t="s">
        <v>2656</v>
      </c>
      <c r="M377" s="70" t="s">
        <v>1307</v>
      </c>
      <c r="N377" s="69" t="s">
        <v>1308</v>
      </c>
    </row>
    <row r="378" spans="1:29" ht="29.25" customHeight="1">
      <c r="A378" s="181">
        <v>381</v>
      </c>
      <c r="B378" s="159" t="s">
        <v>2931</v>
      </c>
      <c r="C378" s="53" t="s">
        <v>2517</v>
      </c>
      <c r="D378" s="53"/>
      <c r="E378" s="98" t="s">
        <v>3938</v>
      </c>
      <c r="F378" s="94">
        <v>2</v>
      </c>
      <c r="G378" s="94">
        <v>1</v>
      </c>
      <c r="H378" s="62" t="s">
        <v>1313</v>
      </c>
      <c r="I378" s="95" t="s">
        <v>1946</v>
      </c>
      <c r="J378" s="96" t="s">
        <v>1314</v>
      </c>
      <c r="K378" s="97" t="s">
        <v>402</v>
      </c>
      <c r="L378" s="70" t="s">
        <v>2658</v>
      </c>
      <c r="M378" s="70" t="s">
        <v>1315</v>
      </c>
      <c r="N378" s="69" t="s">
        <v>1316</v>
      </c>
    </row>
    <row r="379" spans="1:29" ht="29.25" customHeight="1">
      <c r="A379" s="181">
        <v>382</v>
      </c>
      <c r="B379" s="159" t="s">
        <v>2931</v>
      </c>
      <c r="C379" s="53" t="s">
        <v>2517</v>
      </c>
      <c r="D379" s="53"/>
      <c r="E379" s="98" t="s">
        <v>3938</v>
      </c>
      <c r="F379" s="94">
        <v>3</v>
      </c>
      <c r="G379" s="94">
        <v>2</v>
      </c>
      <c r="H379" s="62" t="s">
        <v>2663</v>
      </c>
      <c r="I379" s="95" t="s">
        <v>1345</v>
      </c>
      <c r="J379" s="96" t="s">
        <v>1346</v>
      </c>
      <c r="K379" s="97" t="s">
        <v>402</v>
      </c>
      <c r="L379" s="70" t="s">
        <v>2664</v>
      </c>
      <c r="M379" s="70" t="s">
        <v>2665</v>
      </c>
      <c r="N379" s="69" t="s">
        <v>2666</v>
      </c>
    </row>
    <row r="380" spans="1:29" ht="29.25" customHeight="1">
      <c r="A380" s="181">
        <v>383</v>
      </c>
      <c r="B380" s="159" t="s">
        <v>2931</v>
      </c>
      <c r="C380" s="53" t="s">
        <v>2517</v>
      </c>
      <c r="D380" s="53"/>
      <c r="E380" s="98" t="s">
        <v>3938</v>
      </c>
      <c r="F380" s="94">
        <v>8</v>
      </c>
      <c r="G380" s="94">
        <v>6</v>
      </c>
      <c r="H380" s="62" t="s">
        <v>1268</v>
      </c>
      <c r="I380" s="95" t="s">
        <v>952</v>
      </c>
      <c r="J380" s="96" t="s">
        <v>1269</v>
      </c>
      <c r="K380" s="97" t="s">
        <v>1245</v>
      </c>
      <c r="L380" s="70" t="s">
        <v>1270</v>
      </c>
      <c r="M380" s="70" t="s">
        <v>1271</v>
      </c>
      <c r="N380" s="69" t="s">
        <v>1272</v>
      </c>
    </row>
    <row r="381" spans="1:29" ht="29.25" customHeight="1">
      <c r="A381" s="181">
        <v>384</v>
      </c>
      <c r="B381" s="159" t="s">
        <v>2931</v>
      </c>
      <c r="C381" s="85" t="s">
        <v>2517</v>
      </c>
      <c r="D381" s="53"/>
      <c r="E381" s="98" t="s">
        <v>3938</v>
      </c>
      <c r="F381" s="86">
        <v>2</v>
      </c>
      <c r="G381" s="86">
        <v>1</v>
      </c>
      <c r="H381" s="62" t="s">
        <v>3070</v>
      </c>
      <c r="I381" s="83" t="s">
        <v>3071</v>
      </c>
      <c r="J381" s="87" t="s">
        <v>3072</v>
      </c>
      <c r="K381" s="97" t="s">
        <v>623</v>
      </c>
      <c r="L381" s="88" t="s">
        <v>3073</v>
      </c>
      <c r="M381" s="88" t="s">
        <v>3074</v>
      </c>
      <c r="N381" s="69" t="s">
        <v>3075</v>
      </c>
    </row>
    <row r="382" spans="1:29" ht="29.25" customHeight="1">
      <c r="A382" s="181">
        <v>385</v>
      </c>
      <c r="B382" s="159" t="s">
        <v>2931</v>
      </c>
      <c r="C382" s="85" t="s">
        <v>2517</v>
      </c>
      <c r="D382" s="53"/>
      <c r="E382" s="98" t="s">
        <v>3938</v>
      </c>
      <c r="F382" s="86">
        <v>1</v>
      </c>
      <c r="G382" s="86">
        <v>1</v>
      </c>
      <c r="H382" s="62" t="s">
        <v>3076</v>
      </c>
      <c r="I382" s="72" t="s">
        <v>633</v>
      </c>
      <c r="J382" s="87" t="s">
        <v>3077</v>
      </c>
      <c r="K382" s="97" t="s">
        <v>623</v>
      </c>
      <c r="L382" s="88" t="s">
        <v>3078</v>
      </c>
      <c r="M382" s="88" t="s">
        <v>634</v>
      </c>
      <c r="N382" s="69" t="s">
        <v>635</v>
      </c>
    </row>
    <row r="383" spans="1:29" ht="29.25" customHeight="1">
      <c r="A383" s="181">
        <v>386</v>
      </c>
      <c r="B383" s="159" t="s">
        <v>2931</v>
      </c>
      <c r="C383" s="85" t="s">
        <v>2517</v>
      </c>
      <c r="D383" s="53"/>
      <c r="E383" s="98" t="s">
        <v>3938</v>
      </c>
      <c r="F383" s="86">
        <v>6</v>
      </c>
      <c r="G383" s="86">
        <v>3</v>
      </c>
      <c r="H383" s="62" t="s">
        <v>3079</v>
      </c>
      <c r="I383" s="83" t="s">
        <v>3080</v>
      </c>
      <c r="J383" s="87" t="s">
        <v>3081</v>
      </c>
      <c r="K383" s="97" t="s">
        <v>623</v>
      </c>
      <c r="L383" s="88" t="s">
        <v>3082</v>
      </c>
      <c r="M383" s="88" t="s">
        <v>3083</v>
      </c>
      <c r="N383" s="69" t="s">
        <v>3084</v>
      </c>
    </row>
    <row r="384" spans="1:29" ht="29.25" customHeight="1">
      <c r="A384" s="181">
        <v>387</v>
      </c>
      <c r="B384" s="159" t="s">
        <v>2931</v>
      </c>
      <c r="C384" s="85" t="s">
        <v>2517</v>
      </c>
      <c r="D384" s="53"/>
      <c r="E384" s="98" t="s">
        <v>3938</v>
      </c>
      <c r="F384" s="86">
        <v>4</v>
      </c>
      <c r="G384" s="86">
        <v>3</v>
      </c>
      <c r="H384" s="62" t="s">
        <v>3109</v>
      </c>
      <c r="I384" s="82" t="s">
        <v>1960</v>
      </c>
      <c r="J384" s="87" t="s">
        <v>3110</v>
      </c>
      <c r="K384" s="97" t="s">
        <v>623</v>
      </c>
      <c r="L384" s="88" t="s">
        <v>3111</v>
      </c>
      <c r="M384" s="88" t="s">
        <v>355</v>
      </c>
      <c r="N384" s="69" t="s">
        <v>263</v>
      </c>
    </row>
    <row r="385" spans="1:14" ht="29.25" customHeight="1">
      <c r="A385" s="181">
        <v>388</v>
      </c>
      <c r="B385" s="159" t="s">
        <v>2931</v>
      </c>
      <c r="C385" s="85" t="s">
        <v>2517</v>
      </c>
      <c r="D385" s="53" t="s">
        <v>3989</v>
      </c>
      <c r="E385" s="98" t="s">
        <v>3938</v>
      </c>
      <c r="F385" s="86">
        <v>1</v>
      </c>
      <c r="G385" s="86">
        <v>1</v>
      </c>
      <c r="H385" s="62" t="s">
        <v>3861</v>
      </c>
      <c r="I385" s="82"/>
      <c r="J385" s="87"/>
      <c r="K385" s="97"/>
      <c r="L385" s="70" t="s">
        <v>3991</v>
      </c>
      <c r="M385" s="70" t="s">
        <v>3990</v>
      </c>
      <c r="N385" s="69"/>
    </row>
    <row r="386" spans="1:14" ht="29.25" customHeight="1">
      <c r="A386" s="181">
        <v>389</v>
      </c>
      <c r="B386" s="159" t="s">
        <v>2931</v>
      </c>
      <c r="C386" s="85" t="s">
        <v>2517</v>
      </c>
      <c r="D386" s="53"/>
      <c r="E386" s="98" t="s">
        <v>3938</v>
      </c>
      <c r="F386" s="86">
        <v>2</v>
      </c>
      <c r="G386" s="86">
        <v>2</v>
      </c>
      <c r="H386" s="62" t="s">
        <v>3125</v>
      </c>
      <c r="I386" s="83" t="s">
        <v>952</v>
      </c>
      <c r="J386" s="87" t="s">
        <v>3126</v>
      </c>
      <c r="K386" s="97" t="s">
        <v>623</v>
      </c>
      <c r="L386" s="88" t="s">
        <v>3127</v>
      </c>
      <c r="M386" s="88" t="s">
        <v>3128</v>
      </c>
      <c r="N386" s="69" t="s">
        <v>3129</v>
      </c>
    </row>
    <row r="387" spans="1:14" ht="29.25" customHeight="1">
      <c r="A387" s="181">
        <v>390</v>
      </c>
      <c r="B387" s="159" t="s">
        <v>2931</v>
      </c>
      <c r="C387" s="85" t="s">
        <v>2517</v>
      </c>
      <c r="D387" s="53"/>
      <c r="E387" s="98" t="s">
        <v>3938</v>
      </c>
      <c r="F387" s="86">
        <v>1</v>
      </c>
      <c r="G387" s="86">
        <v>1</v>
      </c>
      <c r="H387" s="62" t="s">
        <v>3141</v>
      </c>
      <c r="I387" s="55" t="s">
        <v>3142</v>
      </c>
      <c r="J387" s="87" t="s">
        <v>3143</v>
      </c>
      <c r="K387" s="97" t="s">
        <v>623</v>
      </c>
      <c r="L387" s="88" t="s">
        <v>3144</v>
      </c>
      <c r="M387" s="88" t="s">
        <v>3145</v>
      </c>
      <c r="N387" s="69" t="s">
        <v>3146</v>
      </c>
    </row>
    <row r="388" spans="1:14" ht="29.25" customHeight="1">
      <c r="A388" s="181">
        <v>391</v>
      </c>
      <c r="B388" s="159" t="s">
        <v>2931</v>
      </c>
      <c r="C388" s="85" t="s">
        <v>2517</v>
      </c>
      <c r="D388" s="53"/>
      <c r="E388" s="98" t="s">
        <v>3938</v>
      </c>
      <c r="F388" s="86">
        <v>6</v>
      </c>
      <c r="G388" s="86">
        <v>5</v>
      </c>
      <c r="H388" s="62" t="s">
        <v>3169</v>
      </c>
      <c r="I388" s="83" t="s">
        <v>953</v>
      </c>
      <c r="J388" s="87" t="s">
        <v>3170</v>
      </c>
      <c r="K388" s="97" t="s">
        <v>623</v>
      </c>
      <c r="L388" s="88" t="s">
        <v>3171</v>
      </c>
      <c r="M388" s="88" t="s">
        <v>3172</v>
      </c>
      <c r="N388" s="69" t="s">
        <v>954</v>
      </c>
    </row>
    <row r="389" spans="1:14" ht="29.25" customHeight="1">
      <c r="A389" s="181">
        <v>392</v>
      </c>
      <c r="B389" s="159" t="s">
        <v>2931</v>
      </c>
      <c r="C389" s="85" t="s">
        <v>2517</v>
      </c>
      <c r="D389" s="53"/>
      <c r="E389" s="98" t="s">
        <v>3938</v>
      </c>
      <c r="F389" s="86">
        <v>3</v>
      </c>
      <c r="G389" s="86">
        <v>2</v>
      </c>
      <c r="H389" s="62" t="s">
        <v>3173</v>
      </c>
      <c r="I389" s="114" t="s">
        <v>3174</v>
      </c>
      <c r="J389" s="87" t="s">
        <v>3175</v>
      </c>
      <c r="K389" s="97" t="s">
        <v>623</v>
      </c>
      <c r="L389" s="88" t="s">
        <v>3176</v>
      </c>
      <c r="M389" s="88" t="s">
        <v>3177</v>
      </c>
      <c r="N389" s="69" t="s">
        <v>3178</v>
      </c>
    </row>
    <row r="390" spans="1:14" ht="29.25" customHeight="1">
      <c r="A390" s="181">
        <v>393</v>
      </c>
      <c r="B390" s="159" t="s">
        <v>2931</v>
      </c>
      <c r="C390" s="85" t="s">
        <v>2517</v>
      </c>
      <c r="D390" s="53"/>
      <c r="E390" s="98" t="s">
        <v>3938</v>
      </c>
      <c r="F390" s="86">
        <v>3</v>
      </c>
      <c r="G390" s="86">
        <v>3</v>
      </c>
      <c r="H390" s="62" t="s">
        <v>3184</v>
      </c>
      <c r="I390" s="72" t="s">
        <v>669</v>
      </c>
      <c r="J390" s="87" t="s">
        <v>3185</v>
      </c>
      <c r="K390" s="97" t="s">
        <v>623</v>
      </c>
      <c r="L390" s="88" t="s">
        <v>3186</v>
      </c>
      <c r="M390" s="88" t="s">
        <v>3187</v>
      </c>
      <c r="N390" s="69" t="s">
        <v>3188</v>
      </c>
    </row>
    <row r="391" spans="1:14" ht="29.25" customHeight="1">
      <c r="A391" s="181">
        <v>394</v>
      </c>
      <c r="B391" s="159" t="s">
        <v>2931</v>
      </c>
      <c r="C391" s="85" t="s">
        <v>2517</v>
      </c>
      <c r="D391" s="53"/>
      <c r="E391" s="98" t="s">
        <v>3938</v>
      </c>
      <c r="F391" s="86">
        <v>1</v>
      </c>
      <c r="G391" s="86">
        <v>1</v>
      </c>
      <c r="H391" s="62" t="s">
        <v>3218</v>
      </c>
      <c r="I391" s="83" t="s">
        <v>3219</v>
      </c>
      <c r="J391" s="87" t="s">
        <v>3220</v>
      </c>
      <c r="K391" s="97" t="s">
        <v>623</v>
      </c>
      <c r="L391" s="88" t="s">
        <v>3221</v>
      </c>
      <c r="M391" s="88" t="s">
        <v>3222</v>
      </c>
      <c r="N391" s="69" t="s">
        <v>3223</v>
      </c>
    </row>
    <row r="392" spans="1:14" ht="29.25" customHeight="1">
      <c r="A392" s="181">
        <v>395</v>
      </c>
      <c r="B392" s="159" t="s">
        <v>2931</v>
      </c>
      <c r="C392" s="85" t="s">
        <v>2517</v>
      </c>
      <c r="D392" s="53"/>
      <c r="E392" s="98" t="s">
        <v>3938</v>
      </c>
      <c r="F392" s="86">
        <v>1</v>
      </c>
      <c r="G392" s="86">
        <v>1</v>
      </c>
      <c r="H392" s="62" t="s">
        <v>3224</v>
      </c>
      <c r="I392" s="83" t="s">
        <v>3219</v>
      </c>
      <c r="J392" s="87" t="s">
        <v>3225</v>
      </c>
      <c r="K392" s="97" t="s">
        <v>623</v>
      </c>
      <c r="L392" s="88" t="s">
        <v>3226</v>
      </c>
      <c r="M392" s="88" t="s">
        <v>3222</v>
      </c>
      <c r="N392" s="69" t="s">
        <v>3223</v>
      </c>
    </row>
    <row r="393" spans="1:14" ht="29.25" customHeight="1">
      <c r="A393" s="181">
        <v>396</v>
      </c>
      <c r="B393" s="159" t="s">
        <v>2931</v>
      </c>
      <c r="C393" s="53" t="s">
        <v>2517</v>
      </c>
      <c r="D393" s="53"/>
      <c r="E393" s="98" t="s">
        <v>3938</v>
      </c>
      <c r="F393" s="97">
        <v>1</v>
      </c>
      <c r="G393" s="97">
        <v>0</v>
      </c>
      <c r="H393" s="131" t="s">
        <v>2766</v>
      </c>
      <c r="I393" s="125" t="s">
        <v>1936</v>
      </c>
      <c r="J393" s="127" t="s">
        <v>2767</v>
      </c>
      <c r="K393" s="97" t="s">
        <v>623</v>
      </c>
      <c r="L393" s="98" t="s">
        <v>2768</v>
      </c>
      <c r="M393" s="56" t="s">
        <v>2769</v>
      </c>
      <c r="N393" s="118" t="s">
        <v>2770</v>
      </c>
    </row>
    <row r="394" spans="1:14" ht="29.25" customHeight="1">
      <c r="A394" s="181">
        <v>397</v>
      </c>
      <c r="B394" s="159" t="s">
        <v>2931</v>
      </c>
      <c r="C394" s="53" t="s">
        <v>2517</v>
      </c>
      <c r="D394" s="53"/>
      <c r="E394" s="98" t="s">
        <v>3938</v>
      </c>
      <c r="F394" s="97">
        <v>2</v>
      </c>
      <c r="G394" s="97">
        <v>2</v>
      </c>
      <c r="H394" s="131" t="s">
        <v>628</v>
      </c>
      <c r="I394" s="125" t="s">
        <v>627</v>
      </c>
      <c r="J394" s="127" t="s">
        <v>2104</v>
      </c>
      <c r="K394" s="97" t="s">
        <v>623</v>
      </c>
      <c r="L394" s="98" t="s">
        <v>2773</v>
      </c>
      <c r="M394" s="98" t="s">
        <v>1834</v>
      </c>
      <c r="N394" s="118" t="s">
        <v>2123</v>
      </c>
    </row>
    <row r="395" spans="1:14" ht="29.25" customHeight="1">
      <c r="A395" s="181">
        <v>398</v>
      </c>
      <c r="B395" s="159" t="s">
        <v>2931</v>
      </c>
      <c r="C395" s="53" t="s">
        <v>2517</v>
      </c>
      <c r="D395" s="53"/>
      <c r="E395" s="98" t="s">
        <v>3938</v>
      </c>
      <c r="F395" s="138">
        <v>1</v>
      </c>
      <c r="G395" s="138">
        <v>0</v>
      </c>
      <c r="H395" s="131" t="s">
        <v>3951</v>
      </c>
      <c r="I395" s="82" t="s">
        <v>543</v>
      </c>
      <c r="J395" s="136" t="s">
        <v>3952</v>
      </c>
      <c r="K395" s="97" t="s">
        <v>402</v>
      </c>
      <c r="L395" s="110"/>
      <c r="M395" s="94" t="s">
        <v>3953</v>
      </c>
      <c r="N395" s="60" t="s">
        <v>3954</v>
      </c>
    </row>
    <row r="396" spans="1:14" ht="29.25" customHeight="1">
      <c r="A396" s="181">
        <v>399</v>
      </c>
      <c r="B396" s="52" t="s">
        <v>579</v>
      </c>
      <c r="C396" s="71" t="s">
        <v>581</v>
      </c>
      <c r="D396" s="53"/>
      <c r="E396" s="98" t="s">
        <v>3938</v>
      </c>
      <c r="F396" s="160">
        <v>2</v>
      </c>
      <c r="G396" s="160">
        <v>2</v>
      </c>
      <c r="H396" s="111" t="s">
        <v>2696</v>
      </c>
      <c r="I396" s="111" t="s">
        <v>2539</v>
      </c>
      <c r="J396" s="111" t="s">
        <v>2530</v>
      </c>
      <c r="K396" s="102" t="s">
        <v>119</v>
      </c>
      <c r="L396" s="161" t="s">
        <v>2697</v>
      </c>
      <c r="M396" s="161" t="s">
        <v>2698</v>
      </c>
      <c r="N396" s="60" t="s">
        <v>2699</v>
      </c>
    </row>
    <row r="397" spans="1:14" ht="29.25" customHeight="1">
      <c r="A397" s="181">
        <v>400</v>
      </c>
      <c r="B397" s="52" t="s">
        <v>579</v>
      </c>
      <c r="C397" s="71" t="s">
        <v>581</v>
      </c>
      <c r="D397" s="53"/>
      <c r="E397" s="98" t="s">
        <v>3938</v>
      </c>
      <c r="F397" s="160">
        <v>1</v>
      </c>
      <c r="G397" s="160">
        <v>2</v>
      </c>
      <c r="H397" s="111" t="s">
        <v>2700</v>
      </c>
      <c r="I397" s="111" t="s">
        <v>2597</v>
      </c>
      <c r="J397" s="111" t="s">
        <v>2701</v>
      </c>
      <c r="K397" s="102" t="s">
        <v>332</v>
      </c>
      <c r="L397" s="161" t="s">
        <v>2702</v>
      </c>
      <c r="M397" s="161" t="s">
        <v>2703</v>
      </c>
      <c r="N397" s="60" t="s">
        <v>2598</v>
      </c>
    </row>
    <row r="398" spans="1:14" ht="29.25" customHeight="1">
      <c r="A398" s="181">
        <v>401</v>
      </c>
      <c r="B398" s="52" t="s">
        <v>579</v>
      </c>
      <c r="C398" s="71" t="s">
        <v>581</v>
      </c>
      <c r="D398" s="53"/>
      <c r="E398" s="98" t="s">
        <v>3938</v>
      </c>
      <c r="F398" s="160">
        <v>0</v>
      </c>
      <c r="G398" s="160">
        <v>1</v>
      </c>
      <c r="H398" s="111" t="s">
        <v>2704</v>
      </c>
      <c r="I398" s="111" t="s">
        <v>565</v>
      </c>
      <c r="J398" s="111" t="s">
        <v>2011</v>
      </c>
      <c r="K398" s="102" t="s">
        <v>329</v>
      </c>
      <c r="L398" s="161" t="s">
        <v>330</v>
      </c>
      <c r="M398" s="161" t="s">
        <v>2705</v>
      </c>
      <c r="N398" s="60" t="s">
        <v>331</v>
      </c>
    </row>
    <row r="399" spans="1:14" ht="29.25" customHeight="1">
      <c r="A399" s="181">
        <v>402</v>
      </c>
      <c r="B399" s="52" t="s">
        <v>579</v>
      </c>
      <c r="C399" s="71" t="s">
        <v>581</v>
      </c>
      <c r="D399" s="53"/>
      <c r="E399" s="98" t="s">
        <v>3938</v>
      </c>
      <c r="F399" s="160">
        <v>1</v>
      </c>
      <c r="G399" s="160">
        <v>1</v>
      </c>
      <c r="H399" s="111" t="s">
        <v>265</v>
      </c>
      <c r="I399" s="111" t="s">
        <v>289</v>
      </c>
      <c r="J399" s="111" t="s">
        <v>2366</v>
      </c>
      <c r="K399" s="102" t="s">
        <v>332</v>
      </c>
      <c r="L399" s="161" t="s">
        <v>333</v>
      </c>
      <c r="M399" s="161" t="s">
        <v>289</v>
      </c>
      <c r="N399" s="160" t="s">
        <v>2012</v>
      </c>
    </row>
    <row r="400" spans="1:14" ht="29.25" customHeight="1">
      <c r="A400" s="181">
        <v>403</v>
      </c>
      <c r="B400" s="52" t="s">
        <v>579</v>
      </c>
      <c r="C400" s="71" t="s">
        <v>581</v>
      </c>
      <c r="D400" s="53"/>
      <c r="E400" s="98" t="s">
        <v>3938</v>
      </c>
      <c r="F400" s="160">
        <v>1</v>
      </c>
      <c r="G400" s="160">
        <v>1</v>
      </c>
      <c r="H400" s="111" t="s">
        <v>266</v>
      </c>
      <c r="I400" s="111" t="s">
        <v>2272</v>
      </c>
      <c r="J400" s="111" t="s">
        <v>2378</v>
      </c>
      <c r="K400" s="102" t="s">
        <v>119</v>
      </c>
      <c r="L400" s="161" t="s">
        <v>335</v>
      </c>
      <c r="M400" s="161" t="s">
        <v>2013</v>
      </c>
      <c r="N400" s="60" t="s">
        <v>334</v>
      </c>
    </row>
    <row r="401" spans="1:29" ht="29.25" customHeight="1">
      <c r="A401" s="181">
        <v>404</v>
      </c>
      <c r="B401" s="52" t="s">
        <v>579</v>
      </c>
      <c r="C401" s="71" t="s">
        <v>581</v>
      </c>
      <c r="D401" s="53"/>
      <c r="E401" s="98" t="s">
        <v>3938</v>
      </c>
      <c r="F401" s="160">
        <v>0</v>
      </c>
      <c r="G401" s="160">
        <v>1</v>
      </c>
      <c r="H401" s="111" t="s">
        <v>267</v>
      </c>
      <c r="I401" s="111" t="s">
        <v>2272</v>
      </c>
      <c r="J401" s="111" t="s">
        <v>2379</v>
      </c>
      <c r="K401" s="102" t="s">
        <v>119</v>
      </c>
      <c r="L401" s="161" t="s">
        <v>335</v>
      </c>
      <c r="M401" s="161" t="s">
        <v>336</v>
      </c>
      <c r="N401" s="60" t="s">
        <v>334</v>
      </c>
    </row>
    <row r="402" spans="1:29" ht="29.25" customHeight="1">
      <c r="A402" s="181">
        <v>405</v>
      </c>
      <c r="B402" s="52" t="s">
        <v>579</v>
      </c>
      <c r="C402" s="71" t="s">
        <v>581</v>
      </c>
      <c r="D402" s="53"/>
      <c r="E402" s="98" t="s">
        <v>3938</v>
      </c>
      <c r="F402" s="160">
        <v>6</v>
      </c>
      <c r="G402" s="160">
        <v>6</v>
      </c>
      <c r="H402" s="111" t="s">
        <v>268</v>
      </c>
      <c r="I402" s="111" t="s">
        <v>2272</v>
      </c>
      <c r="J402" s="111" t="s">
        <v>2380</v>
      </c>
      <c r="K402" s="102" t="s">
        <v>33</v>
      </c>
      <c r="L402" s="161" t="s">
        <v>479</v>
      </c>
      <c r="M402" s="161" t="s">
        <v>336</v>
      </c>
      <c r="N402" s="60" t="s">
        <v>334</v>
      </c>
    </row>
    <row r="403" spans="1:29" ht="29.25" customHeight="1">
      <c r="A403" s="181">
        <v>406</v>
      </c>
      <c r="B403" s="52" t="s">
        <v>579</v>
      </c>
      <c r="C403" s="71" t="s">
        <v>581</v>
      </c>
      <c r="D403" s="53"/>
      <c r="E403" s="98" t="s">
        <v>3938</v>
      </c>
      <c r="F403" s="160">
        <v>1</v>
      </c>
      <c r="G403" s="160">
        <v>1</v>
      </c>
      <c r="H403" s="111" t="s">
        <v>1965</v>
      </c>
      <c r="I403" s="111" t="s">
        <v>2272</v>
      </c>
      <c r="J403" s="111" t="s">
        <v>2381</v>
      </c>
      <c r="K403" s="102" t="s">
        <v>332</v>
      </c>
      <c r="L403" s="161" t="s">
        <v>2706</v>
      </c>
      <c r="M403" s="161" t="s">
        <v>336</v>
      </c>
      <c r="N403" s="60" t="s">
        <v>334</v>
      </c>
    </row>
    <row r="404" spans="1:29" s="8" customFormat="1" ht="29.25" customHeight="1">
      <c r="A404" s="181">
        <v>407</v>
      </c>
      <c r="B404" s="52" t="s">
        <v>579</v>
      </c>
      <c r="C404" s="71" t="s">
        <v>581</v>
      </c>
      <c r="D404" s="53"/>
      <c r="E404" s="98" t="s">
        <v>3938</v>
      </c>
      <c r="F404" s="160">
        <v>1</v>
      </c>
      <c r="G404" s="160">
        <v>1</v>
      </c>
      <c r="H404" s="162" t="s">
        <v>269</v>
      </c>
      <c r="I404" s="140" t="s">
        <v>270</v>
      </c>
      <c r="J404" s="162" t="s">
        <v>2367</v>
      </c>
      <c r="K404" s="102" t="s">
        <v>11</v>
      </c>
      <c r="L404" s="163" t="s">
        <v>505</v>
      </c>
      <c r="M404" s="163" t="s">
        <v>2014</v>
      </c>
      <c r="N404" s="60" t="s">
        <v>2707</v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s="8" customFormat="1" ht="29.25" customHeight="1">
      <c r="A405" s="181">
        <v>408</v>
      </c>
      <c r="B405" s="52" t="s">
        <v>579</v>
      </c>
      <c r="C405" s="71" t="s">
        <v>581</v>
      </c>
      <c r="D405" s="53"/>
      <c r="E405" s="98" t="s">
        <v>3938</v>
      </c>
      <c r="F405" s="160">
        <v>1</v>
      </c>
      <c r="G405" s="160">
        <v>1</v>
      </c>
      <c r="H405" s="162" t="s">
        <v>271</v>
      </c>
      <c r="I405" s="140" t="s">
        <v>270</v>
      </c>
      <c r="J405" s="162" t="s">
        <v>2368</v>
      </c>
      <c r="K405" s="102" t="s">
        <v>11</v>
      </c>
      <c r="L405" s="163" t="s">
        <v>506</v>
      </c>
      <c r="M405" s="163" t="s">
        <v>337</v>
      </c>
      <c r="N405" s="60" t="s">
        <v>2707</v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s="8" customFormat="1" ht="29.25" customHeight="1">
      <c r="A406" s="181">
        <v>409</v>
      </c>
      <c r="B406" s="52" t="s">
        <v>579</v>
      </c>
      <c r="C406" s="71" t="s">
        <v>581</v>
      </c>
      <c r="D406" s="53"/>
      <c r="E406" s="98" t="s">
        <v>3938</v>
      </c>
      <c r="F406" s="160">
        <v>1</v>
      </c>
      <c r="G406" s="160">
        <v>1</v>
      </c>
      <c r="H406" s="162" t="s">
        <v>272</v>
      </c>
      <c r="I406" s="140" t="s">
        <v>273</v>
      </c>
      <c r="J406" s="162" t="s">
        <v>2369</v>
      </c>
      <c r="K406" s="102" t="s">
        <v>11</v>
      </c>
      <c r="L406" s="163" t="s">
        <v>507</v>
      </c>
      <c r="M406" s="163" t="s">
        <v>338</v>
      </c>
      <c r="N406" s="60" t="s">
        <v>2707</v>
      </c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s="8" customFormat="1" ht="29.25" customHeight="1">
      <c r="A407" s="181">
        <v>410</v>
      </c>
      <c r="B407" s="52" t="s">
        <v>579</v>
      </c>
      <c r="C407" s="71" t="s">
        <v>581</v>
      </c>
      <c r="D407" s="53"/>
      <c r="E407" s="98" t="s">
        <v>3938</v>
      </c>
      <c r="F407" s="160">
        <v>1</v>
      </c>
      <c r="G407" s="160">
        <v>1</v>
      </c>
      <c r="H407" s="162" t="s">
        <v>274</v>
      </c>
      <c r="I407" s="140" t="s">
        <v>2370</v>
      </c>
      <c r="J407" s="162" t="s">
        <v>2371</v>
      </c>
      <c r="K407" s="102" t="s">
        <v>11</v>
      </c>
      <c r="L407" s="163" t="s">
        <v>508</v>
      </c>
      <c r="M407" s="163" t="s">
        <v>339</v>
      </c>
      <c r="N407" s="60" t="s">
        <v>2707</v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s="8" customFormat="1" ht="29.25" customHeight="1">
      <c r="A408" s="181">
        <v>411</v>
      </c>
      <c r="B408" s="52" t="s">
        <v>579</v>
      </c>
      <c r="C408" s="71" t="s">
        <v>581</v>
      </c>
      <c r="D408" s="53"/>
      <c r="E408" s="98" t="s">
        <v>3938</v>
      </c>
      <c r="F408" s="160">
        <v>1</v>
      </c>
      <c r="G408" s="160">
        <v>1</v>
      </c>
      <c r="H408" s="162" t="s">
        <v>275</v>
      </c>
      <c r="I408" s="140" t="s">
        <v>276</v>
      </c>
      <c r="J408" s="162" t="s">
        <v>2372</v>
      </c>
      <c r="K408" s="102" t="s">
        <v>11</v>
      </c>
      <c r="L408" s="163" t="s">
        <v>509</v>
      </c>
      <c r="M408" s="163" t="s">
        <v>340</v>
      </c>
      <c r="N408" s="60" t="s">
        <v>2707</v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s="8" customFormat="1" ht="29.25" customHeight="1">
      <c r="A409" s="181">
        <v>412</v>
      </c>
      <c r="B409" s="52" t="s">
        <v>579</v>
      </c>
      <c r="C409" s="71" t="s">
        <v>581</v>
      </c>
      <c r="D409" s="53"/>
      <c r="E409" s="98" t="s">
        <v>3938</v>
      </c>
      <c r="F409" s="160">
        <v>1</v>
      </c>
      <c r="G409" s="160">
        <v>1</v>
      </c>
      <c r="H409" s="162" t="s">
        <v>277</v>
      </c>
      <c r="I409" s="140" t="s">
        <v>2373</v>
      </c>
      <c r="J409" s="162" t="s">
        <v>2374</v>
      </c>
      <c r="K409" s="102" t="s">
        <v>11</v>
      </c>
      <c r="L409" s="163" t="s">
        <v>510</v>
      </c>
      <c r="M409" s="163" t="s">
        <v>341</v>
      </c>
      <c r="N409" s="60" t="s">
        <v>2707</v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s="8" customFormat="1" ht="29.25" customHeight="1">
      <c r="A410" s="181">
        <v>413</v>
      </c>
      <c r="B410" s="52" t="s">
        <v>579</v>
      </c>
      <c r="C410" s="71" t="s">
        <v>581</v>
      </c>
      <c r="D410" s="53"/>
      <c r="E410" s="98" t="s">
        <v>3938</v>
      </c>
      <c r="F410" s="160">
        <v>1</v>
      </c>
      <c r="G410" s="160">
        <v>1</v>
      </c>
      <c r="H410" s="162" t="s">
        <v>278</v>
      </c>
      <c r="I410" s="140" t="s">
        <v>2708</v>
      </c>
      <c r="J410" s="162" t="s">
        <v>2375</v>
      </c>
      <c r="K410" s="102" t="s">
        <v>11</v>
      </c>
      <c r="L410" s="163" t="s">
        <v>511</v>
      </c>
      <c r="M410" s="163" t="s">
        <v>342</v>
      </c>
      <c r="N410" s="60" t="s">
        <v>2707</v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s="8" customFormat="1" ht="29.25" customHeight="1">
      <c r="A411" s="181">
        <v>414</v>
      </c>
      <c r="B411" s="52" t="s">
        <v>579</v>
      </c>
      <c r="C411" s="71" t="s">
        <v>581</v>
      </c>
      <c r="D411" s="53"/>
      <c r="E411" s="98" t="s">
        <v>3938</v>
      </c>
      <c r="F411" s="160">
        <v>1</v>
      </c>
      <c r="G411" s="160">
        <v>1</v>
      </c>
      <c r="H411" s="162" t="s">
        <v>279</v>
      </c>
      <c r="I411" s="140" t="s">
        <v>2370</v>
      </c>
      <c r="J411" s="162" t="s">
        <v>2376</v>
      </c>
      <c r="K411" s="102" t="s">
        <v>332</v>
      </c>
      <c r="L411" s="163" t="s">
        <v>512</v>
      </c>
      <c r="M411" s="163" t="s">
        <v>343</v>
      </c>
      <c r="N411" s="60" t="s">
        <v>2707</v>
      </c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s="8" customFormat="1" ht="29.25" customHeight="1">
      <c r="A412" s="181">
        <v>415</v>
      </c>
      <c r="B412" s="52" t="s">
        <v>579</v>
      </c>
      <c r="C412" s="71" t="s">
        <v>581</v>
      </c>
      <c r="D412" s="53"/>
      <c r="E412" s="98" t="s">
        <v>3938</v>
      </c>
      <c r="F412" s="160">
        <v>1</v>
      </c>
      <c r="G412" s="160">
        <v>1</v>
      </c>
      <c r="H412" s="162" t="s">
        <v>280</v>
      </c>
      <c r="I412" s="140" t="s">
        <v>281</v>
      </c>
      <c r="J412" s="162" t="s">
        <v>2377</v>
      </c>
      <c r="K412" s="102" t="s">
        <v>119</v>
      </c>
      <c r="L412" s="163" t="s">
        <v>513</v>
      </c>
      <c r="M412" s="163" t="s">
        <v>344</v>
      </c>
      <c r="N412" s="60" t="s">
        <v>2707</v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s="8" customFormat="1" ht="29.25" customHeight="1">
      <c r="A413" s="181">
        <v>416</v>
      </c>
      <c r="B413" s="52" t="s">
        <v>579</v>
      </c>
      <c r="C413" s="71" t="s">
        <v>581</v>
      </c>
      <c r="D413" s="53"/>
      <c r="E413" s="98" t="s">
        <v>3938</v>
      </c>
      <c r="F413" s="164">
        <v>0</v>
      </c>
      <c r="G413" s="164">
        <v>1</v>
      </c>
      <c r="H413" s="165" t="s">
        <v>2709</v>
      </c>
      <c r="I413" s="140" t="s">
        <v>2383</v>
      </c>
      <c r="J413" s="140" t="s">
        <v>2384</v>
      </c>
      <c r="K413" s="102" t="s">
        <v>332</v>
      </c>
      <c r="L413" s="161" t="s">
        <v>528</v>
      </c>
      <c r="M413" s="161" t="s">
        <v>2064</v>
      </c>
      <c r="N413" s="60" t="s">
        <v>538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s="8" customFormat="1" ht="29.25" customHeight="1">
      <c r="A414" s="181">
        <v>417</v>
      </c>
      <c r="B414" s="52" t="s">
        <v>579</v>
      </c>
      <c r="C414" s="71" t="s">
        <v>581</v>
      </c>
      <c r="D414" s="53"/>
      <c r="E414" s="98" t="s">
        <v>3938</v>
      </c>
      <c r="F414" s="160">
        <v>1</v>
      </c>
      <c r="G414" s="160">
        <v>1</v>
      </c>
      <c r="H414" s="111" t="s">
        <v>282</v>
      </c>
      <c r="I414" s="111" t="s">
        <v>2015</v>
      </c>
      <c r="J414" s="111" t="s">
        <v>2382</v>
      </c>
      <c r="K414" s="102" t="s">
        <v>332</v>
      </c>
      <c r="L414" s="63" t="s">
        <v>2710</v>
      </c>
      <c r="M414" s="103" t="s">
        <v>2711</v>
      </c>
      <c r="N414" s="160" t="s">
        <v>2016</v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s="8" customFormat="1" ht="29.25" customHeight="1">
      <c r="A415" s="181">
        <v>418</v>
      </c>
      <c r="B415" s="52" t="s">
        <v>579</v>
      </c>
      <c r="C415" s="71" t="s">
        <v>581</v>
      </c>
      <c r="D415" s="53"/>
      <c r="E415" s="98" t="s">
        <v>3938</v>
      </c>
      <c r="F415" s="160">
        <v>0</v>
      </c>
      <c r="G415" s="160">
        <v>1</v>
      </c>
      <c r="H415" s="111" t="s">
        <v>2712</v>
      </c>
      <c r="I415" s="111" t="s">
        <v>2713</v>
      </c>
      <c r="J415" s="111" t="s">
        <v>2385</v>
      </c>
      <c r="K415" s="102" t="s">
        <v>11</v>
      </c>
      <c r="L415" s="63" t="s">
        <v>481</v>
      </c>
      <c r="M415" s="103" t="s">
        <v>345</v>
      </c>
      <c r="N415" s="60" t="s">
        <v>346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s="8" customFormat="1" ht="29.25" customHeight="1">
      <c r="A416" s="181">
        <v>419</v>
      </c>
      <c r="B416" s="52" t="s">
        <v>579</v>
      </c>
      <c r="C416" s="71" t="s">
        <v>581</v>
      </c>
      <c r="D416" s="53"/>
      <c r="E416" s="98" t="s">
        <v>3938</v>
      </c>
      <c r="F416" s="160">
        <v>1</v>
      </c>
      <c r="G416" s="160">
        <v>1</v>
      </c>
      <c r="H416" s="111" t="s">
        <v>283</v>
      </c>
      <c r="I416" s="111" t="s">
        <v>2017</v>
      </c>
      <c r="J416" s="111" t="s">
        <v>2386</v>
      </c>
      <c r="K416" s="102" t="s">
        <v>11</v>
      </c>
      <c r="L416" s="161" t="s">
        <v>347</v>
      </c>
      <c r="M416" s="161" t="s">
        <v>348</v>
      </c>
      <c r="N416" s="60" t="s">
        <v>349</v>
      </c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117" s="8" customFormat="1" ht="29.25" customHeight="1">
      <c r="A417" s="181">
        <v>421</v>
      </c>
      <c r="B417" s="52" t="s">
        <v>579</v>
      </c>
      <c r="C417" s="71" t="s">
        <v>581</v>
      </c>
      <c r="D417" s="53"/>
      <c r="E417" s="98" t="s">
        <v>3938</v>
      </c>
      <c r="F417" s="160">
        <v>1</v>
      </c>
      <c r="G417" s="160">
        <v>1</v>
      </c>
      <c r="H417" s="111" t="s">
        <v>284</v>
      </c>
      <c r="I417" s="111" t="s">
        <v>285</v>
      </c>
      <c r="J417" s="111" t="s">
        <v>2387</v>
      </c>
      <c r="K417" s="102" t="s">
        <v>33</v>
      </c>
      <c r="L417" s="161" t="s">
        <v>350</v>
      </c>
      <c r="M417" s="161" t="s">
        <v>2714</v>
      </c>
      <c r="N417" s="60" t="s">
        <v>351</v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117" s="8" customFormat="1" ht="29.25" customHeight="1">
      <c r="A418" s="181">
        <v>422</v>
      </c>
      <c r="B418" s="52" t="s">
        <v>579</v>
      </c>
      <c r="C418" s="71" t="s">
        <v>581</v>
      </c>
      <c r="D418" s="53"/>
      <c r="E418" s="98" t="s">
        <v>3938</v>
      </c>
      <c r="F418" s="160">
        <v>1</v>
      </c>
      <c r="G418" s="160">
        <v>1</v>
      </c>
      <c r="H418" s="111" t="s">
        <v>286</v>
      </c>
      <c r="I418" s="111" t="s">
        <v>287</v>
      </c>
      <c r="J418" s="111" t="s">
        <v>2388</v>
      </c>
      <c r="K418" s="102" t="s">
        <v>332</v>
      </c>
      <c r="L418" s="161" t="s">
        <v>2018</v>
      </c>
      <c r="M418" s="161" t="s">
        <v>352</v>
      </c>
      <c r="N418" s="160" t="s">
        <v>353</v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117" s="8" customFormat="1" ht="29.25" customHeight="1">
      <c r="A419" s="181">
        <v>423</v>
      </c>
      <c r="B419" s="52" t="s">
        <v>579</v>
      </c>
      <c r="C419" s="71" t="s">
        <v>581</v>
      </c>
      <c r="D419" s="53"/>
      <c r="E419" s="98" t="s">
        <v>3938</v>
      </c>
      <c r="F419" s="160">
        <v>1</v>
      </c>
      <c r="G419" s="160">
        <v>1</v>
      </c>
      <c r="H419" s="111" t="s">
        <v>288</v>
      </c>
      <c r="I419" s="111" t="s">
        <v>289</v>
      </c>
      <c r="J419" s="111" t="s">
        <v>2389</v>
      </c>
      <c r="K419" s="102" t="s">
        <v>11</v>
      </c>
      <c r="L419" s="161" t="s">
        <v>482</v>
      </c>
      <c r="M419" s="161" t="s">
        <v>2715</v>
      </c>
      <c r="N419" s="60" t="s">
        <v>354</v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117" s="8" customFormat="1" ht="29.25" customHeight="1">
      <c r="A420" s="181">
        <v>424</v>
      </c>
      <c r="B420" s="52" t="s">
        <v>579</v>
      </c>
      <c r="C420" s="71" t="s">
        <v>581</v>
      </c>
      <c r="D420" s="53"/>
      <c r="E420" s="98" t="s">
        <v>3938</v>
      </c>
      <c r="F420" s="160">
        <v>0</v>
      </c>
      <c r="G420" s="160">
        <v>1</v>
      </c>
      <c r="H420" s="111" t="s">
        <v>2716</v>
      </c>
      <c r="I420" s="111" t="s">
        <v>2390</v>
      </c>
      <c r="J420" s="111" t="s">
        <v>2391</v>
      </c>
      <c r="K420" s="102" t="s">
        <v>332</v>
      </c>
      <c r="L420" s="161" t="s">
        <v>483</v>
      </c>
      <c r="M420" s="161" t="s">
        <v>355</v>
      </c>
      <c r="N420" s="60" t="s">
        <v>263</v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117" s="8" customFormat="1" ht="29.25" customHeight="1">
      <c r="A421" s="181">
        <v>425</v>
      </c>
      <c r="B421" s="52" t="s">
        <v>579</v>
      </c>
      <c r="C421" s="71" t="s">
        <v>581</v>
      </c>
      <c r="D421" s="53"/>
      <c r="E421" s="98" t="s">
        <v>3938</v>
      </c>
      <c r="F421" s="160">
        <v>1</v>
      </c>
      <c r="G421" s="160">
        <v>1</v>
      </c>
      <c r="H421" s="111" t="s">
        <v>2717</v>
      </c>
      <c r="I421" s="111" t="s">
        <v>2390</v>
      </c>
      <c r="J421" s="111" t="s">
        <v>2392</v>
      </c>
      <c r="K421" s="102" t="s">
        <v>332</v>
      </c>
      <c r="L421" s="161" t="s">
        <v>484</v>
      </c>
      <c r="M421" s="161" t="s">
        <v>355</v>
      </c>
      <c r="N421" s="60" t="s">
        <v>263</v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117" s="8" customFormat="1" ht="29.25" customHeight="1">
      <c r="A422" s="181">
        <v>426</v>
      </c>
      <c r="B422" s="52" t="s">
        <v>579</v>
      </c>
      <c r="C422" s="71" t="s">
        <v>581</v>
      </c>
      <c r="D422" s="53"/>
      <c r="E422" s="98" t="s">
        <v>3938</v>
      </c>
      <c r="F422" s="160">
        <v>1</v>
      </c>
      <c r="G422" s="160">
        <v>2</v>
      </c>
      <c r="H422" s="111" t="s">
        <v>290</v>
      </c>
      <c r="I422" s="111" t="s">
        <v>30</v>
      </c>
      <c r="J422" s="111" t="s">
        <v>2393</v>
      </c>
      <c r="K422" s="102" t="s">
        <v>11</v>
      </c>
      <c r="L422" s="161" t="s">
        <v>485</v>
      </c>
      <c r="M422" s="161" t="s">
        <v>356</v>
      </c>
      <c r="N422" s="60" t="s">
        <v>357</v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117" s="8" customFormat="1" ht="29.25" customHeight="1">
      <c r="A423" s="181">
        <v>427</v>
      </c>
      <c r="B423" s="52" t="s">
        <v>579</v>
      </c>
      <c r="C423" s="71" t="s">
        <v>581</v>
      </c>
      <c r="D423" s="53"/>
      <c r="E423" s="98" t="s">
        <v>3938</v>
      </c>
      <c r="F423" s="160">
        <v>1</v>
      </c>
      <c r="G423" s="160">
        <v>2</v>
      </c>
      <c r="H423" s="111" t="s">
        <v>291</v>
      </c>
      <c r="I423" s="111" t="s">
        <v>45</v>
      </c>
      <c r="J423" s="111" t="s">
        <v>2394</v>
      </c>
      <c r="K423" s="102" t="s">
        <v>332</v>
      </c>
      <c r="L423" s="161" t="s">
        <v>358</v>
      </c>
      <c r="M423" s="161" t="s">
        <v>359</v>
      </c>
      <c r="N423" s="60" t="s">
        <v>65</v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117" s="8" customFormat="1" ht="29.25" customHeight="1">
      <c r="A424" s="181">
        <v>428</v>
      </c>
      <c r="B424" s="52" t="s">
        <v>579</v>
      </c>
      <c r="C424" s="71" t="s">
        <v>581</v>
      </c>
      <c r="D424" s="53"/>
      <c r="E424" s="98" t="s">
        <v>3938</v>
      </c>
      <c r="F424" s="160">
        <v>1</v>
      </c>
      <c r="G424" s="160">
        <v>0</v>
      </c>
      <c r="H424" s="111" t="s">
        <v>292</v>
      </c>
      <c r="I424" s="111" t="s">
        <v>293</v>
      </c>
      <c r="J424" s="111" t="s">
        <v>2396</v>
      </c>
      <c r="K424" s="102" t="s">
        <v>11</v>
      </c>
      <c r="L424" s="161" t="s">
        <v>360</v>
      </c>
      <c r="M424" s="161" t="s">
        <v>361</v>
      </c>
      <c r="N424" s="60" t="s">
        <v>362</v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117" s="8" customFormat="1" ht="29.25" customHeight="1">
      <c r="A425" s="181">
        <v>429</v>
      </c>
      <c r="B425" s="52" t="s">
        <v>579</v>
      </c>
      <c r="C425" s="71" t="s">
        <v>581</v>
      </c>
      <c r="D425" s="53"/>
      <c r="E425" s="98" t="s">
        <v>3938</v>
      </c>
      <c r="F425" s="160">
        <v>1</v>
      </c>
      <c r="G425" s="160">
        <v>1</v>
      </c>
      <c r="H425" s="111" t="s">
        <v>294</v>
      </c>
      <c r="I425" s="111" t="s">
        <v>293</v>
      </c>
      <c r="J425" s="111" t="s">
        <v>2395</v>
      </c>
      <c r="K425" s="102" t="s">
        <v>119</v>
      </c>
      <c r="L425" s="161" t="s">
        <v>363</v>
      </c>
      <c r="M425" s="161" t="s">
        <v>361</v>
      </c>
      <c r="N425" s="160" t="s">
        <v>362</v>
      </c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117" s="8" customFormat="1" ht="29.25" customHeight="1">
      <c r="A426" s="181">
        <v>430</v>
      </c>
      <c r="B426" s="52" t="s">
        <v>579</v>
      </c>
      <c r="C426" s="71" t="s">
        <v>581</v>
      </c>
      <c r="D426" s="53"/>
      <c r="E426" s="98" t="s">
        <v>3938</v>
      </c>
      <c r="F426" s="160">
        <v>1</v>
      </c>
      <c r="G426" s="160">
        <v>1</v>
      </c>
      <c r="H426" s="111" t="s">
        <v>295</v>
      </c>
      <c r="I426" s="111" t="s">
        <v>293</v>
      </c>
      <c r="J426" s="111" t="s">
        <v>2397</v>
      </c>
      <c r="K426" s="102" t="s">
        <v>11</v>
      </c>
      <c r="L426" s="161" t="s">
        <v>364</v>
      </c>
      <c r="M426" s="161" t="s">
        <v>361</v>
      </c>
      <c r="N426" s="60" t="s">
        <v>362</v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117" s="8" customFormat="1" ht="29.25" customHeight="1">
      <c r="A427" s="181">
        <v>431</v>
      </c>
      <c r="B427" s="52" t="s">
        <v>579</v>
      </c>
      <c r="C427" s="71" t="s">
        <v>581</v>
      </c>
      <c r="D427" s="53"/>
      <c r="E427" s="98" t="s">
        <v>3938</v>
      </c>
      <c r="F427" s="160">
        <v>1</v>
      </c>
      <c r="G427" s="160">
        <v>1</v>
      </c>
      <c r="H427" s="111" t="s">
        <v>296</v>
      </c>
      <c r="I427" s="111" t="s">
        <v>293</v>
      </c>
      <c r="J427" s="111" t="s">
        <v>2398</v>
      </c>
      <c r="K427" s="102" t="s">
        <v>11</v>
      </c>
      <c r="L427" s="161" t="s">
        <v>365</v>
      </c>
      <c r="M427" s="161" t="s">
        <v>361</v>
      </c>
      <c r="N427" s="160" t="s">
        <v>362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</row>
    <row r="428" spans="1:117" s="8" customFormat="1" ht="29.25" customHeight="1">
      <c r="A428" s="181">
        <v>432</v>
      </c>
      <c r="B428" s="52" t="s">
        <v>579</v>
      </c>
      <c r="C428" s="71" t="s">
        <v>581</v>
      </c>
      <c r="D428" s="53"/>
      <c r="E428" s="98" t="s">
        <v>3938</v>
      </c>
      <c r="F428" s="160">
        <v>1</v>
      </c>
      <c r="G428" s="160">
        <v>0</v>
      </c>
      <c r="H428" s="165" t="s">
        <v>2019</v>
      </c>
      <c r="I428" s="140" t="s">
        <v>2718</v>
      </c>
      <c r="J428" s="140" t="s">
        <v>2399</v>
      </c>
      <c r="K428" s="102" t="s">
        <v>11</v>
      </c>
      <c r="L428" s="161" t="s">
        <v>366</v>
      </c>
      <c r="M428" s="161" t="s">
        <v>366</v>
      </c>
      <c r="N428" s="160" t="s">
        <v>2719</v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</row>
    <row r="429" spans="1:117" s="8" customFormat="1" ht="29.25" customHeight="1">
      <c r="A429" s="181">
        <v>433</v>
      </c>
      <c r="B429" s="52" t="s">
        <v>579</v>
      </c>
      <c r="C429" s="71" t="s">
        <v>581</v>
      </c>
      <c r="D429" s="53"/>
      <c r="E429" s="98" t="s">
        <v>3938</v>
      </c>
      <c r="F429" s="160">
        <v>1</v>
      </c>
      <c r="G429" s="160">
        <v>1</v>
      </c>
      <c r="H429" s="165" t="s">
        <v>297</v>
      </c>
      <c r="I429" s="140" t="s">
        <v>2720</v>
      </c>
      <c r="J429" s="140" t="s">
        <v>2400</v>
      </c>
      <c r="K429" s="102" t="s">
        <v>119</v>
      </c>
      <c r="L429" s="161" t="s">
        <v>367</v>
      </c>
      <c r="M429" s="161" t="s">
        <v>368</v>
      </c>
      <c r="N429" s="60" t="s">
        <v>369</v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</row>
    <row r="430" spans="1:117" s="8" customFormat="1" ht="29.25" customHeight="1">
      <c r="A430" s="181">
        <v>434</v>
      </c>
      <c r="B430" s="52" t="s">
        <v>579</v>
      </c>
      <c r="C430" s="71" t="s">
        <v>581</v>
      </c>
      <c r="D430" s="53"/>
      <c r="E430" s="98" t="s">
        <v>3938</v>
      </c>
      <c r="F430" s="160">
        <v>1</v>
      </c>
      <c r="G430" s="160">
        <v>1</v>
      </c>
      <c r="H430" s="165" t="s">
        <v>2020</v>
      </c>
      <c r="I430" s="140" t="s">
        <v>276</v>
      </c>
      <c r="J430" s="140" t="s">
        <v>2401</v>
      </c>
      <c r="K430" s="102" t="s">
        <v>332</v>
      </c>
      <c r="L430" s="161" t="s">
        <v>370</v>
      </c>
      <c r="M430" s="161" t="s">
        <v>2021</v>
      </c>
      <c r="N430" s="60" t="s">
        <v>2022</v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</row>
    <row r="431" spans="1:117" s="8" customFormat="1" ht="29.25" customHeight="1">
      <c r="A431" s="181">
        <v>435</v>
      </c>
      <c r="B431" s="52" t="s">
        <v>579</v>
      </c>
      <c r="C431" s="71" t="s">
        <v>581</v>
      </c>
      <c r="D431" s="53"/>
      <c r="E431" s="98" t="s">
        <v>3938</v>
      </c>
      <c r="F431" s="160">
        <v>1</v>
      </c>
      <c r="G431" s="160">
        <v>1</v>
      </c>
      <c r="H431" s="165" t="s">
        <v>298</v>
      </c>
      <c r="I431" s="140" t="s">
        <v>2406</v>
      </c>
      <c r="J431" s="140" t="s">
        <v>2407</v>
      </c>
      <c r="K431" s="102" t="s">
        <v>11</v>
      </c>
      <c r="L431" s="161" t="s">
        <v>514</v>
      </c>
      <c r="M431" s="161" t="s">
        <v>486</v>
      </c>
      <c r="N431" s="60" t="s">
        <v>487</v>
      </c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</row>
    <row r="432" spans="1:117" s="8" customFormat="1" ht="29.25" customHeight="1">
      <c r="A432" s="181">
        <v>436</v>
      </c>
      <c r="B432" s="52" t="s">
        <v>579</v>
      </c>
      <c r="C432" s="71" t="s">
        <v>581</v>
      </c>
      <c r="D432" s="53"/>
      <c r="E432" s="98" t="s">
        <v>3938</v>
      </c>
      <c r="F432" s="160">
        <v>1</v>
      </c>
      <c r="G432" s="160">
        <v>1</v>
      </c>
      <c r="H432" s="165" t="s">
        <v>299</v>
      </c>
      <c r="I432" s="140" t="s">
        <v>2402</v>
      </c>
      <c r="J432" s="140" t="s">
        <v>371</v>
      </c>
      <c r="K432" s="102" t="s">
        <v>332</v>
      </c>
      <c r="L432" s="161" t="s">
        <v>488</v>
      </c>
      <c r="M432" s="161" t="s">
        <v>489</v>
      </c>
      <c r="N432" s="60" t="s">
        <v>490</v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</row>
    <row r="433" spans="1:117" s="8" customFormat="1" ht="29.25" customHeight="1">
      <c r="A433" s="181">
        <v>437</v>
      </c>
      <c r="B433" s="52" t="s">
        <v>579</v>
      </c>
      <c r="C433" s="71" t="s">
        <v>581</v>
      </c>
      <c r="D433" s="53"/>
      <c r="E433" s="98" t="s">
        <v>3938</v>
      </c>
      <c r="F433" s="160">
        <v>0</v>
      </c>
      <c r="G433" s="160">
        <v>1</v>
      </c>
      <c r="H433" s="165" t="s">
        <v>2721</v>
      </c>
      <c r="I433" s="140" t="s">
        <v>2023</v>
      </c>
      <c r="J433" s="140" t="s">
        <v>2403</v>
      </c>
      <c r="K433" s="102" t="s">
        <v>372</v>
      </c>
      <c r="L433" s="161" t="s">
        <v>373</v>
      </c>
      <c r="M433" s="161" t="s">
        <v>374</v>
      </c>
      <c r="N433" s="160" t="s">
        <v>375</v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</row>
    <row r="434" spans="1:117" s="8" customFormat="1" ht="29.25" customHeight="1">
      <c r="A434" s="181">
        <v>438</v>
      </c>
      <c r="B434" s="52" t="s">
        <v>579</v>
      </c>
      <c r="C434" s="71" t="s">
        <v>581</v>
      </c>
      <c r="D434" s="53"/>
      <c r="E434" s="98" t="s">
        <v>3938</v>
      </c>
      <c r="F434" s="160">
        <v>1</v>
      </c>
      <c r="G434" s="160">
        <v>1</v>
      </c>
      <c r="H434" s="165" t="s">
        <v>300</v>
      </c>
      <c r="I434" s="140" t="s">
        <v>2404</v>
      </c>
      <c r="J434" s="140" t="s">
        <v>2405</v>
      </c>
      <c r="K434" s="102" t="s">
        <v>332</v>
      </c>
      <c r="L434" s="161" t="s">
        <v>2024</v>
      </c>
      <c r="M434" s="161" t="s">
        <v>1830</v>
      </c>
      <c r="N434" s="6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</row>
    <row r="435" spans="1:117" s="8" customFormat="1" ht="29.25" customHeight="1">
      <c r="A435" s="181">
        <v>439</v>
      </c>
      <c r="B435" s="52" t="s">
        <v>579</v>
      </c>
      <c r="C435" s="71" t="s">
        <v>581</v>
      </c>
      <c r="D435" s="53"/>
      <c r="E435" s="98" t="s">
        <v>3938</v>
      </c>
      <c r="F435" s="160">
        <v>1</v>
      </c>
      <c r="G435" s="160">
        <v>1</v>
      </c>
      <c r="H435" s="165" t="s">
        <v>301</v>
      </c>
      <c r="I435" s="140" t="s">
        <v>302</v>
      </c>
      <c r="J435" s="140" t="s">
        <v>2408</v>
      </c>
      <c r="K435" s="102" t="s">
        <v>11</v>
      </c>
      <c r="L435" s="161" t="s">
        <v>2025</v>
      </c>
      <c r="M435" s="161" t="s">
        <v>2722</v>
      </c>
      <c r="N435" s="60" t="s">
        <v>2026</v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</row>
    <row r="436" spans="1:117" s="8" customFormat="1" ht="29.25" customHeight="1">
      <c r="A436" s="181">
        <v>440</v>
      </c>
      <c r="B436" s="52" t="s">
        <v>579</v>
      </c>
      <c r="C436" s="71" t="s">
        <v>581</v>
      </c>
      <c r="D436" s="53"/>
      <c r="E436" s="98" t="s">
        <v>3938</v>
      </c>
      <c r="F436" s="160">
        <v>1</v>
      </c>
      <c r="G436" s="160">
        <v>1</v>
      </c>
      <c r="H436" s="165" t="s">
        <v>303</v>
      </c>
      <c r="I436" s="140" t="s">
        <v>293</v>
      </c>
      <c r="J436" s="140" t="s">
        <v>2409</v>
      </c>
      <c r="K436" s="102" t="s">
        <v>118</v>
      </c>
      <c r="L436" s="161" t="s">
        <v>376</v>
      </c>
      <c r="M436" s="161" t="s">
        <v>361</v>
      </c>
      <c r="N436" s="160" t="s">
        <v>362</v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</row>
    <row r="437" spans="1:117" s="8" customFormat="1" ht="29.25" customHeight="1">
      <c r="A437" s="181">
        <v>441</v>
      </c>
      <c r="B437" s="52" t="s">
        <v>579</v>
      </c>
      <c r="C437" s="71" t="s">
        <v>581</v>
      </c>
      <c r="D437" s="53"/>
      <c r="E437" s="98" t="s">
        <v>3938</v>
      </c>
      <c r="F437" s="160">
        <v>0</v>
      </c>
      <c r="G437" s="160">
        <v>1</v>
      </c>
      <c r="H437" s="165" t="s">
        <v>3943</v>
      </c>
      <c r="I437" s="140" t="s">
        <v>304</v>
      </c>
      <c r="J437" s="140" t="s">
        <v>2365</v>
      </c>
      <c r="K437" s="102" t="s">
        <v>11</v>
      </c>
      <c r="L437" s="161" t="s">
        <v>377</v>
      </c>
      <c r="M437" s="161" t="s">
        <v>304</v>
      </c>
      <c r="N437" s="60" t="s">
        <v>2707</v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</row>
    <row r="438" spans="1:117" s="8" customFormat="1" ht="29.25" customHeight="1">
      <c r="A438" s="181">
        <v>442</v>
      </c>
      <c r="B438" s="52" t="s">
        <v>579</v>
      </c>
      <c r="C438" s="71" t="s">
        <v>581</v>
      </c>
      <c r="D438" s="53"/>
      <c r="E438" s="98" t="s">
        <v>3938</v>
      </c>
      <c r="F438" s="160">
        <v>0</v>
      </c>
      <c r="G438" s="160">
        <v>1</v>
      </c>
      <c r="H438" s="165" t="s">
        <v>2723</v>
      </c>
      <c r="I438" s="140" t="s">
        <v>305</v>
      </c>
      <c r="J438" s="140" t="s">
        <v>2410</v>
      </c>
      <c r="K438" s="102" t="s">
        <v>378</v>
      </c>
      <c r="L438" s="161" t="s">
        <v>379</v>
      </c>
      <c r="M438" s="161" t="s">
        <v>107</v>
      </c>
      <c r="N438" s="160" t="s">
        <v>380</v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</row>
    <row r="439" spans="1:117" s="8" customFormat="1" ht="29.25" customHeight="1">
      <c r="A439" s="181">
        <v>444</v>
      </c>
      <c r="B439" s="52" t="s">
        <v>579</v>
      </c>
      <c r="C439" s="71" t="s">
        <v>581</v>
      </c>
      <c r="D439" s="53"/>
      <c r="E439" s="98" t="s">
        <v>3938</v>
      </c>
      <c r="F439" s="160">
        <v>1</v>
      </c>
      <c r="G439" s="160">
        <v>1</v>
      </c>
      <c r="H439" s="165" t="s">
        <v>492</v>
      </c>
      <c r="I439" s="140" t="s">
        <v>493</v>
      </c>
      <c r="J439" s="140" t="s">
        <v>2412</v>
      </c>
      <c r="K439" s="102" t="s">
        <v>11</v>
      </c>
      <c r="L439" s="161" t="s">
        <v>2027</v>
      </c>
      <c r="M439" s="161" t="s">
        <v>382</v>
      </c>
      <c r="N439" s="160" t="s">
        <v>383</v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</row>
    <row r="440" spans="1:117" s="8" customFormat="1" ht="29.25" customHeight="1">
      <c r="A440" s="181">
        <v>445</v>
      </c>
      <c r="B440" s="52" t="s">
        <v>579</v>
      </c>
      <c r="C440" s="71" t="s">
        <v>581</v>
      </c>
      <c r="D440" s="53"/>
      <c r="E440" s="98" t="s">
        <v>3938</v>
      </c>
      <c r="F440" s="160">
        <v>0</v>
      </c>
      <c r="G440" s="160">
        <v>1</v>
      </c>
      <c r="H440" s="165" t="s">
        <v>2725</v>
      </c>
      <c r="I440" s="140" t="s">
        <v>308</v>
      </c>
      <c r="J440" s="140" t="s">
        <v>384</v>
      </c>
      <c r="K440" s="102" t="s">
        <v>378</v>
      </c>
      <c r="L440" s="161" t="s">
        <v>2028</v>
      </c>
      <c r="M440" s="161" t="s">
        <v>110</v>
      </c>
      <c r="N440" s="60" t="s">
        <v>2726</v>
      </c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</row>
    <row r="441" spans="1:117" s="8" customFormat="1" ht="29.25" customHeight="1">
      <c r="A441" s="181">
        <v>446</v>
      </c>
      <c r="B441" s="52" t="s">
        <v>579</v>
      </c>
      <c r="C441" s="71" t="s">
        <v>581</v>
      </c>
      <c r="D441" s="53"/>
      <c r="E441" s="98" t="s">
        <v>3938</v>
      </c>
      <c r="F441" s="160">
        <v>0</v>
      </c>
      <c r="G441" s="160">
        <v>1</v>
      </c>
      <c r="H441" s="165" t="s">
        <v>2727</v>
      </c>
      <c r="I441" s="140" t="s">
        <v>2728</v>
      </c>
      <c r="J441" s="140" t="s">
        <v>2413</v>
      </c>
      <c r="K441" s="102" t="s">
        <v>1905</v>
      </c>
      <c r="L441" s="161" t="s">
        <v>385</v>
      </c>
      <c r="M441" s="161" t="s">
        <v>2029</v>
      </c>
      <c r="N441" s="60" t="s">
        <v>2030</v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</row>
    <row r="442" spans="1:117" s="8" customFormat="1" ht="29.25" customHeight="1">
      <c r="A442" s="181">
        <v>447</v>
      </c>
      <c r="B442" s="52" t="s">
        <v>579</v>
      </c>
      <c r="C442" s="71" t="s">
        <v>581</v>
      </c>
      <c r="D442" s="53"/>
      <c r="E442" s="98" t="s">
        <v>3938</v>
      </c>
      <c r="F442" s="160">
        <v>1</v>
      </c>
      <c r="G442" s="160">
        <v>1</v>
      </c>
      <c r="H442" s="165" t="s">
        <v>309</v>
      </c>
      <c r="I442" s="140" t="s">
        <v>310</v>
      </c>
      <c r="J442" s="140" t="s">
        <v>2414</v>
      </c>
      <c r="K442" s="102" t="s">
        <v>11</v>
      </c>
      <c r="L442" s="161" t="s">
        <v>2730</v>
      </c>
      <c r="M442" s="161" t="s">
        <v>2729</v>
      </c>
      <c r="N442" s="160" t="s">
        <v>386</v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</row>
    <row r="443" spans="1:117" s="8" customFormat="1" ht="29.25" customHeight="1">
      <c r="A443" s="181">
        <v>448</v>
      </c>
      <c r="B443" s="52" t="s">
        <v>579</v>
      </c>
      <c r="C443" s="71" t="s">
        <v>581</v>
      </c>
      <c r="D443" s="53"/>
      <c r="E443" s="98" t="s">
        <v>3938</v>
      </c>
      <c r="F443" s="160">
        <v>2</v>
      </c>
      <c r="G443" s="160">
        <v>2</v>
      </c>
      <c r="H443" s="165" t="s">
        <v>311</v>
      </c>
      <c r="I443" s="140" t="s">
        <v>312</v>
      </c>
      <c r="J443" s="140" t="s">
        <v>2415</v>
      </c>
      <c r="K443" s="102" t="s">
        <v>33</v>
      </c>
      <c r="L443" s="161" t="s">
        <v>2731</v>
      </c>
      <c r="M443" s="161" t="s">
        <v>2729</v>
      </c>
      <c r="N443" s="160" t="s">
        <v>386</v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</row>
    <row r="444" spans="1:117" s="8" customFormat="1" ht="29.25" customHeight="1">
      <c r="A444" s="181">
        <v>449</v>
      </c>
      <c r="B444" s="52" t="s">
        <v>579</v>
      </c>
      <c r="C444" s="71" t="s">
        <v>581</v>
      </c>
      <c r="D444" s="53"/>
      <c r="E444" s="98" t="s">
        <v>3938</v>
      </c>
      <c r="F444" s="160">
        <v>1</v>
      </c>
      <c r="G444" s="160">
        <v>1</v>
      </c>
      <c r="H444" s="165" t="s">
        <v>313</v>
      </c>
      <c r="I444" s="140" t="s">
        <v>314</v>
      </c>
      <c r="J444" s="140" t="s">
        <v>2416</v>
      </c>
      <c r="K444" s="102" t="s">
        <v>11</v>
      </c>
      <c r="L444" s="161" t="s">
        <v>2732</v>
      </c>
      <c r="M444" s="161" t="s">
        <v>2729</v>
      </c>
      <c r="N444" s="160" t="s">
        <v>386</v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</row>
    <row r="445" spans="1:117" s="8" customFormat="1" ht="29.25" customHeight="1">
      <c r="A445" s="181">
        <v>450</v>
      </c>
      <c r="B445" s="52" t="s">
        <v>579</v>
      </c>
      <c r="C445" s="71" t="s">
        <v>581</v>
      </c>
      <c r="D445" s="53"/>
      <c r="E445" s="98" t="s">
        <v>3938</v>
      </c>
      <c r="F445" s="160">
        <v>1</v>
      </c>
      <c r="G445" s="160">
        <v>1</v>
      </c>
      <c r="H445" s="165" t="s">
        <v>315</v>
      </c>
      <c r="I445" s="140" t="s">
        <v>2733</v>
      </c>
      <c r="J445" s="140" t="s">
        <v>2417</v>
      </c>
      <c r="K445" s="102" t="s">
        <v>119</v>
      </c>
      <c r="L445" s="161" t="s">
        <v>387</v>
      </c>
      <c r="M445" s="161" t="s">
        <v>2031</v>
      </c>
      <c r="N445" s="160" t="s">
        <v>388</v>
      </c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</row>
    <row r="446" spans="1:117" s="8" customFormat="1" ht="29.25" customHeight="1">
      <c r="A446" s="181">
        <v>451</v>
      </c>
      <c r="B446" s="52" t="s">
        <v>579</v>
      </c>
      <c r="C446" s="71" t="s">
        <v>581</v>
      </c>
      <c r="D446" s="53"/>
      <c r="E446" s="98" t="s">
        <v>3938</v>
      </c>
      <c r="F446" s="160">
        <v>1</v>
      </c>
      <c r="G446" s="160">
        <v>1</v>
      </c>
      <c r="H446" s="165" t="s">
        <v>317</v>
      </c>
      <c r="I446" s="140" t="s">
        <v>316</v>
      </c>
      <c r="J446" s="140" t="s">
        <v>2418</v>
      </c>
      <c r="K446" s="102" t="s">
        <v>33</v>
      </c>
      <c r="L446" s="161" t="s">
        <v>389</v>
      </c>
      <c r="M446" s="161" t="s">
        <v>2032</v>
      </c>
      <c r="N446" s="60" t="s">
        <v>2033</v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</row>
    <row r="447" spans="1:117" s="8" customFormat="1" ht="29.25" customHeight="1">
      <c r="A447" s="181">
        <v>452</v>
      </c>
      <c r="B447" s="52" t="s">
        <v>579</v>
      </c>
      <c r="C447" s="59" t="s">
        <v>3944</v>
      </c>
      <c r="D447" s="59"/>
      <c r="E447" s="98" t="s">
        <v>3938</v>
      </c>
      <c r="F447" s="59">
        <v>1</v>
      </c>
      <c r="G447" s="59">
        <v>0</v>
      </c>
      <c r="H447" s="100" t="s">
        <v>319</v>
      </c>
      <c r="I447" s="111" t="s">
        <v>320</v>
      </c>
      <c r="J447" s="100" t="s">
        <v>494</v>
      </c>
      <c r="K447" s="102" t="s">
        <v>28</v>
      </c>
      <c r="L447" s="63" t="s">
        <v>391</v>
      </c>
      <c r="M447" s="103" t="s">
        <v>392</v>
      </c>
      <c r="N447" s="69" t="s">
        <v>393</v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</row>
    <row r="448" spans="1:117" s="8" customFormat="1" ht="29.25" customHeight="1">
      <c r="A448" s="181">
        <v>453</v>
      </c>
      <c r="B448" s="52" t="s">
        <v>579</v>
      </c>
      <c r="C448" s="59" t="s">
        <v>3944</v>
      </c>
      <c r="D448" s="59"/>
      <c r="E448" s="98" t="s">
        <v>3938</v>
      </c>
      <c r="F448" s="59">
        <v>1</v>
      </c>
      <c r="G448" s="59">
        <v>0</v>
      </c>
      <c r="H448" s="166" t="s">
        <v>321</v>
      </c>
      <c r="I448" s="166" t="s">
        <v>1983</v>
      </c>
      <c r="J448" s="166" t="s">
        <v>394</v>
      </c>
      <c r="K448" s="102" t="s">
        <v>1089</v>
      </c>
      <c r="L448" s="161" t="s">
        <v>1984</v>
      </c>
      <c r="M448" s="161" t="s">
        <v>322</v>
      </c>
      <c r="N448" s="69" t="s">
        <v>395</v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</row>
    <row r="449" spans="1:117" s="8" customFormat="1" ht="29.25" customHeight="1">
      <c r="A449" s="181">
        <v>454</v>
      </c>
      <c r="B449" s="52" t="s">
        <v>579</v>
      </c>
      <c r="C449" s="59" t="s">
        <v>3944</v>
      </c>
      <c r="D449" s="65"/>
      <c r="E449" s="98" t="s">
        <v>3938</v>
      </c>
      <c r="F449" s="65">
        <v>1</v>
      </c>
      <c r="G449" s="65">
        <v>0</v>
      </c>
      <c r="H449" s="93" t="s">
        <v>2524</v>
      </c>
      <c r="I449" s="111" t="s">
        <v>320</v>
      </c>
      <c r="J449" s="93" t="s">
        <v>2525</v>
      </c>
      <c r="K449" s="65" t="s">
        <v>332</v>
      </c>
      <c r="L449" s="65" t="s">
        <v>391</v>
      </c>
      <c r="M449" s="59" t="s">
        <v>2535</v>
      </c>
      <c r="N449" s="93" t="s">
        <v>2169</v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</row>
    <row r="450" spans="1:117" s="8" customFormat="1" ht="29.25" customHeight="1">
      <c r="A450" s="181">
        <v>455</v>
      </c>
      <c r="B450" s="52" t="s">
        <v>579</v>
      </c>
      <c r="C450" s="59" t="s">
        <v>3944</v>
      </c>
      <c r="D450" s="59"/>
      <c r="E450" s="98" t="s">
        <v>3938</v>
      </c>
      <c r="F450" s="59">
        <v>1</v>
      </c>
      <c r="G450" s="59">
        <v>0</v>
      </c>
      <c r="H450" s="91" t="s">
        <v>1980</v>
      </c>
      <c r="I450" s="91" t="s">
        <v>30</v>
      </c>
      <c r="J450" s="91" t="s">
        <v>2359</v>
      </c>
      <c r="K450" s="130" t="s">
        <v>117</v>
      </c>
      <c r="L450" s="130" t="s">
        <v>403</v>
      </c>
      <c r="M450" s="130" t="s">
        <v>1985</v>
      </c>
      <c r="N450" s="69" t="s">
        <v>563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</row>
    <row r="451" spans="1:117" s="8" customFormat="1" ht="29.25" customHeight="1">
      <c r="A451" s="181">
        <v>456</v>
      </c>
      <c r="B451" s="52" t="s">
        <v>579</v>
      </c>
      <c r="C451" s="59" t="s">
        <v>3944</v>
      </c>
      <c r="D451" s="59"/>
      <c r="E451" s="98" t="s">
        <v>3938</v>
      </c>
      <c r="F451" s="59">
        <v>1</v>
      </c>
      <c r="G451" s="59">
        <v>0</v>
      </c>
      <c r="H451" s="91" t="s">
        <v>324</v>
      </c>
      <c r="I451" s="91" t="s">
        <v>30</v>
      </c>
      <c r="J451" s="91" t="s">
        <v>2360</v>
      </c>
      <c r="K451" s="130" t="s">
        <v>11</v>
      </c>
      <c r="L451" s="130" t="s">
        <v>405</v>
      </c>
      <c r="M451" s="130" t="s">
        <v>404</v>
      </c>
      <c r="N451" s="69" t="s">
        <v>1986</v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</row>
    <row r="452" spans="1:117" s="8" customFormat="1" ht="29.25" customHeight="1">
      <c r="A452" s="181">
        <v>457</v>
      </c>
      <c r="B452" s="52" t="s">
        <v>579</v>
      </c>
      <c r="C452" s="59" t="s">
        <v>3944</v>
      </c>
      <c r="D452" s="59"/>
      <c r="E452" s="98" t="s">
        <v>3938</v>
      </c>
      <c r="F452" s="59">
        <v>1</v>
      </c>
      <c r="G452" s="59">
        <v>0</v>
      </c>
      <c r="H452" s="91" t="s">
        <v>1961</v>
      </c>
      <c r="I452" s="91" t="s">
        <v>30</v>
      </c>
      <c r="J452" s="91" t="s">
        <v>2361</v>
      </c>
      <c r="K452" s="130" t="s">
        <v>332</v>
      </c>
      <c r="L452" s="130" t="s">
        <v>1987</v>
      </c>
      <c r="M452" s="130" t="s">
        <v>1988</v>
      </c>
      <c r="N452" s="69" t="s">
        <v>563</v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</row>
    <row r="453" spans="1:117" s="8" customFormat="1" ht="29.25" customHeight="1">
      <c r="A453" s="181">
        <v>458</v>
      </c>
      <c r="B453" s="52" t="s">
        <v>579</v>
      </c>
      <c r="C453" s="59" t="s">
        <v>3944</v>
      </c>
      <c r="D453" s="59"/>
      <c r="E453" s="98" t="s">
        <v>3938</v>
      </c>
      <c r="F453" s="59">
        <v>1</v>
      </c>
      <c r="G453" s="59">
        <v>0</v>
      </c>
      <c r="H453" s="91" t="s">
        <v>1981</v>
      </c>
      <c r="I453" s="91" t="s">
        <v>30</v>
      </c>
      <c r="J453" s="91" t="s">
        <v>2538</v>
      </c>
      <c r="K453" s="94" t="s">
        <v>1934</v>
      </c>
      <c r="L453" s="130"/>
      <c r="M453" s="130" t="s">
        <v>404</v>
      </c>
      <c r="N453" s="69" t="s">
        <v>1986</v>
      </c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</row>
    <row r="454" spans="1:117" s="8" customFormat="1" ht="29.25" customHeight="1">
      <c r="A454" s="181">
        <v>459</v>
      </c>
      <c r="B454" s="52" t="s">
        <v>579</v>
      </c>
      <c r="C454" s="59" t="s">
        <v>3944</v>
      </c>
      <c r="D454" s="65"/>
      <c r="E454" s="98" t="s">
        <v>3938</v>
      </c>
      <c r="F454" s="65">
        <v>1</v>
      </c>
      <c r="G454" s="65">
        <v>0</v>
      </c>
      <c r="H454" s="93" t="s">
        <v>2526</v>
      </c>
      <c r="I454" s="91" t="s">
        <v>30</v>
      </c>
      <c r="J454" s="93" t="s">
        <v>2537</v>
      </c>
      <c r="K454" s="65" t="s">
        <v>332</v>
      </c>
      <c r="L454" s="65"/>
      <c r="M454" s="59" t="s">
        <v>2536</v>
      </c>
      <c r="N454" s="93" t="s">
        <v>563</v>
      </c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</row>
    <row r="455" spans="1:117" s="8" customFormat="1" ht="29.25" customHeight="1">
      <c r="A455" s="181">
        <v>460</v>
      </c>
      <c r="B455" s="52" t="s">
        <v>579</v>
      </c>
      <c r="C455" s="59" t="s">
        <v>3944</v>
      </c>
      <c r="D455" s="59"/>
      <c r="E455" s="98" t="s">
        <v>3938</v>
      </c>
      <c r="F455" s="59">
        <v>1</v>
      </c>
      <c r="G455" s="59">
        <v>0</v>
      </c>
      <c r="H455" s="100" t="s">
        <v>549</v>
      </c>
      <c r="I455" s="111" t="s">
        <v>320</v>
      </c>
      <c r="J455" s="100" t="s">
        <v>2362</v>
      </c>
      <c r="K455" s="102" t="s">
        <v>550</v>
      </c>
      <c r="L455" s="161" t="s">
        <v>391</v>
      </c>
      <c r="M455" s="161" t="s">
        <v>392</v>
      </c>
      <c r="N455" s="69" t="s">
        <v>393</v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</row>
    <row r="456" spans="1:117" s="8" customFormat="1" ht="29.25" customHeight="1">
      <c r="A456" s="181">
        <v>461</v>
      </c>
      <c r="B456" s="52" t="s">
        <v>579</v>
      </c>
      <c r="C456" s="59" t="s">
        <v>3944</v>
      </c>
      <c r="D456" s="65"/>
      <c r="E456" s="98" t="s">
        <v>3938</v>
      </c>
      <c r="F456" s="65">
        <v>1</v>
      </c>
      <c r="G456" s="65">
        <v>0</v>
      </c>
      <c r="H456" s="58" t="s">
        <v>2533</v>
      </c>
      <c r="I456" s="111" t="s">
        <v>320</v>
      </c>
      <c r="J456" s="58" t="s">
        <v>2534</v>
      </c>
      <c r="K456" s="65" t="s">
        <v>372</v>
      </c>
      <c r="L456" s="65" t="s">
        <v>391</v>
      </c>
      <c r="M456" s="59" t="s">
        <v>2535</v>
      </c>
      <c r="N456" s="93" t="s">
        <v>2169</v>
      </c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</row>
    <row r="457" spans="1:117" s="8" customFormat="1" ht="29.25" customHeight="1">
      <c r="A457" s="181">
        <v>462</v>
      </c>
      <c r="B457" s="52" t="s">
        <v>579</v>
      </c>
      <c r="C457" s="59" t="s">
        <v>3944</v>
      </c>
      <c r="D457" s="65"/>
      <c r="E457" s="98" t="s">
        <v>3938</v>
      </c>
      <c r="F457" s="65">
        <v>1</v>
      </c>
      <c r="G457" s="65">
        <v>0</v>
      </c>
      <c r="H457" s="58" t="s">
        <v>3964</v>
      </c>
      <c r="I457" s="111" t="s">
        <v>320</v>
      </c>
      <c r="J457" s="58" t="s">
        <v>3965</v>
      </c>
      <c r="K457" s="65" t="s">
        <v>587</v>
      </c>
      <c r="L457" s="65"/>
      <c r="M457" s="59" t="s">
        <v>392</v>
      </c>
      <c r="N457" s="183" t="s">
        <v>393</v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</row>
    <row r="458" spans="1:117" s="8" customFormat="1" ht="29.25" customHeight="1">
      <c r="A458" s="181">
        <v>463</v>
      </c>
      <c r="B458" s="52" t="s">
        <v>579</v>
      </c>
      <c r="C458" s="59" t="s">
        <v>3944</v>
      </c>
      <c r="D458" s="59"/>
      <c r="E458" s="98" t="s">
        <v>3938</v>
      </c>
      <c r="F458" s="59">
        <v>1</v>
      </c>
      <c r="G458" s="59">
        <v>0</v>
      </c>
      <c r="H458" s="100" t="s">
        <v>325</v>
      </c>
      <c r="I458" s="111" t="s">
        <v>305</v>
      </c>
      <c r="J458" s="100" t="s">
        <v>2363</v>
      </c>
      <c r="K458" s="97" t="s">
        <v>623</v>
      </c>
      <c r="L458" s="161" t="s">
        <v>406</v>
      </c>
      <c r="M458" s="161" t="s">
        <v>107</v>
      </c>
      <c r="N458" s="69" t="s">
        <v>380</v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</row>
    <row r="459" spans="1:117" s="8" customFormat="1" ht="29.25" customHeight="1">
      <c r="A459" s="181">
        <v>464</v>
      </c>
      <c r="B459" s="52" t="s">
        <v>579</v>
      </c>
      <c r="C459" s="59" t="s">
        <v>3944</v>
      </c>
      <c r="D459" s="59"/>
      <c r="E459" s="98" t="s">
        <v>3938</v>
      </c>
      <c r="F459" s="59">
        <v>1</v>
      </c>
      <c r="G459" s="59">
        <v>0</v>
      </c>
      <c r="H459" s="100" t="s">
        <v>2168</v>
      </c>
      <c r="I459" s="111" t="s">
        <v>320</v>
      </c>
      <c r="J459" s="100" t="s">
        <v>2364</v>
      </c>
      <c r="K459" s="130" t="s">
        <v>332</v>
      </c>
      <c r="L459" s="161" t="s">
        <v>2158</v>
      </c>
      <c r="M459" s="103" t="s">
        <v>2540</v>
      </c>
      <c r="N459" s="69" t="s">
        <v>2169</v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</row>
    <row r="460" spans="1:117" s="8" customFormat="1" ht="29.25" customHeight="1">
      <c r="A460" s="181">
        <v>465</v>
      </c>
      <c r="B460" s="52" t="s">
        <v>579</v>
      </c>
      <c r="C460" s="59" t="s">
        <v>3944</v>
      </c>
      <c r="D460" s="59"/>
      <c r="E460" s="98" t="s">
        <v>3938</v>
      </c>
      <c r="F460" s="59">
        <v>1</v>
      </c>
      <c r="G460" s="59">
        <v>0</v>
      </c>
      <c r="H460" s="166" t="s">
        <v>323</v>
      </c>
      <c r="I460" s="166" t="s">
        <v>1945</v>
      </c>
      <c r="J460" s="166" t="s">
        <v>398</v>
      </c>
      <c r="K460" s="102" t="s">
        <v>1089</v>
      </c>
      <c r="L460" s="160" t="s">
        <v>399</v>
      </c>
      <c r="M460" s="160" t="s">
        <v>400</v>
      </c>
      <c r="N460" s="69" t="s">
        <v>401</v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</row>
    <row r="461" spans="1:117" s="8" customFormat="1" ht="29.25" customHeight="1">
      <c r="A461" s="181">
        <v>466</v>
      </c>
      <c r="B461" s="52" t="s">
        <v>579</v>
      </c>
      <c r="C461" s="59" t="s">
        <v>3944</v>
      </c>
      <c r="D461" s="59"/>
      <c r="E461" s="98" t="s">
        <v>3938</v>
      </c>
      <c r="F461" s="59">
        <v>1</v>
      </c>
      <c r="G461" s="59">
        <v>0</v>
      </c>
      <c r="H461" s="166" t="s">
        <v>2156</v>
      </c>
      <c r="I461" s="111" t="s">
        <v>320</v>
      </c>
      <c r="J461" s="166" t="s">
        <v>2143</v>
      </c>
      <c r="K461" s="102" t="s">
        <v>2142</v>
      </c>
      <c r="L461" s="161" t="s">
        <v>391</v>
      </c>
      <c r="M461" s="161" t="s">
        <v>392</v>
      </c>
      <c r="N461" s="69" t="s">
        <v>393</v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</row>
    <row r="462" spans="1:117" s="8" customFormat="1" ht="29.25" customHeight="1">
      <c r="A462" s="181">
        <v>467</v>
      </c>
      <c r="B462" s="52" t="s">
        <v>579</v>
      </c>
      <c r="C462" s="59" t="s">
        <v>3944</v>
      </c>
      <c r="D462" s="59"/>
      <c r="E462" s="98" t="s">
        <v>3938</v>
      </c>
      <c r="F462" s="59">
        <v>1</v>
      </c>
      <c r="G462" s="59">
        <v>0</v>
      </c>
      <c r="H462" s="100" t="s">
        <v>326</v>
      </c>
      <c r="I462" s="111" t="s">
        <v>320</v>
      </c>
      <c r="J462" s="100" t="s">
        <v>410</v>
      </c>
      <c r="K462" s="102" t="s">
        <v>96</v>
      </c>
      <c r="L462" s="161" t="s">
        <v>391</v>
      </c>
      <c r="M462" s="161" t="s">
        <v>392</v>
      </c>
      <c r="N462" s="69" t="s">
        <v>393</v>
      </c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</row>
    <row r="463" spans="1:117" s="8" customFormat="1" ht="29.25" customHeight="1">
      <c r="A463" s="181">
        <v>468</v>
      </c>
      <c r="B463" s="52" t="s">
        <v>579</v>
      </c>
      <c r="C463" s="59" t="s">
        <v>3944</v>
      </c>
      <c r="D463" s="59"/>
      <c r="E463" s="98" t="s">
        <v>3938</v>
      </c>
      <c r="F463" s="59">
        <v>1</v>
      </c>
      <c r="G463" s="59">
        <v>0</v>
      </c>
      <c r="H463" s="165" t="s">
        <v>1982</v>
      </c>
      <c r="I463" s="140" t="s">
        <v>318</v>
      </c>
      <c r="J463" s="140" t="s">
        <v>1989</v>
      </c>
      <c r="K463" s="102" t="s">
        <v>407</v>
      </c>
      <c r="L463" s="161" t="s">
        <v>1990</v>
      </c>
      <c r="M463" s="161" t="s">
        <v>2541</v>
      </c>
      <c r="N463" s="69" t="s">
        <v>390</v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</row>
    <row r="464" spans="1:117" s="8" customFormat="1" ht="29.25" customHeight="1">
      <c r="A464" s="181">
        <v>469</v>
      </c>
      <c r="B464" s="52" t="s">
        <v>579</v>
      </c>
      <c r="C464" s="59" t="s">
        <v>3944</v>
      </c>
      <c r="D464" s="59"/>
      <c r="E464" s="98" t="s">
        <v>3938</v>
      </c>
      <c r="F464" s="59">
        <v>1</v>
      </c>
      <c r="G464" s="59">
        <v>0</v>
      </c>
      <c r="H464" s="100" t="s">
        <v>327</v>
      </c>
      <c r="I464" s="111" t="s">
        <v>328</v>
      </c>
      <c r="J464" s="100" t="s">
        <v>411</v>
      </c>
      <c r="K464" s="102" t="s">
        <v>412</v>
      </c>
      <c r="L464" s="161" t="s">
        <v>413</v>
      </c>
      <c r="M464" s="161" t="s">
        <v>414</v>
      </c>
      <c r="N464" s="69" t="s">
        <v>415</v>
      </c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</row>
    <row r="465" spans="1:117" s="8" customFormat="1" ht="29.25" customHeight="1">
      <c r="A465" s="181">
        <v>470</v>
      </c>
      <c r="B465" s="52" t="s">
        <v>579</v>
      </c>
      <c r="C465" s="59" t="s">
        <v>3944</v>
      </c>
      <c r="D465" s="59"/>
      <c r="E465" s="98" t="s">
        <v>3938</v>
      </c>
      <c r="F465" s="59">
        <v>1</v>
      </c>
      <c r="G465" s="59">
        <v>0</v>
      </c>
      <c r="H465" s="166"/>
      <c r="I465" s="166" t="s">
        <v>1983</v>
      </c>
      <c r="J465" s="166" t="s">
        <v>396</v>
      </c>
      <c r="K465" s="160" t="s">
        <v>397</v>
      </c>
      <c r="L465" s="160" t="s">
        <v>495</v>
      </c>
      <c r="M465" s="160" t="s">
        <v>322</v>
      </c>
      <c r="N465" s="69" t="s">
        <v>395</v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</row>
    <row r="466" spans="1:117" s="8" customFormat="1" ht="29.25" customHeight="1">
      <c r="A466" s="181">
        <v>471</v>
      </c>
      <c r="B466" s="52" t="s">
        <v>571</v>
      </c>
      <c r="C466" s="71" t="s">
        <v>602</v>
      </c>
      <c r="D466" s="71"/>
      <c r="E466" s="98" t="s">
        <v>3938</v>
      </c>
      <c r="F466" s="59">
        <v>0</v>
      </c>
      <c r="G466" s="59">
        <v>1</v>
      </c>
      <c r="H466" s="166" t="s">
        <v>4054</v>
      </c>
      <c r="I466" s="166" t="s">
        <v>562</v>
      </c>
      <c r="J466" s="166" t="s">
        <v>4055</v>
      </c>
      <c r="K466" s="160" t="s">
        <v>1477</v>
      </c>
      <c r="L466" s="160" t="s">
        <v>4056</v>
      </c>
      <c r="M466" s="160" t="s">
        <v>4057</v>
      </c>
      <c r="N466" s="69" t="s">
        <v>4058</v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</row>
    <row r="467" spans="1:117" s="8" customFormat="1" ht="29.25" customHeight="1">
      <c r="A467" s="181">
        <v>472</v>
      </c>
      <c r="B467" s="52" t="s">
        <v>571</v>
      </c>
      <c r="C467" s="71" t="s">
        <v>602</v>
      </c>
      <c r="D467" s="71"/>
      <c r="E467" s="98" t="s">
        <v>3938</v>
      </c>
      <c r="F467" s="59">
        <v>3</v>
      </c>
      <c r="G467" s="59">
        <v>3</v>
      </c>
      <c r="H467" s="166" t="s">
        <v>4059</v>
      </c>
      <c r="I467" s="166" t="s">
        <v>416</v>
      </c>
      <c r="J467" s="166" t="s">
        <v>4060</v>
      </c>
      <c r="K467" s="160" t="s">
        <v>1477</v>
      </c>
      <c r="L467" s="160"/>
      <c r="M467" s="160" t="s">
        <v>2614</v>
      </c>
      <c r="N467" s="182" t="s">
        <v>2615</v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</row>
    <row r="468" spans="1:117" s="8" customFormat="1" ht="29.25" customHeight="1">
      <c r="A468" s="181">
        <v>474</v>
      </c>
      <c r="B468" s="52" t="s">
        <v>1214</v>
      </c>
      <c r="C468" s="71" t="s">
        <v>2932</v>
      </c>
      <c r="D468" s="71"/>
      <c r="E468" s="98" t="s">
        <v>3938</v>
      </c>
      <c r="F468" s="53">
        <v>2</v>
      </c>
      <c r="G468" s="53">
        <v>2</v>
      </c>
      <c r="H468" s="62" t="s">
        <v>3795</v>
      </c>
      <c r="I468" s="62" t="s">
        <v>3787</v>
      </c>
      <c r="J468" s="62" t="s">
        <v>3796</v>
      </c>
      <c r="K468" s="59" t="s">
        <v>3797</v>
      </c>
      <c r="L468" s="70"/>
      <c r="M468" s="70" t="s">
        <v>3798</v>
      </c>
      <c r="N468" s="69" t="s">
        <v>3799</v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</row>
    <row r="469" spans="1:117" s="8" customFormat="1" ht="29.25" customHeight="1">
      <c r="A469" s="181">
        <v>475</v>
      </c>
      <c r="B469" s="52" t="s">
        <v>571</v>
      </c>
      <c r="C469" s="71" t="s">
        <v>602</v>
      </c>
      <c r="D469" s="71"/>
      <c r="E469" s="98" t="s">
        <v>3938</v>
      </c>
      <c r="F469" s="53">
        <v>1</v>
      </c>
      <c r="G469" s="53">
        <v>1</v>
      </c>
      <c r="H469" s="62" t="s">
        <v>3817</v>
      </c>
      <c r="I469" s="62" t="s">
        <v>3818</v>
      </c>
      <c r="J469" s="62" t="s">
        <v>3819</v>
      </c>
      <c r="K469" s="59" t="s">
        <v>3797</v>
      </c>
      <c r="L469" s="70"/>
      <c r="M469" s="70" t="s">
        <v>3820</v>
      </c>
      <c r="N469" s="69" t="s">
        <v>3821</v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</row>
    <row r="470" spans="1:117" s="8" customFormat="1" ht="29.25" customHeight="1">
      <c r="A470" s="181">
        <v>476</v>
      </c>
      <c r="B470" s="52" t="s">
        <v>571</v>
      </c>
      <c r="C470" s="53" t="s">
        <v>602</v>
      </c>
      <c r="D470" s="53"/>
      <c r="E470" s="98" t="s">
        <v>3938</v>
      </c>
      <c r="F470" s="147">
        <v>10</v>
      </c>
      <c r="G470" s="147">
        <v>8</v>
      </c>
      <c r="H470" s="84" t="s">
        <v>1465</v>
      </c>
      <c r="I470" s="84" t="s">
        <v>1466</v>
      </c>
      <c r="J470" s="72" t="s">
        <v>1467</v>
      </c>
      <c r="K470" s="67" t="s">
        <v>53</v>
      </c>
      <c r="L470" s="63" t="s">
        <v>1468</v>
      </c>
      <c r="M470" s="70" t="s">
        <v>2244</v>
      </c>
      <c r="N470" s="69" t="s">
        <v>2243</v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</row>
    <row r="471" spans="1:117" s="8" customFormat="1" ht="29.25" customHeight="1">
      <c r="A471" s="181">
        <v>477</v>
      </c>
      <c r="B471" s="52" t="s">
        <v>571</v>
      </c>
      <c r="C471" s="53" t="s">
        <v>602</v>
      </c>
      <c r="D471" s="53"/>
      <c r="E471" s="98" t="s">
        <v>3938</v>
      </c>
      <c r="F471" s="147">
        <v>3</v>
      </c>
      <c r="G471" s="147">
        <v>3</v>
      </c>
      <c r="H471" s="84" t="s">
        <v>1469</v>
      </c>
      <c r="I471" s="84" t="s">
        <v>1470</v>
      </c>
      <c r="J471" s="72" t="s">
        <v>1471</v>
      </c>
      <c r="K471" s="67" t="s">
        <v>53</v>
      </c>
      <c r="L471" s="70" t="s">
        <v>2254</v>
      </c>
      <c r="M471" s="64" t="s">
        <v>2671</v>
      </c>
      <c r="N471" s="69" t="s">
        <v>2672</v>
      </c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</row>
    <row r="472" spans="1:117" s="8" customFormat="1" ht="29.25" customHeight="1">
      <c r="A472" s="181">
        <v>478</v>
      </c>
      <c r="B472" s="52" t="s">
        <v>571</v>
      </c>
      <c r="C472" s="53" t="s">
        <v>602</v>
      </c>
      <c r="D472" s="53"/>
      <c r="E472" s="98" t="s">
        <v>3938</v>
      </c>
      <c r="F472" s="147">
        <v>5</v>
      </c>
      <c r="G472" s="147">
        <v>3</v>
      </c>
      <c r="H472" s="84" t="s">
        <v>1472</v>
      </c>
      <c r="I472" s="111" t="s">
        <v>984</v>
      </c>
      <c r="J472" s="72" t="s">
        <v>1473</v>
      </c>
      <c r="K472" s="67" t="s">
        <v>53</v>
      </c>
      <c r="L472" s="70" t="s">
        <v>1474</v>
      </c>
      <c r="M472" s="64" t="s">
        <v>1475</v>
      </c>
      <c r="N472" s="69" t="s">
        <v>2673</v>
      </c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</row>
    <row r="473" spans="1:117" s="8" customFormat="1" ht="29.25" customHeight="1">
      <c r="A473" s="181">
        <v>479</v>
      </c>
      <c r="B473" s="52" t="s">
        <v>571</v>
      </c>
      <c r="C473" s="53" t="s">
        <v>602</v>
      </c>
      <c r="D473" s="53"/>
      <c r="E473" s="98" t="s">
        <v>3938</v>
      </c>
      <c r="F473" s="147">
        <v>2</v>
      </c>
      <c r="G473" s="147">
        <v>2</v>
      </c>
      <c r="H473" s="83" t="s">
        <v>2674</v>
      </c>
      <c r="I473" s="111" t="s">
        <v>2675</v>
      </c>
      <c r="J473" s="83" t="s">
        <v>1476</v>
      </c>
      <c r="K473" s="94" t="s">
        <v>1477</v>
      </c>
      <c r="L473" s="70" t="s">
        <v>2676</v>
      </c>
      <c r="M473" s="64" t="s">
        <v>2677</v>
      </c>
      <c r="N473" s="69" t="s">
        <v>2678</v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</row>
    <row r="474" spans="1:117" s="8" customFormat="1" ht="29.25" customHeight="1">
      <c r="A474" s="181">
        <v>480</v>
      </c>
      <c r="B474" s="52" t="s">
        <v>571</v>
      </c>
      <c r="C474" s="53" t="s">
        <v>602</v>
      </c>
      <c r="D474" s="53"/>
      <c r="E474" s="98" t="s">
        <v>3938</v>
      </c>
      <c r="F474" s="147">
        <v>2</v>
      </c>
      <c r="G474" s="147">
        <v>2</v>
      </c>
      <c r="H474" s="83" t="s">
        <v>1478</v>
      </c>
      <c r="I474" s="83" t="s">
        <v>1016</v>
      </c>
      <c r="J474" s="83" t="s">
        <v>1479</v>
      </c>
      <c r="K474" s="94" t="s">
        <v>53</v>
      </c>
      <c r="L474" s="94" t="s">
        <v>2245</v>
      </c>
      <c r="M474" s="94" t="s">
        <v>2136</v>
      </c>
      <c r="N474" s="167" t="s">
        <v>2246</v>
      </c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</row>
    <row r="475" spans="1:117" s="8" customFormat="1" ht="29.25" customHeight="1">
      <c r="A475" s="181">
        <v>481</v>
      </c>
      <c r="B475" s="52" t="s">
        <v>571</v>
      </c>
      <c r="C475" s="53" t="s">
        <v>602</v>
      </c>
      <c r="D475" s="53"/>
      <c r="E475" s="98" t="s">
        <v>3938</v>
      </c>
      <c r="F475" s="147">
        <v>2</v>
      </c>
      <c r="G475" s="147">
        <v>2</v>
      </c>
      <c r="H475" s="83" t="s">
        <v>1480</v>
      </c>
      <c r="I475" s="83" t="s">
        <v>1016</v>
      </c>
      <c r="J475" s="83" t="s">
        <v>1481</v>
      </c>
      <c r="K475" s="94" t="s">
        <v>1477</v>
      </c>
      <c r="L475" s="94" t="s">
        <v>2679</v>
      </c>
      <c r="M475" s="94" t="s">
        <v>2136</v>
      </c>
      <c r="N475" s="90" t="s">
        <v>2246</v>
      </c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</row>
    <row r="476" spans="1:117" s="8" customFormat="1" ht="29.25" customHeight="1">
      <c r="A476" s="181">
        <v>482</v>
      </c>
      <c r="B476" s="52" t="s">
        <v>571</v>
      </c>
      <c r="C476" s="53" t="s">
        <v>602</v>
      </c>
      <c r="D476" s="53"/>
      <c r="E476" s="98" t="s">
        <v>3938</v>
      </c>
      <c r="F476" s="147">
        <v>5</v>
      </c>
      <c r="G476" s="147">
        <v>3</v>
      </c>
      <c r="H476" s="66" t="s">
        <v>1489</v>
      </c>
      <c r="I476" s="62" t="s">
        <v>1899</v>
      </c>
      <c r="J476" s="66" t="s">
        <v>2225</v>
      </c>
      <c r="K476" s="68" t="s">
        <v>53</v>
      </c>
      <c r="L476" s="94" t="s">
        <v>2255</v>
      </c>
      <c r="M476" s="68" t="s">
        <v>1900</v>
      </c>
      <c r="N476" s="133" t="s">
        <v>2680</v>
      </c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</row>
    <row r="477" spans="1:117" s="8" customFormat="1" ht="29.25" customHeight="1">
      <c r="A477" s="181">
        <v>483</v>
      </c>
      <c r="B477" s="52" t="s">
        <v>571</v>
      </c>
      <c r="C477" s="53" t="s">
        <v>602</v>
      </c>
      <c r="D477" s="53"/>
      <c r="E477" s="98" t="s">
        <v>3938</v>
      </c>
      <c r="F477" s="147">
        <v>15</v>
      </c>
      <c r="G477" s="147">
        <v>13</v>
      </c>
      <c r="H477" s="66" t="s">
        <v>1483</v>
      </c>
      <c r="I477" s="62" t="s">
        <v>1484</v>
      </c>
      <c r="J477" s="66" t="s">
        <v>1485</v>
      </c>
      <c r="K477" s="68" t="s">
        <v>1477</v>
      </c>
      <c r="L477" s="94" t="s">
        <v>1486</v>
      </c>
      <c r="M477" s="68" t="s">
        <v>1487</v>
      </c>
      <c r="N477" s="69" t="s">
        <v>1488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</row>
    <row r="478" spans="1:117" s="8" customFormat="1" ht="29.25" customHeight="1">
      <c r="A478" s="181">
        <v>484</v>
      </c>
      <c r="B478" s="52" t="s">
        <v>571</v>
      </c>
      <c r="C478" s="53" t="s">
        <v>602</v>
      </c>
      <c r="D478" s="53"/>
      <c r="E478" s="98" t="s">
        <v>3938</v>
      </c>
      <c r="F478" s="147">
        <v>2</v>
      </c>
      <c r="G478" s="147">
        <v>2</v>
      </c>
      <c r="H478" s="84" t="s">
        <v>1490</v>
      </c>
      <c r="I478" s="84" t="s">
        <v>1491</v>
      </c>
      <c r="J478" s="62" t="s">
        <v>1492</v>
      </c>
      <c r="K478" s="67" t="s">
        <v>53</v>
      </c>
      <c r="L478" s="70" t="s">
        <v>1493</v>
      </c>
      <c r="M478" s="70" t="s">
        <v>1494</v>
      </c>
      <c r="N478" s="69" t="s">
        <v>1495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</row>
    <row r="479" spans="1:117" s="8" customFormat="1" ht="29.25" customHeight="1">
      <c r="A479" s="181">
        <v>485</v>
      </c>
      <c r="B479" s="52" t="s">
        <v>571</v>
      </c>
      <c r="C479" s="53" t="s">
        <v>602</v>
      </c>
      <c r="D479" s="53"/>
      <c r="E479" s="98" t="s">
        <v>3938</v>
      </c>
      <c r="F479" s="147">
        <v>2</v>
      </c>
      <c r="G479" s="147">
        <v>2</v>
      </c>
      <c r="H479" s="55" t="s">
        <v>2247</v>
      </c>
      <c r="I479" s="55" t="s">
        <v>1497</v>
      </c>
      <c r="J479" s="62" t="s">
        <v>1498</v>
      </c>
      <c r="K479" s="67" t="s">
        <v>1477</v>
      </c>
      <c r="L479" s="70" t="s">
        <v>1499</v>
      </c>
      <c r="M479" s="70" t="s">
        <v>1500</v>
      </c>
      <c r="N479" s="69" t="s">
        <v>1501</v>
      </c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</row>
    <row r="480" spans="1:117" s="8" customFormat="1" ht="29.25" customHeight="1">
      <c r="A480" s="181">
        <v>486</v>
      </c>
      <c r="B480" s="52" t="s">
        <v>571</v>
      </c>
      <c r="C480" s="53" t="s">
        <v>602</v>
      </c>
      <c r="D480" s="53"/>
      <c r="E480" s="98" t="s">
        <v>3938</v>
      </c>
      <c r="F480" s="147">
        <v>23</v>
      </c>
      <c r="G480" s="147">
        <v>19</v>
      </c>
      <c r="H480" s="84" t="s">
        <v>1503</v>
      </c>
      <c r="I480" s="83" t="s">
        <v>1504</v>
      </c>
      <c r="J480" s="62" t="s">
        <v>2226</v>
      </c>
      <c r="K480" s="67" t="s">
        <v>53</v>
      </c>
      <c r="L480" s="70" t="s">
        <v>2257</v>
      </c>
      <c r="M480" s="70" t="s">
        <v>2256</v>
      </c>
      <c r="N480" s="69" t="s">
        <v>1505</v>
      </c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</row>
    <row r="481" spans="1:117" s="8" customFormat="1" ht="29.25" customHeight="1">
      <c r="A481" s="181">
        <v>487</v>
      </c>
      <c r="B481" s="52" t="s">
        <v>571</v>
      </c>
      <c r="C481" s="53" t="s">
        <v>602</v>
      </c>
      <c r="D481" s="53"/>
      <c r="E481" s="98" t="s">
        <v>3938</v>
      </c>
      <c r="F481" s="147">
        <v>3</v>
      </c>
      <c r="G481" s="147">
        <v>1</v>
      </c>
      <c r="H481" s="84" t="s">
        <v>1506</v>
      </c>
      <c r="I481" s="62" t="s">
        <v>1507</v>
      </c>
      <c r="J481" s="62" t="s">
        <v>1508</v>
      </c>
      <c r="K481" s="67" t="s">
        <v>53</v>
      </c>
      <c r="L481" s="70" t="s">
        <v>2259</v>
      </c>
      <c r="M481" s="70" t="s">
        <v>2681</v>
      </c>
      <c r="N481" s="69" t="s">
        <v>2682</v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</row>
    <row r="482" spans="1:117" s="8" customFormat="1" ht="29.25" customHeight="1">
      <c r="A482" s="181">
        <v>488</v>
      </c>
      <c r="B482" s="52" t="s">
        <v>571</v>
      </c>
      <c r="C482" s="53" t="s">
        <v>602</v>
      </c>
      <c r="D482" s="53"/>
      <c r="E482" s="98" t="s">
        <v>3938</v>
      </c>
      <c r="F482" s="147">
        <v>15</v>
      </c>
      <c r="G482" s="147">
        <v>7</v>
      </c>
      <c r="H482" s="84" t="s">
        <v>1509</v>
      </c>
      <c r="I482" s="84" t="s">
        <v>1964</v>
      </c>
      <c r="J482" s="62" t="s">
        <v>1510</v>
      </c>
      <c r="K482" s="67" t="s">
        <v>53</v>
      </c>
      <c r="L482" s="94" t="s">
        <v>2260</v>
      </c>
      <c r="M482" s="70" t="s">
        <v>2683</v>
      </c>
      <c r="N482" s="90" t="s">
        <v>2684</v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</row>
    <row r="483" spans="1:117" s="8" customFormat="1" ht="29.25" customHeight="1">
      <c r="A483" s="181">
        <v>489</v>
      </c>
      <c r="B483" s="52" t="s">
        <v>571</v>
      </c>
      <c r="C483" s="53" t="s">
        <v>602</v>
      </c>
      <c r="D483" s="53"/>
      <c r="E483" s="98" t="s">
        <v>3938</v>
      </c>
      <c r="F483" s="97">
        <v>3</v>
      </c>
      <c r="G483" s="97">
        <v>3</v>
      </c>
      <c r="H483" s="84" t="s">
        <v>1511</v>
      </c>
      <c r="I483" s="83" t="s">
        <v>1512</v>
      </c>
      <c r="J483" s="168" t="s">
        <v>2262</v>
      </c>
      <c r="K483" s="94" t="s">
        <v>53</v>
      </c>
      <c r="L483" s="94" t="s">
        <v>1513</v>
      </c>
      <c r="M483" s="94" t="s">
        <v>1514</v>
      </c>
      <c r="N483" s="69" t="s">
        <v>1515</v>
      </c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</row>
    <row r="484" spans="1:117" s="8" customFormat="1" ht="29.25" customHeight="1">
      <c r="A484" s="181">
        <v>490</v>
      </c>
      <c r="B484" s="52" t="s">
        <v>571</v>
      </c>
      <c r="C484" s="53" t="s">
        <v>602</v>
      </c>
      <c r="D484" s="53"/>
      <c r="E484" s="98" t="s">
        <v>3938</v>
      </c>
      <c r="F484" s="147">
        <v>6</v>
      </c>
      <c r="G484" s="147">
        <v>5</v>
      </c>
      <c r="H484" s="84" t="s">
        <v>1516</v>
      </c>
      <c r="I484" s="62" t="s">
        <v>1517</v>
      </c>
      <c r="J484" s="62" t="s">
        <v>1518</v>
      </c>
      <c r="K484" s="67" t="s">
        <v>53</v>
      </c>
      <c r="L484" s="70" t="s">
        <v>2258</v>
      </c>
      <c r="M484" s="70" t="s">
        <v>1519</v>
      </c>
      <c r="N484" s="69" t="s">
        <v>1520</v>
      </c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</row>
    <row r="485" spans="1:117" s="8" customFormat="1" ht="29.25" customHeight="1">
      <c r="A485" s="181">
        <v>491</v>
      </c>
      <c r="B485" s="52" t="s">
        <v>571</v>
      </c>
      <c r="C485" s="53" t="s">
        <v>602</v>
      </c>
      <c r="D485" s="53"/>
      <c r="E485" s="98" t="s">
        <v>3938</v>
      </c>
      <c r="F485" s="147">
        <v>3</v>
      </c>
      <c r="G485" s="147">
        <v>1</v>
      </c>
      <c r="H485" s="84" t="s">
        <v>2249</v>
      </c>
      <c r="I485" s="62" t="s">
        <v>2250</v>
      </c>
      <c r="J485" s="62" t="s">
        <v>1521</v>
      </c>
      <c r="K485" s="67" t="s">
        <v>53</v>
      </c>
      <c r="L485" s="70" t="s">
        <v>2248</v>
      </c>
      <c r="M485" s="70" t="s">
        <v>2685</v>
      </c>
      <c r="N485" s="90" t="s">
        <v>2686</v>
      </c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</row>
    <row r="486" spans="1:117" s="8" customFormat="1" ht="29.25" customHeight="1">
      <c r="A486" s="181">
        <v>492</v>
      </c>
      <c r="B486" s="52" t="s">
        <v>571</v>
      </c>
      <c r="C486" s="53" t="s">
        <v>602</v>
      </c>
      <c r="D486" s="53"/>
      <c r="E486" s="98" t="s">
        <v>3938</v>
      </c>
      <c r="F486" s="147">
        <v>2</v>
      </c>
      <c r="G486" s="147">
        <v>3</v>
      </c>
      <c r="H486" s="84" t="s">
        <v>1522</v>
      </c>
      <c r="I486" s="83" t="s">
        <v>1523</v>
      </c>
      <c r="J486" s="62" t="s">
        <v>1524</v>
      </c>
      <c r="K486" s="67" t="s">
        <v>1477</v>
      </c>
      <c r="L486" s="169" t="s">
        <v>1525</v>
      </c>
      <c r="M486" s="70" t="s">
        <v>2687</v>
      </c>
      <c r="N486" s="69" t="s">
        <v>2688</v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</row>
    <row r="487" spans="1:117" s="8" customFormat="1" ht="29.25" customHeight="1">
      <c r="A487" s="181">
        <v>493</v>
      </c>
      <c r="B487" s="52" t="s">
        <v>571</v>
      </c>
      <c r="C487" s="53" t="s">
        <v>602</v>
      </c>
      <c r="D487" s="53"/>
      <c r="E487" s="98" t="s">
        <v>3938</v>
      </c>
      <c r="F487" s="147">
        <v>17</v>
      </c>
      <c r="G487" s="147">
        <v>14</v>
      </c>
      <c r="H487" s="84" t="s">
        <v>2689</v>
      </c>
      <c r="I487" s="62" t="s">
        <v>3966</v>
      </c>
      <c r="J487" s="62" t="s">
        <v>3968</v>
      </c>
      <c r="K487" s="67" t="s">
        <v>53</v>
      </c>
      <c r="L487" s="70" t="s">
        <v>1526</v>
      </c>
      <c r="M487" s="70" t="s">
        <v>2690</v>
      </c>
      <c r="N487" s="69" t="s">
        <v>2691</v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</row>
    <row r="488" spans="1:117" s="8" customFormat="1" ht="29.25" customHeight="1">
      <c r="A488" s="181">
        <v>494</v>
      </c>
      <c r="B488" s="52" t="s">
        <v>571</v>
      </c>
      <c r="C488" s="53" t="s">
        <v>602</v>
      </c>
      <c r="D488" s="53"/>
      <c r="E488" s="98" t="s">
        <v>3938</v>
      </c>
      <c r="F488" s="147">
        <v>3</v>
      </c>
      <c r="G488" s="147">
        <v>3</v>
      </c>
      <c r="H488" s="84" t="s">
        <v>2692</v>
      </c>
      <c r="I488" s="62" t="s">
        <v>3966</v>
      </c>
      <c r="J488" s="62" t="s">
        <v>3967</v>
      </c>
      <c r="K488" s="67" t="s">
        <v>53</v>
      </c>
      <c r="L488" s="70" t="s">
        <v>1527</v>
      </c>
      <c r="M488" s="70" t="s">
        <v>2690</v>
      </c>
      <c r="N488" s="69" t="s">
        <v>2693</v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</row>
    <row r="489" spans="1:117" s="8" customFormat="1" ht="29.25" customHeight="1">
      <c r="A489" s="181">
        <v>495</v>
      </c>
      <c r="B489" s="52" t="s">
        <v>571</v>
      </c>
      <c r="C489" s="53" t="s">
        <v>602</v>
      </c>
      <c r="D489" s="53"/>
      <c r="E489" s="98" t="s">
        <v>3938</v>
      </c>
      <c r="F489" s="147">
        <v>2</v>
      </c>
      <c r="G489" s="147">
        <v>2</v>
      </c>
      <c r="H489" s="84" t="s">
        <v>2066</v>
      </c>
      <c r="I489" s="83" t="s">
        <v>2067</v>
      </c>
      <c r="J489" s="62" t="s">
        <v>2068</v>
      </c>
      <c r="K489" s="67" t="s">
        <v>53</v>
      </c>
      <c r="L489" s="94" t="s">
        <v>2261</v>
      </c>
      <c r="M489" s="70" t="s">
        <v>2694</v>
      </c>
      <c r="N489" s="69" t="s">
        <v>2695</v>
      </c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</row>
    <row r="490" spans="1:117" s="8" customFormat="1" ht="29.25" customHeight="1">
      <c r="A490" s="181">
        <v>496</v>
      </c>
      <c r="B490" s="52" t="s">
        <v>571</v>
      </c>
      <c r="C490" s="53" t="s">
        <v>602</v>
      </c>
      <c r="D490" s="53"/>
      <c r="E490" s="98" t="s">
        <v>3938</v>
      </c>
      <c r="F490" s="147">
        <v>4</v>
      </c>
      <c r="G490" s="147">
        <v>2</v>
      </c>
      <c r="H490" s="84" t="s">
        <v>1529</v>
      </c>
      <c r="I490" s="83" t="s">
        <v>1530</v>
      </c>
      <c r="J490" s="62" t="s">
        <v>1531</v>
      </c>
      <c r="K490" s="67" t="s">
        <v>53</v>
      </c>
      <c r="L490" s="94" t="s">
        <v>2251</v>
      </c>
      <c r="M490" s="70" t="s">
        <v>2252</v>
      </c>
      <c r="N490" s="90" t="s">
        <v>2253</v>
      </c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</row>
    <row r="491" spans="1:117" s="8" customFormat="1" ht="29.25" customHeight="1">
      <c r="A491" s="181">
        <v>497</v>
      </c>
      <c r="B491" s="170" t="s">
        <v>3047</v>
      </c>
      <c r="C491" s="59" t="s">
        <v>582</v>
      </c>
      <c r="D491" s="59"/>
      <c r="E491" s="98" t="s">
        <v>3938</v>
      </c>
      <c r="F491" s="59">
        <v>1</v>
      </c>
      <c r="G491" s="59">
        <v>1</v>
      </c>
      <c r="H491" s="82" t="s">
        <v>546</v>
      </c>
      <c r="I491" s="82" t="s">
        <v>465</v>
      </c>
      <c r="J491" s="84" t="s">
        <v>547</v>
      </c>
      <c r="K491" s="78" t="s">
        <v>53</v>
      </c>
      <c r="L491" s="78" t="s">
        <v>2077</v>
      </c>
      <c r="M491" s="78" t="s">
        <v>2736</v>
      </c>
      <c r="N491" s="69" t="s">
        <v>144</v>
      </c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</row>
    <row r="492" spans="1:117" s="8" customFormat="1" ht="29.25" customHeight="1">
      <c r="A492" s="181">
        <v>498</v>
      </c>
      <c r="B492" s="170" t="s">
        <v>3047</v>
      </c>
      <c r="C492" s="59" t="s">
        <v>582</v>
      </c>
      <c r="D492" s="59"/>
      <c r="E492" s="98" t="s">
        <v>3938</v>
      </c>
      <c r="F492" s="59">
        <v>2</v>
      </c>
      <c r="G492" s="59">
        <v>1</v>
      </c>
      <c r="H492" s="82" t="s">
        <v>39</v>
      </c>
      <c r="I492" s="82" t="s">
        <v>465</v>
      </c>
      <c r="J492" s="84" t="s">
        <v>173</v>
      </c>
      <c r="K492" s="78" t="s">
        <v>53</v>
      </c>
      <c r="L492" s="78" t="s">
        <v>2737</v>
      </c>
      <c r="M492" s="78" t="s">
        <v>2078</v>
      </c>
      <c r="N492" s="69" t="s">
        <v>144</v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</row>
    <row r="493" spans="1:117" s="8" customFormat="1" ht="29.25" customHeight="1">
      <c r="A493" s="181">
        <v>499</v>
      </c>
      <c r="B493" s="170" t="s">
        <v>3047</v>
      </c>
      <c r="C493" s="59" t="s">
        <v>582</v>
      </c>
      <c r="D493" s="59"/>
      <c r="E493" s="98" t="s">
        <v>3938</v>
      </c>
      <c r="F493" s="59">
        <v>1</v>
      </c>
      <c r="G493" s="59">
        <v>1</v>
      </c>
      <c r="H493" s="82" t="s">
        <v>40</v>
      </c>
      <c r="I493" s="82" t="s">
        <v>464</v>
      </c>
      <c r="J493" s="84" t="s">
        <v>172</v>
      </c>
      <c r="K493" s="78" t="s">
        <v>53</v>
      </c>
      <c r="L493" s="78" t="s">
        <v>418</v>
      </c>
      <c r="M493" s="78" t="s">
        <v>2738</v>
      </c>
      <c r="N493" s="69" t="s">
        <v>2739</v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</row>
    <row r="494" spans="1:117" s="8" customFormat="1" ht="29.25" customHeight="1">
      <c r="A494" s="181">
        <v>500</v>
      </c>
      <c r="B494" s="170" t="s">
        <v>3047</v>
      </c>
      <c r="C494" s="59" t="s">
        <v>582</v>
      </c>
      <c r="D494" s="59"/>
      <c r="E494" s="98" t="s">
        <v>3938</v>
      </c>
      <c r="F494" s="59">
        <v>7</v>
      </c>
      <c r="G494" s="59">
        <v>4</v>
      </c>
      <c r="H494" s="82" t="s">
        <v>41</v>
      </c>
      <c r="I494" s="82" t="s">
        <v>463</v>
      </c>
      <c r="J494" s="84" t="s">
        <v>174</v>
      </c>
      <c r="K494" s="78" t="s">
        <v>53</v>
      </c>
      <c r="L494" s="78" t="s">
        <v>2742</v>
      </c>
      <c r="M494" s="78" t="s">
        <v>593</v>
      </c>
      <c r="N494" s="69" t="s">
        <v>1973</v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</row>
    <row r="495" spans="1:117" s="8" customFormat="1" ht="29.25" customHeight="1">
      <c r="A495" s="181">
        <v>501</v>
      </c>
      <c r="B495" s="170" t="s">
        <v>3047</v>
      </c>
      <c r="C495" s="59" t="s">
        <v>582</v>
      </c>
      <c r="D495" s="59"/>
      <c r="E495" s="98" t="s">
        <v>3938</v>
      </c>
      <c r="F495" s="59">
        <v>3</v>
      </c>
      <c r="G495" s="59">
        <v>2</v>
      </c>
      <c r="H495" s="82" t="s">
        <v>48</v>
      </c>
      <c r="I495" s="73" t="s">
        <v>462</v>
      </c>
      <c r="J495" s="92" t="s">
        <v>515</v>
      </c>
      <c r="K495" s="97" t="s">
        <v>623</v>
      </c>
      <c r="L495" s="64" t="s">
        <v>177</v>
      </c>
      <c r="M495" s="78" t="s">
        <v>62</v>
      </c>
      <c r="N495" s="69" t="s">
        <v>66</v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</row>
    <row r="496" spans="1:117" s="8" customFormat="1" ht="29.25" customHeight="1">
      <c r="A496" s="181">
        <v>502</v>
      </c>
      <c r="B496" s="170" t="s">
        <v>3047</v>
      </c>
      <c r="C496" s="59" t="s">
        <v>582</v>
      </c>
      <c r="D496" s="59"/>
      <c r="E496" s="98" t="s">
        <v>3938</v>
      </c>
      <c r="F496" s="59">
        <v>7</v>
      </c>
      <c r="G496" s="59">
        <v>1</v>
      </c>
      <c r="H496" s="82" t="s">
        <v>1758</v>
      </c>
      <c r="I496" s="82" t="s">
        <v>1954</v>
      </c>
      <c r="J496" s="84" t="s">
        <v>2075</v>
      </c>
      <c r="K496" s="78" t="s">
        <v>52</v>
      </c>
      <c r="L496" s="64" t="s">
        <v>2743</v>
      </c>
      <c r="M496" s="78" t="s">
        <v>2744</v>
      </c>
      <c r="N496" s="69" t="s">
        <v>2745</v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</row>
    <row r="497" spans="1:117" s="8" customFormat="1" ht="29.25" customHeight="1">
      <c r="A497" s="181">
        <v>503</v>
      </c>
      <c r="B497" s="170" t="s">
        <v>3047</v>
      </c>
      <c r="C497" s="59" t="s">
        <v>582</v>
      </c>
      <c r="D497" s="59"/>
      <c r="E497" s="98" t="s">
        <v>3938</v>
      </c>
      <c r="F497" s="59">
        <v>9</v>
      </c>
      <c r="G497" s="59">
        <v>5</v>
      </c>
      <c r="H497" s="82" t="s">
        <v>249</v>
      </c>
      <c r="I497" s="82" t="s">
        <v>460</v>
      </c>
      <c r="J497" s="58" t="s">
        <v>175</v>
      </c>
      <c r="K497" s="78" t="s">
        <v>53</v>
      </c>
      <c r="L497" s="78" t="s">
        <v>176</v>
      </c>
      <c r="M497" s="64" t="s">
        <v>58</v>
      </c>
      <c r="N497" s="69" t="s">
        <v>64</v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</row>
    <row r="498" spans="1:117" s="8" customFormat="1" ht="29.25" customHeight="1">
      <c r="A498" s="181">
        <v>504</v>
      </c>
      <c r="B498" s="170" t="s">
        <v>3047</v>
      </c>
      <c r="C498" s="59" t="s">
        <v>582</v>
      </c>
      <c r="D498" s="59"/>
      <c r="E498" s="98" t="s">
        <v>3938</v>
      </c>
      <c r="F498" s="59">
        <v>3</v>
      </c>
      <c r="G498" s="59">
        <v>1</v>
      </c>
      <c r="H498" s="82" t="s">
        <v>42</v>
      </c>
      <c r="I498" s="82" t="s">
        <v>459</v>
      </c>
      <c r="J498" s="84" t="s">
        <v>178</v>
      </c>
      <c r="K498" s="78" t="s">
        <v>53</v>
      </c>
      <c r="L498" s="78" t="s">
        <v>545</v>
      </c>
      <c r="M498" s="64" t="s">
        <v>2746</v>
      </c>
      <c r="N498" s="69" t="s">
        <v>2747</v>
      </c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</row>
    <row r="499" spans="1:117" s="8" customFormat="1" ht="29.25" customHeight="1">
      <c r="A499" s="181">
        <v>505</v>
      </c>
      <c r="B499" s="170" t="s">
        <v>3047</v>
      </c>
      <c r="C499" s="59" t="s">
        <v>582</v>
      </c>
      <c r="D499" s="59"/>
      <c r="E499" s="98" t="s">
        <v>3938</v>
      </c>
      <c r="F499" s="59">
        <v>2</v>
      </c>
      <c r="G499" s="59">
        <v>0</v>
      </c>
      <c r="H499" s="82" t="s">
        <v>34</v>
      </c>
      <c r="I499" s="82" t="s">
        <v>458</v>
      </c>
      <c r="J499" s="84" t="s">
        <v>179</v>
      </c>
      <c r="K499" s="78" t="s">
        <v>52</v>
      </c>
      <c r="L499" s="78" t="s">
        <v>56</v>
      </c>
      <c r="M499" s="64" t="s">
        <v>2748</v>
      </c>
      <c r="N499" s="69" t="s">
        <v>539</v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</row>
    <row r="500" spans="1:117" s="8" customFormat="1" ht="29.25" customHeight="1">
      <c r="A500" s="181">
        <v>506</v>
      </c>
      <c r="B500" s="170" t="s">
        <v>3047</v>
      </c>
      <c r="C500" s="59" t="s">
        <v>582</v>
      </c>
      <c r="D500" s="59"/>
      <c r="E500" s="98" t="s">
        <v>3938</v>
      </c>
      <c r="F500" s="59">
        <v>6</v>
      </c>
      <c r="G500" s="59">
        <v>5</v>
      </c>
      <c r="H500" s="82" t="s">
        <v>44</v>
      </c>
      <c r="I500" s="111" t="s">
        <v>1104</v>
      </c>
      <c r="J500" s="84" t="s">
        <v>180</v>
      </c>
      <c r="K500" s="78" t="s">
        <v>55</v>
      </c>
      <c r="L500" s="78" t="s">
        <v>467</v>
      </c>
      <c r="M500" s="78" t="s">
        <v>2749</v>
      </c>
      <c r="N500" s="69" t="s">
        <v>2750</v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</row>
    <row r="501" spans="1:117" s="8" customFormat="1" ht="29.25" customHeight="1">
      <c r="A501" s="181">
        <v>507</v>
      </c>
      <c r="B501" s="170" t="s">
        <v>3047</v>
      </c>
      <c r="C501" s="59" t="s">
        <v>582</v>
      </c>
      <c r="D501" s="59"/>
      <c r="E501" s="98" t="s">
        <v>3938</v>
      </c>
      <c r="F501" s="59">
        <v>1</v>
      </c>
      <c r="G501" s="59">
        <v>2</v>
      </c>
      <c r="H501" s="82" t="s">
        <v>140</v>
      </c>
      <c r="I501" s="111" t="s">
        <v>1104</v>
      </c>
      <c r="J501" s="84" t="s">
        <v>181</v>
      </c>
      <c r="K501" s="78" t="s">
        <v>53</v>
      </c>
      <c r="L501" s="78" t="s">
        <v>466</v>
      </c>
      <c r="M501" s="78" t="s">
        <v>2749</v>
      </c>
      <c r="N501" s="69" t="s">
        <v>2750</v>
      </c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</row>
    <row r="502" spans="1:117" s="8" customFormat="1" ht="29.25" customHeight="1">
      <c r="A502" s="181">
        <v>508</v>
      </c>
      <c r="B502" s="170" t="s">
        <v>3047</v>
      </c>
      <c r="C502" s="59" t="s">
        <v>582</v>
      </c>
      <c r="D502" s="59"/>
      <c r="E502" s="98" t="s">
        <v>3938</v>
      </c>
      <c r="F502" s="59">
        <v>8</v>
      </c>
      <c r="G502" s="59">
        <v>4</v>
      </c>
      <c r="H502" s="82" t="s">
        <v>443</v>
      </c>
      <c r="I502" s="82" t="s">
        <v>1960</v>
      </c>
      <c r="J502" s="84" t="s">
        <v>261</v>
      </c>
      <c r="K502" s="78" t="s">
        <v>53</v>
      </c>
      <c r="L502" s="78" t="s">
        <v>469</v>
      </c>
      <c r="M502" s="78" t="s">
        <v>262</v>
      </c>
      <c r="N502" s="69" t="s">
        <v>263</v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</row>
    <row r="503" spans="1:117" s="8" customFormat="1" ht="29.25" customHeight="1">
      <c r="A503" s="181">
        <v>509</v>
      </c>
      <c r="B503" s="170" t="s">
        <v>3047</v>
      </c>
      <c r="C503" s="59" t="s">
        <v>582</v>
      </c>
      <c r="D503" s="59"/>
      <c r="E503" s="98" t="s">
        <v>3938</v>
      </c>
      <c r="F503" s="59">
        <v>2</v>
      </c>
      <c r="G503" s="59">
        <v>1</v>
      </c>
      <c r="H503" s="82" t="s">
        <v>250</v>
      </c>
      <c r="I503" s="82" t="s">
        <v>1960</v>
      </c>
      <c r="J503" s="84" t="s">
        <v>261</v>
      </c>
      <c r="K503" s="78" t="s">
        <v>53</v>
      </c>
      <c r="L503" s="78" t="s">
        <v>468</v>
      </c>
      <c r="M503" s="78" t="s">
        <v>262</v>
      </c>
      <c r="N503" s="69" t="s">
        <v>551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</row>
    <row r="504" spans="1:117" s="8" customFormat="1" ht="29.25" customHeight="1">
      <c r="A504" s="181">
        <v>510</v>
      </c>
      <c r="B504" s="170" t="s">
        <v>3047</v>
      </c>
      <c r="C504" s="59" t="s">
        <v>582</v>
      </c>
      <c r="D504" s="59"/>
      <c r="E504" s="98" t="s">
        <v>3938</v>
      </c>
      <c r="F504" s="59">
        <v>1</v>
      </c>
      <c r="G504" s="59">
        <v>1</v>
      </c>
      <c r="H504" s="82" t="s">
        <v>43</v>
      </c>
      <c r="I504" s="82" t="s">
        <v>457</v>
      </c>
      <c r="J504" s="84" t="s">
        <v>189</v>
      </c>
      <c r="K504" s="78" t="s">
        <v>54</v>
      </c>
      <c r="L504" s="78" t="s">
        <v>57</v>
      </c>
      <c r="M504" s="78" t="s">
        <v>2198</v>
      </c>
      <c r="N504" s="69" t="s">
        <v>2199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</row>
    <row r="505" spans="1:117" s="8" customFormat="1" ht="29.25" customHeight="1">
      <c r="A505" s="181">
        <v>511</v>
      </c>
      <c r="B505" s="170" t="s">
        <v>3047</v>
      </c>
      <c r="C505" s="59" t="s">
        <v>582</v>
      </c>
      <c r="D505" s="59"/>
      <c r="E505" s="98" t="s">
        <v>3938</v>
      </c>
      <c r="F505" s="98">
        <v>7</v>
      </c>
      <c r="G505" s="98">
        <v>3</v>
      </c>
      <c r="H505" s="82" t="s">
        <v>37</v>
      </c>
      <c r="I505" s="112" t="s">
        <v>419</v>
      </c>
      <c r="J505" s="66" t="s">
        <v>183</v>
      </c>
      <c r="K505" s="78" t="s">
        <v>52</v>
      </c>
      <c r="L505" s="78" t="s">
        <v>557</v>
      </c>
      <c r="M505" s="78" t="s">
        <v>2752</v>
      </c>
      <c r="N505" s="69" t="s">
        <v>417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</row>
    <row r="506" spans="1:117" s="8" customFormat="1" ht="29.25" customHeight="1">
      <c r="A506" s="181">
        <v>512</v>
      </c>
      <c r="B506" s="170" t="s">
        <v>3047</v>
      </c>
      <c r="C506" s="59" t="s">
        <v>582</v>
      </c>
      <c r="D506" s="59"/>
      <c r="E506" s="98" t="s">
        <v>3938</v>
      </c>
      <c r="F506" s="59">
        <v>1</v>
      </c>
      <c r="G506" s="59">
        <v>1</v>
      </c>
      <c r="H506" s="84" t="s">
        <v>46</v>
      </c>
      <c r="I506" s="84" t="s">
        <v>456</v>
      </c>
      <c r="J506" s="55" t="s">
        <v>184</v>
      </c>
      <c r="K506" s="78" t="s">
        <v>53</v>
      </c>
      <c r="L506" s="171" t="s">
        <v>145</v>
      </c>
      <c r="M506" s="64" t="s">
        <v>2079</v>
      </c>
      <c r="N506" s="73" t="s">
        <v>2080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</row>
    <row r="507" spans="1:117" s="8" customFormat="1" ht="29.25" customHeight="1">
      <c r="A507" s="181">
        <v>513</v>
      </c>
      <c r="B507" s="170" t="s">
        <v>3047</v>
      </c>
      <c r="C507" s="59" t="s">
        <v>582</v>
      </c>
      <c r="D507" s="59"/>
      <c r="E507" s="98" t="s">
        <v>3938</v>
      </c>
      <c r="F507" s="98">
        <v>2</v>
      </c>
      <c r="G507" s="98">
        <v>0</v>
      </c>
      <c r="H507" s="82" t="s">
        <v>38</v>
      </c>
      <c r="I507" s="114" t="s">
        <v>1940</v>
      </c>
      <c r="J507" s="84" t="s">
        <v>170</v>
      </c>
      <c r="K507" s="78" t="s">
        <v>52</v>
      </c>
      <c r="L507" s="78" t="s">
        <v>2753</v>
      </c>
      <c r="M507" s="78" t="s">
        <v>153</v>
      </c>
      <c r="N507" s="69" t="s">
        <v>246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</row>
    <row r="508" spans="1:117" s="8" customFormat="1" ht="29.25" customHeight="1">
      <c r="A508" s="181">
        <v>514</v>
      </c>
      <c r="B508" s="170" t="s">
        <v>3047</v>
      </c>
      <c r="C508" s="59" t="s">
        <v>582</v>
      </c>
      <c r="D508" s="59"/>
      <c r="E508" s="98" t="s">
        <v>3938</v>
      </c>
      <c r="F508" s="59">
        <v>1</v>
      </c>
      <c r="G508" s="59">
        <v>1</v>
      </c>
      <c r="H508" s="82" t="s">
        <v>35</v>
      </c>
      <c r="I508" s="92" t="s">
        <v>50</v>
      </c>
      <c r="J508" s="84" t="s">
        <v>186</v>
      </c>
      <c r="K508" s="78" t="s">
        <v>52</v>
      </c>
      <c r="L508" s="78" t="s">
        <v>158</v>
      </c>
      <c r="M508" s="78" t="s">
        <v>523</v>
      </c>
      <c r="N508" s="69" t="s">
        <v>524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</row>
    <row r="509" spans="1:117" s="8" customFormat="1" ht="29.25" customHeight="1">
      <c r="A509" s="181">
        <v>515</v>
      </c>
      <c r="B509" s="170" t="s">
        <v>3047</v>
      </c>
      <c r="C509" s="59" t="s">
        <v>582</v>
      </c>
      <c r="D509" s="59"/>
      <c r="E509" s="98" t="s">
        <v>3938</v>
      </c>
      <c r="F509" s="98">
        <v>1</v>
      </c>
      <c r="G509" s="98">
        <v>0</v>
      </c>
      <c r="H509" s="82" t="s">
        <v>169</v>
      </c>
      <c r="I509" s="82" t="s">
        <v>452</v>
      </c>
      <c r="J509" s="84" t="s">
        <v>171</v>
      </c>
      <c r="K509" s="78" t="s">
        <v>52</v>
      </c>
      <c r="L509" s="78" t="s">
        <v>444</v>
      </c>
      <c r="M509" s="78" t="s">
        <v>154</v>
      </c>
      <c r="N509" s="69" t="s">
        <v>247</v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</row>
    <row r="510" spans="1:117" s="8" customFormat="1" ht="29.25" customHeight="1">
      <c r="A510" s="181">
        <v>516</v>
      </c>
      <c r="B510" s="170" t="s">
        <v>3047</v>
      </c>
      <c r="C510" s="59" t="s">
        <v>582</v>
      </c>
      <c r="D510" s="59"/>
      <c r="E510" s="98" t="s">
        <v>3938</v>
      </c>
      <c r="F510" s="59">
        <v>5</v>
      </c>
      <c r="G510" s="59">
        <v>1</v>
      </c>
      <c r="H510" s="93" t="s">
        <v>36</v>
      </c>
      <c r="I510" s="92" t="s">
        <v>50</v>
      </c>
      <c r="J510" s="84" t="s">
        <v>185</v>
      </c>
      <c r="K510" s="78" t="s">
        <v>52</v>
      </c>
      <c r="L510" s="59" t="s">
        <v>473</v>
      </c>
      <c r="M510" s="78" t="s">
        <v>525</v>
      </c>
      <c r="N510" s="69" t="s">
        <v>526</v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</row>
    <row r="511" spans="1:117" s="8" customFormat="1" ht="29.25" customHeight="1">
      <c r="A511" s="181">
        <v>517</v>
      </c>
      <c r="B511" s="170" t="s">
        <v>3047</v>
      </c>
      <c r="C511" s="59" t="s">
        <v>582</v>
      </c>
      <c r="D511" s="59"/>
      <c r="E511" s="98" t="s">
        <v>3938</v>
      </c>
      <c r="F511" s="59">
        <v>7</v>
      </c>
      <c r="G511" s="59">
        <v>6</v>
      </c>
      <c r="H511" s="73" t="s">
        <v>49</v>
      </c>
      <c r="I511" s="82" t="s">
        <v>453</v>
      </c>
      <c r="J511" s="84" t="s">
        <v>215</v>
      </c>
      <c r="K511" s="97" t="s">
        <v>623</v>
      </c>
      <c r="L511" s="64" t="s">
        <v>2754</v>
      </c>
      <c r="M511" s="78" t="s">
        <v>62</v>
      </c>
      <c r="N511" s="69" t="s">
        <v>66</v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</row>
    <row r="512" spans="1:117" s="8" customFormat="1" ht="29.25" customHeight="1">
      <c r="A512" s="181">
        <v>518</v>
      </c>
      <c r="B512" s="170" t="s">
        <v>3047</v>
      </c>
      <c r="C512" s="59" t="s">
        <v>582</v>
      </c>
      <c r="D512" s="59"/>
      <c r="E512" s="98" t="s">
        <v>3938</v>
      </c>
      <c r="F512" s="59">
        <v>3</v>
      </c>
      <c r="G512" s="59">
        <v>3</v>
      </c>
      <c r="H512" s="73" t="s">
        <v>474</v>
      </c>
      <c r="I512" s="73" t="s">
        <v>453</v>
      </c>
      <c r="J512" s="84" t="s">
        <v>516</v>
      </c>
      <c r="K512" s="78" t="s">
        <v>52</v>
      </c>
      <c r="L512" s="70" t="s">
        <v>2755</v>
      </c>
      <c r="M512" s="78" t="s">
        <v>62</v>
      </c>
      <c r="N512" s="69" t="s">
        <v>66</v>
      </c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</row>
    <row r="513" spans="1:117" s="8" customFormat="1" ht="29.25" customHeight="1">
      <c r="A513" s="181">
        <v>519</v>
      </c>
      <c r="B513" s="170" t="s">
        <v>3047</v>
      </c>
      <c r="C513" s="59" t="s">
        <v>582</v>
      </c>
      <c r="D513" s="59"/>
      <c r="E513" s="98" t="s">
        <v>3938</v>
      </c>
      <c r="F513" s="59">
        <v>2</v>
      </c>
      <c r="G513" s="59">
        <v>2</v>
      </c>
      <c r="H513" s="73" t="s">
        <v>475</v>
      </c>
      <c r="I513" s="73" t="s">
        <v>453</v>
      </c>
      <c r="J513" s="84" t="s">
        <v>445</v>
      </c>
      <c r="K513" s="78" t="s">
        <v>52</v>
      </c>
      <c r="L513" s="70" t="s">
        <v>2756</v>
      </c>
      <c r="M513" s="78" t="s">
        <v>62</v>
      </c>
      <c r="N513" s="69" t="s">
        <v>66</v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</row>
    <row r="514" spans="1:117" s="8" customFormat="1" ht="29.25" customHeight="1">
      <c r="A514" s="181">
        <v>520</v>
      </c>
      <c r="B514" s="170" t="s">
        <v>3047</v>
      </c>
      <c r="C514" s="59" t="s">
        <v>582</v>
      </c>
      <c r="D514" s="59"/>
      <c r="E514" s="98" t="s">
        <v>3938</v>
      </c>
      <c r="F514" s="59">
        <v>2</v>
      </c>
      <c r="G514" s="59">
        <v>2</v>
      </c>
      <c r="H514" s="73" t="s">
        <v>237</v>
      </c>
      <c r="I514" s="73" t="s">
        <v>675</v>
      </c>
      <c r="J514" s="84" t="s">
        <v>239</v>
      </c>
      <c r="K514" s="97" t="s">
        <v>623</v>
      </c>
      <c r="L514" s="70" t="s">
        <v>2757</v>
      </c>
      <c r="M514" s="78" t="s">
        <v>2758</v>
      </c>
      <c r="N514" s="69" t="s">
        <v>238</v>
      </c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</row>
    <row r="515" spans="1:117" s="8" customFormat="1" ht="29.25" customHeight="1">
      <c r="A515" s="181">
        <v>521</v>
      </c>
      <c r="B515" s="170" t="s">
        <v>3047</v>
      </c>
      <c r="C515" s="59" t="s">
        <v>582</v>
      </c>
      <c r="D515" s="59"/>
      <c r="E515" s="98" t="s">
        <v>3938</v>
      </c>
      <c r="F515" s="59">
        <v>2</v>
      </c>
      <c r="G515" s="59">
        <v>2</v>
      </c>
      <c r="H515" s="58" t="s">
        <v>47</v>
      </c>
      <c r="I515" s="58" t="s">
        <v>454</v>
      </c>
      <c r="J515" s="84" t="s">
        <v>187</v>
      </c>
      <c r="K515" s="78" t="s">
        <v>55</v>
      </c>
      <c r="L515" s="70" t="s">
        <v>556</v>
      </c>
      <c r="M515" s="56" t="s">
        <v>61</v>
      </c>
      <c r="N515" s="69" t="s">
        <v>67</v>
      </c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</row>
    <row r="516" spans="1:117" s="8" customFormat="1" ht="29.25" customHeight="1">
      <c r="A516" s="181">
        <v>522</v>
      </c>
      <c r="B516" s="170" t="s">
        <v>3047</v>
      </c>
      <c r="C516" s="59" t="s">
        <v>582</v>
      </c>
      <c r="D516" s="59"/>
      <c r="E516" s="98" t="s">
        <v>3938</v>
      </c>
      <c r="F516" s="59">
        <v>6</v>
      </c>
      <c r="G516" s="59">
        <v>4</v>
      </c>
      <c r="H516" s="82" t="s">
        <v>157</v>
      </c>
      <c r="I516" s="82" t="s">
        <v>455</v>
      </c>
      <c r="J516" s="84" t="s">
        <v>188</v>
      </c>
      <c r="K516" s="78" t="s">
        <v>52</v>
      </c>
      <c r="L516" s="78" t="s">
        <v>2759</v>
      </c>
      <c r="M516" s="78" t="s">
        <v>2760</v>
      </c>
      <c r="N516" s="69" t="s">
        <v>552</v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</row>
    <row r="517" spans="1:117" s="8" customFormat="1" ht="29.25" customHeight="1">
      <c r="A517" s="181">
        <v>523</v>
      </c>
      <c r="B517" s="170" t="s">
        <v>3047</v>
      </c>
      <c r="C517" s="59" t="s">
        <v>582</v>
      </c>
      <c r="D517" s="59"/>
      <c r="E517" s="98" t="s">
        <v>3938</v>
      </c>
      <c r="F517" s="59">
        <v>0</v>
      </c>
      <c r="G517" s="59">
        <v>4</v>
      </c>
      <c r="H517" s="82" t="s">
        <v>496</v>
      </c>
      <c r="I517" s="83" t="s">
        <v>600</v>
      </c>
      <c r="J517" s="84" t="s">
        <v>497</v>
      </c>
      <c r="K517" s="78" t="s">
        <v>52</v>
      </c>
      <c r="L517" s="78" t="s">
        <v>555</v>
      </c>
      <c r="M517" s="78" t="s">
        <v>553</v>
      </c>
      <c r="N517" s="69" t="s">
        <v>554</v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</row>
    <row r="518" spans="1:117" s="8" customFormat="1" ht="29.25" customHeight="1">
      <c r="A518" s="181">
        <v>524</v>
      </c>
      <c r="B518" s="170" t="s">
        <v>3047</v>
      </c>
      <c r="C518" s="59" t="s">
        <v>582</v>
      </c>
      <c r="D518" s="59"/>
      <c r="E518" s="98" t="s">
        <v>3938</v>
      </c>
      <c r="F518" s="59">
        <v>1</v>
      </c>
      <c r="G518" s="59">
        <v>0</v>
      </c>
      <c r="H518" s="82" t="s">
        <v>2761</v>
      </c>
      <c r="I518" s="83" t="s">
        <v>540</v>
      </c>
      <c r="J518" s="92" t="s">
        <v>2762</v>
      </c>
      <c r="K518" s="78" t="s">
        <v>52</v>
      </c>
      <c r="L518" s="78" t="s">
        <v>2763</v>
      </c>
      <c r="M518" s="78" t="s">
        <v>2764</v>
      </c>
      <c r="N518" s="69" t="s">
        <v>2765</v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</row>
    <row r="519" spans="1:117" s="8" customFormat="1" ht="29.25" customHeight="1">
      <c r="A519" s="181">
        <v>525</v>
      </c>
      <c r="B519" s="52" t="s">
        <v>601</v>
      </c>
      <c r="C519" s="71" t="s">
        <v>3867</v>
      </c>
      <c r="D519" s="71"/>
      <c r="E519" s="98" t="s">
        <v>3938</v>
      </c>
      <c r="F519" s="53">
        <v>1</v>
      </c>
      <c r="G519" s="53">
        <v>0</v>
      </c>
      <c r="H519" s="84" t="s">
        <v>3845</v>
      </c>
      <c r="I519" s="114" t="s">
        <v>1940</v>
      </c>
      <c r="J519" s="92" t="s">
        <v>2988</v>
      </c>
      <c r="K519" s="67" t="s">
        <v>550</v>
      </c>
      <c r="L519" s="70" t="s">
        <v>2995</v>
      </c>
      <c r="M519" s="97" t="s">
        <v>596</v>
      </c>
      <c r="N519" s="69" t="s">
        <v>487</v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</row>
    <row r="520" spans="1:117" s="8" customFormat="1" ht="29.25" customHeight="1">
      <c r="A520" s="181">
        <v>526</v>
      </c>
      <c r="B520" s="52" t="s">
        <v>601</v>
      </c>
      <c r="C520" s="71" t="s">
        <v>3867</v>
      </c>
      <c r="D520" s="71"/>
      <c r="E520" s="98" t="s">
        <v>3938</v>
      </c>
      <c r="F520" s="53">
        <v>3</v>
      </c>
      <c r="G520" s="53">
        <v>0</v>
      </c>
      <c r="H520" s="84" t="s">
        <v>2996</v>
      </c>
      <c r="I520" s="114" t="s">
        <v>1940</v>
      </c>
      <c r="J520" s="92" t="s">
        <v>2988</v>
      </c>
      <c r="K520" s="67" t="s">
        <v>550</v>
      </c>
      <c r="L520" s="70" t="s">
        <v>2997</v>
      </c>
      <c r="M520" s="97" t="s">
        <v>596</v>
      </c>
      <c r="N520" s="69" t="s">
        <v>487</v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</row>
    <row r="521" spans="1:117" s="8" customFormat="1" ht="29.25" customHeight="1">
      <c r="A521" s="181">
        <v>527</v>
      </c>
      <c r="B521" s="52" t="s">
        <v>601</v>
      </c>
      <c r="C521" s="71" t="s">
        <v>3867</v>
      </c>
      <c r="D521" s="71"/>
      <c r="E521" s="98" t="s">
        <v>3938</v>
      </c>
      <c r="F521" s="53">
        <v>1</v>
      </c>
      <c r="G521" s="53">
        <v>0</v>
      </c>
      <c r="H521" s="84" t="s">
        <v>3846</v>
      </c>
      <c r="I521" s="114" t="s">
        <v>1940</v>
      </c>
      <c r="J521" s="92" t="s">
        <v>2988</v>
      </c>
      <c r="K521" s="67" t="s">
        <v>550</v>
      </c>
      <c r="L521" s="63" t="s">
        <v>3033</v>
      </c>
      <c r="M521" s="97" t="s">
        <v>596</v>
      </c>
      <c r="N521" s="69" t="s">
        <v>487</v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</row>
    <row r="522" spans="1:117" s="8" customFormat="1" ht="29.25" customHeight="1">
      <c r="A522" s="181">
        <v>528</v>
      </c>
      <c r="B522" s="52" t="s">
        <v>601</v>
      </c>
      <c r="C522" s="65" t="s">
        <v>3867</v>
      </c>
      <c r="D522" s="53"/>
      <c r="E522" s="98" t="s">
        <v>3938</v>
      </c>
      <c r="F522" s="147">
        <v>0</v>
      </c>
      <c r="G522" s="147">
        <v>1</v>
      </c>
      <c r="H522" s="62" t="s">
        <v>3661</v>
      </c>
      <c r="I522" s="62" t="s">
        <v>1502</v>
      </c>
      <c r="J522" s="62" t="s">
        <v>3662</v>
      </c>
      <c r="K522" s="67" t="s">
        <v>53</v>
      </c>
      <c r="L522" s="70" t="s">
        <v>3663</v>
      </c>
      <c r="M522" s="70" t="s">
        <v>3664</v>
      </c>
      <c r="N522" s="69" t="s">
        <v>3665</v>
      </c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</row>
    <row r="523" spans="1:117" s="8" customFormat="1" ht="29.25" customHeight="1">
      <c r="A523" s="181">
        <v>529</v>
      </c>
      <c r="B523" s="52" t="s">
        <v>601</v>
      </c>
      <c r="C523" s="65" t="s">
        <v>3867</v>
      </c>
      <c r="D523" s="53"/>
      <c r="E523" s="98" t="s">
        <v>3938</v>
      </c>
      <c r="F523" s="147">
        <v>1</v>
      </c>
      <c r="G523" s="147">
        <v>1</v>
      </c>
      <c r="H523" s="84" t="s">
        <v>3666</v>
      </c>
      <c r="I523" s="84" t="s">
        <v>2229</v>
      </c>
      <c r="J523" s="62" t="s">
        <v>3667</v>
      </c>
      <c r="K523" s="67" t="s">
        <v>53</v>
      </c>
      <c r="L523" s="94" t="s">
        <v>3668</v>
      </c>
      <c r="M523" s="70" t="s">
        <v>3669</v>
      </c>
      <c r="N523" s="69" t="s">
        <v>3670</v>
      </c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</row>
    <row r="524" spans="1:117" s="8" customFormat="1" ht="29.25" customHeight="1">
      <c r="A524" s="181">
        <v>530</v>
      </c>
      <c r="B524" s="52" t="s">
        <v>601</v>
      </c>
      <c r="C524" s="65" t="s">
        <v>3867</v>
      </c>
      <c r="D524" s="53"/>
      <c r="E524" s="98" t="s">
        <v>3938</v>
      </c>
      <c r="F524" s="59">
        <v>1</v>
      </c>
      <c r="G524" s="59">
        <v>1</v>
      </c>
      <c r="H524" s="111" t="s">
        <v>3671</v>
      </c>
      <c r="I524" s="111" t="s">
        <v>984</v>
      </c>
      <c r="J524" s="100" t="s">
        <v>3672</v>
      </c>
      <c r="K524" s="102" t="s">
        <v>53</v>
      </c>
      <c r="L524" s="63" t="s">
        <v>3673</v>
      </c>
      <c r="M524" s="64" t="s">
        <v>1475</v>
      </c>
      <c r="N524" s="69" t="s">
        <v>1821</v>
      </c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</row>
    <row r="525" spans="1:117" s="8" customFormat="1" ht="29.25" customHeight="1">
      <c r="A525" s="181">
        <v>531</v>
      </c>
      <c r="B525" s="52" t="s">
        <v>601</v>
      </c>
      <c r="C525" s="65" t="s">
        <v>3867</v>
      </c>
      <c r="D525" s="53"/>
      <c r="E525" s="98" t="s">
        <v>3938</v>
      </c>
      <c r="F525" s="147">
        <v>4</v>
      </c>
      <c r="G525" s="147">
        <v>3</v>
      </c>
      <c r="H525" s="58" t="s">
        <v>3674</v>
      </c>
      <c r="I525" s="83" t="s">
        <v>416</v>
      </c>
      <c r="J525" s="58" t="s">
        <v>3675</v>
      </c>
      <c r="K525" s="59" t="s">
        <v>53</v>
      </c>
      <c r="L525" s="70" t="s">
        <v>3676</v>
      </c>
      <c r="M525" s="70" t="s">
        <v>589</v>
      </c>
      <c r="N525" s="69" t="s">
        <v>590</v>
      </c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</row>
    <row r="526" spans="1:117" s="8" customFormat="1" ht="29.25" customHeight="1">
      <c r="A526" s="181">
        <v>532</v>
      </c>
      <c r="B526" s="52" t="s">
        <v>601</v>
      </c>
      <c r="C526" s="65" t="s">
        <v>3867</v>
      </c>
      <c r="D526" s="53"/>
      <c r="E526" s="98" t="s">
        <v>3938</v>
      </c>
      <c r="F526" s="98">
        <v>1</v>
      </c>
      <c r="G526" s="98">
        <v>1</v>
      </c>
      <c r="H526" s="111" t="s">
        <v>3677</v>
      </c>
      <c r="I526" s="114" t="s">
        <v>1482</v>
      </c>
      <c r="J526" s="100" t="s">
        <v>3678</v>
      </c>
      <c r="K526" s="102" t="s">
        <v>53</v>
      </c>
      <c r="L526" s="70" t="s">
        <v>3679</v>
      </c>
      <c r="M526" s="70" t="s">
        <v>3512</v>
      </c>
      <c r="N526" s="69" t="s">
        <v>3513</v>
      </c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</row>
    <row r="527" spans="1:117" s="8" customFormat="1" ht="29.25" customHeight="1">
      <c r="A527" s="181">
        <v>533</v>
      </c>
      <c r="B527" s="52" t="s">
        <v>601</v>
      </c>
      <c r="C527" s="65" t="s">
        <v>3867</v>
      </c>
      <c r="D527" s="53"/>
      <c r="E527" s="98" t="s">
        <v>3938</v>
      </c>
      <c r="F527" s="53">
        <v>4</v>
      </c>
      <c r="G527" s="53">
        <v>4</v>
      </c>
      <c r="H527" s="62" t="s">
        <v>1654</v>
      </c>
      <c r="I527" s="62" t="s">
        <v>3680</v>
      </c>
      <c r="J527" s="77" t="s">
        <v>3681</v>
      </c>
      <c r="K527" s="70" t="s">
        <v>53</v>
      </c>
      <c r="L527" s="98" t="s">
        <v>3682</v>
      </c>
      <c r="M527" s="70" t="s">
        <v>3683</v>
      </c>
      <c r="N527" s="69" t="s">
        <v>3684</v>
      </c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</row>
    <row r="528" spans="1:117" s="8" customFormat="1" ht="29.25" customHeight="1">
      <c r="A528" s="181">
        <v>534</v>
      </c>
      <c r="B528" s="52" t="s">
        <v>601</v>
      </c>
      <c r="C528" s="65" t="s">
        <v>3867</v>
      </c>
      <c r="D528" s="53"/>
      <c r="E528" s="98" t="s">
        <v>3938</v>
      </c>
      <c r="F528" s="98">
        <v>11</v>
      </c>
      <c r="G528" s="98">
        <v>6</v>
      </c>
      <c r="H528" s="111" t="s">
        <v>3685</v>
      </c>
      <c r="I528" s="111" t="s">
        <v>3686</v>
      </c>
      <c r="J528" s="100" t="s">
        <v>3687</v>
      </c>
      <c r="K528" s="102" t="s">
        <v>53</v>
      </c>
      <c r="L528" s="97" t="s">
        <v>3688</v>
      </c>
      <c r="M528" s="70" t="s">
        <v>3689</v>
      </c>
      <c r="N528" s="69" t="s">
        <v>3690</v>
      </c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</row>
    <row r="529" spans="1:117" s="8" customFormat="1" ht="29.25" customHeight="1">
      <c r="A529" s="181">
        <v>535</v>
      </c>
      <c r="B529" s="52" t="s">
        <v>601</v>
      </c>
      <c r="C529" s="65" t="s">
        <v>3867</v>
      </c>
      <c r="D529" s="53"/>
      <c r="E529" s="98" t="s">
        <v>3938</v>
      </c>
      <c r="F529" s="89">
        <v>6</v>
      </c>
      <c r="G529" s="89">
        <v>2</v>
      </c>
      <c r="H529" s="111" t="s">
        <v>3691</v>
      </c>
      <c r="I529" s="111" t="s">
        <v>597</v>
      </c>
      <c r="J529" s="172" t="s">
        <v>3660</v>
      </c>
      <c r="K529" s="102" t="s">
        <v>53</v>
      </c>
      <c r="L529" s="85" t="s">
        <v>3692</v>
      </c>
      <c r="M529" s="85" t="s">
        <v>3693</v>
      </c>
      <c r="N529" s="69" t="s">
        <v>793</v>
      </c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</row>
    <row r="530" spans="1:117" s="8" customFormat="1" ht="29.25" customHeight="1">
      <c r="A530" s="181">
        <v>536</v>
      </c>
      <c r="B530" s="52" t="s">
        <v>601</v>
      </c>
      <c r="C530" s="65" t="s">
        <v>3867</v>
      </c>
      <c r="D530" s="53"/>
      <c r="E530" s="98" t="s">
        <v>3938</v>
      </c>
      <c r="F530" s="53">
        <v>7</v>
      </c>
      <c r="G530" s="53">
        <v>5</v>
      </c>
      <c r="H530" s="111" t="s">
        <v>3694</v>
      </c>
      <c r="I530" s="111" t="s">
        <v>3555</v>
      </c>
      <c r="J530" s="100" t="s">
        <v>3695</v>
      </c>
      <c r="K530" s="102" t="s">
        <v>53</v>
      </c>
      <c r="L530" s="70" t="s">
        <v>3696</v>
      </c>
      <c r="M530" s="70" t="s">
        <v>1830</v>
      </c>
      <c r="N530" s="69" t="s">
        <v>3697</v>
      </c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</row>
    <row r="531" spans="1:117" s="8" customFormat="1" ht="29.25" customHeight="1">
      <c r="A531" s="181">
        <v>537</v>
      </c>
      <c r="B531" s="52" t="s">
        <v>601</v>
      </c>
      <c r="C531" s="65" t="s">
        <v>3867</v>
      </c>
      <c r="D531" s="53"/>
      <c r="E531" s="98" t="s">
        <v>3938</v>
      </c>
      <c r="F531" s="147">
        <v>3</v>
      </c>
      <c r="G531" s="147">
        <v>2</v>
      </c>
      <c r="H531" s="114" t="s">
        <v>3698</v>
      </c>
      <c r="I531" s="114" t="s">
        <v>3699</v>
      </c>
      <c r="J531" s="131" t="s">
        <v>3700</v>
      </c>
      <c r="K531" s="123" t="s">
        <v>53</v>
      </c>
      <c r="L531" s="70" t="s">
        <v>3701</v>
      </c>
      <c r="M531" s="64" t="s">
        <v>3702</v>
      </c>
      <c r="N531" s="69" t="s">
        <v>3703</v>
      </c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</row>
    <row r="532" spans="1:117" s="8" customFormat="1" ht="29.25" customHeight="1">
      <c r="A532" s="181">
        <v>538</v>
      </c>
      <c r="B532" s="52" t="s">
        <v>601</v>
      </c>
      <c r="C532" s="65" t="s">
        <v>3867</v>
      </c>
      <c r="D532" s="53"/>
      <c r="E532" s="98" t="s">
        <v>3938</v>
      </c>
      <c r="F532" s="147">
        <v>3</v>
      </c>
      <c r="G532" s="147">
        <v>3</v>
      </c>
      <c r="H532" s="114" t="s">
        <v>3704</v>
      </c>
      <c r="I532" s="114" t="s">
        <v>1482</v>
      </c>
      <c r="J532" s="62" t="s">
        <v>3705</v>
      </c>
      <c r="K532" s="123" t="s">
        <v>53</v>
      </c>
      <c r="L532" s="70" t="s">
        <v>3706</v>
      </c>
      <c r="M532" s="70" t="s">
        <v>3707</v>
      </c>
      <c r="N532" s="77" t="s">
        <v>3708</v>
      </c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</row>
    <row r="533" spans="1:117" s="8" customFormat="1" ht="29.25" customHeight="1">
      <c r="A533" s="181">
        <v>539</v>
      </c>
      <c r="B533" s="52" t="s">
        <v>601</v>
      </c>
      <c r="C533" s="65" t="s">
        <v>3867</v>
      </c>
      <c r="D533" s="53"/>
      <c r="E533" s="98" t="s">
        <v>3938</v>
      </c>
      <c r="F533" s="147">
        <v>5</v>
      </c>
      <c r="G533" s="147">
        <v>3</v>
      </c>
      <c r="H533" s="114" t="s">
        <v>3709</v>
      </c>
      <c r="I533" s="83" t="s">
        <v>3710</v>
      </c>
      <c r="J533" s="62" t="s">
        <v>3711</v>
      </c>
      <c r="K533" s="123" t="s">
        <v>53</v>
      </c>
      <c r="L533" s="70" t="s">
        <v>3712</v>
      </c>
      <c r="M533" s="70" t="s">
        <v>3713</v>
      </c>
      <c r="N533" s="77" t="s">
        <v>3714</v>
      </c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</row>
    <row r="534" spans="1:117" s="8" customFormat="1" ht="29.25" customHeight="1">
      <c r="A534" s="181">
        <v>540</v>
      </c>
      <c r="B534" s="52" t="s">
        <v>601</v>
      </c>
      <c r="C534" s="65" t="s">
        <v>3867</v>
      </c>
      <c r="D534" s="53"/>
      <c r="E534" s="98" t="s">
        <v>3938</v>
      </c>
      <c r="F534" s="147">
        <v>10</v>
      </c>
      <c r="G534" s="147">
        <v>10</v>
      </c>
      <c r="H534" s="278" t="s">
        <v>3715</v>
      </c>
      <c r="I534" s="87" t="s">
        <v>1496</v>
      </c>
      <c r="J534" s="62" t="s">
        <v>3716</v>
      </c>
      <c r="K534" s="88" t="s">
        <v>53</v>
      </c>
      <c r="L534" s="70" t="s">
        <v>3717</v>
      </c>
      <c r="M534" s="173" t="s">
        <v>3718</v>
      </c>
      <c r="N534" s="69" t="s">
        <v>3719</v>
      </c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</row>
    <row r="535" spans="1:117" s="8" customFormat="1" ht="29.25" customHeight="1">
      <c r="A535" s="181">
        <v>541</v>
      </c>
      <c r="B535" s="52" t="s">
        <v>601</v>
      </c>
      <c r="C535" s="65" t="s">
        <v>3867</v>
      </c>
      <c r="D535" s="53"/>
      <c r="E535" s="98" t="s">
        <v>3938</v>
      </c>
      <c r="F535" s="147">
        <v>4</v>
      </c>
      <c r="G535" s="147">
        <v>2</v>
      </c>
      <c r="H535" s="87" t="s">
        <v>3720</v>
      </c>
      <c r="I535" s="87" t="s">
        <v>3721</v>
      </c>
      <c r="J535" s="62" t="s">
        <v>3722</v>
      </c>
      <c r="K535" s="80" t="s">
        <v>53</v>
      </c>
      <c r="L535" s="70" t="s">
        <v>3723</v>
      </c>
      <c r="M535" s="70" t="s">
        <v>3724</v>
      </c>
      <c r="N535" s="127" t="s">
        <v>3725</v>
      </c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</row>
    <row r="536" spans="1:117" s="8" customFormat="1" ht="29.25" customHeight="1">
      <c r="A536" s="181">
        <v>542</v>
      </c>
      <c r="B536" s="52" t="s">
        <v>601</v>
      </c>
      <c r="C536" s="65" t="s">
        <v>3867</v>
      </c>
      <c r="D536" s="53"/>
      <c r="E536" s="98" t="s">
        <v>3938</v>
      </c>
      <c r="F536" s="147">
        <v>13</v>
      </c>
      <c r="G536" s="147">
        <v>8</v>
      </c>
      <c r="H536" s="114" t="s">
        <v>3726</v>
      </c>
      <c r="I536" s="95" t="s">
        <v>3727</v>
      </c>
      <c r="J536" s="95" t="s">
        <v>3728</v>
      </c>
      <c r="K536" s="123" t="s">
        <v>53</v>
      </c>
      <c r="L536" s="126" t="s">
        <v>3729</v>
      </c>
      <c r="M536" s="70" t="s">
        <v>3730</v>
      </c>
      <c r="N536" s="127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</row>
    <row r="537" spans="1:117" s="8" customFormat="1" ht="29.25" customHeight="1">
      <c r="A537" s="181">
        <v>543</v>
      </c>
      <c r="B537" s="52" t="s">
        <v>601</v>
      </c>
      <c r="C537" s="65" t="s">
        <v>3867</v>
      </c>
      <c r="D537" s="53"/>
      <c r="E537" s="98" t="s">
        <v>3938</v>
      </c>
      <c r="F537" s="98">
        <v>8</v>
      </c>
      <c r="G537" s="98">
        <v>7</v>
      </c>
      <c r="H537" s="114" t="s">
        <v>3891</v>
      </c>
      <c r="I537" s="125" t="s">
        <v>3731</v>
      </c>
      <c r="J537" s="77" t="s">
        <v>3732</v>
      </c>
      <c r="K537" s="123" t="s">
        <v>53</v>
      </c>
      <c r="L537" s="98" t="s">
        <v>3733</v>
      </c>
      <c r="M537" s="98" t="s">
        <v>3734</v>
      </c>
      <c r="N537" s="69" t="s">
        <v>3735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</row>
    <row r="538" spans="1:117" s="8" customFormat="1" ht="29.25" customHeight="1">
      <c r="A538" s="181">
        <v>544</v>
      </c>
      <c r="B538" s="52" t="s">
        <v>601</v>
      </c>
      <c r="C538" s="65" t="s">
        <v>3867</v>
      </c>
      <c r="D538" s="53"/>
      <c r="E538" s="98" t="s">
        <v>3938</v>
      </c>
      <c r="F538" s="147">
        <v>8</v>
      </c>
      <c r="G538" s="147">
        <v>4</v>
      </c>
      <c r="H538" s="114" t="s">
        <v>3736</v>
      </c>
      <c r="I538" s="114" t="s">
        <v>1528</v>
      </c>
      <c r="J538" s="62" t="s">
        <v>3737</v>
      </c>
      <c r="K538" s="123" t="s">
        <v>53</v>
      </c>
      <c r="L538" s="94" t="s">
        <v>3738</v>
      </c>
      <c r="M538" s="70" t="s">
        <v>3739</v>
      </c>
      <c r="N538" s="127" t="s">
        <v>809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</row>
    <row r="539" spans="1:117" s="8" customFormat="1" ht="29.25" customHeight="1">
      <c r="A539" s="181">
        <v>545</v>
      </c>
      <c r="B539" s="52" t="s">
        <v>601</v>
      </c>
      <c r="C539" s="65" t="s">
        <v>3867</v>
      </c>
      <c r="D539" s="53"/>
      <c r="E539" s="98" t="s">
        <v>3938</v>
      </c>
      <c r="F539" s="147">
        <v>1</v>
      </c>
      <c r="G539" s="147">
        <v>1</v>
      </c>
      <c r="H539" s="114" t="s">
        <v>3740</v>
      </c>
      <c r="I539" s="114" t="s">
        <v>1786</v>
      </c>
      <c r="J539" s="168" t="s">
        <v>3741</v>
      </c>
      <c r="K539" s="53" t="s">
        <v>584</v>
      </c>
      <c r="L539" s="94" t="s">
        <v>156</v>
      </c>
      <c r="M539" s="94" t="s">
        <v>3742</v>
      </c>
      <c r="N539" s="69" t="s">
        <v>3743</v>
      </c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</row>
    <row r="540" spans="1:117" s="8" customFormat="1" ht="29.25" customHeight="1">
      <c r="A540" s="181">
        <v>546</v>
      </c>
      <c r="B540" s="52" t="s">
        <v>601</v>
      </c>
      <c r="C540" s="65" t="s">
        <v>3867</v>
      </c>
      <c r="D540" s="71"/>
      <c r="E540" s="98" t="s">
        <v>3938</v>
      </c>
      <c r="F540" s="53">
        <v>1</v>
      </c>
      <c r="G540" s="53">
        <v>0</v>
      </c>
      <c r="H540" s="145" t="s">
        <v>3744</v>
      </c>
      <c r="I540" s="125" t="s">
        <v>1936</v>
      </c>
      <c r="J540" s="135" t="s">
        <v>3745</v>
      </c>
      <c r="K540" s="53" t="s">
        <v>584</v>
      </c>
      <c r="L540" s="53" t="s">
        <v>3746</v>
      </c>
      <c r="M540" s="71" t="s">
        <v>3747</v>
      </c>
      <c r="N540" s="69" t="s">
        <v>585</v>
      </c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</row>
    <row r="541" spans="1:117" s="8" customFormat="1" ht="29.25" customHeight="1">
      <c r="A541" s="181">
        <v>547</v>
      </c>
      <c r="B541" s="52" t="s">
        <v>601</v>
      </c>
      <c r="C541" s="65" t="s">
        <v>3867</v>
      </c>
      <c r="D541" s="53"/>
      <c r="E541" s="98" t="s">
        <v>3938</v>
      </c>
      <c r="F541" s="53">
        <v>22</v>
      </c>
      <c r="G541" s="53">
        <v>11</v>
      </c>
      <c r="H541" s="58" t="s">
        <v>3748</v>
      </c>
      <c r="I541" s="58" t="s">
        <v>416</v>
      </c>
      <c r="J541" s="58" t="s">
        <v>3749</v>
      </c>
      <c r="K541" s="53" t="s">
        <v>584</v>
      </c>
      <c r="L541" s="59" t="s">
        <v>3750</v>
      </c>
      <c r="M541" s="59" t="s">
        <v>589</v>
      </c>
      <c r="N541" s="69" t="s">
        <v>590</v>
      </c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</row>
    <row r="542" spans="1:117" s="8" customFormat="1" ht="29.25" customHeight="1">
      <c r="A542" s="181">
        <v>548</v>
      </c>
      <c r="B542" s="52" t="s">
        <v>601</v>
      </c>
      <c r="C542" s="65" t="s">
        <v>3867</v>
      </c>
      <c r="D542" s="53"/>
      <c r="E542" s="98" t="s">
        <v>3938</v>
      </c>
      <c r="F542" s="53">
        <v>2</v>
      </c>
      <c r="G542" s="53">
        <v>2</v>
      </c>
      <c r="H542" s="114" t="s">
        <v>3751</v>
      </c>
      <c r="I542" s="83" t="s">
        <v>224</v>
      </c>
      <c r="J542" s="96" t="s">
        <v>3752</v>
      </c>
      <c r="K542" s="53" t="s">
        <v>584</v>
      </c>
      <c r="L542" s="70" t="s">
        <v>3753</v>
      </c>
      <c r="M542" s="70" t="s">
        <v>3001</v>
      </c>
      <c r="N542" s="69" t="s">
        <v>3002</v>
      </c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</row>
    <row r="543" spans="1:117" s="8" customFormat="1" ht="29.25" customHeight="1">
      <c r="A543" s="181">
        <v>549</v>
      </c>
      <c r="B543" s="52" t="s">
        <v>601</v>
      </c>
      <c r="C543" s="65" t="s">
        <v>3867</v>
      </c>
      <c r="D543" s="53"/>
      <c r="E543" s="98" t="s">
        <v>3938</v>
      </c>
      <c r="F543" s="53">
        <v>3</v>
      </c>
      <c r="G543" s="53">
        <v>2</v>
      </c>
      <c r="H543" s="114" t="s">
        <v>3754</v>
      </c>
      <c r="I543" s="83" t="s">
        <v>224</v>
      </c>
      <c r="J543" s="96" t="s">
        <v>3755</v>
      </c>
      <c r="K543" s="53" t="s">
        <v>584</v>
      </c>
      <c r="L543" s="70" t="s">
        <v>3756</v>
      </c>
      <c r="M543" s="70" t="s">
        <v>3001</v>
      </c>
      <c r="N543" s="69" t="s">
        <v>3002</v>
      </c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</row>
    <row r="544" spans="1:117" s="8" customFormat="1" ht="29.25" customHeight="1">
      <c r="A544" s="181">
        <v>550</v>
      </c>
      <c r="B544" s="52" t="s">
        <v>601</v>
      </c>
      <c r="C544" s="65" t="s">
        <v>3867</v>
      </c>
      <c r="D544" s="53"/>
      <c r="E544" s="98" t="s">
        <v>3938</v>
      </c>
      <c r="F544" s="53">
        <v>1</v>
      </c>
      <c r="G544" s="53">
        <v>1</v>
      </c>
      <c r="H544" s="114" t="s">
        <v>3757</v>
      </c>
      <c r="I544" s="58" t="s">
        <v>1947</v>
      </c>
      <c r="J544" s="96" t="s">
        <v>3758</v>
      </c>
      <c r="K544" s="53" t="s">
        <v>584</v>
      </c>
      <c r="L544" s="70" t="s">
        <v>3759</v>
      </c>
      <c r="M544" s="70" t="s">
        <v>60</v>
      </c>
      <c r="N544" s="69" t="s">
        <v>3006</v>
      </c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</row>
    <row r="545" spans="1:117" s="8" customFormat="1" ht="29.25" customHeight="1">
      <c r="A545" s="181">
        <v>551</v>
      </c>
      <c r="B545" s="52" t="s">
        <v>601</v>
      </c>
      <c r="C545" s="65" t="s">
        <v>3867</v>
      </c>
      <c r="D545" s="53"/>
      <c r="E545" s="98" t="s">
        <v>3938</v>
      </c>
      <c r="F545" s="53">
        <v>1</v>
      </c>
      <c r="G545" s="53">
        <v>1</v>
      </c>
      <c r="H545" s="114" t="s">
        <v>3760</v>
      </c>
      <c r="I545" s="114" t="s">
        <v>598</v>
      </c>
      <c r="J545" s="96" t="s">
        <v>3761</v>
      </c>
      <c r="K545" s="53" t="s">
        <v>584</v>
      </c>
      <c r="L545" s="70" t="s">
        <v>3762</v>
      </c>
      <c r="M545" s="70" t="s">
        <v>3763</v>
      </c>
      <c r="N545" s="69" t="s">
        <v>3764</v>
      </c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</row>
    <row r="546" spans="1:117" s="8" customFormat="1" ht="29.25" customHeight="1">
      <c r="A546" s="181">
        <v>552</v>
      </c>
      <c r="B546" s="52" t="s">
        <v>601</v>
      </c>
      <c r="C546" s="65" t="s">
        <v>3867</v>
      </c>
      <c r="D546" s="53"/>
      <c r="E546" s="98" t="s">
        <v>3938</v>
      </c>
      <c r="F546" s="53">
        <v>20</v>
      </c>
      <c r="G546" s="53">
        <v>2</v>
      </c>
      <c r="H546" s="58" t="s">
        <v>3892</v>
      </c>
      <c r="I546" s="114"/>
      <c r="J546" s="114"/>
      <c r="K546" s="123"/>
      <c r="L546" s="63"/>
      <c r="M546" s="70"/>
      <c r="N546" s="69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</row>
    <row r="547" spans="1:117" s="8" customFormat="1" ht="29.25" customHeight="1">
      <c r="A547" s="181">
        <v>553</v>
      </c>
      <c r="B547" s="52" t="s">
        <v>601</v>
      </c>
      <c r="C547" s="65" t="s">
        <v>3867</v>
      </c>
      <c r="D547" s="53"/>
      <c r="E547" s="98" t="s">
        <v>3938</v>
      </c>
      <c r="F547" s="53">
        <v>1</v>
      </c>
      <c r="G547" s="53">
        <v>1</v>
      </c>
      <c r="H547" s="145" t="s">
        <v>3778</v>
      </c>
      <c r="I547" s="83" t="s">
        <v>461</v>
      </c>
      <c r="J547" s="135" t="s">
        <v>3779</v>
      </c>
      <c r="K547" s="53" t="s">
        <v>587</v>
      </c>
      <c r="L547" s="53">
        <v>989008833</v>
      </c>
      <c r="M547" s="97" t="s">
        <v>3780</v>
      </c>
      <c r="N547" s="69" t="s">
        <v>3781</v>
      </c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</row>
    <row r="548" spans="1:117" s="8" customFormat="1" ht="29.25" customHeight="1">
      <c r="A548" s="181">
        <v>554</v>
      </c>
      <c r="B548" s="52" t="s">
        <v>3389</v>
      </c>
      <c r="C548" s="98" t="s">
        <v>2532</v>
      </c>
      <c r="D548" s="98"/>
      <c r="E548" s="98" t="s">
        <v>2510</v>
      </c>
      <c r="F548" s="86">
        <v>0</v>
      </c>
      <c r="G548" s="86">
        <v>1</v>
      </c>
      <c r="H548" s="158" t="s">
        <v>2057</v>
      </c>
      <c r="I548" s="158" t="s">
        <v>2054</v>
      </c>
      <c r="J548" s="127" t="s">
        <v>2453</v>
      </c>
      <c r="K548" s="97" t="s">
        <v>1905</v>
      </c>
      <c r="L548" s="86">
        <v>967746781</v>
      </c>
      <c r="M548" s="174" t="s">
        <v>2469</v>
      </c>
      <c r="N548" s="129" t="s">
        <v>2470</v>
      </c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</row>
    <row r="549" spans="1:117" s="8" customFormat="1" ht="29.25" customHeight="1">
      <c r="A549" s="181">
        <v>555</v>
      </c>
      <c r="B549" s="52" t="s">
        <v>3389</v>
      </c>
      <c r="C549" s="98" t="s">
        <v>2532</v>
      </c>
      <c r="D549" s="98"/>
      <c r="E549" s="98" t="s">
        <v>2510</v>
      </c>
      <c r="F549" s="86">
        <v>0</v>
      </c>
      <c r="G549" s="86">
        <v>1</v>
      </c>
      <c r="H549" s="158" t="s">
        <v>2055</v>
      </c>
      <c r="I549" s="158" t="s">
        <v>2054</v>
      </c>
      <c r="J549" s="77" t="s">
        <v>2454</v>
      </c>
      <c r="K549" s="97" t="s">
        <v>53</v>
      </c>
      <c r="L549" s="86">
        <v>991903963</v>
      </c>
      <c r="M549" s="174" t="s">
        <v>2471</v>
      </c>
      <c r="N549" s="129" t="s">
        <v>2470</v>
      </c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</row>
    <row r="550" spans="1:117" s="8" customFormat="1" ht="29.25" customHeight="1">
      <c r="A550" s="181">
        <v>556</v>
      </c>
      <c r="B550" s="52" t="s">
        <v>3389</v>
      </c>
      <c r="C550" s="98" t="s">
        <v>2532</v>
      </c>
      <c r="D550" s="98"/>
      <c r="E550" s="98" t="s">
        <v>2510</v>
      </c>
      <c r="F550" s="86">
        <v>2</v>
      </c>
      <c r="G550" s="86">
        <v>0</v>
      </c>
      <c r="H550" s="158" t="s">
        <v>2058</v>
      </c>
      <c r="I550" s="158" t="s">
        <v>2054</v>
      </c>
      <c r="J550" s="77" t="s">
        <v>2144</v>
      </c>
      <c r="K550" s="94" t="s">
        <v>1934</v>
      </c>
      <c r="L550" s="86">
        <v>967746826</v>
      </c>
      <c r="M550" s="174" t="s">
        <v>2471</v>
      </c>
      <c r="N550" s="129" t="s">
        <v>2470</v>
      </c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</row>
    <row r="551" spans="1:117" s="8" customFormat="1" ht="29.25" customHeight="1">
      <c r="A551" s="181">
        <v>557</v>
      </c>
      <c r="B551" s="52" t="s">
        <v>3389</v>
      </c>
      <c r="C551" s="98" t="s">
        <v>2532</v>
      </c>
      <c r="D551" s="98"/>
      <c r="E551" s="98" t="s">
        <v>2510</v>
      </c>
      <c r="F551" s="86">
        <v>0</v>
      </c>
      <c r="G551" s="86">
        <v>1</v>
      </c>
      <c r="H551" s="158" t="s">
        <v>2056</v>
      </c>
      <c r="I551" s="158" t="s">
        <v>2054</v>
      </c>
      <c r="J551" s="77" t="s">
        <v>2455</v>
      </c>
      <c r="K551" s="97" t="s">
        <v>53</v>
      </c>
      <c r="L551" s="86">
        <v>966362432</v>
      </c>
      <c r="M551" s="174" t="s">
        <v>2471</v>
      </c>
      <c r="N551" s="129" t="s">
        <v>2470</v>
      </c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</row>
    <row r="552" spans="1:117" s="8" customFormat="1" ht="29.25" customHeight="1">
      <c r="A552" s="181">
        <v>558</v>
      </c>
      <c r="B552" s="52" t="s">
        <v>3389</v>
      </c>
      <c r="C552" s="98" t="s">
        <v>2532</v>
      </c>
      <c r="D552" s="98"/>
      <c r="E552" s="98" t="s">
        <v>2510</v>
      </c>
      <c r="F552" s="86">
        <v>1</v>
      </c>
      <c r="G552" s="86">
        <v>1</v>
      </c>
      <c r="H552" s="158" t="s">
        <v>2456</v>
      </c>
      <c r="I552" s="158" t="s">
        <v>2054</v>
      </c>
      <c r="J552" s="77" t="s">
        <v>2457</v>
      </c>
      <c r="K552" s="97" t="s">
        <v>407</v>
      </c>
      <c r="L552" s="86">
        <v>991903971</v>
      </c>
      <c r="M552" s="174" t="s">
        <v>2471</v>
      </c>
      <c r="N552" s="129" t="s">
        <v>2470</v>
      </c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</row>
    <row r="553" spans="1:117" s="8" customFormat="1" ht="29.25" customHeight="1">
      <c r="A553" s="181">
        <v>559</v>
      </c>
      <c r="B553" s="52" t="s">
        <v>3389</v>
      </c>
      <c r="C553" s="98" t="s">
        <v>2532</v>
      </c>
      <c r="D553" s="98"/>
      <c r="E553" s="98" t="s">
        <v>2510</v>
      </c>
      <c r="F553" s="86">
        <v>1</v>
      </c>
      <c r="G553" s="86">
        <v>1</v>
      </c>
      <c r="H553" s="158" t="s">
        <v>2145</v>
      </c>
      <c r="I553" s="158" t="s">
        <v>2054</v>
      </c>
      <c r="J553" s="77" t="s">
        <v>2458</v>
      </c>
      <c r="K553" s="97" t="s">
        <v>119</v>
      </c>
      <c r="L553" s="86">
        <v>967746822</v>
      </c>
      <c r="M553" s="174" t="s">
        <v>2471</v>
      </c>
      <c r="N553" s="129" t="s">
        <v>2470</v>
      </c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</row>
    <row r="554" spans="1:117" s="8" customFormat="1" ht="29.25" customHeight="1">
      <c r="A554" s="181">
        <v>560</v>
      </c>
      <c r="B554" s="52" t="s">
        <v>3389</v>
      </c>
      <c r="C554" s="98" t="s">
        <v>2532</v>
      </c>
      <c r="D554" s="98"/>
      <c r="E554" s="98" t="s">
        <v>2510</v>
      </c>
      <c r="F554" s="86">
        <v>1</v>
      </c>
      <c r="G554" s="86">
        <v>1</v>
      </c>
      <c r="H554" s="158" t="s">
        <v>2459</v>
      </c>
      <c r="I554" s="158" t="s">
        <v>2054</v>
      </c>
      <c r="J554" s="77" t="s">
        <v>2458</v>
      </c>
      <c r="K554" s="97" t="s">
        <v>119</v>
      </c>
      <c r="L554" s="86">
        <v>967746822</v>
      </c>
      <c r="M554" s="174" t="s">
        <v>2471</v>
      </c>
      <c r="N554" s="129" t="s">
        <v>2470</v>
      </c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</row>
    <row r="555" spans="1:117" s="8" customFormat="1" ht="29.25" customHeight="1">
      <c r="A555" s="181">
        <v>561</v>
      </c>
      <c r="B555" s="52" t="s">
        <v>3389</v>
      </c>
      <c r="C555" s="98" t="s">
        <v>2532</v>
      </c>
      <c r="D555" s="98"/>
      <c r="E555" s="98" t="s">
        <v>2510</v>
      </c>
      <c r="F555" s="86">
        <v>2</v>
      </c>
      <c r="G555" s="86">
        <v>2</v>
      </c>
      <c r="H555" s="158" t="s">
        <v>2059</v>
      </c>
      <c r="I555" s="158" t="s">
        <v>2054</v>
      </c>
      <c r="J555" s="77" t="s">
        <v>2146</v>
      </c>
      <c r="K555" s="97" t="s">
        <v>550</v>
      </c>
      <c r="L555" s="86">
        <v>984112032</v>
      </c>
      <c r="M555" s="174" t="s">
        <v>2471</v>
      </c>
      <c r="N555" s="129" t="s">
        <v>2470</v>
      </c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</row>
    <row r="556" spans="1:117" s="8" customFormat="1" ht="29.25" customHeight="1">
      <c r="A556" s="181">
        <v>562</v>
      </c>
      <c r="B556" s="52" t="s">
        <v>3389</v>
      </c>
      <c r="C556" s="98" t="s">
        <v>2532</v>
      </c>
      <c r="D556" s="98"/>
      <c r="E556" s="98" t="s">
        <v>2510</v>
      </c>
      <c r="F556" s="86">
        <v>1</v>
      </c>
      <c r="G556" s="86">
        <v>1</v>
      </c>
      <c r="H556" s="158" t="s">
        <v>2460</v>
      </c>
      <c r="I556" s="158" t="s">
        <v>2054</v>
      </c>
      <c r="J556" s="77" t="s">
        <v>2461</v>
      </c>
      <c r="K556" s="97" t="s">
        <v>11</v>
      </c>
      <c r="L556" s="86" t="s">
        <v>2589</v>
      </c>
      <c r="M556" s="174" t="s">
        <v>2471</v>
      </c>
      <c r="N556" s="129" t="s">
        <v>2470</v>
      </c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</row>
    <row r="557" spans="1:117" s="8" customFormat="1" ht="29.25" customHeight="1">
      <c r="A557" s="181">
        <v>563</v>
      </c>
      <c r="B557" s="52" t="s">
        <v>3389</v>
      </c>
      <c r="C557" s="98" t="s">
        <v>2532</v>
      </c>
      <c r="D557" s="98"/>
      <c r="E557" s="98" t="s">
        <v>2510</v>
      </c>
      <c r="F557" s="86">
        <v>1</v>
      </c>
      <c r="G557" s="86">
        <v>1</v>
      </c>
      <c r="H557" s="158" t="s">
        <v>3893</v>
      </c>
      <c r="I557" s="158" t="s">
        <v>2054</v>
      </c>
      <c r="J557" s="77" t="s">
        <v>2462</v>
      </c>
      <c r="K557" s="97" t="s">
        <v>610</v>
      </c>
      <c r="L557" s="86">
        <v>949147203</v>
      </c>
      <c r="M557" s="174" t="s">
        <v>2471</v>
      </c>
      <c r="N557" s="129" t="s">
        <v>2470</v>
      </c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</row>
    <row r="558" spans="1:117" s="8" customFormat="1" ht="29.25" customHeight="1">
      <c r="A558" s="181">
        <v>564</v>
      </c>
      <c r="B558" s="52" t="s">
        <v>3389</v>
      </c>
      <c r="C558" s="98" t="s">
        <v>2532</v>
      </c>
      <c r="D558" s="98"/>
      <c r="E558" s="98" t="s">
        <v>2510</v>
      </c>
      <c r="F558" s="86">
        <v>1</v>
      </c>
      <c r="G558" s="86">
        <v>1</v>
      </c>
      <c r="H558" s="158" t="s">
        <v>3894</v>
      </c>
      <c r="I558" s="158" t="s">
        <v>2054</v>
      </c>
      <c r="J558" s="77" t="s">
        <v>2463</v>
      </c>
      <c r="K558" s="97" t="s">
        <v>584</v>
      </c>
      <c r="L558" s="86">
        <v>967746791</v>
      </c>
      <c r="M558" s="174" t="s">
        <v>2471</v>
      </c>
      <c r="N558" s="129" t="s">
        <v>2470</v>
      </c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</row>
    <row r="559" spans="1:117" s="8" customFormat="1" ht="29.25" customHeight="1">
      <c r="A559" s="181">
        <v>565</v>
      </c>
      <c r="B559" s="52" t="s">
        <v>3389</v>
      </c>
      <c r="C559" s="98" t="s">
        <v>2532</v>
      </c>
      <c r="D559" s="98"/>
      <c r="E559" s="98" t="s">
        <v>2510</v>
      </c>
      <c r="F559" s="86">
        <v>1</v>
      </c>
      <c r="G559" s="86">
        <v>1</v>
      </c>
      <c r="H559" s="158" t="s">
        <v>3895</v>
      </c>
      <c r="I559" s="158" t="s">
        <v>2054</v>
      </c>
      <c r="J559" s="77" t="s">
        <v>2464</v>
      </c>
      <c r="K559" s="97" t="s">
        <v>623</v>
      </c>
      <c r="L559" s="86">
        <v>989283260</v>
      </c>
      <c r="M559" s="174" t="s">
        <v>2471</v>
      </c>
      <c r="N559" s="129" t="s">
        <v>2470</v>
      </c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</row>
    <row r="560" spans="1:117" s="8" customFormat="1" ht="29.25" customHeight="1">
      <c r="A560" s="181">
        <v>566</v>
      </c>
      <c r="B560" s="52" t="s">
        <v>3389</v>
      </c>
      <c r="C560" s="98" t="s">
        <v>2532</v>
      </c>
      <c r="D560" s="98"/>
      <c r="E560" s="98" t="s">
        <v>2510</v>
      </c>
      <c r="F560" s="86">
        <v>1</v>
      </c>
      <c r="G560" s="86">
        <v>1</v>
      </c>
      <c r="H560" s="158" t="s">
        <v>3896</v>
      </c>
      <c r="I560" s="158" t="s">
        <v>2054</v>
      </c>
      <c r="J560" s="77" t="s">
        <v>2465</v>
      </c>
      <c r="K560" s="67" t="s">
        <v>588</v>
      </c>
      <c r="L560" s="86">
        <v>989150182</v>
      </c>
      <c r="M560" s="174" t="s">
        <v>2471</v>
      </c>
      <c r="N560" s="129" t="s">
        <v>2470</v>
      </c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</row>
    <row r="561" spans="1:117" s="8" customFormat="1" ht="29.25" customHeight="1">
      <c r="A561" s="181">
        <v>567</v>
      </c>
      <c r="B561" s="52" t="s">
        <v>3389</v>
      </c>
      <c r="C561" s="98" t="s">
        <v>2532</v>
      </c>
      <c r="D561" s="53"/>
      <c r="E561" s="98" t="s">
        <v>2510</v>
      </c>
      <c r="F561" s="86">
        <v>1</v>
      </c>
      <c r="G561" s="86">
        <v>1</v>
      </c>
      <c r="H561" s="158" t="s">
        <v>3897</v>
      </c>
      <c r="I561" s="158" t="s">
        <v>2054</v>
      </c>
      <c r="J561" s="77" t="s">
        <v>2466</v>
      </c>
      <c r="K561" s="97" t="s">
        <v>1245</v>
      </c>
      <c r="L561" s="86">
        <v>991903960</v>
      </c>
      <c r="M561" s="174" t="s">
        <v>2471</v>
      </c>
      <c r="N561" s="129" t="s">
        <v>2470</v>
      </c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</row>
    <row r="562" spans="1:117" s="8" customFormat="1" ht="29.25" customHeight="1">
      <c r="A562" s="181">
        <v>568</v>
      </c>
      <c r="B562" s="52" t="s">
        <v>3389</v>
      </c>
      <c r="C562" s="98" t="s">
        <v>2532</v>
      </c>
      <c r="D562" s="53"/>
      <c r="E562" s="98" t="s">
        <v>2510</v>
      </c>
      <c r="F562" s="86">
        <v>1</v>
      </c>
      <c r="G562" s="86">
        <v>1</v>
      </c>
      <c r="H562" s="158" t="s">
        <v>3898</v>
      </c>
      <c r="I562" s="158" t="s">
        <v>2054</v>
      </c>
      <c r="J562" s="77" t="s">
        <v>2467</v>
      </c>
      <c r="K562" s="97" t="s">
        <v>28</v>
      </c>
      <c r="L562" s="86">
        <v>987568480</v>
      </c>
      <c r="M562" s="174" t="s">
        <v>2471</v>
      </c>
      <c r="N562" s="129" t="s">
        <v>2470</v>
      </c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</row>
    <row r="563" spans="1:117" s="8" customFormat="1" ht="29.25" customHeight="1">
      <c r="A563" s="181">
        <v>569</v>
      </c>
      <c r="B563" s="52" t="s">
        <v>3389</v>
      </c>
      <c r="C563" s="98" t="s">
        <v>2532</v>
      </c>
      <c r="D563" s="98"/>
      <c r="E563" s="98" t="s">
        <v>2510</v>
      </c>
      <c r="F563" s="71">
        <v>1</v>
      </c>
      <c r="G563" s="71">
        <v>1</v>
      </c>
      <c r="H563" s="175" t="s">
        <v>3899</v>
      </c>
      <c r="I563" s="158" t="s">
        <v>2054</v>
      </c>
      <c r="J563" s="140" t="s">
        <v>2468</v>
      </c>
      <c r="K563" s="94" t="s">
        <v>1934</v>
      </c>
      <c r="L563" s="176">
        <v>968215745</v>
      </c>
      <c r="M563" s="174" t="s">
        <v>2471</v>
      </c>
      <c r="N563" s="129" t="s">
        <v>2470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</row>
    <row r="564" spans="1:117" s="8" customFormat="1" ht="29.25" customHeight="1">
      <c r="A564" s="181">
        <v>570</v>
      </c>
      <c r="B564" s="52" t="s">
        <v>3389</v>
      </c>
      <c r="C564" s="98" t="s">
        <v>2532</v>
      </c>
      <c r="D564" s="98"/>
      <c r="E564" s="98" t="s">
        <v>2510</v>
      </c>
      <c r="F564" s="86">
        <v>1</v>
      </c>
      <c r="G564" s="86">
        <v>1</v>
      </c>
      <c r="H564" s="158" t="s">
        <v>2472</v>
      </c>
      <c r="I564" s="140" t="s">
        <v>316</v>
      </c>
      <c r="J564" s="127" t="s">
        <v>2473</v>
      </c>
      <c r="K564" s="97" t="s">
        <v>53</v>
      </c>
      <c r="L564" s="86" t="s">
        <v>2052</v>
      </c>
      <c r="M564" s="174" t="s">
        <v>2036</v>
      </c>
      <c r="N564" s="129" t="s">
        <v>2037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</row>
    <row r="565" spans="1:117" s="8" customFormat="1" ht="29.25" customHeight="1">
      <c r="A565" s="181">
        <v>571</v>
      </c>
      <c r="B565" s="52" t="s">
        <v>3389</v>
      </c>
      <c r="C565" s="98" t="s">
        <v>2532</v>
      </c>
      <c r="D565" s="98"/>
      <c r="E565" s="98" t="s">
        <v>2510</v>
      </c>
      <c r="F565" s="86">
        <v>1</v>
      </c>
      <c r="G565" s="86">
        <v>1</v>
      </c>
      <c r="H565" s="158" t="s">
        <v>2474</v>
      </c>
      <c r="I565" s="177" t="s">
        <v>2452</v>
      </c>
      <c r="J565" s="127" t="s">
        <v>2475</v>
      </c>
      <c r="K565" s="97" t="s">
        <v>2476</v>
      </c>
      <c r="L565" s="86" t="s">
        <v>2035</v>
      </c>
      <c r="M565" s="174" t="s">
        <v>2036</v>
      </c>
      <c r="N565" s="129" t="s">
        <v>2037</v>
      </c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</row>
    <row r="566" spans="1:117" s="8" customFormat="1" ht="29.25" customHeight="1">
      <c r="A566" s="181">
        <v>572</v>
      </c>
      <c r="B566" s="52" t="s">
        <v>3389</v>
      </c>
      <c r="C566" s="98" t="s">
        <v>2532</v>
      </c>
      <c r="D566" s="98"/>
      <c r="E566" s="98" t="s">
        <v>2510</v>
      </c>
      <c r="F566" s="86">
        <v>1</v>
      </c>
      <c r="G566" s="86">
        <v>1</v>
      </c>
      <c r="H566" s="158" t="s">
        <v>2477</v>
      </c>
      <c r="I566" s="177" t="s">
        <v>2452</v>
      </c>
      <c r="J566" s="127" t="s">
        <v>2478</v>
      </c>
      <c r="K566" s="97" t="s">
        <v>329</v>
      </c>
      <c r="L566" s="86" t="s">
        <v>2040</v>
      </c>
      <c r="M566" s="174" t="s">
        <v>2036</v>
      </c>
      <c r="N566" s="129" t="s">
        <v>2037</v>
      </c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</row>
    <row r="567" spans="1:117" s="8" customFormat="1" ht="29.25" customHeight="1">
      <c r="A567" s="181">
        <v>573</v>
      </c>
      <c r="B567" s="52" t="s">
        <v>3389</v>
      </c>
      <c r="C567" s="98" t="s">
        <v>2532</v>
      </c>
      <c r="D567" s="98"/>
      <c r="E567" s="98" t="s">
        <v>2510</v>
      </c>
      <c r="F567" s="86">
        <v>1</v>
      </c>
      <c r="G567" s="86">
        <v>1</v>
      </c>
      <c r="H567" s="158" t="s">
        <v>2479</v>
      </c>
      <c r="I567" s="177" t="s">
        <v>2452</v>
      </c>
      <c r="J567" s="127" t="s">
        <v>2480</v>
      </c>
      <c r="K567" s="98" t="s">
        <v>584</v>
      </c>
      <c r="L567" s="86" t="s">
        <v>2038</v>
      </c>
      <c r="M567" s="174" t="s">
        <v>2036</v>
      </c>
      <c r="N567" s="129" t="s">
        <v>2037</v>
      </c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</row>
    <row r="568" spans="1:117" s="8" customFormat="1" ht="29.25" customHeight="1">
      <c r="A568" s="181">
        <v>574</v>
      </c>
      <c r="B568" s="52" t="s">
        <v>3389</v>
      </c>
      <c r="C568" s="98" t="s">
        <v>2532</v>
      </c>
      <c r="D568" s="98"/>
      <c r="E568" s="98" t="s">
        <v>2510</v>
      </c>
      <c r="F568" s="86">
        <v>1</v>
      </c>
      <c r="G568" s="86">
        <v>1</v>
      </c>
      <c r="H568" s="158" t="s">
        <v>2481</v>
      </c>
      <c r="I568" s="177" t="s">
        <v>2452</v>
      </c>
      <c r="J568" s="127" t="s">
        <v>2482</v>
      </c>
      <c r="K568" s="97" t="s">
        <v>332</v>
      </c>
      <c r="L568" s="86" t="s">
        <v>2039</v>
      </c>
      <c r="M568" s="174" t="s">
        <v>2036</v>
      </c>
      <c r="N568" s="129" t="s">
        <v>2037</v>
      </c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</row>
    <row r="569" spans="1:117" s="8" customFormat="1" ht="29.25" customHeight="1">
      <c r="A569" s="181">
        <v>575</v>
      </c>
      <c r="B569" s="52" t="s">
        <v>3389</v>
      </c>
      <c r="C569" s="98" t="s">
        <v>2532</v>
      </c>
      <c r="D569" s="98"/>
      <c r="E569" s="98" t="s">
        <v>2510</v>
      </c>
      <c r="F569" s="86">
        <v>1</v>
      </c>
      <c r="G569" s="86">
        <v>0</v>
      </c>
      <c r="H569" s="158" t="s">
        <v>2483</v>
      </c>
      <c r="I569" s="140" t="s">
        <v>316</v>
      </c>
      <c r="J569" s="127" t="s">
        <v>2484</v>
      </c>
      <c r="K569" s="97" t="s">
        <v>587</v>
      </c>
      <c r="L569" s="86" t="s">
        <v>2041</v>
      </c>
      <c r="M569" s="174" t="s">
        <v>2036</v>
      </c>
      <c r="N569" s="129" t="s">
        <v>2037</v>
      </c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</row>
    <row r="570" spans="1:117" s="8" customFormat="1" ht="29.25" customHeight="1">
      <c r="A570" s="181">
        <v>576</v>
      </c>
      <c r="B570" s="52" t="s">
        <v>3389</v>
      </c>
      <c r="C570" s="98" t="s">
        <v>2532</v>
      </c>
      <c r="D570" s="98"/>
      <c r="E570" s="98" t="s">
        <v>2510</v>
      </c>
      <c r="F570" s="86">
        <v>1</v>
      </c>
      <c r="G570" s="86">
        <v>1</v>
      </c>
      <c r="H570" s="158" t="s">
        <v>2485</v>
      </c>
      <c r="I570" s="158" t="s">
        <v>2486</v>
      </c>
      <c r="J570" s="127" t="s">
        <v>2487</v>
      </c>
      <c r="K570" s="97" t="s">
        <v>587</v>
      </c>
      <c r="L570" s="86" t="s">
        <v>2053</v>
      </c>
      <c r="M570" s="174" t="s">
        <v>2036</v>
      </c>
      <c r="N570" s="129" t="s">
        <v>2037</v>
      </c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</row>
    <row r="571" spans="1:117" s="8" customFormat="1" ht="29.25" customHeight="1">
      <c r="A571" s="181">
        <v>577</v>
      </c>
      <c r="B571" s="52" t="s">
        <v>3389</v>
      </c>
      <c r="C571" s="98" t="s">
        <v>2532</v>
      </c>
      <c r="D571" s="98"/>
      <c r="E571" s="98" t="s">
        <v>2510</v>
      </c>
      <c r="F571" s="86">
        <v>1</v>
      </c>
      <c r="G571" s="86">
        <v>0</v>
      </c>
      <c r="H571" s="158" t="s">
        <v>2488</v>
      </c>
      <c r="I571" s="158" t="s">
        <v>2486</v>
      </c>
      <c r="J571" s="127" t="s">
        <v>2489</v>
      </c>
      <c r="K571" s="97" t="s">
        <v>623</v>
      </c>
      <c r="L571" s="86" t="s">
        <v>2042</v>
      </c>
      <c r="M571" s="174" t="s">
        <v>2036</v>
      </c>
      <c r="N571" s="129" t="s">
        <v>2037</v>
      </c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</row>
    <row r="572" spans="1:117" s="8" customFormat="1" ht="29.25" customHeight="1">
      <c r="A572" s="181">
        <v>578</v>
      </c>
      <c r="B572" s="52" t="s">
        <v>3389</v>
      </c>
      <c r="C572" s="98" t="s">
        <v>2532</v>
      </c>
      <c r="D572" s="53"/>
      <c r="E572" s="98" t="s">
        <v>2510</v>
      </c>
      <c r="F572" s="86">
        <v>2</v>
      </c>
      <c r="G572" s="86">
        <v>1</v>
      </c>
      <c r="H572" s="158" t="s">
        <v>2490</v>
      </c>
      <c r="I572" s="158" t="s">
        <v>2491</v>
      </c>
      <c r="J572" s="127" t="s">
        <v>2492</v>
      </c>
      <c r="K572" s="97" t="s">
        <v>1905</v>
      </c>
      <c r="L572" s="86" t="s">
        <v>2046</v>
      </c>
      <c r="M572" s="174" t="s">
        <v>2036</v>
      </c>
      <c r="N572" s="129" t="s">
        <v>2037</v>
      </c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</row>
    <row r="573" spans="1:117" s="8" customFormat="1" ht="29.25" customHeight="1">
      <c r="A573" s="181">
        <v>579</v>
      </c>
      <c r="B573" s="52" t="s">
        <v>3389</v>
      </c>
      <c r="C573" s="98" t="s">
        <v>2532</v>
      </c>
      <c r="D573" s="53"/>
      <c r="E573" s="98" t="s">
        <v>2510</v>
      </c>
      <c r="F573" s="86">
        <v>1</v>
      </c>
      <c r="G573" s="86">
        <v>1</v>
      </c>
      <c r="H573" s="158" t="s">
        <v>2493</v>
      </c>
      <c r="I573" s="158" t="s">
        <v>2491</v>
      </c>
      <c r="J573" s="127" t="s">
        <v>2494</v>
      </c>
      <c r="K573" s="97" t="s">
        <v>1905</v>
      </c>
      <c r="L573" s="86" t="s">
        <v>2045</v>
      </c>
      <c r="M573" s="174" t="s">
        <v>2036</v>
      </c>
      <c r="N573" s="129" t="s">
        <v>2037</v>
      </c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</row>
    <row r="574" spans="1:117" s="8" customFormat="1" ht="29.25" customHeight="1">
      <c r="A574" s="181">
        <v>580</v>
      </c>
      <c r="B574" s="52" t="s">
        <v>3389</v>
      </c>
      <c r="C574" s="98" t="s">
        <v>2532</v>
      </c>
      <c r="D574" s="98"/>
      <c r="E574" s="98" t="s">
        <v>2510</v>
      </c>
      <c r="F574" s="86">
        <v>1</v>
      </c>
      <c r="G574" s="86">
        <v>1</v>
      </c>
      <c r="H574" s="158" t="s">
        <v>2495</v>
      </c>
      <c r="I574" s="140" t="s">
        <v>316</v>
      </c>
      <c r="J574" s="127" t="s">
        <v>2496</v>
      </c>
      <c r="K574" s="97" t="s">
        <v>54</v>
      </c>
      <c r="L574" s="86" t="s">
        <v>2508</v>
      </c>
      <c r="M574" s="174" t="s">
        <v>2036</v>
      </c>
      <c r="N574" s="129" t="s">
        <v>2037</v>
      </c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</row>
    <row r="575" spans="1:117" s="8" customFormat="1" ht="29.25" customHeight="1">
      <c r="A575" s="181">
        <v>581</v>
      </c>
      <c r="B575" s="52" t="s">
        <v>3389</v>
      </c>
      <c r="C575" s="98" t="s">
        <v>2532</v>
      </c>
      <c r="D575" s="53"/>
      <c r="E575" s="98" t="s">
        <v>2510</v>
      </c>
      <c r="F575" s="86">
        <v>1</v>
      </c>
      <c r="G575" s="86">
        <v>1</v>
      </c>
      <c r="H575" s="158" t="s">
        <v>2497</v>
      </c>
      <c r="I575" s="140" t="s">
        <v>316</v>
      </c>
      <c r="J575" s="127" t="s">
        <v>2498</v>
      </c>
      <c r="K575" s="97" t="s">
        <v>623</v>
      </c>
      <c r="L575" s="86" t="s">
        <v>2049</v>
      </c>
      <c r="M575" s="174" t="s">
        <v>2036</v>
      </c>
      <c r="N575" s="129" t="s">
        <v>2037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</row>
    <row r="576" spans="1:117" s="8" customFormat="1" ht="29.25" customHeight="1">
      <c r="A576" s="181">
        <v>582</v>
      </c>
      <c r="B576" s="52" t="s">
        <v>3389</v>
      </c>
      <c r="C576" s="98" t="s">
        <v>2532</v>
      </c>
      <c r="D576" s="53"/>
      <c r="E576" s="98" t="s">
        <v>2510</v>
      </c>
      <c r="F576" s="86">
        <v>3</v>
      </c>
      <c r="G576" s="86">
        <v>2</v>
      </c>
      <c r="H576" s="158" t="s">
        <v>2499</v>
      </c>
      <c r="I576" s="140" t="s">
        <v>316</v>
      </c>
      <c r="J576" s="127" t="s">
        <v>2509</v>
      </c>
      <c r="K576" s="97" t="s">
        <v>117</v>
      </c>
      <c r="L576" s="86" t="s">
        <v>2048</v>
      </c>
      <c r="M576" s="174" t="s">
        <v>2036</v>
      </c>
      <c r="N576" s="129" t="s">
        <v>2037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</row>
    <row r="577" spans="1:117" s="8" customFormat="1" ht="29.25" customHeight="1">
      <c r="A577" s="181">
        <v>583</v>
      </c>
      <c r="B577" s="52" t="s">
        <v>3389</v>
      </c>
      <c r="C577" s="98" t="s">
        <v>2532</v>
      </c>
      <c r="D577" s="53"/>
      <c r="E577" s="98" t="s">
        <v>2510</v>
      </c>
      <c r="F577" s="86">
        <v>3</v>
      </c>
      <c r="G577" s="86">
        <v>1</v>
      </c>
      <c r="H577" s="158" t="s">
        <v>2500</v>
      </c>
      <c r="I577" s="140" t="s">
        <v>316</v>
      </c>
      <c r="J577" s="127" t="s">
        <v>2501</v>
      </c>
      <c r="K577" s="97" t="s">
        <v>623</v>
      </c>
      <c r="L577" s="86" t="s">
        <v>2050</v>
      </c>
      <c r="M577" s="174" t="s">
        <v>2036</v>
      </c>
      <c r="N577" s="129" t="s">
        <v>2037</v>
      </c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</row>
    <row r="578" spans="1:117" s="8" customFormat="1" ht="29.25" customHeight="1">
      <c r="A578" s="181">
        <v>584</v>
      </c>
      <c r="B578" s="52" t="s">
        <v>3389</v>
      </c>
      <c r="C578" s="98" t="s">
        <v>2532</v>
      </c>
      <c r="D578" s="53"/>
      <c r="E578" s="98" t="s">
        <v>2510</v>
      </c>
      <c r="F578" s="86">
        <v>6</v>
      </c>
      <c r="G578" s="86">
        <v>3</v>
      </c>
      <c r="H578" s="158" t="s">
        <v>3900</v>
      </c>
      <c r="I578" s="140" t="s">
        <v>316</v>
      </c>
      <c r="J578" s="127" t="s">
        <v>2502</v>
      </c>
      <c r="K578" s="97" t="s">
        <v>623</v>
      </c>
      <c r="L578" s="86" t="s">
        <v>2051</v>
      </c>
      <c r="M578" s="174" t="s">
        <v>2036</v>
      </c>
      <c r="N578" s="129" t="s">
        <v>2037</v>
      </c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</row>
    <row r="579" spans="1:117" s="8" customFormat="1" ht="29.25" customHeight="1">
      <c r="A579" s="181">
        <v>585</v>
      </c>
      <c r="B579" s="52" t="s">
        <v>3389</v>
      </c>
      <c r="C579" s="98" t="s">
        <v>2532</v>
      </c>
      <c r="D579" s="53"/>
      <c r="E579" s="98" t="s">
        <v>2510</v>
      </c>
      <c r="F579" s="86">
        <v>1</v>
      </c>
      <c r="G579" s="86">
        <v>1</v>
      </c>
      <c r="H579" s="158" t="s">
        <v>2503</v>
      </c>
      <c r="I579" s="140" t="s">
        <v>316</v>
      </c>
      <c r="J579" s="127" t="s">
        <v>2504</v>
      </c>
      <c r="K579" s="161" t="s">
        <v>402</v>
      </c>
      <c r="L579" s="86" t="s">
        <v>2047</v>
      </c>
      <c r="M579" s="174" t="s">
        <v>2036</v>
      </c>
      <c r="N579" s="129" t="s">
        <v>2037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</row>
    <row r="580" spans="1:117" s="8" customFormat="1" ht="29.25" customHeight="1">
      <c r="A580" s="181">
        <v>586</v>
      </c>
      <c r="B580" s="52" t="s">
        <v>3389</v>
      </c>
      <c r="C580" s="98" t="s">
        <v>2532</v>
      </c>
      <c r="D580" s="98"/>
      <c r="E580" s="98" t="s">
        <v>2510</v>
      </c>
      <c r="F580" s="86">
        <v>1</v>
      </c>
      <c r="G580" s="86">
        <v>0</v>
      </c>
      <c r="H580" s="158" t="s">
        <v>3901</v>
      </c>
      <c r="I580" s="140" t="s">
        <v>316</v>
      </c>
      <c r="J580" s="127" t="s">
        <v>2505</v>
      </c>
      <c r="K580" s="97" t="s">
        <v>587</v>
      </c>
      <c r="L580" s="86" t="s">
        <v>408</v>
      </c>
      <c r="M580" s="174" t="s">
        <v>2036</v>
      </c>
      <c r="N580" s="129" t="s">
        <v>2037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</row>
    <row r="581" spans="1:117" s="8" customFormat="1" ht="29.25" customHeight="1">
      <c r="A581" s="181">
        <v>587</v>
      </c>
      <c r="B581" s="52" t="s">
        <v>3389</v>
      </c>
      <c r="C581" s="98" t="s">
        <v>2532</v>
      </c>
      <c r="D581" s="98"/>
      <c r="E581" s="98" t="s">
        <v>2510</v>
      </c>
      <c r="F581" s="86">
        <v>1</v>
      </c>
      <c r="G581" s="86">
        <v>0</v>
      </c>
      <c r="H581" s="158" t="s">
        <v>3902</v>
      </c>
      <c r="I581" s="140" t="s">
        <v>316</v>
      </c>
      <c r="J581" s="127" t="s">
        <v>2506</v>
      </c>
      <c r="K581" s="97" t="s">
        <v>409</v>
      </c>
      <c r="L581" s="86" t="s">
        <v>2043</v>
      </c>
      <c r="M581" s="174" t="s">
        <v>2036</v>
      </c>
      <c r="N581" s="129" t="s">
        <v>2037</v>
      </c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</row>
    <row r="582" spans="1:117" s="8" customFormat="1" ht="29.25" customHeight="1">
      <c r="A582" s="181">
        <v>588</v>
      </c>
      <c r="B582" s="52" t="s">
        <v>3389</v>
      </c>
      <c r="C582" s="98" t="s">
        <v>2532</v>
      </c>
      <c r="D582" s="98"/>
      <c r="E582" s="98" t="s">
        <v>2510</v>
      </c>
      <c r="F582" s="86">
        <v>1</v>
      </c>
      <c r="G582" s="86">
        <v>0</v>
      </c>
      <c r="H582" s="158" t="s">
        <v>3903</v>
      </c>
      <c r="I582" s="140" t="s">
        <v>316</v>
      </c>
      <c r="J582" s="127" t="s">
        <v>2507</v>
      </c>
      <c r="K582" s="67" t="s">
        <v>1356</v>
      </c>
      <c r="L582" s="86" t="s">
        <v>2044</v>
      </c>
      <c r="M582" s="174" t="s">
        <v>2036</v>
      </c>
      <c r="N582" s="129" t="s">
        <v>2037</v>
      </c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</row>
    <row r="583" spans="1:117" s="8" customFormat="1" ht="29.25" customHeight="1">
      <c r="A583" s="181">
        <v>589</v>
      </c>
      <c r="B583" s="52" t="s">
        <v>1532</v>
      </c>
      <c r="C583" s="53" t="s">
        <v>3939</v>
      </c>
      <c r="D583" s="53"/>
      <c r="E583" s="98" t="s">
        <v>2510</v>
      </c>
      <c r="F583" s="164">
        <v>1</v>
      </c>
      <c r="G583" s="164">
        <v>1</v>
      </c>
      <c r="H583" s="72" t="s">
        <v>3445</v>
      </c>
      <c r="I583" s="111" t="s">
        <v>3446</v>
      </c>
      <c r="J583" s="77" t="s">
        <v>3447</v>
      </c>
      <c r="K583" s="78" t="s">
        <v>118</v>
      </c>
      <c r="L583" s="63" t="s">
        <v>3448</v>
      </c>
      <c r="M583" s="64" t="s">
        <v>3449</v>
      </c>
      <c r="N583" s="69" t="s">
        <v>3450</v>
      </c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</row>
    <row r="584" spans="1:117" s="8" customFormat="1" ht="29.25" customHeight="1">
      <c r="A584" s="181">
        <v>590</v>
      </c>
      <c r="B584" s="52" t="s">
        <v>1532</v>
      </c>
      <c r="C584" s="53" t="s">
        <v>3939</v>
      </c>
      <c r="D584" s="53"/>
      <c r="E584" s="98" t="s">
        <v>2510</v>
      </c>
      <c r="F584" s="160">
        <v>1</v>
      </c>
      <c r="G584" s="160">
        <v>0</v>
      </c>
      <c r="H584" s="72" t="s">
        <v>3451</v>
      </c>
      <c r="I584" s="84" t="s">
        <v>825</v>
      </c>
      <c r="J584" s="58" t="s">
        <v>3452</v>
      </c>
      <c r="K584" s="78" t="s">
        <v>119</v>
      </c>
      <c r="L584" s="63" t="s">
        <v>3453</v>
      </c>
      <c r="M584" s="64" t="s">
        <v>3454</v>
      </c>
      <c r="N584" s="69" t="s">
        <v>3455</v>
      </c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</row>
    <row r="585" spans="1:117" s="8" customFormat="1" ht="29.25" customHeight="1">
      <c r="A585" s="181">
        <v>591</v>
      </c>
      <c r="B585" s="52" t="s">
        <v>1532</v>
      </c>
      <c r="C585" s="53" t="s">
        <v>3939</v>
      </c>
      <c r="D585" s="53"/>
      <c r="E585" s="98" t="s">
        <v>2510</v>
      </c>
      <c r="F585" s="160">
        <v>3</v>
      </c>
      <c r="G585" s="160">
        <v>2</v>
      </c>
      <c r="H585" s="62" t="s">
        <v>3456</v>
      </c>
      <c r="I585" s="62" t="s">
        <v>3457</v>
      </c>
      <c r="J585" s="58" t="s">
        <v>3458</v>
      </c>
      <c r="K585" s="59" t="s">
        <v>28</v>
      </c>
      <c r="L585" s="63" t="s">
        <v>3459</v>
      </c>
      <c r="M585" s="64" t="s">
        <v>3460</v>
      </c>
      <c r="N585" s="69" t="s">
        <v>3461</v>
      </c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</row>
    <row r="586" spans="1:117" s="8" customFormat="1" ht="29.25" customHeight="1">
      <c r="A586" s="181">
        <v>592</v>
      </c>
      <c r="B586" s="52" t="s">
        <v>1532</v>
      </c>
      <c r="C586" s="53" t="s">
        <v>3939</v>
      </c>
      <c r="D586" s="53"/>
      <c r="E586" s="98" t="s">
        <v>2510</v>
      </c>
      <c r="F586" s="65">
        <v>2</v>
      </c>
      <c r="G586" s="65">
        <v>1</v>
      </c>
      <c r="H586" s="106" t="s">
        <v>3462</v>
      </c>
      <c r="I586" s="82" t="s">
        <v>1954</v>
      </c>
      <c r="J586" s="119" t="s">
        <v>3463</v>
      </c>
      <c r="K586" s="78" t="s">
        <v>119</v>
      </c>
      <c r="L586" s="65" t="s">
        <v>3464</v>
      </c>
      <c r="M586" s="65" t="s">
        <v>1991</v>
      </c>
      <c r="N586" s="69" t="s">
        <v>1992</v>
      </c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</row>
    <row r="587" spans="1:117" s="8" customFormat="1" ht="29.25" customHeight="1">
      <c r="A587" s="181">
        <v>593</v>
      </c>
      <c r="B587" s="52" t="s">
        <v>1532</v>
      </c>
      <c r="C587" s="53" t="s">
        <v>3939</v>
      </c>
      <c r="D587" s="53"/>
      <c r="E587" s="98" t="s">
        <v>2510</v>
      </c>
      <c r="F587" s="65">
        <v>5</v>
      </c>
      <c r="G587" s="65">
        <v>1</v>
      </c>
      <c r="H587" s="106" t="s">
        <v>3465</v>
      </c>
      <c r="I587" s="82" t="s">
        <v>1954</v>
      </c>
      <c r="J587" s="119" t="s">
        <v>3466</v>
      </c>
      <c r="K587" s="78" t="s">
        <v>118</v>
      </c>
      <c r="L587" s="65" t="s">
        <v>3467</v>
      </c>
      <c r="M587" s="65" t="s">
        <v>1991</v>
      </c>
      <c r="N587" s="69" t="s">
        <v>1992</v>
      </c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</row>
    <row r="588" spans="1:117" s="8" customFormat="1" ht="29.25" customHeight="1">
      <c r="A588" s="181">
        <v>594</v>
      </c>
      <c r="B588" s="52" t="s">
        <v>1532</v>
      </c>
      <c r="C588" s="53" t="s">
        <v>3939</v>
      </c>
      <c r="D588" s="53"/>
      <c r="E588" s="98" t="s">
        <v>2510</v>
      </c>
      <c r="F588" s="160">
        <v>6</v>
      </c>
      <c r="G588" s="160">
        <v>4</v>
      </c>
      <c r="H588" s="62" t="s">
        <v>3468</v>
      </c>
      <c r="I588" s="82" t="s">
        <v>2272</v>
      </c>
      <c r="J588" s="58" t="s">
        <v>3469</v>
      </c>
      <c r="K588" s="59" t="s">
        <v>28</v>
      </c>
      <c r="L588" s="59" t="s">
        <v>3470</v>
      </c>
      <c r="M588" s="115" t="s">
        <v>3471</v>
      </c>
      <c r="N588" s="69" t="s">
        <v>826</v>
      </c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</row>
    <row r="589" spans="1:117" s="8" customFormat="1" ht="29.25" customHeight="1">
      <c r="A589" s="181">
        <v>595</v>
      </c>
      <c r="B589" s="52" t="s">
        <v>1532</v>
      </c>
      <c r="C589" s="53" t="s">
        <v>3939</v>
      </c>
      <c r="D589" s="53"/>
      <c r="E589" s="98" t="s">
        <v>2510</v>
      </c>
      <c r="F589" s="160">
        <v>12</v>
      </c>
      <c r="G589" s="160">
        <v>10</v>
      </c>
      <c r="H589" s="72" t="s">
        <v>3472</v>
      </c>
      <c r="I589" s="55" t="s">
        <v>1777</v>
      </c>
      <c r="J589" s="62" t="s">
        <v>3473</v>
      </c>
      <c r="K589" s="78" t="s">
        <v>118</v>
      </c>
      <c r="L589" s="63" t="s">
        <v>3474</v>
      </c>
      <c r="M589" s="64" t="s">
        <v>3475</v>
      </c>
      <c r="N589" s="69" t="s">
        <v>3476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</row>
    <row r="590" spans="1:117" s="8" customFormat="1" ht="29.25" customHeight="1">
      <c r="A590" s="181">
        <v>596</v>
      </c>
      <c r="B590" s="52" t="s">
        <v>1532</v>
      </c>
      <c r="C590" s="53" t="s">
        <v>3939</v>
      </c>
      <c r="D590" s="53"/>
      <c r="E590" s="98" t="s">
        <v>2510</v>
      </c>
      <c r="F590" s="164">
        <v>1</v>
      </c>
      <c r="G590" s="164">
        <v>1</v>
      </c>
      <c r="H590" s="58" t="s">
        <v>3477</v>
      </c>
      <c r="I590" s="58" t="s">
        <v>3478</v>
      </c>
      <c r="J590" s="62" t="s">
        <v>3479</v>
      </c>
      <c r="K590" s="78" t="s">
        <v>119</v>
      </c>
      <c r="L590" s="70" t="s">
        <v>3480</v>
      </c>
      <c r="M590" s="70" t="s">
        <v>3481</v>
      </c>
      <c r="N590" s="69" t="s">
        <v>3482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</row>
    <row r="591" spans="1:117" s="8" customFormat="1" ht="29.25" customHeight="1">
      <c r="A591" s="181">
        <v>597</v>
      </c>
      <c r="B591" s="52" t="s">
        <v>1532</v>
      </c>
      <c r="C591" s="53" t="s">
        <v>3939</v>
      </c>
      <c r="D591" s="53"/>
      <c r="E591" s="98" t="s">
        <v>2510</v>
      </c>
      <c r="F591" s="164">
        <v>2</v>
      </c>
      <c r="G591" s="164">
        <v>1</v>
      </c>
      <c r="H591" s="58" t="s">
        <v>3483</v>
      </c>
      <c r="I591" s="58" t="s">
        <v>690</v>
      </c>
      <c r="J591" s="62" t="s">
        <v>3484</v>
      </c>
      <c r="K591" s="78" t="s">
        <v>119</v>
      </c>
      <c r="L591" s="70" t="s">
        <v>3485</v>
      </c>
      <c r="M591" s="70" t="s">
        <v>691</v>
      </c>
      <c r="N591" s="69" t="s">
        <v>692</v>
      </c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</row>
    <row r="592" spans="1:117" s="8" customFormat="1" ht="29.25" customHeight="1">
      <c r="A592" s="181">
        <v>598</v>
      </c>
      <c r="B592" s="52" t="s">
        <v>1532</v>
      </c>
      <c r="C592" s="53" t="s">
        <v>3939</v>
      </c>
      <c r="D592" s="53"/>
      <c r="E592" s="98" t="s">
        <v>2510</v>
      </c>
      <c r="F592" s="160">
        <v>1</v>
      </c>
      <c r="G592" s="160">
        <v>1</v>
      </c>
      <c r="H592" s="58" t="s">
        <v>3486</v>
      </c>
      <c r="I592" s="62" t="s">
        <v>827</v>
      </c>
      <c r="J592" s="62" t="s">
        <v>3487</v>
      </c>
      <c r="K592" s="78" t="s">
        <v>119</v>
      </c>
      <c r="L592" s="59" t="s">
        <v>3488</v>
      </c>
      <c r="M592" s="59" t="s">
        <v>3489</v>
      </c>
      <c r="N592" s="69" t="s">
        <v>3490</v>
      </c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</row>
    <row r="593" spans="1:256" s="8" customFormat="1" ht="29.25" customHeight="1">
      <c r="A593" s="181">
        <v>599</v>
      </c>
      <c r="B593" s="52" t="s">
        <v>1532</v>
      </c>
      <c r="C593" s="53" t="s">
        <v>3939</v>
      </c>
      <c r="D593" s="53"/>
      <c r="E593" s="98" t="s">
        <v>2510</v>
      </c>
      <c r="F593" s="164">
        <v>1</v>
      </c>
      <c r="G593" s="164">
        <v>1</v>
      </c>
      <c r="H593" s="72" t="s">
        <v>3491</v>
      </c>
      <c r="I593" s="62" t="s">
        <v>827</v>
      </c>
      <c r="J593" s="62" t="s">
        <v>3492</v>
      </c>
      <c r="K593" s="78" t="s">
        <v>118</v>
      </c>
      <c r="L593" s="63" t="s">
        <v>3493</v>
      </c>
      <c r="M593" s="64" t="s">
        <v>828</v>
      </c>
      <c r="N593" s="69" t="s">
        <v>31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</row>
    <row r="594" spans="1:256" s="8" customFormat="1" ht="29.25" customHeight="1">
      <c r="A594" s="181">
        <v>600</v>
      </c>
      <c r="B594" s="52" t="s">
        <v>1532</v>
      </c>
      <c r="C594" s="53" t="s">
        <v>3939</v>
      </c>
      <c r="D594" s="53"/>
      <c r="E594" s="98" t="s">
        <v>2510</v>
      </c>
      <c r="F594" s="164">
        <v>1</v>
      </c>
      <c r="G594" s="164">
        <v>1</v>
      </c>
      <c r="H594" s="66" t="s">
        <v>3500</v>
      </c>
      <c r="I594" s="66" t="s">
        <v>1937</v>
      </c>
      <c r="J594" s="58" t="s">
        <v>3501</v>
      </c>
      <c r="K594" s="78" t="s">
        <v>119</v>
      </c>
      <c r="L594" s="68" t="s">
        <v>3502</v>
      </c>
      <c r="M594" s="68" t="s">
        <v>3503</v>
      </c>
      <c r="N594" s="69" t="s">
        <v>829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</row>
    <row r="595" spans="1:256" s="8" customFormat="1" ht="29.25" customHeight="1">
      <c r="A595" s="181">
        <v>601</v>
      </c>
      <c r="B595" s="52" t="s">
        <v>1532</v>
      </c>
      <c r="C595" s="53" t="s">
        <v>3939</v>
      </c>
      <c r="D595" s="53"/>
      <c r="E595" s="98" t="s">
        <v>2510</v>
      </c>
      <c r="F595" s="164">
        <v>1</v>
      </c>
      <c r="G595" s="164">
        <v>1</v>
      </c>
      <c r="H595" s="72" t="s">
        <v>3504</v>
      </c>
      <c r="I595" s="82" t="s">
        <v>285</v>
      </c>
      <c r="J595" s="58" t="s">
        <v>3505</v>
      </c>
      <c r="K595" s="78" t="s">
        <v>119</v>
      </c>
      <c r="L595" s="70" t="s">
        <v>3506</v>
      </c>
      <c r="M595" s="68" t="s">
        <v>3507</v>
      </c>
      <c r="N595" s="69" t="s">
        <v>3508</v>
      </c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</row>
    <row r="596" spans="1:256" s="8" customFormat="1" ht="29.25" customHeight="1">
      <c r="A596" s="181">
        <v>602</v>
      </c>
      <c r="B596" s="52" t="s">
        <v>1532</v>
      </c>
      <c r="C596" s="53" t="s">
        <v>3939</v>
      </c>
      <c r="D596" s="53"/>
      <c r="E596" s="98" t="s">
        <v>2510</v>
      </c>
      <c r="F596" s="164">
        <v>1</v>
      </c>
      <c r="G596" s="164">
        <v>1</v>
      </c>
      <c r="H596" s="72" t="s">
        <v>3509</v>
      </c>
      <c r="I596" s="84" t="s">
        <v>1482</v>
      </c>
      <c r="J596" s="77" t="s">
        <v>3510</v>
      </c>
      <c r="K596" s="78" t="s">
        <v>118</v>
      </c>
      <c r="L596" s="63" t="s">
        <v>3511</v>
      </c>
      <c r="M596" s="64" t="s">
        <v>3512</v>
      </c>
      <c r="N596" s="69" t="s">
        <v>3513</v>
      </c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</row>
    <row r="597" spans="1:256" s="8" customFormat="1" ht="29.25" customHeight="1">
      <c r="A597" s="181">
        <v>603</v>
      </c>
      <c r="B597" s="52" t="s">
        <v>1532</v>
      </c>
      <c r="C597" s="53" t="s">
        <v>3939</v>
      </c>
      <c r="D597" s="53"/>
      <c r="E597" s="98" t="s">
        <v>2510</v>
      </c>
      <c r="F597" s="160">
        <v>1</v>
      </c>
      <c r="G597" s="160">
        <v>1</v>
      </c>
      <c r="H597" s="72" t="s">
        <v>3514</v>
      </c>
      <c r="I597" s="84" t="s">
        <v>1938</v>
      </c>
      <c r="J597" s="58" t="s">
        <v>3515</v>
      </c>
      <c r="K597" s="59" t="s">
        <v>28</v>
      </c>
      <c r="L597" s="63" t="s">
        <v>3516</v>
      </c>
      <c r="M597" s="64" t="s">
        <v>830</v>
      </c>
      <c r="N597" s="69" t="s">
        <v>637</v>
      </c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</row>
    <row r="598" spans="1:256" s="8" customFormat="1" ht="29.25" customHeight="1">
      <c r="A598" s="181">
        <v>604</v>
      </c>
      <c r="B598" s="52" t="s">
        <v>1532</v>
      </c>
      <c r="C598" s="53" t="s">
        <v>3939</v>
      </c>
      <c r="D598" s="53"/>
      <c r="E598" s="98" t="s">
        <v>2510</v>
      </c>
      <c r="F598" s="164">
        <v>9</v>
      </c>
      <c r="G598" s="164">
        <v>4</v>
      </c>
      <c r="H598" s="66" t="s">
        <v>3517</v>
      </c>
      <c r="I598" s="82" t="s">
        <v>1960</v>
      </c>
      <c r="J598" s="66" t="s">
        <v>3518</v>
      </c>
      <c r="K598" s="78" t="s">
        <v>119</v>
      </c>
      <c r="L598" s="63" t="s">
        <v>3519</v>
      </c>
      <c r="M598" s="68" t="s">
        <v>3520</v>
      </c>
      <c r="N598" s="69" t="s">
        <v>263</v>
      </c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</row>
    <row r="599" spans="1:256" s="8" customFormat="1" ht="29.25" customHeight="1">
      <c r="A599" s="181">
        <v>605</v>
      </c>
      <c r="B599" s="52" t="s">
        <v>1532</v>
      </c>
      <c r="C599" s="53" t="s">
        <v>3939</v>
      </c>
      <c r="D599" s="53"/>
      <c r="E599" s="98" t="s">
        <v>2510</v>
      </c>
      <c r="F599" s="164">
        <v>4</v>
      </c>
      <c r="G599" s="164">
        <v>2</v>
      </c>
      <c r="H599" s="55" t="s">
        <v>3521</v>
      </c>
      <c r="I599" s="62" t="s">
        <v>1949</v>
      </c>
      <c r="J599" s="72" t="s">
        <v>3522</v>
      </c>
      <c r="K599" s="56" t="s">
        <v>28</v>
      </c>
      <c r="L599" s="56" t="s">
        <v>3523</v>
      </c>
      <c r="M599" s="56" t="s">
        <v>3524</v>
      </c>
      <c r="N599" s="69" t="s">
        <v>3273</v>
      </c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</row>
    <row r="600" spans="1:256" s="8" customFormat="1" ht="29.25" customHeight="1">
      <c r="A600" s="181">
        <v>606</v>
      </c>
      <c r="B600" s="52" t="s">
        <v>1532</v>
      </c>
      <c r="C600" s="53" t="s">
        <v>3939</v>
      </c>
      <c r="D600" s="53"/>
      <c r="E600" s="98" t="s">
        <v>2510</v>
      </c>
      <c r="F600" s="164">
        <v>6</v>
      </c>
      <c r="G600" s="164">
        <v>4</v>
      </c>
      <c r="H600" s="58" t="s">
        <v>3847</v>
      </c>
      <c r="I600" s="82" t="s">
        <v>30</v>
      </c>
      <c r="J600" s="72" t="s">
        <v>3526</v>
      </c>
      <c r="K600" s="59" t="s">
        <v>28</v>
      </c>
      <c r="L600" s="59" t="s">
        <v>3527</v>
      </c>
      <c r="M600" s="59" t="s">
        <v>3525</v>
      </c>
      <c r="N600" s="69" t="s">
        <v>3528</v>
      </c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</row>
    <row r="601" spans="1:256" s="8" customFormat="1" ht="29.25" customHeight="1">
      <c r="A601" s="181">
        <v>607</v>
      </c>
      <c r="B601" s="52" t="s">
        <v>1532</v>
      </c>
      <c r="C601" s="53" t="s">
        <v>3939</v>
      </c>
      <c r="D601" s="53"/>
      <c r="E601" s="98" t="s">
        <v>2510</v>
      </c>
      <c r="F601" s="164">
        <v>4</v>
      </c>
      <c r="G601" s="164">
        <v>3</v>
      </c>
      <c r="H601" s="62" t="s">
        <v>3529</v>
      </c>
      <c r="I601" s="83" t="s">
        <v>221</v>
      </c>
      <c r="J601" s="55" t="s">
        <v>3530</v>
      </c>
      <c r="K601" s="78" t="s">
        <v>119</v>
      </c>
      <c r="L601" s="56" t="s">
        <v>3531</v>
      </c>
      <c r="M601" s="64" t="s">
        <v>21</v>
      </c>
      <c r="N601" s="69" t="s">
        <v>22</v>
      </c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</row>
    <row r="602" spans="1:256" s="8" customFormat="1" ht="29.25" customHeight="1">
      <c r="A602" s="181">
        <v>608</v>
      </c>
      <c r="B602" s="52" t="s">
        <v>1532</v>
      </c>
      <c r="C602" s="53" t="s">
        <v>3939</v>
      </c>
      <c r="D602" s="53"/>
      <c r="E602" s="98" t="s">
        <v>2510</v>
      </c>
      <c r="F602" s="164">
        <v>0</v>
      </c>
      <c r="G602" s="164">
        <v>1</v>
      </c>
      <c r="H602" s="62" t="s">
        <v>3532</v>
      </c>
      <c r="I602" s="83" t="s">
        <v>3533</v>
      </c>
      <c r="J602" s="55" t="s">
        <v>3534</v>
      </c>
      <c r="K602" s="78" t="s">
        <v>28</v>
      </c>
      <c r="L602" s="56">
        <v>6058113</v>
      </c>
      <c r="M602" s="64" t="s">
        <v>3535</v>
      </c>
      <c r="N602" s="69" t="s">
        <v>3536</v>
      </c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</row>
    <row r="603" spans="1:256" s="8" customFormat="1" ht="29.25" customHeight="1">
      <c r="A603" s="181">
        <v>609</v>
      </c>
      <c r="B603" s="52" t="s">
        <v>1532</v>
      </c>
      <c r="C603" s="53" t="s">
        <v>3939</v>
      </c>
      <c r="D603" s="53"/>
      <c r="E603" s="98" t="s">
        <v>2510</v>
      </c>
      <c r="F603" s="164">
        <v>2</v>
      </c>
      <c r="G603" s="164">
        <v>2</v>
      </c>
      <c r="H603" s="55" t="s">
        <v>3537</v>
      </c>
      <c r="I603" s="55" t="s">
        <v>1777</v>
      </c>
      <c r="J603" s="55" t="s">
        <v>3538</v>
      </c>
      <c r="K603" s="78" t="s">
        <v>118</v>
      </c>
      <c r="L603" s="56" t="s">
        <v>3539</v>
      </c>
      <c r="M603" s="70" t="s">
        <v>831</v>
      </c>
      <c r="N603" s="69" t="s">
        <v>832</v>
      </c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</row>
    <row r="604" spans="1:256" s="8" customFormat="1" ht="29.25" customHeight="1">
      <c r="A604" s="181">
        <v>610</v>
      </c>
      <c r="B604" s="52" t="s">
        <v>1532</v>
      </c>
      <c r="C604" s="53" t="s">
        <v>3939</v>
      </c>
      <c r="D604" s="53"/>
      <c r="E604" s="98" t="s">
        <v>2510</v>
      </c>
      <c r="F604" s="160">
        <v>0</v>
      </c>
      <c r="G604" s="160">
        <v>1</v>
      </c>
      <c r="H604" s="62" t="s">
        <v>3540</v>
      </c>
      <c r="I604" s="55" t="s">
        <v>1777</v>
      </c>
      <c r="J604" s="55" t="s">
        <v>3541</v>
      </c>
      <c r="K604" s="78" t="s">
        <v>118</v>
      </c>
      <c r="L604" s="70" t="s">
        <v>156</v>
      </c>
      <c r="M604" s="70" t="s">
        <v>831</v>
      </c>
      <c r="N604" s="69" t="s">
        <v>832</v>
      </c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</row>
    <row r="605" spans="1:256" s="8" customFormat="1" ht="29.25" customHeight="1">
      <c r="A605" s="181">
        <v>611</v>
      </c>
      <c r="B605" s="52" t="s">
        <v>1532</v>
      </c>
      <c r="C605" s="53" t="s">
        <v>3939</v>
      </c>
      <c r="D605" s="53"/>
      <c r="E605" s="98" t="s">
        <v>2510</v>
      </c>
      <c r="F605" s="160">
        <v>2</v>
      </c>
      <c r="G605" s="160">
        <v>0</v>
      </c>
      <c r="H605" s="72" t="s">
        <v>3552</v>
      </c>
      <c r="I605" s="114" t="s">
        <v>1940</v>
      </c>
      <c r="J605" s="72" t="s">
        <v>3553</v>
      </c>
      <c r="K605" s="78" t="s">
        <v>118</v>
      </c>
      <c r="L605" s="88" t="s">
        <v>156</v>
      </c>
      <c r="M605" s="70" t="s">
        <v>502</v>
      </c>
      <c r="N605" s="69" t="s">
        <v>487</v>
      </c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</row>
    <row r="606" spans="1:256" s="8" customFormat="1" ht="29.25" customHeight="1">
      <c r="A606" s="181">
        <v>612</v>
      </c>
      <c r="B606" s="52" t="s">
        <v>1532</v>
      </c>
      <c r="C606" s="53" t="s">
        <v>3939</v>
      </c>
      <c r="D606" s="53"/>
      <c r="E606" s="98" t="s">
        <v>2510</v>
      </c>
      <c r="F606" s="164">
        <v>2</v>
      </c>
      <c r="G606" s="164">
        <v>2</v>
      </c>
      <c r="H606" s="72" t="s">
        <v>3559</v>
      </c>
      <c r="I606" s="84" t="s">
        <v>3560</v>
      </c>
      <c r="J606" s="58" t="s">
        <v>3561</v>
      </c>
      <c r="K606" s="78" t="s">
        <v>119</v>
      </c>
      <c r="L606" s="70" t="s">
        <v>3562</v>
      </c>
      <c r="M606" s="70" t="s">
        <v>3563</v>
      </c>
      <c r="N606" s="69" t="s">
        <v>3564</v>
      </c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</row>
    <row r="607" spans="1:256" s="8" customFormat="1" ht="29.25" customHeight="1">
      <c r="A607" s="181">
        <v>613</v>
      </c>
      <c r="B607" s="52" t="s">
        <v>1532</v>
      </c>
      <c r="C607" s="53" t="s">
        <v>3939</v>
      </c>
      <c r="D607" s="53"/>
      <c r="E607" s="98" t="s">
        <v>2510</v>
      </c>
      <c r="F607" s="160">
        <v>2</v>
      </c>
      <c r="G607" s="160">
        <v>1</v>
      </c>
      <c r="H607" s="72" t="s">
        <v>3565</v>
      </c>
      <c r="I607" s="84" t="s">
        <v>598</v>
      </c>
      <c r="J607" s="58" t="s">
        <v>3566</v>
      </c>
      <c r="K607" s="78" t="s">
        <v>118</v>
      </c>
      <c r="L607" s="70" t="s">
        <v>3567</v>
      </c>
      <c r="M607" s="70" t="s">
        <v>3568</v>
      </c>
      <c r="N607" s="69" t="s">
        <v>3569</v>
      </c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</row>
    <row r="608" spans="1:256" s="8" customFormat="1" ht="29.25" customHeight="1">
      <c r="A608" s="181">
        <v>615</v>
      </c>
      <c r="B608" s="52" t="s">
        <v>1532</v>
      </c>
      <c r="C608" s="53" t="s">
        <v>3939</v>
      </c>
      <c r="D608" s="53"/>
      <c r="E608" s="98" t="s">
        <v>2510</v>
      </c>
      <c r="F608" s="164">
        <v>1</v>
      </c>
      <c r="G608" s="164">
        <v>1</v>
      </c>
      <c r="H608" s="72" t="s">
        <v>3575</v>
      </c>
      <c r="I608" s="84" t="s">
        <v>833</v>
      </c>
      <c r="J608" s="58" t="s">
        <v>3576</v>
      </c>
      <c r="K608" s="78" t="s">
        <v>119</v>
      </c>
      <c r="L608" s="63" t="s">
        <v>3577</v>
      </c>
      <c r="M608" s="64" t="s">
        <v>3578</v>
      </c>
      <c r="N608" s="69" t="s">
        <v>3579</v>
      </c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</row>
    <row r="609" spans="1:256" s="8" customFormat="1" ht="29.25" customHeight="1">
      <c r="A609" s="181">
        <v>616</v>
      </c>
      <c r="B609" s="52" t="s">
        <v>1532</v>
      </c>
      <c r="C609" s="53" t="s">
        <v>3939</v>
      </c>
      <c r="D609" s="53"/>
      <c r="E609" s="98" t="s">
        <v>2510</v>
      </c>
      <c r="F609" s="160">
        <v>4</v>
      </c>
      <c r="G609" s="160">
        <v>3</v>
      </c>
      <c r="H609" s="62" t="s">
        <v>3580</v>
      </c>
      <c r="I609" s="55" t="s">
        <v>1777</v>
      </c>
      <c r="J609" s="55" t="s">
        <v>3581</v>
      </c>
      <c r="K609" s="78" t="s">
        <v>118</v>
      </c>
      <c r="L609" s="70" t="s">
        <v>3539</v>
      </c>
      <c r="M609" s="70" t="s">
        <v>3582</v>
      </c>
      <c r="N609" s="69" t="s">
        <v>3583</v>
      </c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</row>
    <row r="610" spans="1:256" s="8" customFormat="1" ht="29.25" customHeight="1">
      <c r="A610" s="181">
        <v>617</v>
      </c>
      <c r="B610" s="52" t="s">
        <v>1532</v>
      </c>
      <c r="C610" s="53" t="s">
        <v>3939</v>
      </c>
      <c r="D610" s="53"/>
      <c r="E610" s="98" t="s">
        <v>2510</v>
      </c>
      <c r="F610" s="164">
        <v>24</v>
      </c>
      <c r="G610" s="164">
        <v>10</v>
      </c>
      <c r="H610" s="72" t="s">
        <v>3584</v>
      </c>
      <c r="I610" s="83" t="s">
        <v>600</v>
      </c>
      <c r="J610" s="58" t="s">
        <v>3585</v>
      </c>
      <c r="K610" s="78" t="s">
        <v>119</v>
      </c>
      <c r="L610" s="63" t="s">
        <v>3586</v>
      </c>
      <c r="M610" s="64" t="s">
        <v>3587</v>
      </c>
      <c r="N610" s="69" t="s">
        <v>3588</v>
      </c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</row>
    <row r="611" spans="1:256" s="8" customFormat="1" ht="29.25" customHeight="1">
      <c r="A611" s="181">
        <v>618</v>
      </c>
      <c r="B611" s="52" t="s">
        <v>1532</v>
      </c>
      <c r="C611" s="53" t="s">
        <v>3939</v>
      </c>
      <c r="D611" s="53"/>
      <c r="E611" s="98" t="s">
        <v>2510</v>
      </c>
      <c r="F611" s="164">
        <v>4</v>
      </c>
      <c r="G611" s="164">
        <v>0</v>
      </c>
      <c r="H611" s="72" t="s">
        <v>3592</v>
      </c>
      <c r="I611" s="83" t="s">
        <v>600</v>
      </c>
      <c r="J611" s="58" t="s">
        <v>3593</v>
      </c>
      <c r="K611" s="78" t="s">
        <v>118</v>
      </c>
      <c r="L611" s="63" t="s">
        <v>3594</v>
      </c>
      <c r="M611" s="64" t="s">
        <v>3587</v>
      </c>
      <c r="N611" s="69" t="s">
        <v>3588</v>
      </c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</row>
    <row r="612" spans="1:256" s="8" customFormat="1" ht="29.25" customHeight="1">
      <c r="A612" s="181">
        <v>619</v>
      </c>
      <c r="B612" s="52" t="s">
        <v>1532</v>
      </c>
      <c r="C612" s="53" t="s">
        <v>3939</v>
      </c>
      <c r="D612" s="53"/>
      <c r="E612" s="98" t="s">
        <v>2510</v>
      </c>
      <c r="F612" s="164">
        <v>1</v>
      </c>
      <c r="G612" s="164">
        <v>1</v>
      </c>
      <c r="H612" s="72" t="s">
        <v>3595</v>
      </c>
      <c r="I612" s="83" t="s">
        <v>834</v>
      </c>
      <c r="J612" s="58" t="s">
        <v>3596</v>
      </c>
      <c r="K612" s="78" t="s">
        <v>118</v>
      </c>
      <c r="L612" s="63" t="s">
        <v>3597</v>
      </c>
      <c r="M612" s="64" t="s">
        <v>3598</v>
      </c>
      <c r="N612" s="69" t="s">
        <v>3599</v>
      </c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</row>
    <row r="613" spans="1:256" s="8" customFormat="1" ht="29.25" customHeight="1">
      <c r="A613" s="181">
        <v>620</v>
      </c>
      <c r="B613" s="52" t="s">
        <v>1532</v>
      </c>
      <c r="C613" s="53" t="s">
        <v>3939</v>
      </c>
      <c r="D613" s="53"/>
      <c r="E613" s="98" t="s">
        <v>2510</v>
      </c>
      <c r="F613" s="94">
        <v>9</v>
      </c>
      <c r="G613" s="94">
        <v>3</v>
      </c>
      <c r="H613" s="96" t="s">
        <v>2600</v>
      </c>
      <c r="I613" s="96" t="s">
        <v>2835</v>
      </c>
      <c r="J613" s="111" t="s">
        <v>2836</v>
      </c>
      <c r="K613" s="98" t="s">
        <v>332</v>
      </c>
      <c r="L613" s="115"/>
      <c r="M613" s="60" t="s">
        <v>2601</v>
      </c>
      <c r="N613" s="69" t="s">
        <v>2602</v>
      </c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</row>
    <row r="614" spans="1:256" s="8" customFormat="1" ht="29.25" customHeight="1">
      <c r="A614" s="181">
        <v>621</v>
      </c>
      <c r="B614" s="52" t="s">
        <v>573</v>
      </c>
      <c r="C614" s="53" t="s">
        <v>1750</v>
      </c>
      <c r="D614" s="53"/>
      <c r="E614" s="98" t="s">
        <v>2510</v>
      </c>
      <c r="F614" s="71">
        <v>3</v>
      </c>
      <c r="G614" s="71">
        <v>2</v>
      </c>
      <c r="H614" s="84" t="s">
        <v>1770</v>
      </c>
      <c r="I614" s="62" t="s">
        <v>1771</v>
      </c>
      <c r="J614" s="84" t="s">
        <v>2328</v>
      </c>
      <c r="K614" s="67" t="s">
        <v>1790</v>
      </c>
      <c r="L614" s="70">
        <v>993540632</v>
      </c>
      <c r="M614" s="70" t="s">
        <v>2798</v>
      </c>
      <c r="N614" s="62" t="s">
        <v>2799</v>
      </c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</row>
    <row r="615" spans="1:256" s="8" customFormat="1" ht="29.25" customHeight="1">
      <c r="A615" s="181">
        <v>622</v>
      </c>
      <c r="B615" s="52" t="s">
        <v>573</v>
      </c>
      <c r="C615" s="53" t="s">
        <v>1750</v>
      </c>
      <c r="D615" s="53"/>
      <c r="E615" s="98" t="s">
        <v>2510</v>
      </c>
      <c r="F615" s="97">
        <v>1</v>
      </c>
      <c r="G615" s="97">
        <v>0</v>
      </c>
      <c r="H615" s="62" t="s">
        <v>1534</v>
      </c>
      <c r="I615" s="111" t="s">
        <v>422</v>
      </c>
      <c r="J615" s="114" t="s">
        <v>1791</v>
      </c>
      <c r="K615" s="123" t="s">
        <v>1935</v>
      </c>
      <c r="L615" s="70" t="s">
        <v>1792</v>
      </c>
      <c r="M615" s="64" t="s">
        <v>2329</v>
      </c>
      <c r="N615" s="69" t="s">
        <v>2330</v>
      </c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</row>
    <row r="616" spans="1:256" s="8" customFormat="1" ht="29.25" customHeight="1">
      <c r="A616" s="181">
        <v>623</v>
      </c>
      <c r="B616" s="52" t="s">
        <v>573</v>
      </c>
      <c r="C616" s="53" t="s">
        <v>1750</v>
      </c>
      <c r="D616" s="53"/>
      <c r="E616" s="98" t="s">
        <v>2510</v>
      </c>
      <c r="F616" s="71">
        <v>1</v>
      </c>
      <c r="G616" s="71">
        <v>1</v>
      </c>
      <c r="H616" s="58" t="s">
        <v>1535</v>
      </c>
      <c r="I616" s="83" t="s">
        <v>416</v>
      </c>
      <c r="J616" s="58" t="s">
        <v>1536</v>
      </c>
      <c r="K616" s="67" t="s">
        <v>1790</v>
      </c>
      <c r="L616" s="59">
        <v>992375280</v>
      </c>
      <c r="M616" s="70" t="s">
        <v>2614</v>
      </c>
      <c r="N616" s="69" t="s">
        <v>2615</v>
      </c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</row>
    <row r="617" spans="1:256" s="8" customFormat="1" ht="29.25" customHeight="1">
      <c r="A617" s="181">
        <v>624</v>
      </c>
      <c r="B617" s="52" t="s">
        <v>573</v>
      </c>
      <c r="C617" s="53" t="s">
        <v>1750</v>
      </c>
      <c r="D617" s="53"/>
      <c r="E617" s="98" t="s">
        <v>2510</v>
      </c>
      <c r="F617" s="65">
        <v>3</v>
      </c>
      <c r="G617" s="65">
        <v>3</v>
      </c>
      <c r="H617" s="62" t="s">
        <v>1772</v>
      </c>
      <c r="I617" s="83" t="s">
        <v>461</v>
      </c>
      <c r="J617" s="62" t="s">
        <v>1542</v>
      </c>
      <c r="K617" s="70" t="s">
        <v>1790</v>
      </c>
      <c r="L617" s="70"/>
      <c r="M617" s="70" t="s">
        <v>2803</v>
      </c>
      <c r="N617" s="156" t="s">
        <v>2804</v>
      </c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</row>
    <row r="618" spans="1:256" s="8" customFormat="1" ht="29.25" customHeight="1">
      <c r="A618" s="181">
        <v>625</v>
      </c>
      <c r="B618" s="52" t="s">
        <v>573</v>
      </c>
      <c r="C618" s="53" t="s">
        <v>1750</v>
      </c>
      <c r="D618" s="53"/>
      <c r="E618" s="98" t="s">
        <v>2510</v>
      </c>
      <c r="F618" s="71">
        <v>4</v>
      </c>
      <c r="G618" s="71">
        <v>2</v>
      </c>
      <c r="H618" s="55" t="s">
        <v>3863</v>
      </c>
      <c r="I618" s="84" t="s">
        <v>1482</v>
      </c>
      <c r="J618" s="84" t="s">
        <v>1975</v>
      </c>
      <c r="K618" s="67" t="s">
        <v>1790</v>
      </c>
      <c r="L618" s="70" t="s">
        <v>1797</v>
      </c>
      <c r="M618" s="70" t="s">
        <v>1976</v>
      </c>
      <c r="N618" s="69" t="s">
        <v>2065</v>
      </c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</row>
    <row r="619" spans="1:256" s="8" customFormat="1" ht="29.25" customHeight="1">
      <c r="A619" s="181">
        <v>626</v>
      </c>
      <c r="B619" s="52" t="s">
        <v>573</v>
      </c>
      <c r="C619" s="53" t="s">
        <v>1750</v>
      </c>
      <c r="D619" s="53"/>
      <c r="E619" s="98" t="s">
        <v>2510</v>
      </c>
      <c r="F619" s="71">
        <v>2</v>
      </c>
      <c r="G619" s="71">
        <v>1</v>
      </c>
      <c r="H619" s="55" t="s">
        <v>1775</v>
      </c>
      <c r="I619" s="84" t="s">
        <v>1482</v>
      </c>
      <c r="J619" s="55" t="s">
        <v>1543</v>
      </c>
      <c r="K619" s="67" t="s">
        <v>1790</v>
      </c>
      <c r="L619" s="56" t="s">
        <v>1544</v>
      </c>
      <c r="M619" s="70" t="s">
        <v>2805</v>
      </c>
      <c r="N619" s="156" t="s">
        <v>2806</v>
      </c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</row>
    <row r="620" spans="1:256" s="8" customFormat="1" ht="29.25" customHeight="1">
      <c r="A620" s="181">
        <v>627</v>
      </c>
      <c r="B620" s="52" t="s">
        <v>573</v>
      </c>
      <c r="C620" s="53" t="s">
        <v>1750</v>
      </c>
      <c r="D620" s="53"/>
      <c r="E620" s="98" t="s">
        <v>2510</v>
      </c>
      <c r="F620" s="71">
        <v>9</v>
      </c>
      <c r="G620" s="71">
        <v>5</v>
      </c>
      <c r="H620" s="84" t="s">
        <v>1547</v>
      </c>
      <c r="I620" s="84" t="s">
        <v>1482</v>
      </c>
      <c r="J620" s="84" t="s">
        <v>1798</v>
      </c>
      <c r="K620" s="67" t="s">
        <v>1790</v>
      </c>
      <c r="L620" s="70" t="s">
        <v>1548</v>
      </c>
      <c r="M620" s="70" t="s">
        <v>1545</v>
      </c>
      <c r="N620" s="69" t="s">
        <v>1546</v>
      </c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</row>
    <row r="621" spans="1:256" s="8" customFormat="1" ht="29.25" customHeight="1">
      <c r="A621" s="181">
        <v>628</v>
      </c>
      <c r="B621" s="52" t="s">
        <v>573</v>
      </c>
      <c r="C621" s="53" t="s">
        <v>1750</v>
      </c>
      <c r="D621" s="53"/>
      <c r="E621" s="98" t="s">
        <v>2510</v>
      </c>
      <c r="F621" s="97">
        <v>1</v>
      </c>
      <c r="G621" s="97">
        <v>0</v>
      </c>
      <c r="H621" s="62" t="s">
        <v>1549</v>
      </c>
      <c r="I621" s="83" t="s">
        <v>1550</v>
      </c>
      <c r="J621" s="91" t="s">
        <v>1551</v>
      </c>
      <c r="K621" s="94" t="s">
        <v>1934</v>
      </c>
      <c r="L621" s="130" t="s">
        <v>1552</v>
      </c>
      <c r="M621" s="130" t="s">
        <v>1553</v>
      </c>
      <c r="N621" s="69" t="s">
        <v>1554</v>
      </c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</row>
    <row r="622" spans="1:256" s="8" customFormat="1" ht="29.25" customHeight="1">
      <c r="A622" s="181">
        <v>629</v>
      </c>
      <c r="B622" s="52" t="s">
        <v>573</v>
      </c>
      <c r="C622" s="53" t="s">
        <v>1750</v>
      </c>
      <c r="D622" s="53"/>
      <c r="E622" s="98" t="s">
        <v>2510</v>
      </c>
      <c r="F622" s="65">
        <v>1</v>
      </c>
      <c r="G622" s="65">
        <v>1</v>
      </c>
      <c r="H622" s="62" t="s">
        <v>1776</v>
      </c>
      <c r="I622" s="82" t="s">
        <v>192</v>
      </c>
      <c r="J622" s="62" t="s">
        <v>1799</v>
      </c>
      <c r="K622" s="70" t="s">
        <v>1790</v>
      </c>
      <c r="L622" s="70" t="s">
        <v>1800</v>
      </c>
      <c r="M622" s="64" t="s">
        <v>1801</v>
      </c>
      <c r="N622" s="58" t="s">
        <v>1802</v>
      </c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</row>
    <row r="623" spans="1:256" s="8" customFormat="1" ht="29.25" customHeight="1">
      <c r="A623" s="181">
        <v>630</v>
      </c>
      <c r="B623" s="52" t="s">
        <v>573</v>
      </c>
      <c r="C623" s="53" t="s">
        <v>1750</v>
      </c>
      <c r="D623" s="53"/>
      <c r="E623" s="98" t="s">
        <v>2510</v>
      </c>
      <c r="F623" s="71">
        <v>2</v>
      </c>
      <c r="G623" s="71">
        <v>3</v>
      </c>
      <c r="H623" s="55" t="s">
        <v>1778</v>
      </c>
      <c r="I623" s="55" t="s">
        <v>648</v>
      </c>
      <c r="J623" s="55" t="s">
        <v>1570</v>
      </c>
      <c r="K623" s="67" t="s">
        <v>1790</v>
      </c>
      <c r="L623" s="56" t="s">
        <v>1804</v>
      </c>
      <c r="M623" s="56" t="s">
        <v>1805</v>
      </c>
      <c r="N623" s="58" t="s">
        <v>1806</v>
      </c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</row>
    <row r="624" spans="1:256" s="8" customFormat="1" ht="29.25" customHeight="1">
      <c r="A624" s="181">
        <v>631</v>
      </c>
      <c r="B624" s="52" t="s">
        <v>573</v>
      </c>
      <c r="C624" s="53" t="s">
        <v>1750</v>
      </c>
      <c r="D624" s="53"/>
      <c r="E624" s="98" t="s">
        <v>2510</v>
      </c>
      <c r="F624" s="65">
        <v>2</v>
      </c>
      <c r="G624" s="65">
        <v>2</v>
      </c>
      <c r="H624" s="58" t="s">
        <v>1779</v>
      </c>
      <c r="I624" s="82" t="s">
        <v>203</v>
      </c>
      <c r="J624" s="58" t="s">
        <v>1807</v>
      </c>
      <c r="K624" s="67" t="s">
        <v>1790</v>
      </c>
      <c r="L624" s="59" t="s">
        <v>1582</v>
      </c>
      <c r="M624" s="70" t="s">
        <v>1808</v>
      </c>
      <c r="N624" s="58" t="s">
        <v>1809</v>
      </c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</row>
    <row r="625" spans="1:256" s="8" customFormat="1" ht="29.25" customHeight="1">
      <c r="A625" s="181">
        <v>632</v>
      </c>
      <c r="B625" s="52" t="s">
        <v>573</v>
      </c>
      <c r="C625" s="53" t="s">
        <v>1750</v>
      </c>
      <c r="D625" s="53"/>
      <c r="E625" s="98" t="s">
        <v>2510</v>
      </c>
      <c r="F625" s="71">
        <v>4</v>
      </c>
      <c r="G625" s="71">
        <v>3</v>
      </c>
      <c r="H625" s="58" t="s">
        <v>1780</v>
      </c>
      <c r="I625" s="58" t="s">
        <v>1781</v>
      </c>
      <c r="J625" s="58" t="s">
        <v>1590</v>
      </c>
      <c r="K625" s="67" t="s">
        <v>1790</v>
      </c>
      <c r="L625" s="59" t="s">
        <v>1811</v>
      </c>
      <c r="M625" s="59" t="s">
        <v>1588</v>
      </c>
      <c r="N625" s="58" t="s">
        <v>1812</v>
      </c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</row>
    <row r="626" spans="1:256" s="8" customFormat="1" ht="29.25" customHeight="1">
      <c r="A626" s="181">
        <v>633</v>
      </c>
      <c r="B626" s="52" t="s">
        <v>573</v>
      </c>
      <c r="C626" s="53" t="s">
        <v>1750</v>
      </c>
      <c r="D626" s="53"/>
      <c r="E626" s="98" t="s">
        <v>2510</v>
      </c>
      <c r="F626" s="71">
        <v>1</v>
      </c>
      <c r="G626" s="71">
        <v>1</v>
      </c>
      <c r="H626" s="84" t="s">
        <v>1782</v>
      </c>
      <c r="I626" s="84" t="s">
        <v>1783</v>
      </c>
      <c r="J626" s="92" t="s">
        <v>1813</v>
      </c>
      <c r="K626" s="67" t="s">
        <v>1790</v>
      </c>
      <c r="L626" s="70">
        <v>986688282</v>
      </c>
      <c r="M626" s="80" t="s">
        <v>1814</v>
      </c>
      <c r="N626" s="58" t="s">
        <v>1815</v>
      </c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</row>
    <row r="627" spans="1:256" s="8" customFormat="1" ht="29.25" customHeight="1">
      <c r="A627" s="181">
        <v>634</v>
      </c>
      <c r="B627" s="52" t="s">
        <v>573</v>
      </c>
      <c r="C627" s="53" t="s">
        <v>1750</v>
      </c>
      <c r="D627" s="53"/>
      <c r="E627" s="98" t="s">
        <v>2510</v>
      </c>
      <c r="F627" s="71">
        <v>9</v>
      </c>
      <c r="G627" s="71">
        <v>7</v>
      </c>
      <c r="H627" s="84" t="s">
        <v>1592</v>
      </c>
      <c r="I627" s="84" t="s">
        <v>1784</v>
      </c>
      <c r="J627" s="84" t="s">
        <v>1591</v>
      </c>
      <c r="K627" s="67" t="s">
        <v>1790</v>
      </c>
      <c r="L627" s="70" t="s">
        <v>1816</v>
      </c>
      <c r="M627" s="68" t="s">
        <v>1817</v>
      </c>
      <c r="N627" s="58" t="s">
        <v>1818</v>
      </c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</row>
    <row r="628" spans="1:256" s="8" customFormat="1" ht="29.25" customHeight="1">
      <c r="A628" s="181">
        <v>635</v>
      </c>
      <c r="B628" s="52" t="s">
        <v>573</v>
      </c>
      <c r="C628" s="53" t="s">
        <v>1750</v>
      </c>
      <c r="D628" s="53"/>
      <c r="E628" s="98" t="s">
        <v>2510</v>
      </c>
      <c r="F628" s="89">
        <v>1</v>
      </c>
      <c r="G628" s="89">
        <v>1</v>
      </c>
      <c r="H628" s="96" t="s">
        <v>3864</v>
      </c>
      <c r="I628" s="62" t="s">
        <v>1781</v>
      </c>
      <c r="J628" s="81" t="s">
        <v>1586</v>
      </c>
      <c r="K628" s="70" t="s">
        <v>1790</v>
      </c>
      <c r="L628" s="80" t="s">
        <v>1587</v>
      </c>
      <c r="M628" s="70" t="s">
        <v>1588</v>
      </c>
      <c r="N628" s="58" t="s">
        <v>1589</v>
      </c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</row>
    <row r="629" spans="1:256" s="8" customFormat="1" ht="29.25" customHeight="1">
      <c r="A629" s="181">
        <v>636</v>
      </c>
      <c r="B629" s="52" t="s">
        <v>573</v>
      </c>
      <c r="C629" s="53" t="s">
        <v>1750</v>
      </c>
      <c r="D629" s="53"/>
      <c r="E629" s="98" t="s">
        <v>2510</v>
      </c>
      <c r="F629" s="71">
        <v>2</v>
      </c>
      <c r="G629" s="71">
        <v>3</v>
      </c>
      <c r="H629" s="84" t="s">
        <v>1785</v>
      </c>
      <c r="I629" s="84" t="s">
        <v>1786</v>
      </c>
      <c r="J629" s="92" t="s">
        <v>2091</v>
      </c>
      <c r="K629" s="67" t="s">
        <v>1790</v>
      </c>
      <c r="L629" s="80">
        <v>952066386</v>
      </c>
      <c r="M629" s="70" t="s">
        <v>2808</v>
      </c>
      <c r="N629" s="156" t="s">
        <v>2809</v>
      </c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</row>
    <row r="630" spans="1:256" s="8" customFormat="1" ht="29.25" customHeight="1">
      <c r="A630" s="181">
        <v>637</v>
      </c>
      <c r="B630" s="52" t="s">
        <v>573</v>
      </c>
      <c r="C630" s="53" t="s">
        <v>1750</v>
      </c>
      <c r="D630" s="53"/>
      <c r="E630" s="98" t="s">
        <v>2510</v>
      </c>
      <c r="F630" s="71">
        <v>1</v>
      </c>
      <c r="G630" s="71">
        <v>1</v>
      </c>
      <c r="H630" s="84" t="s">
        <v>2542</v>
      </c>
      <c r="I630" s="83" t="s">
        <v>2543</v>
      </c>
      <c r="J630" s="114" t="s">
        <v>2334</v>
      </c>
      <c r="K630" s="94" t="s">
        <v>1934</v>
      </c>
      <c r="L630" s="70" t="s">
        <v>2335</v>
      </c>
      <c r="M630" s="70" t="s">
        <v>2544</v>
      </c>
      <c r="N630" s="69" t="s">
        <v>2545</v>
      </c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</row>
    <row r="631" spans="1:256" s="8" customFormat="1" ht="29.25" customHeight="1">
      <c r="A631" s="181">
        <v>638</v>
      </c>
      <c r="B631" s="52" t="s">
        <v>573</v>
      </c>
      <c r="C631" s="53" t="s">
        <v>1750</v>
      </c>
      <c r="D631" s="53"/>
      <c r="E631" s="98" t="s">
        <v>2510</v>
      </c>
      <c r="F631" s="71">
        <v>3</v>
      </c>
      <c r="G631" s="71">
        <v>3</v>
      </c>
      <c r="H631" s="84" t="s">
        <v>2548</v>
      </c>
      <c r="I631" s="83" t="s">
        <v>2336</v>
      </c>
      <c r="J631" s="114" t="s">
        <v>2337</v>
      </c>
      <c r="K631" s="78" t="s">
        <v>1790</v>
      </c>
      <c r="L631" s="70" t="s">
        <v>2338</v>
      </c>
      <c r="M631" s="70" t="s">
        <v>2339</v>
      </c>
      <c r="N631" s="69" t="s">
        <v>2340</v>
      </c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</row>
    <row r="632" spans="1:256" s="8" customFormat="1" ht="29.25" customHeight="1">
      <c r="A632" s="181">
        <v>639</v>
      </c>
      <c r="B632" s="52" t="s">
        <v>573</v>
      </c>
      <c r="C632" s="53" t="s">
        <v>1750</v>
      </c>
      <c r="D632" s="53"/>
      <c r="E632" s="98" t="s">
        <v>2510</v>
      </c>
      <c r="F632" s="71">
        <v>2</v>
      </c>
      <c r="G632" s="71">
        <v>2</v>
      </c>
      <c r="H632" s="84" t="s">
        <v>3786</v>
      </c>
      <c r="I632" s="83" t="s">
        <v>3787</v>
      </c>
      <c r="J632" s="114" t="s">
        <v>3788</v>
      </c>
      <c r="K632" s="78" t="s">
        <v>1934</v>
      </c>
      <c r="L632" s="70" t="s">
        <v>3789</v>
      </c>
      <c r="M632" s="70" t="s">
        <v>3790</v>
      </c>
      <c r="N632" s="69" t="s">
        <v>3791</v>
      </c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</row>
    <row r="633" spans="1:256" s="8" customFormat="1" ht="29.25" customHeight="1">
      <c r="A633" s="181">
        <v>640</v>
      </c>
      <c r="B633" s="52" t="s">
        <v>573</v>
      </c>
      <c r="C633" s="53" t="s">
        <v>1750</v>
      </c>
      <c r="D633" s="53"/>
      <c r="E633" s="98" t="s">
        <v>2510</v>
      </c>
      <c r="F633" s="147">
        <v>1</v>
      </c>
      <c r="G633" s="147">
        <v>1</v>
      </c>
      <c r="H633" s="58" t="s">
        <v>1773</v>
      </c>
      <c r="I633" s="58" t="s">
        <v>1774</v>
      </c>
      <c r="J633" s="58" t="s">
        <v>1793</v>
      </c>
      <c r="K633" s="94" t="s">
        <v>1934</v>
      </c>
      <c r="L633" s="59" t="s">
        <v>1794</v>
      </c>
      <c r="M633" s="94" t="s">
        <v>1795</v>
      </c>
      <c r="N633" s="58" t="s">
        <v>1796</v>
      </c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</row>
    <row r="634" spans="1:256" s="8" customFormat="1" ht="29.25" customHeight="1">
      <c r="A634" s="181">
        <v>641</v>
      </c>
      <c r="B634" s="52" t="s">
        <v>573</v>
      </c>
      <c r="C634" s="53" t="s">
        <v>1750</v>
      </c>
      <c r="D634" s="53"/>
      <c r="E634" s="98" t="s">
        <v>2510</v>
      </c>
      <c r="F634" s="65">
        <v>2</v>
      </c>
      <c r="G634" s="65">
        <v>0</v>
      </c>
      <c r="H634" s="82" t="s">
        <v>2173</v>
      </c>
      <c r="I634" s="82" t="s">
        <v>1940</v>
      </c>
      <c r="J634" s="72" t="s">
        <v>2176</v>
      </c>
      <c r="K634" s="94" t="s">
        <v>1934</v>
      </c>
      <c r="L634" s="78" t="s">
        <v>2174</v>
      </c>
      <c r="M634" s="78" t="s">
        <v>2333</v>
      </c>
      <c r="N634" s="58" t="s">
        <v>2175</v>
      </c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</row>
    <row r="635" spans="1:256" s="8" customFormat="1" ht="29.25" customHeight="1">
      <c r="A635" s="181">
        <v>642</v>
      </c>
      <c r="B635" s="52" t="s">
        <v>573</v>
      </c>
      <c r="C635" s="53" t="s">
        <v>1750</v>
      </c>
      <c r="D635" s="53"/>
      <c r="E635" s="98" t="s">
        <v>2510</v>
      </c>
      <c r="F635" s="71">
        <v>1</v>
      </c>
      <c r="G635" s="71">
        <v>1</v>
      </c>
      <c r="H635" s="62" t="s">
        <v>1576</v>
      </c>
      <c r="I635" s="83" t="s">
        <v>1577</v>
      </c>
      <c r="J635" s="114" t="s">
        <v>1578</v>
      </c>
      <c r="K635" s="94" t="s">
        <v>1934</v>
      </c>
      <c r="L635" s="98" t="s">
        <v>1579</v>
      </c>
      <c r="M635" s="70" t="s">
        <v>1580</v>
      </c>
      <c r="N635" s="69" t="s">
        <v>1581</v>
      </c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</row>
    <row r="636" spans="1:256" s="8" customFormat="1" ht="29.25" customHeight="1">
      <c r="A636" s="181">
        <v>643</v>
      </c>
      <c r="B636" s="52" t="s">
        <v>573</v>
      </c>
      <c r="C636" s="85" t="s">
        <v>1750</v>
      </c>
      <c r="D636" s="53"/>
      <c r="E636" s="98" t="s">
        <v>2510</v>
      </c>
      <c r="F636" s="99">
        <v>2</v>
      </c>
      <c r="G636" s="99">
        <v>3</v>
      </c>
      <c r="H636" s="111" t="s">
        <v>1766</v>
      </c>
      <c r="I636" s="111" t="s">
        <v>1767</v>
      </c>
      <c r="J636" s="111" t="s">
        <v>1152</v>
      </c>
      <c r="K636" s="102" t="s">
        <v>1089</v>
      </c>
      <c r="L636" s="70" t="s">
        <v>1769</v>
      </c>
      <c r="M636" s="70" t="s">
        <v>2578</v>
      </c>
      <c r="N636" s="69" t="s">
        <v>1153</v>
      </c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</row>
    <row r="637" spans="1:256" s="8" customFormat="1" ht="29.25" customHeight="1">
      <c r="A637" s="181">
        <v>644</v>
      </c>
      <c r="B637" s="52" t="s">
        <v>573</v>
      </c>
      <c r="C637" s="85" t="s">
        <v>1750</v>
      </c>
      <c r="D637" s="53"/>
      <c r="E637" s="98" t="s">
        <v>2510</v>
      </c>
      <c r="F637" s="99">
        <v>4</v>
      </c>
      <c r="G637" s="99">
        <v>5</v>
      </c>
      <c r="H637" s="111" t="s">
        <v>1122</v>
      </c>
      <c r="I637" s="111" t="s">
        <v>1123</v>
      </c>
      <c r="J637" s="111" t="s">
        <v>1124</v>
      </c>
      <c r="K637" s="102" t="s">
        <v>1089</v>
      </c>
      <c r="L637" s="70" t="s">
        <v>1125</v>
      </c>
      <c r="M637" s="70" t="s">
        <v>2576</v>
      </c>
      <c r="N637" s="69" t="s">
        <v>1126</v>
      </c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</row>
    <row r="638" spans="1:256" s="8" customFormat="1" ht="29.25" customHeight="1">
      <c r="A638" s="181">
        <v>645</v>
      </c>
      <c r="B638" s="52" t="s">
        <v>573</v>
      </c>
      <c r="C638" s="85" t="s">
        <v>1750</v>
      </c>
      <c r="D638" s="53"/>
      <c r="E638" s="98" t="s">
        <v>2510</v>
      </c>
      <c r="F638" s="99">
        <v>3</v>
      </c>
      <c r="G638" s="99">
        <v>4</v>
      </c>
      <c r="H638" s="111" t="s">
        <v>1158</v>
      </c>
      <c r="I638" s="111" t="s">
        <v>1943</v>
      </c>
      <c r="J638" s="111" t="s">
        <v>1159</v>
      </c>
      <c r="K638" s="102" t="s">
        <v>1089</v>
      </c>
      <c r="L638" s="70" t="s">
        <v>1160</v>
      </c>
      <c r="M638" s="70" t="s">
        <v>2306</v>
      </c>
      <c r="N638" s="69" t="s">
        <v>2307</v>
      </c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</row>
    <row r="639" spans="1:256" s="8" customFormat="1" ht="29.25" customHeight="1">
      <c r="A639" s="181">
        <v>646</v>
      </c>
      <c r="B639" s="52" t="s">
        <v>573</v>
      </c>
      <c r="C639" s="85" t="s">
        <v>1750</v>
      </c>
      <c r="D639" s="53"/>
      <c r="E639" s="98" t="s">
        <v>2510</v>
      </c>
      <c r="F639" s="99">
        <v>5</v>
      </c>
      <c r="G639" s="99">
        <v>5</v>
      </c>
      <c r="H639" s="111" t="s">
        <v>1161</v>
      </c>
      <c r="I639" s="84" t="s">
        <v>1162</v>
      </c>
      <c r="J639" s="111" t="s">
        <v>1163</v>
      </c>
      <c r="K639" s="102" t="s">
        <v>1089</v>
      </c>
      <c r="L639" s="70" t="s">
        <v>1164</v>
      </c>
      <c r="M639" s="70" t="s">
        <v>1165</v>
      </c>
      <c r="N639" s="69" t="s">
        <v>673</v>
      </c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</row>
    <row r="640" spans="1:256" s="8" customFormat="1" ht="29.25" customHeight="1">
      <c r="A640" s="181">
        <v>647</v>
      </c>
      <c r="B640" s="52" t="s">
        <v>573</v>
      </c>
      <c r="C640" s="85" t="s">
        <v>1750</v>
      </c>
      <c r="D640" s="53"/>
      <c r="E640" s="98" t="s">
        <v>2510</v>
      </c>
      <c r="F640" s="99">
        <v>1</v>
      </c>
      <c r="G640" s="99">
        <v>1</v>
      </c>
      <c r="H640" s="111" t="s">
        <v>1169</v>
      </c>
      <c r="I640" s="111" t="s">
        <v>1170</v>
      </c>
      <c r="J640" s="111" t="s">
        <v>1171</v>
      </c>
      <c r="K640" s="102" t="s">
        <v>378</v>
      </c>
      <c r="L640" s="70" t="s">
        <v>1172</v>
      </c>
      <c r="M640" s="70" t="s">
        <v>2570</v>
      </c>
      <c r="N640" s="69" t="s">
        <v>1173</v>
      </c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</row>
    <row r="641" spans="1:256" s="8" customFormat="1" ht="29.25" customHeight="1">
      <c r="A641" s="181">
        <v>648</v>
      </c>
      <c r="B641" s="52" t="s">
        <v>573</v>
      </c>
      <c r="C641" s="85" t="s">
        <v>1750</v>
      </c>
      <c r="D641" s="53"/>
      <c r="E641" s="98" t="s">
        <v>2510</v>
      </c>
      <c r="F641" s="99">
        <v>3</v>
      </c>
      <c r="G641" s="99">
        <v>2</v>
      </c>
      <c r="H641" s="135" t="s">
        <v>1174</v>
      </c>
      <c r="I641" s="83" t="s">
        <v>1175</v>
      </c>
      <c r="J641" s="111" t="s">
        <v>1176</v>
      </c>
      <c r="K641" s="53" t="s">
        <v>378</v>
      </c>
      <c r="L641" s="53" t="s">
        <v>1177</v>
      </c>
      <c r="M641" s="53" t="s">
        <v>2569</v>
      </c>
      <c r="N641" s="69" t="s">
        <v>1178</v>
      </c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</row>
    <row r="642" spans="1:256" s="8" customFormat="1" ht="29.25" customHeight="1">
      <c r="A642" s="181">
        <v>649</v>
      </c>
      <c r="B642" s="52" t="s">
        <v>573</v>
      </c>
      <c r="C642" s="85" t="s">
        <v>1750</v>
      </c>
      <c r="D642" s="53"/>
      <c r="E642" s="98" t="s">
        <v>2510</v>
      </c>
      <c r="F642" s="99">
        <v>2</v>
      </c>
      <c r="G642" s="99">
        <v>1</v>
      </c>
      <c r="H642" s="135" t="s">
        <v>2312</v>
      </c>
      <c r="I642" s="111" t="s">
        <v>2313</v>
      </c>
      <c r="J642" s="111" t="s">
        <v>2314</v>
      </c>
      <c r="K642" s="102" t="s">
        <v>1089</v>
      </c>
      <c r="L642" s="53" t="s">
        <v>2315</v>
      </c>
      <c r="M642" s="70" t="s">
        <v>2316</v>
      </c>
      <c r="N642" s="69" t="s">
        <v>2317</v>
      </c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</row>
    <row r="643" spans="1:256" s="8" customFormat="1" ht="29.25" customHeight="1">
      <c r="A643" s="181">
        <v>650</v>
      </c>
      <c r="B643" s="52" t="s">
        <v>573</v>
      </c>
      <c r="C643" s="85" t="s">
        <v>1750</v>
      </c>
      <c r="D643" s="53"/>
      <c r="E643" s="98" t="s">
        <v>2510</v>
      </c>
      <c r="F643" s="99">
        <v>2</v>
      </c>
      <c r="G643" s="99">
        <v>3</v>
      </c>
      <c r="H643" s="58" t="s">
        <v>2318</v>
      </c>
      <c r="I643" s="84" t="s">
        <v>2294</v>
      </c>
      <c r="J643" s="83" t="s">
        <v>2319</v>
      </c>
      <c r="K643" s="110" t="s">
        <v>1089</v>
      </c>
      <c r="L643" s="94" t="s">
        <v>2320</v>
      </c>
      <c r="M643" s="123" t="s">
        <v>2562</v>
      </c>
      <c r="N643" s="69" t="s">
        <v>2321</v>
      </c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</row>
    <row r="644" spans="1:256" s="8" customFormat="1" ht="29.25" customHeight="1">
      <c r="A644" s="181">
        <v>651</v>
      </c>
      <c r="B644" s="52" t="s">
        <v>573</v>
      </c>
      <c r="C644" s="85" t="s">
        <v>1750</v>
      </c>
      <c r="D644" s="53"/>
      <c r="E644" s="98" t="s">
        <v>2510</v>
      </c>
      <c r="F644" s="65">
        <v>1</v>
      </c>
      <c r="G644" s="65">
        <v>1</v>
      </c>
      <c r="H644" s="93" t="s">
        <v>2521</v>
      </c>
      <c r="I644" s="93" t="s">
        <v>2522</v>
      </c>
      <c r="J644" s="58" t="s">
        <v>2550</v>
      </c>
      <c r="K644" s="102" t="s">
        <v>1089</v>
      </c>
      <c r="L644" s="65" t="s">
        <v>1194</v>
      </c>
      <c r="M644" s="59" t="s">
        <v>2561</v>
      </c>
      <c r="N644" s="57" t="s">
        <v>2523</v>
      </c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</row>
    <row r="645" spans="1:256" s="8" customFormat="1" ht="29.25" customHeight="1">
      <c r="A645" s="181">
        <v>652</v>
      </c>
      <c r="B645" s="52" t="s">
        <v>574</v>
      </c>
      <c r="C645" s="85" t="s">
        <v>583</v>
      </c>
      <c r="D645" s="53"/>
      <c r="E645" s="98" t="s">
        <v>2510</v>
      </c>
      <c r="F645" s="94">
        <v>1</v>
      </c>
      <c r="G645" s="94">
        <v>1</v>
      </c>
      <c r="H645" s="96" t="s">
        <v>837</v>
      </c>
      <c r="I645" s="96" t="s">
        <v>838</v>
      </c>
      <c r="J645" s="111" t="s">
        <v>839</v>
      </c>
      <c r="K645" s="98" t="s">
        <v>332</v>
      </c>
      <c r="L645" s="115" t="s">
        <v>2837</v>
      </c>
      <c r="M645" s="60" t="s">
        <v>840</v>
      </c>
      <c r="N645" s="69" t="s">
        <v>841</v>
      </c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</row>
    <row r="646" spans="1:256" s="8" customFormat="1" ht="29.25" customHeight="1">
      <c r="A646" s="181">
        <v>653</v>
      </c>
      <c r="B646" s="52" t="s">
        <v>574</v>
      </c>
      <c r="C646" s="85" t="s">
        <v>583</v>
      </c>
      <c r="D646" s="53"/>
      <c r="E646" s="98" t="s">
        <v>2510</v>
      </c>
      <c r="F646" s="94">
        <v>18</v>
      </c>
      <c r="G646" s="94">
        <v>12</v>
      </c>
      <c r="H646" s="96" t="s">
        <v>2584</v>
      </c>
      <c r="I646" s="96" t="s">
        <v>2838</v>
      </c>
      <c r="J646" s="111" t="s">
        <v>2839</v>
      </c>
      <c r="K646" s="98" t="s">
        <v>1356</v>
      </c>
      <c r="L646" s="115" t="s">
        <v>2840</v>
      </c>
      <c r="M646" s="60" t="s">
        <v>2841</v>
      </c>
      <c r="N646" s="69" t="s">
        <v>2585</v>
      </c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</row>
    <row r="647" spans="1:256" s="8" customFormat="1" ht="29.25" customHeight="1">
      <c r="A647" s="181">
        <v>654</v>
      </c>
      <c r="B647" s="52" t="s">
        <v>574</v>
      </c>
      <c r="C647" s="85" t="s">
        <v>583</v>
      </c>
      <c r="D647" s="53"/>
      <c r="E647" s="98" t="s">
        <v>2510</v>
      </c>
      <c r="F647" s="94">
        <v>2</v>
      </c>
      <c r="G647" s="94">
        <v>1</v>
      </c>
      <c r="H647" s="96" t="s">
        <v>2005</v>
      </c>
      <c r="I647" s="96" t="s">
        <v>1954</v>
      </c>
      <c r="J647" s="111" t="s">
        <v>2069</v>
      </c>
      <c r="K647" s="98" t="s">
        <v>119</v>
      </c>
      <c r="L647" s="115" t="s">
        <v>2842</v>
      </c>
      <c r="M647" s="60" t="s">
        <v>2280</v>
      </c>
      <c r="N647" s="69" t="s">
        <v>2281</v>
      </c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</row>
    <row r="648" spans="1:256" s="8" customFormat="1" ht="29.25" customHeight="1">
      <c r="A648" s="181">
        <v>655</v>
      </c>
      <c r="B648" s="52" t="s">
        <v>574</v>
      </c>
      <c r="C648" s="85" t="s">
        <v>583</v>
      </c>
      <c r="D648" s="53"/>
      <c r="E648" s="98" t="s">
        <v>2510</v>
      </c>
      <c r="F648" s="94">
        <v>3</v>
      </c>
      <c r="G648" s="94">
        <v>1</v>
      </c>
      <c r="H648" s="96" t="s">
        <v>2282</v>
      </c>
      <c r="I648" s="111" t="s">
        <v>540</v>
      </c>
      <c r="J648" s="111" t="s">
        <v>2283</v>
      </c>
      <c r="K648" s="98" t="s">
        <v>1356</v>
      </c>
      <c r="L648" s="115">
        <v>980735980</v>
      </c>
      <c r="M648" s="60" t="s">
        <v>999</v>
      </c>
      <c r="N648" s="69" t="s">
        <v>586</v>
      </c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</row>
    <row r="649" spans="1:256" s="8" customFormat="1" ht="29.25" customHeight="1">
      <c r="A649" s="181">
        <v>656</v>
      </c>
      <c r="B649" s="52" t="s">
        <v>574</v>
      </c>
      <c r="C649" s="85" t="s">
        <v>583</v>
      </c>
      <c r="D649" s="53"/>
      <c r="E649" s="98" t="s">
        <v>2510</v>
      </c>
      <c r="F649" s="94">
        <v>1</v>
      </c>
      <c r="G649" s="94">
        <v>1</v>
      </c>
      <c r="H649" s="96" t="s">
        <v>852</v>
      </c>
      <c r="I649" s="96" t="s">
        <v>281</v>
      </c>
      <c r="J649" s="111" t="s">
        <v>853</v>
      </c>
      <c r="K649" s="98" t="s">
        <v>332</v>
      </c>
      <c r="L649" s="115" t="s">
        <v>854</v>
      </c>
      <c r="M649" s="60" t="s">
        <v>2284</v>
      </c>
      <c r="N649" s="69" t="s">
        <v>2285</v>
      </c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</row>
    <row r="650" spans="1:256" s="8" customFormat="1" ht="29.25" customHeight="1">
      <c r="A650" s="181">
        <v>657</v>
      </c>
      <c r="B650" s="52" t="s">
        <v>574</v>
      </c>
      <c r="C650" s="85" t="s">
        <v>583</v>
      </c>
      <c r="D650" s="53"/>
      <c r="E650" s="98" t="s">
        <v>2510</v>
      </c>
      <c r="F650" s="94">
        <v>0</v>
      </c>
      <c r="G650" s="94">
        <v>1</v>
      </c>
      <c r="H650" s="96" t="s">
        <v>855</v>
      </c>
      <c r="I650" s="96" t="s">
        <v>856</v>
      </c>
      <c r="J650" s="111" t="s">
        <v>857</v>
      </c>
      <c r="K650" s="98" t="s">
        <v>332</v>
      </c>
      <c r="L650" s="115" t="s">
        <v>2286</v>
      </c>
      <c r="M650" s="60" t="s">
        <v>828</v>
      </c>
      <c r="N650" s="69" t="s">
        <v>2285</v>
      </c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</row>
    <row r="651" spans="1:256" s="8" customFormat="1" ht="29.25" customHeight="1">
      <c r="A651" s="181">
        <v>658</v>
      </c>
      <c r="B651" s="52" t="s">
        <v>574</v>
      </c>
      <c r="C651" s="85" t="s">
        <v>583</v>
      </c>
      <c r="D651" s="53"/>
      <c r="E651" s="98" t="s">
        <v>2510</v>
      </c>
      <c r="F651" s="94">
        <v>1</v>
      </c>
      <c r="G651" s="94">
        <v>1</v>
      </c>
      <c r="H651" s="96" t="s">
        <v>858</v>
      </c>
      <c r="I651" s="96" t="s">
        <v>1777</v>
      </c>
      <c r="J651" s="111" t="s">
        <v>859</v>
      </c>
      <c r="K651" s="98" t="s">
        <v>332</v>
      </c>
      <c r="L651" s="115" t="s">
        <v>2287</v>
      </c>
      <c r="M651" s="60" t="s">
        <v>2288</v>
      </c>
      <c r="N651" s="69" t="s">
        <v>2289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</row>
    <row r="652" spans="1:256" s="8" customFormat="1" ht="29.25" customHeight="1">
      <c r="A652" s="181">
        <v>659</v>
      </c>
      <c r="B652" s="52" t="s">
        <v>574</v>
      </c>
      <c r="C652" s="85" t="s">
        <v>583</v>
      </c>
      <c r="D652" s="53"/>
      <c r="E652" s="98" t="s">
        <v>2510</v>
      </c>
      <c r="F652" s="94">
        <v>1</v>
      </c>
      <c r="G652" s="94">
        <v>1</v>
      </c>
      <c r="H652" s="96" t="s">
        <v>861</v>
      </c>
      <c r="I652" s="96" t="s">
        <v>690</v>
      </c>
      <c r="J652" s="111" t="s">
        <v>1752</v>
      </c>
      <c r="K652" s="98" t="s">
        <v>845</v>
      </c>
      <c r="L652" s="115" t="s">
        <v>1753</v>
      </c>
      <c r="M652" s="60" t="s">
        <v>691</v>
      </c>
      <c r="N652" s="69" t="s">
        <v>692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</row>
    <row r="653" spans="1:256" s="8" customFormat="1" ht="29.25" customHeight="1">
      <c r="A653" s="181">
        <v>660</v>
      </c>
      <c r="B653" s="52" t="s">
        <v>574</v>
      </c>
      <c r="C653" s="85" t="s">
        <v>583</v>
      </c>
      <c r="D653" s="53"/>
      <c r="E653" s="98" t="s">
        <v>2510</v>
      </c>
      <c r="F653" s="94">
        <v>3</v>
      </c>
      <c r="G653" s="94">
        <v>3</v>
      </c>
      <c r="H653" s="96" t="s">
        <v>862</v>
      </c>
      <c r="I653" s="96" t="s">
        <v>863</v>
      </c>
      <c r="J653" s="111" t="s">
        <v>864</v>
      </c>
      <c r="K653" s="98" t="s">
        <v>332</v>
      </c>
      <c r="L653" s="115" t="s">
        <v>2846</v>
      </c>
      <c r="M653" s="60" t="s">
        <v>865</v>
      </c>
      <c r="N653" s="69" t="s">
        <v>2847</v>
      </c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</row>
    <row r="654" spans="1:256" s="8" customFormat="1" ht="29.25" customHeight="1">
      <c r="A654" s="181">
        <v>661</v>
      </c>
      <c r="B654" s="52" t="s">
        <v>574</v>
      </c>
      <c r="C654" s="85" t="s">
        <v>583</v>
      </c>
      <c r="D654" s="53"/>
      <c r="E654" s="98" t="s">
        <v>2510</v>
      </c>
      <c r="F654" s="94">
        <v>3</v>
      </c>
      <c r="G654" s="94">
        <v>2</v>
      </c>
      <c r="H654" s="96" t="s">
        <v>866</v>
      </c>
      <c r="I654" s="96" t="s">
        <v>867</v>
      </c>
      <c r="J654" s="111" t="s">
        <v>868</v>
      </c>
      <c r="K654" s="98" t="s">
        <v>1356</v>
      </c>
      <c r="L654" s="115" t="s">
        <v>2848</v>
      </c>
      <c r="M654" s="60" t="s">
        <v>869</v>
      </c>
      <c r="N654" s="69" t="s">
        <v>2290</v>
      </c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</row>
    <row r="655" spans="1:256" s="8" customFormat="1" ht="29.25" customHeight="1">
      <c r="A655" s="181">
        <v>662</v>
      </c>
      <c r="B655" s="52" t="s">
        <v>574</v>
      </c>
      <c r="C655" s="85" t="s">
        <v>583</v>
      </c>
      <c r="D655" s="53"/>
      <c r="E655" s="98" t="s">
        <v>2510</v>
      </c>
      <c r="F655" s="94">
        <v>7</v>
      </c>
      <c r="G655" s="94">
        <v>3</v>
      </c>
      <c r="H655" s="96" t="s">
        <v>870</v>
      </c>
      <c r="I655" s="96" t="s">
        <v>871</v>
      </c>
      <c r="J655" s="111" t="s">
        <v>872</v>
      </c>
      <c r="K655" s="98" t="s">
        <v>332</v>
      </c>
      <c r="L655" s="115" t="s">
        <v>873</v>
      </c>
      <c r="M655" s="60" t="s">
        <v>874</v>
      </c>
      <c r="N655" s="69" t="s">
        <v>875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</row>
    <row r="656" spans="1:256" s="8" customFormat="1" ht="29.25" customHeight="1">
      <c r="A656" s="181">
        <v>663</v>
      </c>
      <c r="B656" s="52" t="s">
        <v>574</v>
      </c>
      <c r="C656" s="85" t="s">
        <v>583</v>
      </c>
      <c r="D656" s="53"/>
      <c r="E656" s="98" t="s">
        <v>2510</v>
      </c>
      <c r="F656" s="94">
        <v>7</v>
      </c>
      <c r="G656" s="94">
        <v>5</v>
      </c>
      <c r="H656" s="96" t="s">
        <v>876</v>
      </c>
      <c r="I656" s="96" t="s">
        <v>2849</v>
      </c>
      <c r="J656" s="111" t="s">
        <v>877</v>
      </c>
      <c r="K656" s="98" t="s">
        <v>332</v>
      </c>
      <c r="L656" s="115" t="s">
        <v>2850</v>
      </c>
      <c r="M656" s="60" t="s">
        <v>2851</v>
      </c>
      <c r="N656" s="69" t="s">
        <v>2852</v>
      </c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</row>
    <row r="657" spans="1:256" s="8" customFormat="1" ht="29.25" customHeight="1">
      <c r="A657" s="181">
        <v>664</v>
      </c>
      <c r="B657" s="52" t="s">
        <v>574</v>
      </c>
      <c r="C657" s="85" t="s">
        <v>583</v>
      </c>
      <c r="D657" s="53"/>
      <c r="E657" s="98" t="s">
        <v>2510</v>
      </c>
      <c r="F657" s="94">
        <v>5</v>
      </c>
      <c r="G657" s="94">
        <v>1</v>
      </c>
      <c r="H657" s="96" t="s">
        <v>878</v>
      </c>
      <c r="I657" s="96" t="s">
        <v>879</v>
      </c>
      <c r="J657" s="111" t="s">
        <v>880</v>
      </c>
      <c r="K657" s="98" t="s">
        <v>119</v>
      </c>
      <c r="L657" s="115" t="s">
        <v>881</v>
      </c>
      <c r="M657" s="60" t="s">
        <v>882</v>
      </c>
      <c r="N657" s="69" t="s">
        <v>883</v>
      </c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</row>
    <row r="658" spans="1:256" s="8" customFormat="1" ht="29.25" customHeight="1">
      <c r="A658" s="181">
        <v>665</v>
      </c>
      <c r="B658" s="52" t="s">
        <v>574</v>
      </c>
      <c r="C658" s="85" t="s">
        <v>583</v>
      </c>
      <c r="D658" s="53"/>
      <c r="E658" s="98" t="s">
        <v>2510</v>
      </c>
      <c r="F658" s="94">
        <v>2</v>
      </c>
      <c r="G658" s="94">
        <v>2</v>
      </c>
      <c r="H658" s="96" t="s">
        <v>884</v>
      </c>
      <c r="I658" s="96" t="s">
        <v>885</v>
      </c>
      <c r="J658" s="111" t="s">
        <v>886</v>
      </c>
      <c r="K658" s="98" t="s">
        <v>1356</v>
      </c>
      <c r="L658" s="115" t="s">
        <v>887</v>
      </c>
      <c r="M658" s="60" t="s">
        <v>888</v>
      </c>
      <c r="N658" s="69" t="s">
        <v>480</v>
      </c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</row>
    <row r="659" spans="1:256" s="8" customFormat="1" ht="29.25" customHeight="1">
      <c r="A659" s="181">
        <v>666</v>
      </c>
      <c r="B659" s="52" t="s">
        <v>574</v>
      </c>
      <c r="C659" s="85" t="s">
        <v>583</v>
      </c>
      <c r="D659" s="53"/>
      <c r="E659" s="98" t="s">
        <v>2510</v>
      </c>
      <c r="F659" s="94">
        <v>2</v>
      </c>
      <c r="G659" s="94">
        <v>2</v>
      </c>
      <c r="H659" s="96" t="s">
        <v>889</v>
      </c>
      <c r="I659" s="96" t="s">
        <v>890</v>
      </c>
      <c r="J659" s="111" t="s">
        <v>891</v>
      </c>
      <c r="K659" s="98" t="s">
        <v>1356</v>
      </c>
      <c r="L659" s="115" t="s">
        <v>892</v>
      </c>
      <c r="M659" s="60" t="s">
        <v>893</v>
      </c>
      <c r="N659" s="69" t="s">
        <v>894</v>
      </c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</row>
    <row r="660" spans="1:256" s="8" customFormat="1" ht="29.25" customHeight="1">
      <c r="A660" s="181">
        <v>667</v>
      </c>
      <c r="B660" s="52" t="s">
        <v>574</v>
      </c>
      <c r="C660" s="85" t="s">
        <v>583</v>
      </c>
      <c r="D660" s="53"/>
      <c r="E660" s="98" t="s">
        <v>2510</v>
      </c>
      <c r="F660" s="94">
        <v>55</v>
      </c>
      <c r="G660" s="94">
        <v>26</v>
      </c>
      <c r="H660" s="96" t="s">
        <v>2148</v>
      </c>
      <c r="I660" s="96" t="s">
        <v>2149</v>
      </c>
      <c r="J660" s="111" t="s">
        <v>2186</v>
      </c>
      <c r="K660" s="98" t="s">
        <v>11</v>
      </c>
      <c r="L660" s="115">
        <v>989699413</v>
      </c>
      <c r="M660" s="60" t="s">
        <v>2150</v>
      </c>
      <c r="N660" s="69" t="s">
        <v>2151</v>
      </c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</row>
    <row r="661" spans="1:256" s="8" customFormat="1" ht="29.25" customHeight="1">
      <c r="A661" s="181">
        <v>668</v>
      </c>
      <c r="B661" s="52" t="s">
        <v>574</v>
      </c>
      <c r="C661" s="85" t="s">
        <v>583</v>
      </c>
      <c r="D661" s="53"/>
      <c r="E661" s="98" t="s">
        <v>2510</v>
      </c>
      <c r="F661" s="94">
        <v>1</v>
      </c>
      <c r="G661" s="94">
        <v>0</v>
      </c>
      <c r="H661" s="96" t="s">
        <v>2291</v>
      </c>
      <c r="I661" s="96" t="s">
        <v>1940</v>
      </c>
      <c r="J661" s="111" t="s">
        <v>2292</v>
      </c>
      <c r="K661" s="98" t="s">
        <v>119</v>
      </c>
      <c r="L661" s="115">
        <v>946125602</v>
      </c>
      <c r="M661" s="60" t="s">
        <v>502</v>
      </c>
      <c r="N661" s="69" t="s">
        <v>487</v>
      </c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</row>
    <row r="662" spans="1:256" ht="29.25" customHeight="1">
      <c r="A662" s="181">
        <v>669</v>
      </c>
      <c r="B662" s="52" t="s">
        <v>574</v>
      </c>
      <c r="C662" s="85" t="s">
        <v>583</v>
      </c>
      <c r="D662" s="53"/>
      <c r="E662" s="98" t="s">
        <v>2510</v>
      </c>
      <c r="F662" s="94">
        <v>2</v>
      </c>
      <c r="G662" s="94">
        <v>0</v>
      </c>
      <c r="H662" s="96" t="s">
        <v>905</v>
      </c>
      <c r="I662" s="96" t="s">
        <v>1940</v>
      </c>
      <c r="J662" s="111" t="s">
        <v>906</v>
      </c>
      <c r="K662" s="98" t="s">
        <v>119</v>
      </c>
      <c r="L662" s="115" t="s">
        <v>907</v>
      </c>
      <c r="M662" s="60" t="s">
        <v>502</v>
      </c>
      <c r="N662" s="69" t="s">
        <v>487</v>
      </c>
    </row>
    <row r="663" spans="1:256" ht="29.25" customHeight="1">
      <c r="A663" s="181">
        <v>670</v>
      </c>
      <c r="B663" s="52" t="s">
        <v>574</v>
      </c>
      <c r="C663" s="85" t="s">
        <v>583</v>
      </c>
      <c r="D663" s="53"/>
      <c r="E663" s="98" t="s">
        <v>2510</v>
      </c>
      <c r="F663" s="94">
        <v>8</v>
      </c>
      <c r="G663" s="94">
        <v>5</v>
      </c>
      <c r="H663" s="96" t="s">
        <v>908</v>
      </c>
      <c r="I663" s="96" t="s">
        <v>2853</v>
      </c>
      <c r="J663" s="111" t="s">
        <v>909</v>
      </c>
      <c r="K663" s="98" t="s">
        <v>845</v>
      </c>
      <c r="L663" s="115" t="s">
        <v>2854</v>
      </c>
      <c r="M663" s="60" t="s">
        <v>2855</v>
      </c>
      <c r="N663" s="69" t="s">
        <v>2004</v>
      </c>
    </row>
    <row r="664" spans="1:256" ht="29.25" customHeight="1">
      <c r="A664" s="181">
        <v>671</v>
      </c>
      <c r="B664" s="52" t="s">
        <v>574</v>
      </c>
      <c r="C664" s="85" t="s">
        <v>583</v>
      </c>
      <c r="D664" s="53"/>
      <c r="E664" s="98" t="s">
        <v>2510</v>
      </c>
      <c r="F664" s="94">
        <v>2</v>
      </c>
      <c r="G664" s="94">
        <v>0</v>
      </c>
      <c r="H664" s="96" t="s">
        <v>910</v>
      </c>
      <c r="I664" s="96" t="s">
        <v>452</v>
      </c>
      <c r="J664" s="111" t="s">
        <v>880</v>
      </c>
      <c r="K664" s="98" t="s">
        <v>119</v>
      </c>
      <c r="L664" s="115" t="s">
        <v>911</v>
      </c>
      <c r="M664" s="60" t="s">
        <v>912</v>
      </c>
      <c r="N664" s="69" t="s">
        <v>913</v>
      </c>
    </row>
    <row r="665" spans="1:256" ht="29.25" customHeight="1">
      <c r="A665" s="181">
        <v>672</v>
      </c>
      <c r="B665" s="52" t="s">
        <v>574</v>
      </c>
      <c r="C665" s="85" t="s">
        <v>583</v>
      </c>
      <c r="D665" s="53"/>
      <c r="E665" s="98" t="s">
        <v>2510</v>
      </c>
      <c r="F665" s="94">
        <v>1</v>
      </c>
      <c r="G665" s="94">
        <v>0</v>
      </c>
      <c r="H665" s="96" t="s">
        <v>914</v>
      </c>
      <c r="I665" s="96" t="s">
        <v>452</v>
      </c>
      <c r="J665" s="111" t="s">
        <v>1755</v>
      </c>
      <c r="K665" s="98" t="s">
        <v>119</v>
      </c>
      <c r="L665" s="115" t="s">
        <v>915</v>
      </c>
      <c r="M665" s="60" t="s">
        <v>912</v>
      </c>
      <c r="N665" s="69" t="s">
        <v>913</v>
      </c>
    </row>
    <row r="666" spans="1:256" ht="29.25" customHeight="1">
      <c r="A666" s="181">
        <v>673</v>
      </c>
      <c r="B666" s="52" t="s">
        <v>574</v>
      </c>
      <c r="C666" s="85" t="s">
        <v>583</v>
      </c>
      <c r="D666" s="53"/>
      <c r="E666" s="98" t="s">
        <v>2510</v>
      </c>
      <c r="F666" s="94">
        <v>1</v>
      </c>
      <c r="G666" s="94">
        <v>0</v>
      </c>
      <c r="H666" s="96" t="s">
        <v>916</v>
      </c>
      <c r="I666" s="96" t="s">
        <v>452</v>
      </c>
      <c r="J666" s="111" t="s">
        <v>917</v>
      </c>
      <c r="K666" s="98" t="s">
        <v>332</v>
      </c>
      <c r="L666" s="115" t="s">
        <v>918</v>
      </c>
      <c r="M666" s="60" t="s">
        <v>912</v>
      </c>
      <c r="N666" s="69" t="s">
        <v>913</v>
      </c>
    </row>
    <row r="667" spans="1:256" ht="29.25" customHeight="1">
      <c r="A667" s="181">
        <v>674</v>
      </c>
      <c r="B667" s="52" t="s">
        <v>574</v>
      </c>
      <c r="C667" s="85" t="s">
        <v>583</v>
      </c>
      <c r="D667" s="53"/>
      <c r="E667" s="98" t="s">
        <v>2510</v>
      </c>
      <c r="F667" s="94">
        <v>2</v>
      </c>
      <c r="G667" s="94">
        <v>2</v>
      </c>
      <c r="H667" s="96" t="s">
        <v>919</v>
      </c>
      <c r="I667" s="96" t="s">
        <v>224</v>
      </c>
      <c r="J667" s="111" t="s">
        <v>920</v>
      </c>
      <c r="K667" s="98" t="s">
        <v>332</v>
      </c>
      <c r="L667" s="115" t="s">
        <v>921</v>
      </c>
      <c r="M667" s="60" t="s">
        <v>2070</v>
      </c>
      <c r="N667" s="69" t="s">
        <v>3776</v>
      </c>
    </row>
    <row r="668" spans="1:256" ht="29.25" customHeight="1">
      <c r="A668" s="181">
        <v>675</v>
      </c>
      <c r="B668" s="52" t="s">
        <v>574</v>
      </c>
      <c r="C668" s="85" t="s">
        <v>583</v>
      </c>
      <c r="D668" s="53"/>
      <c r="E668" s="98" t="s">
        <v>2510</v>
      </c>
      <c r="F668" s="94">
        <v>1</v>
      </c>
      <c r="G668" s="94">
        <v>2</v>
      </c>
      <c r="H668" s="96" t="s">
        <v>922</v>
      </c>
      <c r="I668" s="96" t="s">
        <v>1463</v>
      </c>
      <c r="J668" s="111" t="s">
        <v>923</v>
      </c>
      <c r="K668" s="98" t="s">
        <v>924</v>
      </c>
      <c r="L668" s="115" t="s">
        <v>925</v>
      </c>
      <c r="M668" s="60" t="s">
        <v>60</v>
      </c>
      <c r="N668" s="69" t="s">
        <v>926</v>
      </c>
    </row>
    <row r="669" spans="1:256" ht="29.25" customHeight="1">
      <c r="A669" s="181">
        <v>676</v>
      </c>
      <c r="B669" s="52" t="s">
        <v>574</v>
      </c>
      <c r="C669" s="85" t="s">
        <v>583</v>
      </c>
      <c r="D669" s="53"/>
      <c r="E669" s="98" t="s">
        <v>2510</v>
      </c>
      <c r="F669" s="94">
        <v>2</v>
      </c>
      <c r="G669" s="94">
        <v>1</v>
      </c>
      <c r="H669" s="96" t="s">
        <v>927</v>
      </c>
      <c r="I669" s="96" t="s">
        <v>928</v>
      </c>
      <c r="J669" s="111" t="s">
        <v>929</v>
      </c>
      <c r="K669" s="98" t="s">
        <v>1356</v>
      </c>
      <c r="L669" s="115" t="s">
        <v>2856</v>
      </c>
      <c r="M669" s="60" t="s">
        <v>2857</v>
      </c>
      <c r="N669" s="69" t="s">
        <v>2858</v>
      </c>
    </row>
    <row r="670" spans="1:256" ht="29.25" customHeight="1">
      <c r="A670" s="181">
        <v>677</v>
      </c>
      <c r="B670" s="52" t="s">
        <v>574</v>
      </c>
      <c r="C670" s="85" t="s">
        <v>583</v>
      </c>
      <c r="D670" s="53"/>
      <c r="E670" s="98" t="s">
        <v>2510</v>
      </c>
      <c r="F670" s="94">
        <v>1</v>
      </c>
      <c r="G670" s="94">
        <v>1</v>
      </c>
      <c r="H670" s="96" t="s">
        <v>930</v>
      </c>
      <c r="I670" s="96" t="s">
        <v>931</v>
      </c>
      <c r="J670" s="111" t="s">
        <v>932</v>
      </c>
      <c r="K670" s="98" t="s">
        <v>1356</v>
      </c>
      <c r="L670" s="115" t="s">
        <v>933</v>
      </c>
      <c r="M670" s="60" t="s">
        <v>934</v>
      </c>
      <c r="N670" s="69" t="s">
        <v>935</v>
      </c>
    </row>
    <row r="671" spans="1:256" ht="29.25" customHeight="1">
      <c r="A671" s="181">
        <v>678</v>
      </c>
      <c r="B671" s="52" t="s">
        <v>574</v>
      </c>
      <c r="C671" s="85" t="s">
        <v>583</v>
      </c>
      <c r="D671" s="53"/>
      <c r="E671" s="98" t="s">
        <v>2510</v>
      </c>
      <c r="F671" s="94">
        <v>1</v>
      </c>
      <c r="G671" s="94">
        <v>1</v>
      </c>
      <c r="H671" s="96" t="s">
        <v>940</v>
      </c>
      <c r="I671" s="96" t="s">
        <v>833</v>
      </c>
      <c r="J671" s="111" t="s">
        <v>941</v>
      </c>
      <c r="K671" s="98" t="s">
        <v>332</v>
      </c>
      <c r="L671" s="115" t="s">
        <v>942</v>
      </c>
      <c r="M671" s="60" t="s">
        <v>2071</v>
      </c>
      <c r="N671" s="69" t="s">
        <v>2072</v>
      </c>
    </row>
    <row r="672" spans="1:256" ht="29.25" customHeight="1">
      <c r="A672" s="181">
        <v>679</v>
      </c>
      <c r="B672" s="52" t="s">
        <v>574</v>
      </c>
      <c r="C672" s="85" t="s">
        <v>583</v>
      </c>
      <c r="D672" s="53"/>
      <c r="E672" s="98" t="s">
        <v>2510</v>
      </c>
      <c r="F672" s="94">
        <v>1</v>
      </c>
      <c r="G672" s="94">
        <v>1</v>
      </c>
      <c r="H672" s="96" t="s">
        <v>2293</v>
      </c>
      <c r="I672" s="96" t="s">
        <v>2294</v>
      </c>
      <c r="J672" s="111" t="s">
        <v>2295</v>
      </c>
      <c r="K672" s="98" t="s">
        <v>1356</v>
      </c>
      <c r="L672" s="115" t="s">
        <v>2296</v>
      </c>
      <c r="M672" s="60" t="s">
        <v>2297</v>
      </c>
      <c r="N672" s="69" t="s">
        <v>2298</v>
      </c>
    </row>
    <row r="673" spans="1:14" ht="29.25" customHeight="1">
      <c r="A673" s="181">
        <v>680</v>
      </c>
      <c r="B673" s="52" t="s">
        <v>574</v>
      </c>
      <c r="C673" s="85" t="s">
        <v>583</v>
      </c>
      <c r="D673" s="53"/>
      <c r="E673" s="98" t="s">
        <v>2510</v>
      </c>
      <c r="F673" s="94">
        <v>2</v>
      </c>
      <c r="G673" s="94">
        <v>2</v>
      </c>
      <c r="H673" s="96" t="s">
        <v>943</v>
      </c>
      <c r="I673" s="96" t="s">
        <v>600</v>
      </c>
      <c r="J673" s="111" t="s">
        <v>944</v>
      </c>
      <c r="K673" s="98" t="s">
        <v>1356</v>
      </c>
      <c r="L673" s="115" t="s">
        <v>945</v>
      </c>
      <c r="M673" s="60" t="s">
        <v>1757</v>
      </c>
      <c r="N673" s="69" t="s">
        <v>2299</v>
      </c>
    </row>
    <row r="674" spans="1:14" ht="29.25" customHeight="1">
      <c r="A674" s="181">
        <v>681</v>
      </c>
      <c r="B674" s="52" t="s">
        <v>574</v>
      </c>
      <c r="C674" s="85" t="s">
        <v>583</v>
      </c>
      <c r="D674" s="53"/>
      <c r="E674" s="98" t="s">
        <v>2510</v>
      </c>
      <c r="F674" s="94">
        <v>1</v>
      </c>
      <c r="G674" s="94">
        <v>1</v>
      </c>
      <c r="H674" s="96" t="s">
        <v>2594</v>
      </c>
      <c r="I674" s="96" t="s">
        <v>960</v>
      </c>
      <c r="J674" s="111" t="s">
        <v>2859</v>
      </c>
      <c r="K674" s="98" t="s">
        <v>332</v>
      </c>
      <c r="L674" s="115"/>
      <c r="M674" s="60" t="s">
        <v>2595</v>
      </c>
      <c r="N674" s="127" t="s">
        <v>2596</v>
      </c>
    </row>
    <row r="675" spans="1:14" ht="29.25" customHeight="1">
      <c r="A675" s="181">
        <v>682</v>
      </c>
      <c r="B675" s="52" t="s">
        <v>574</v>
      </c>
      <c r="C675" s="85" t="s">
        <v>583</v>
      </c>
      <c r="D675" s="53"/>
      <c r="E675" s="98" t="s">
        <v>2510</v>
      </c>
      <c r="F675" s="94">
        <v>1</v>
      </c>
      <c r="G675" s="94">
        <v>1</v>
      </c>
      <c r="H675" s="96" t="s">
        <v>946</v>
      </c>
      <c r="I675" s="96" t="s">
        <v>1448</v>
      </c>
      <c r="J675" s="111" t="s">
        <v>947</v>
      </c>
      <c r="K675" s="98" t="s">
        <v>1356</v>
      </c>
      <c r="L675" s="115" t="s">
        <v>948</v>
      </c>
      <c r="M675" s="60" t="s">
        <v>2073</v>
      </c>
      <c r="N675" s="69" t="s">
        <v>2074</v>
      </c>
    </row>
    <row r="676" spans="1:14" ht="29.25" customHeight="1">
      <c r="A676" s="181">
        <v>683</v>
      </c>
      <c r="B676" s="52" t="s">
        <v>574</v>
      </c>
      <c r="C676" s="85" t="s">
        <v>583</v>
      </c>
      <c r="D676" s="53"/>
      <c r="E676" s="98" t="s">
        <v>2510</v>
      </c>
      <c r="F676" s="94">
        <v>2</v>
      </c>
      <c r="G676" s="94">
        <v>2</v>
      </c>
      <c r="H676" s="96" t="s">
        <v>3865</v>
      </c>
      <c r="I676" s="96" t="s">
        <v>3787</v>
      </c>
      <c r="J676" s="111"/>
      <c r="K676" s="98"/>
      <c r="L676" s="115"/>
      <c r="M676" s="60"/>
      <c r="N676" s="69"/>
    </row>
    <row r="677" spans="1:14" ht="29.25" customHeight="1">
      <c r="A677" s="181">
        <v>684</v>
      </c>
      <c r="B677" s="52" t="s">
        <v>574</v>
      </c>
      <c r="C677" s="85" t="s">
        <v>583</v>
      </c>
      <c r="D677" s="53"/>
      <c r="E677" s="98" t="s">
        <v>2510</v>
      </c>
      <c r="F677" s="94">
        <v>1</v>
      </c>
      <c r="G677" s="94">
        <v>1</v>
      </c>
      <c r="H677" s="96" t="s">
        <v>3783</v>
      </c>
      <c r="I677" s="96" t="s">
        <v>3782</v>
      </c>
      <c r="J677" s="111" t="s">
        <v>849</v>
      </c>
      <c r="K677" s="98" t="s">
        <v>332</v>
      </c>
      <c r="L677" s="115"/>
      <c r="M677" s="60" t="s">
        <v>3784</v>
      </c>
      <c r="N677" s="69" t="s">
        <v>3785</v>
      </c>
    </row>
    <row r="678" spans="1:14" ht="29.25" customHeight="1">
      <c r="A678" s="181">
        <v>685</v>
      </c>
      <c r="B678" s="122" t="s">
        <v>575</v>
      </c>
      <c r="C678" s="85" t="s">
        <v>1748</v>
      </c>
      <c r="D678" s="53"/>
      <c r="E678" s="98" t="s">
        <v>2510</v>
      </c>
      <c r="F678" s="86">
        <v>0</v>
      </c>
      <c r="G678" s="86">
        <v>1</v>
      </c>
      <c r="H678" s="62" t="s">
        <v>972</v>
      </c>
      <c r="I678" s="83" t="s">
        <v>973</v>
      </c>
      <c r="J678" s="87" t="s">
        <v>974</v>
      </c>
      <c r="K678" s="97" t="s">
        <v>11</v>
      </c>
      <c r="L678" s="88" t="s">
        <v>975</v>
      </c>
      <c r="M678" s="88" t="s">
        <v>2908</v>
      </c>
      <c r="N678" s="69" t="s">
        <v>2909</v>
      </c>
    </row>
    <row r="679" spans="1:14" ht="29.25" customHeight="1">
      <c r="A679" s="181">
        <v>686</v>
      </c>
      <c r="B679" s="122" t="s">
        <v>575</v>
      </c>
      <c r="C679" s="85" t="s">
        <v>1748</v>
      </c>
      <c r="D679" s="53"/>
      <c r="E679" s="98" t="s">
        <v>2510</v>
      </c>
      <c r="F679" s="86">
        <v>1</v>
      </c>
      <c r="G679" s="86">
        <v>1</v>
      </c>
      <c r="H679" s="62" t="s">
        <v>976</v>
      </c>
      <c r="I679" s="83" t="s">
        <v>977</v>
      </c>
      <c r="J679" s="87" t="s">
        <v>978</v>
      </c>
      <c r="K679" s="97" t="s">
        <v>979</v>
      </c>
      <c r="L679" s="88" t="s">
        <v>980</v>
      </c>
      <c r="M679" s="88" t="s">
        <v>981</v>
      </c>
      <c r="N679" s="69" t="s">
        <v>982</v>
      </c>
    </row>
    <row r="680" spans="1:14" ht="29.25" customHeight="1">
      <c r="A680" s="181">
        <v>687</v>
      </c>
      <c r="B680" s="122" t="s">
        <v>575</v>
      </c>
      <c r="C680" s="85" t="s">
        <v>1748</v>
      </c>
      <c r="D680" s="53"/>
      <c r="E680" s="98" t="s">
        <v>2510</v>
      </c>
      <c r="F680" s="86">
        <v>2</v>
      </c>
      <c r="G680" s="86">
        <v>2</v>
      </c>
      <c r="H680" s="62" t="s">
        <v>983</v>
      </c>
      <c r="I680" s="83" t="s">
        <v>984</v>
      </c>
      <c r="J680" s="87" t="s">
        <v>985</v>
      </c>
      <c r="K680" s="97" t="s">
        <v>11</v>
      </c>
      <c r="L680" s="88" t="s">
        <v>986</v>
      </c>
      <c r="M680" s="88" t="s">
        <v>987</v>
      </c>
      <c r="N680" s="69" t="s">
        <v>1821</v>
      </c>
    </row>
    <row r="681" spans="1:14" ht="29.25" customHeight="1">
      <c r="A681" s="181">
        <v>688</v>
      </c>
      <c r="B681" s="122" t="s">
        <v>575</v>
      </c>
      <c r="C681" s="85" t="s">
        <v>1748</v>
      </c>
      <c r="D681" s="53"/>
      <c r="E681" s="98" t="s">
        <v>2510</v>
      </c>
      <c r="F681" s="86">
        <v>1</v>
      </c>
      <c r="G681" s="86">
        <v>1</v>
      </c>
      <c r="H681" s="62" t="s">
        <v>988</v>
      </c>
      <c r="I681" s="83" t="s">
        <v>838</v>
      </c>
      <c r="J681" s="87" t="s">
        <v>989</v>
      </c>
      <c r="K681" s="97" t="s">
        <v>979</v>
      </c>
      <c r="L681" s="88" t="s">
        <v>990</v>
      </c>
      <c r="M681" s="88" t="s">
        <v>991</v>
      </c>
      <c r="N681" s="69" t="s">
        <v>992</v>
      </c>
    </row>
    <row r="682" spans="1:14" ht="29.25" customHeight="1">
      <c r="A682" s="181">
        <v>689</v>
      </c>
      <c r="B682" s="122" t="s">
        <v>575</v>
      </c>
      <c r="C682" s="85" t="s">
        <v>1748</v>
      </c>
      <c r="D682" s="53"/>
      <c r="E682" s="98" t="s">
        <v>2510</v>
      </c>
      <c r="F682" s="86">
        <v>0</v>
      </c>
      <c r="G682" s="86">
        <v>1</v>
      </c>
      <c r="H682" s="62" t="s">
        <v>993</v>
      </c>
      <c r="I682" s="83" t="s">
        <v>838</v>
      </c>
      <c r="J682" s="87" t="s">
        <v>994</v>
      </c>
      <c r="K682" s="97" t="s">
        <v>979</v>
      </c>
      <c r="L682" s="88" t="s">
        <v>995</v>
      </c>
      <c r="M682" s="88" t="s">
        <v>991</v>
      </c>
      <c r="N682" s="69" t="s">
        <v>992</v>
      </c>
    </row>
    <row r="683" spans="1:14" ht="29.25" customHeight="1">
      <c r="A683" s="181">
        <v>690</v>
      </c>
      <c r="B683" s="122" t="s">
        <v>575</v>
      </c>
      <c r="C683" s="85" t="s">
        <v>1748</v>
      </c>
      <c r="D683" s="53"/>
      <c r="E683" s="98" t="s">
        <v>2510</v>
      </c>
      <c r="F683" s="86">
        <v>4</v>
      </c>
      <c r="G683" s="86">
        <v>1</v>
      </c>
      <c r="H683" s="111" t="s">
        <v>1958</v>
      </c>
      <c r="I683" s="82" t="s">
        <v>1954</v>
      </c>
      <c r="J683" s="111" t="s">
        <v>2126</v>
      </c>
      <c r="K683" s="102" t="s">
        <v>11</v>
      </c>
      <c r="L683" s="102" t="s">
        <v>2010</v>
      </c>
      <c r="M683" s="88" t="s">
        <v>1991</v>
      </c>
      <c r="N683" s="69" t="s">
        <v>1992</v>
      </c>
    </row>
    <row r="684" spans="1:14" ht="29.25" customHeight="1">
      <c r="A684" s="181">
        <v>691</v>
      </c>
      <c r="B684" s="122" t="s">
        <v>575</v>
      </c>
      <c r="C684" s="85" t="s">
        <v>1748</v>
      </c>
      <c r="D684" s="53"/>
      <c r="E684" s="98" t="s">
        <v>2510</v>
      </c>
      <c r="F684" s="86">
        <v>1</v>
      </c>
      <c r="G684" s="86">
        <v>1</v>
      </c>
      <c r="H684" s="111" t="s">
        <v>1959</v>
      </c>
      <c r="I684" s="82" t="s">
        <v>1954</v>
      </c>
      <c r="J684" s="111" t="s">
        <v>2127</v>
      </c>
      <c r="K684" s="102" t="s">
        <v>11</v>
      </c>
      <c r="L684" s="102" t="s">
        <v>2009</v>
      </c>
      <c r="M684" s="88" t="s">
        <v>1991</v>
      </c>
      <c r="N684" s="69" t="s">
        <v>1992</v>
      </c>
    </row>
    <row r="685" spans="1:14" ht="29.25" customHeight="1">
      <c r="A685" s="181">
        <v>692</v>
      </c>
      <c r="B685" s="122" t="s">
        <v>575</v>
      </c>
      <c r="C685" s="85" t="s">
        <v>1748</v>
      </c>
      <c r="D685" s="53"/>
      <c r="E685" s="98" t="s">
        <v>2510</v>
      </c>
      <c r="F685" s="86">
        <v>7</v>
      </c>
      <c r="G685" s="86">
        <v>1</v>
      </c>
      <c r="H685" s="62" t="s">
        <v>996</v>
      </c>
      <c r="I685" s="83" t="s">
        <v>540</v>
      </c>
      <c r="J685" s="87" t="s">
        <v>997</v>
      </c>
      <c r="K685" s="97" t="s">
        <v>979</v>
      </c>
      <c r="L685" s="88" t="s">
        <v>998</v>
      </c>
      <c r="M685" s="88" t="s">
        <v>2910</v>
      </c>
      <c r="N685" s="69" t="s">
        <v>2911</v>
      </c>
    </row>
    <row r="686" spans="1:14" ht="29.25" customHeight="1">
      <c r="A686" s="181">
        <v>693</v>
      </c>
      <c r="B686" s="122" t="s">
        <v>575</v>
      </c>
      <c r="C686" s="85" t="s">
        <v>1748</v>
      </c>
      <c r="D686" s="53"/>
      <c r="E686" s="98" t="s">
        <v>2510</v>
      </c>
      <c r="F686" s="86">
        <v>3</v>
      </c>
      <c r="G686" s="86">
        <v>1</v>
      </c>
      <c r="H686" s="62" t="s">
        <v>2592</v>
      </c>
      <c r="I686" s="111" t="s">
        <v>422</v>
      </c>
      <c r="J686" s="87" t="s">
        <v>2593</v>
      </c>
      <c r="K686" s="97" t="s">
        <v>979</v>
      </c>
      <c r="L686" s="88" t="s">
        <v>2912</v>
      </c>
      <c r="M686" s="88" t="s">
        <v>2913</v>
      </c>
      <c r="N686" s="69" t="s">
        <v>2914</v>
      </c>
    </row>
    <row r="687" spans="1:14" ht="29.25" customHeight="1">
      <c r="A687" s="181">
        <v>694</v>
      </c>
      <c r="B687" s="122" t="s">
        <v>575</v>
      </c>
      <c r="C687" s="85" t="s">
        <v>1748</v>
      </c>
      <c r="D687" s="53"/>
      <c r="E687" s="98" t="s">
        <v>2510</v>
      </c>
      <c r="F687" s="86">
        <v>2</v>
      </c>
      <c r="G687" s="86">
        <v>2</v>
      </c>
      <c r="H687" s="62" t="s">
        <v>1000</v>
      </c>
      <c r="I687" s="83" t="s">
        <v>416</v>
      </c>
      <c r="J687" s="87" t="s">
        <v>1001</v>
      </c>
      <c r="K687" s="97" t="s">
        <v>979</v>
      </c>
      <c r="L687" s="88" t="s">
        <v>1002</v>
      </c>
      <c r="M687" s="88" t="s">
        <v>2915</v>
      </c>
      <c r="N687" s="69" t="s">
        <v>2615</v>
      </c>
    </row>
    <row r="688" spans="1:14" ht="29.25" customHeight="1">
      <c r="A688" s="181">
        <v>695</v>
      </c>
      <c r="B688" s="122" t="s">
        <v>575</v>
      </c>
      <c r="C688" s="85" t="s">
        <v>1748</v>
      </c>
      <c r="D688" s="53"/>
      <c r="E688" s="98" t="s">
        <v>2510</v>
      </c>
      <c r="F688" s="86">
        <v>3</v>
      </c>
      <c r="G688" s="86">
        <v>2</v>
      </c>
      <c r="H688" s="62" t="s">
        <v>1003</v>
      </c>
      <c r="I688" s="83" t="s">
        <v>1004</v>
      </c>
      <c r="J688" s="87" t="s">
        <v>1005</v>
      </c>
      <c r="K688" s="97" t="s">
        <v>11</v>
      </c>
      <c r="L688" s="88" t="s">
        <v>1006</v>
      </c>
      <c r="M688" s="88" t="s">
        <v>2916</v>
      </c>
      <c r="N688" s="69" t="s">
        <v>2917</v>
      </c>
    </row>
    <row r="689" spans="1:256" ht="29.25" customHeight="1">
      <c r="A689" s="181">
        <v>696</v>
      </c>
      <c r="B689" s="122" t="s">
        <v>575</v>
      </c>
      <c r="C689" s="85" t="s">
        <v>1748</v>
      </c>
      <c r="D689" s="53"/>
      <c r="E689" s="98" t="s">
        <v>2510</v>
      </c>
      <c r="F689" s="86">
        <v>2</v>
      </c>
      <c r="G689" s="86">
        <v>1</v>
      </c>
      <c r="H689" s="62" t="s">
        <v>1007</v>
      </c>
      <c r="I689" s="111" t="s">
        <v>1462</v>
      </c>
      <c r="J689" s="87" t="s">
        <v>1008</v>
      </c>
      <c r="K689" s="97" t="s">
        <v>979</v>
      </c>
      <c r="L689" s="88" t="s">
        <v>1009</v>
      </c>
      <c r="M689" s="88" t="s">
        <v>2918</v>
      </c>
      <c r="N689" s="69" t="s">
        <v>631</v>
      </c>
    </row>
    <row r="690" spans="1:256" ht="29.25" customHeight="1">
      <c r="A690" s="181">
        <v>697</v>
      </c>
      <c r="B690" s="122" t="s">
        <v>575</v>
      </c>
      <c r="C690" s="85" t="s">
        <v>1748</v>
      </c>
      <c r="D690" s="53"/>
      <c r="E690" s="98" t="s">
        <v>2510</v>
      </c>
      <c r="F690" s="86">
        <v>2</v>
      </c>
      <c r="G690" s="86">
        <v>1</v>
      </c>
      <c r="H690" s="62" t="s">
        <v>1010</v>
      </c>
      <c r="I690" s="83" t="s">
        <v>1011</v>
      </c>
      <c r="J690" s="87" t="s">
        <v>1012</v>
      </c>
      <c r="K690" s="97" t="s">
        <v>979</v>
      </c>
      <c r="L690" s="88" t="s">
        <v>1013</v>
      </c>
      <c r="M690" s="88" t="s">
        <v>1014</v>
      </c>
      <c r="N690" s="69" t="s">
        <v>1015</v>
      </c>
    </row>
    <row r="691" spans="1:256" ht="29.25" customHeight="1">
      <c r="A691" s="181">
        <v>699</v>
      </c>
      <c r="B691" s="122" t="s">
        <v>575</v>
      </c>
      <c r="C691" s="85" t="s">
        <v>1748</v>
      </c>
      <c r="D691" s="53"/>
      <c r="E691" s="98" t="s">
        <v>2510</v>
      </c>
      <c r="F691" s="86">
        <v>5</v>
      </c>
      <c r="G691" s="86">
        <v>3</v>
      </c>
      <c r="H691" s="62" t="s">
        <v>1017</v>
      </c>
      <c r="I691" s="83" t="s">
        <v>1018</v>
      </c>
      <c r="J691" s="87" t="s">
        <v>1019</v>
      </c>
      <c r="K691" s="97" t="s">
        <v>979</v>
      </c>
      <c r="L691" s="88" t="s">
        <v>1020</v>
      </c>
      <c r="M691" s="88" t="s">
        <v>2919</v>
      </c>
      <c r="N691" s="69" t="s">
        <v>2920</v>
      </c>
    </row>
    <row r="692" spans="1:256" ht="29.25" customHeight="1">
      <c r="A692" s="181">
        <v>700</v>
      </c>
      <c r="B692" s="122" t="s">
        <v>575</v>
      </c>
      <c r="C692" s="85" t="s">
        <v>1748</v>
      </c>
      <c r="D692" s="53"/>
      <c r="E692" s="98" t="s">
        <v>2510</v>
      </c>
      <c r="F692" s="86">
        <v>1</v>
      </c>
      <c r="G692" s="86">
        <v>1</v>
      </c>
      <c r="H692" s="62" t="s">
        <v>1021</v>
      </c>
      <c r="I692" s="83" t="s">
        <v>1022</v>
      </c>
      <c r="J692" s="87" t="s">
        <v>1023</v>
      </c>
      <c r="K692" s="97" t="s">
        <v>11</v>
      </c>
      <c r="L692" s="88" t="s">
        <v>1024</v>
      </c>
      <c r="M692" s="88" t="s">
        <v>2921</v>
      </c>
      <c r="N692" s="69" t="s">
        <v>2922</v>
      </c>
    </row>
    <row r="693" spans="1:256" ht="29.25" customHeight="1">
      <c r="A693" s="181">
        <v>701</v>
      </c>
      <c r="B693" s="122" t="s">
        <v>575</v>
      </c>
      <c r="C693" s="85" t="s">
        <v>1748</v>
      </c>
      <c r="D693" s="53"/>
      <c r="E693" s="98" t="s">
        <v>2510</v>
      </c>
      <c r="F693" s="86">
        <v>3</v>
      </c>
      <c r="G693" s="86">
        <v>2</v>
      </c>
      <c r="H693" s="62" t="s">
        <v>1025</v>
      </c>
      <c r="I693" s="83" t="s">
        <v>1025</v>
      </c>
      <c r="J693" s="87" t="s">
        <v>1026</v>
      </c>
      <c r="K693" s="97" t="s">
        <v>11</v>
      </c>
      <c r="L693" s="88" t="s">
        <v>1027</v>
      </c>
      <c r="M693" s="88" t="s">
        <v>1068</v>
      </c>
      <c r="N693" s="69" t="s">
        <v>2129</v>
      </c>
    </row>
    <row r="694" spans="1:256" s="8" customFormat="1" ht="29.25" customHeight="1">
      <c r="A694" s="181">
        <v>702</v>
      </c>
      <c r="B694" s="122" t="s">
        <v>575</v>
      </c>
      <c r="C694" s="85" t="s">
        <v>1748</v>
      </c>
      <c r="D694" s="53"/>
      <c r="E694" s="98" t="s">
        <v>2510</v>
      </c>
      <c r="F694" s="86">
        <v>1</v>
      </c>
      <c r="G694" s="86">
        <v>1</v>
      </c>
      <c r="H694" s="62" t="s">
        <v>1028</v>
      </c>
      <c r="I694" s="83" t="s">
        <v>1029</v>
      </c>
      <c r="J694" s="87" t="s">
        <v>1030</v>
      </c>
      <c r="K694" s="97" t="s">
        <v>11</v>
      </c>
      <c r="L694" s="88" t="s">
        <v>1031</v>
      </c>
      <c r="M694" s="88" t="s">
        <v>1032</v>
      </c>
      <c r="N694" s="69" t="s">
        <v>2923</v>
      </c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</row>
    <row r="695" spans="1:256" s="8" customFormat="1" ht="29.25" customHeight="1">
      <c r="A695" s="181">
        <v>703</v>
      </c>
      <c r="B695" s="122" t="s">
        <v>575</v>
      </c>
      <c r="C695" s="85" t="s">
        <v>1748</v>
      </c>
      <c r="D695" s="53"/>
      <c r="E695" s="98" t="s">
        <v>2510</v>
      </c>
      <c r="F695" s="86">
        <v>1</v>
      </c>
      <c r="G695" s="86">
        <v>1</v>
      </c>
      <c r="H695" s="62" t="s">
        <v>2006</v>
      </c>
      <c r="I695" s="83" t="s">
        <v>1274</v>
      </c>
      <c r="J695" s="87" t="s">
        <v>2924</v>
      </c>
      <c r="K695" s="97" t="s">
        <v>979</v>
      </c>
      <c r="L695" s="88" t="s">
        <v>1033</v>
      </c>
      <c r="M695" s="88" t="s">
        <v>2007</v>
      </c>
      <c r="N695" s="69" t="s">
        <v>1034</v>
      </c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</row>
    <row r="696" spans="1:256" s="8" customFormat="1" ht="29.25" customHeight="1">
      <c r="A696" s="181">
        <v>704</v>
      </c>
      <c r="B696" s="122" t="s">
        <v>575</v>
      </c>
      <c r="C696" s="85" t="s">
        <v>1748</v>
      </c>
      <c r="D696" s="53"/>
      <c r="E696" s="98" t="s">
        <v>2510</v>
      </c>
      <c r="F696" s="86">
        <v>1</v>
      </c>
      <c r="G696" s="86">
        <v>0</v>
      </c>
      <c r="H696" s="62" t="s">
        <v>2609</v>
      </c>
      <c r="I696" s="83" t="s">
        <v>1274</v>
      </c>
      <c r="J696" s="87" t="s">
        <v>2925</v>
      </c>
      <c r="K696" s="97" t="s">
        <v>979</v>
      </c>
      <c r="L696" s="88" t="s">
        <v>1033</v>
      </c>
      <c r="M696" s="88" t="s">
        <v>2007</v>
      </c>
      <c r="N696" s="69" t="s">
        <v>1034</v>
      </c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</row>
    <row r="697" spans="1:256" s="8" customFormat="1" ht="29.25" customHeight="1">
      <c r="A697" s="181">
        <v>705</v>
      </c>
      <c r="B697" s="122" t="s">
        <v>575</v>
      </c>
      <c r="C697" s="85" t="s">
        <v>1748</v>
      </c>
      <c r="D697" s="53"/>
      <c r="E697" s="98" t="s">
        <v>2510</v>
      </c>
      <c r="F697" s="86">
        <v>2</v>
      </c>
      <c r="G697" s="86">
        <v>2</v>
      </c>
      <c r="H697" s="62" t="s">
        <v>1035</v>
      </c>
      <c r="I697" s="83" t="s">
        <v>1036</v>
      </c>
      <c r="J697" s="87" t="s">
        <v>1037</v>
      </c>
      <c r="K697" s="97" t="s">
        <v>979</v>
      </c>
      <c r="L697" s="88" t="s">
        <v>1038</v>
      </c>
      <c r="M697" s="88" t="s">
        <v>1039</v>
      </c>
      <c r="N697" s="69" t="s">
        <v>1040</v>
      </c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</row>
    <row r="698" spans="1:256" s="8" customFormat="1" ht="29.25" customHeight="1">
      <c r="A698" s="181">
        <v>706</v>
      </c>
      <c r="B698" s="122" t="s">
        <v>575</v>
      </c>
      <c r="C698" s="85" t="s">
        <v>1748</v>
      </c>
      <c r="D698" s="53"/>
      <c r="E698" s="98" t="s">
        <v>2510</v>
      </c>
      <c r="F698" s="86">
        <v>2</v>
      </c>
      <c r="G698" s="86">
        <v>2</v>
      </c>
      <c r="H698" s="62" t="s">
        <v>1041</v>
      </c>
      <c r="I698" s="83" t="s">
        <v>1042</v>
      </c>
      <c r="J698" s="87" t="s">
        <v>1043</v>
      </c>
      <c r="K698" s="97" t="s">
        <v>11</v>
      </c>
      <c r="L698" s="88" t="s">
        <v>1044</v>
      </c>
      <c r="M698" s="88" t="s">
        <v>1045</v>
      </c>
      <c r="N698" s="69" t="s">
        <v>1046</v>
      </c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</row>
    <row r="699" spans="1:256" s="8" customFormat="1" ht="29.25" customHeight="1">
      <c r="A699" s="181">
        <v>707</v>
      </c>
      <c r="B699" s="122" t="s">
        <v>575</v>
      </c>
      <c r="C699" s="85" t="s">
        <v>1748</v>
      </c>
      <c r="D699" s="53"/>
      <c r="E699" s="98" t="s">
        <v>2510</v>
      </c>
      <c r="F699" s="86">
        <v>2</v>
      </c>
      <c r="G699" s="86">
        <v>2</v>
      </c>
      <c r="H699" s="62" t="s">
        <v>1047</v>
      </c>
      <c r="I699" s="83" t="s">
        <v>1048</v>
      </c>
      <c r="J699" s="87" t="s">
        <v>1049</v>
      </c>
      <c r="K699" s="97" t="s">
        <v>979</v>
      </c>
      <c r="L699" s="88" t="s">
        <v>2200</v>
      </c>
      <c r="M699" s="88" t="s">
        <v>1050</v>
      </c>
      <c r="N699" s="69" t="s">
        <v>1051</v>
      </c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</row>
    <row r="700" spans="1:256" s="8" customFormat="1" ht="29.25" customHeight="1">
      <c r="A700" s="181">
        <v>708</v>
      </c>
      <c r="B700" s="122" t="s">
        <v>575</v>
      </c>
      <c r="C700" s="85" t="s">
        <v>1748</v>
      </c>
      <c r="D700" s="53"/>
      <c r="E700" s="98" t="s">
        <v>2510</v>
      </c>
      <c r="F700" s="86">
        <v>1</v>
      </c>
      <c r="G700" s="86">
        <v>1</v>
      </c>
      <c r="H700" s="62" t="s">
        <v>3866</v>
      </c>
      <c r="I700" s="83" t="s">
        <v>221</v>
      </c>
      <c r="J700" s="87" t="s">
        <v>2128</v>
      </c>
      <c r="K700" s="97" t="s">
        <v>979</v>
      </c>
      <c r="L700" s="88" t="s">
        <v>1052</v>
      </c>
      <c r="M700" s="88" t="s">
        <v>21</v>
      </c>
      <c r="N700" s="69" t="s">
        <v>22</v>
      </c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</row>
    <row r="701" spans="1:256" s="8" customFormat="1" ht="29.25" customHeight="1">
      <c r="A701" s="181">
        <v>709</v>
      </c>
      <c r="B701" s="122" t="s">
        <v>575</v>
      </c>
      <c r="C701" s="85" t="s">
        <v>1748</v>
      </c>
      <c r="D701" s="53"/>
      <c r="E701" s="98" t="s">
        <v>2510</v>
      </c>
      <c r="F701" s="65">
        <v>2</v>
      </c>
      <c r="G701" s="65">
        <v>0</v>
      </c>
      <c r="H701" s="82" t="s">
        <v>2166</v>
      </c>
      <c r="I701" s="82" t="s">
        <v>1940</v>
      </c>
      <c r="J701" s="72" t="s">
        <v>2167</v>
      </c>
      <c r="K701" s="78" t="s">
        <v>979</v>
      </c>
      <c r="L701" s="78" t="s">
        <v>2201</v>
      </c>
      <c r="M701" s="78" t="s">
        <v>596</v>
      </c>
      <c r="N701" s="57" t="s">
        <v>2165</v>
      </c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</row>
    <row r="702" spans="1:256" s="8" customFormat="1" ht="29.25" customHeight="1">
      <c r="A702" s="181">
        <v>710</v>
      </c>
      <c r="B702" s="122" t="s">
        <v>575</v>
      </c>
      <c r="C702" s="85" t="s">
        <v>1748</v>
      </c>
      <c r="D702" s="53"/>
      <c r="E702" s="98" t="s">
        <v>2510</v>
      </c>
      <c r="F702" s="86">
        <v>1</v>
      </c>
      <c r="G702" s="86">
        <v>1</v>
      </c>
      <c r="H702" s="62" t="s">
        <v>1055</v>
      </c>
      <c r="I702" s="92" t="s">
        <v>50</v>
      </c>
      <c r="J702" s="87" t="s">
        <v>1056</v>
      </c>
      <c r="K702" s="97" t="s">
        <v>979</v>
      </c>
      <c r="L702" s="88" t="s">
        <v>1057</v>
      </c>
      <c r="M702" s="88" t="s">
        <v>2926</v>
      </c>
      <c r="N702" s="69" t="s">
        <v>2927</v>
      </c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</row>
    <row r="703" spans="1:256" s="8" customFormat="1" ht="29.25" customHeight="1">
      <c r="A703" s="181">
        <v>711</v>
      </c>
      <c r="B703" s="122" t="s">
        <v>575</v>
      </c>
      <c r="C703" s="85" t="s">
        <v>1748</v>
      </c>
      <c r="D703" s="53"/>
      <c r="E703" s="98" t="s">
        <v>2510</v>
      </c>
      <c r="F703" s="86">
        <v>3</v>
      </c>
      <c r="G703" s="86">
        <v>1</v>
      </c>
      <c r="H703" s="62" t="s">
        <v>1058</v>
      </c>
      <c r="I703" s="92" t="s">
        <v>50</v>
      </c>
      <c r="J703" s="87" t="s">
        <v>1059</v>
      </c>
      <c r="K703" s="97" t="s">
        <v>979</v>
      </c>
      <c r="L703" s="88" t="s">
        <v>1060</v>
      </c>
      <c r="M703" s="88" t="s">
        <v>1061</v>
      </c>
      <c r="N703" s="69" t="s">
        <v>1062</v>
      </c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</row>
    <row r="704" spans="1:256" s="8" customFormat="1" ht="29.25" customHeight="1">
      <c r="A704" s="181">
        <v>712</v>
      </c>
      <c r="B704" s="122" t="s">
        <v>575</v>
      </c>
      <c r="C704" s="85" t="s">
        <v>1748</v>
      </c>
      <c r="D704" s="53"/>
      <c r="E704" s="98" t="s">
        <v>2510</v>
      </c>
      <c r="F704" s="86">
        <v>2</v>
      </c>
      <c r="G704" s="86">
        <v>2</v>
      </c>
      <c r="H704" s="62" t="s">
        <v>1065</v>
      </c>
      <c r="I704" s="83" t="s">
        <v>1025</v>
      </c>
      <c r="J704" s="87" t="s">
        <v>1066</v>
      </c>
      <c r="K704" s="97" t="s">
        <v>11</v>
      </c>
      <c r="L704" s="88" t="s">
        <v>1067</v>
      </c>
      <c r="M704" s="88" t="s">
        <v>1068</v>
      </c>
      <c r="N704" s="69" t="s">
        <v>2129</v>
      </c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</row>
    <row r="705" spans="1:256" s="8" customFormat="1" ht="29.25" customHeight="1">
      <c r="A705" s="181">
        <v>713</v>
      </c>
      <c r="B705" s="122" t="s">
        <v>575</v>
      </c>
      <c r="C705" s="85" t="s">
        <v>1748</v>
      </c>
      <c r="D705" s="53"/>
      <c r="E705" s="98" t="s">
        <v>2510</v>
      </c>
      <c r="F705" s="86">
        <v>1</v>
      </c>
      <c r="G705" s="86">
        <v>1</v>
      </c>
      <c r="H705" s="62" t="s">
        <v>1069</v>
      </c>
      <c r="I705" s="83" t="s">
        <v>1070</v>
      </c>
      <c r="J705" s="87" t="s">
        <v>1071</v>
      </c>
      <c r="K705" s="97" t="s">
        <v>979</v>
      </c>
      <c r="L705" s="88" t="s">
        <v>1072</v>
      </c>
      <c r="M705" s="88" t="s">
        <v>2008</v>
      </c>
      <c r="N705" s="69" t="s">
        <v>2326</v>
      </c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</row>
    <row r="706" spans="1:256" s="8" customFormat="1" ht="29.25" customHeight="1">
      <c r="A706" s="181">
        <v>714</v>
      </c>
      <c r="B706" s="122" t="s">
        <v>575</v>
      </c>
      <c r="C706" s="85" t="s">
        <v>1748</v>
      </c>
      <c r="D706" s="53"/>
      <c r="E706" s="98" t="s">
        <v>2510</v>
      </c>
      <c r="F706" s="86">
        <v>7</v>
      </c>
      <c r="G706" s="86">
        <v>4</v>
      </c>
      <c r="H706" s="62" t="s">
        <v>1073</v>
      </c>
      <c r="I706" s="83" t="s">
        <v>1074</v>
      </c>
      <c r="J706" s="87" t="s">
        <v>1075</v>
      </c>
      <c r="K706" s="97" t="s">
        <v>979</v>
      </c>
      <c r="L706" s="88" t="s">
        <v>2203</v>
      </c>
      <c r="M706" s="88" t="s">
        <v>1076</v>
      </c>
      <c r="N706" s="69" t="s">
        <v>1077</v>
      </c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</row>
    <row r="707" spans="1:256" s="8" customFormat="1" ht="29.25" customHeight="1">
      <c r="A707" s="181">
        <v>715</v>
      </c>
      <c r="B707" s="122" t="s">
        <v>575</v>
      </c>
      <c r="C707" s="85" t="s">
        <v>1748</v>
      </c>
      <c r="D707" s="53"/>
      <c r="E707" s="98" t="s">
        <v>2510</v>
      </c>
      <c r="F707" s="86">
        <v>2</v>
      </c>
      <c r="G707" s="86">
        <v>2</v>
      </c>
      <c r="H707" s="62" t="s">
        <v>1078</v>
      </c>
      <c r="I707" s="83" t="s">
        <v>1079</v>
      </c>
      <c r="J707" s="87" t="s">
        <v>1080</v>
      </c>
      <c r="K707" s="97" t="s">
        <v>979</v>
      </c>
      <c r="L707" s="88" t="s">
        <v>1081</v>
      </c>
      <c r="M707" s="88" t="s">
        <v>2929</v>
      </c>
      <c r="N707" s="69" t="s">
        <v>2930</v>
      </c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</row>
    <row r="708" spans="1:256" s="8" customFormat="1" ht="29.25" customHeight="1">
      <c r="A708" s="181">
        <v>716</v>
      </c>
      <c r="B708" s="122" t="s">
        <v>575</v>
      </c>
      <c r="C708" s="85" t="s">
        <v>1748</v>
      </c>
      <c r="D708" s="53"/>
      <c r="E708" s="98" t="s">
        <v>2510</v>
      </c>
      <c r="F708" s="86">
        <v>3</v>
      </c>
      <c r="G708" s="86">
        <v>2</v>
      </c>
      <c r="H708" s="62" t="s">
        <v>1082</v>
      </c>
      <c r="I708" s="84" t="s">
        <v>834</v>
      </c>
      <c r="J708" s="87" t="s">
        <v>1083</v>
      </c>
      <c r="K708" s="97" t="s">
        <v>11</v>
      </c>
      <c r="L708" s="88" t="s">
        <v>2204</v>
      </c>
      <c r="M708" s="88" t="s">
        <v>1084</v>
      </c>
      <c r="N708" s="69" t="s">
        <v>1085</v>
      </c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</row>
    <row r="709" spans="1:256" s="8" customFormat="1" ht="29.25" customHeight="1">
      <c r="A709" s="181">
        <v>717</v>
      </c>
      <c r="B709" s="122" t="s">
        <v>575</v>
      </c>
      <c r="C709" s="85" t="s">
        <v>1748</v>
      </c>
      <c r="D709" s="53"/>
      <c r="E709" s="98" t="s">
        <v>2510</v>
      </c>
      <c r="F709" s="86">
        <v>1</v>
      </c>
      <c r="G709" s="86">
        <v>0</v>
      </c>
      <c r="H709" s="62" t="s">
        <v>3834</v>
      </c>
      <c r="I709" s="84" t="s">
        <v>833</v>
      </c>
      <c r="J709" s="87" t="s">
        <v>3835</v>
      </c>
      <c r="K709" s="97" t="s">
        <v>979</v>
      </c>
      <c r="L709" s="88"/>
      <c r="M709" s="88" t="s">
        <v>3836</v>
      </c>
      <c r="N709" s="69" t="s">
        <v>3837</v>
      </c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</row>
    <row r="710" spans="1:256" s="8" customFormat="1" ht="29.25" customHeight="1">
      <c r="A710" s="181">
        <v>718</v>
      </c>
      <c r="B710" s="52" t="s">
        <v>576</v>
      </c>
      <c r="C710" s="53" t="s">
        <v>835</v>
      </c>
      <c r="D710" s="53"/>
      <c r="E710" s="98" t="s">
        <v>2510</v>
      </c>
      <c r="F710" s="65">
        <v>4</v>
      </c>
      <c r="G710" s="65">
        <v>1</v>
      </c>
      <c r="H710" s="84" t="s">
        <v>3862</v>
      </c>
      <c r="I710" s="84" t="s">
        <v>50</v>
      </c>
      <c r="J710" s="92" t="s">
        <v>2327</v>
      </c>
      <c r="K710" s="78" t="s">
        <v>119</v>
      </c>
      <c r="L710" s="86" t="s">
        <v>1789</v>
      </c>
      <c r="M710" s="64" t="s">
        <v>2796</v>
      </c>
      <c r="N710" s="69" t="s">
        <v>2797</v>
      </c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</row>
    <row r="711" spans="1:256" s="8" customFormat="1" ht="29.25" customHeight="1">
      <c r="A711" s="181">
        <v>719</v>
      </c>
      <c r="B711" s="52" t="s">
        <v>576</v>
      </c>
      <c r="C711" s="53" t="s">
        <v>835</v>
      </c>
      <c r="D711" s="53"/>
      <c r="E711" s="98" t="s">
        <v>2510</v>
      </c>
      <c r="F711" s="97">
        <v>10</v>
      </c>
      <c r="G711" s="97">
        <v>2</v>
      </c>
      <c r="H711" s="125" t="s">
        <v>1957</v>
      </c>
      <c r="I711" s="82" t="s">
        <v>1954</v>
      </c>
      <c r="J711" s="129" t="s">
        <v>2087</v>
      </c>
      <c r="K711" s="78" t="s">
        <v>119</v>
      </c>
      <c r="L711" s="97" t="s">
        <v>1977</v>
      </c>
      <c r="M711" s="97" t="s">
        <v>1978</v>
      </c>
      <c r="N711" s="62" t="s">
        <v>1979</v>
      </c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</row>
    <row r="712" spans="1:256" s="8" customFormat="1" ht="29.25" customHeight="1">
      <c r="A712" s="181">
        <v>720</v>
      </c>
      <c r="B712" s="52" t="s">
        <v>576</v>
      </c>
      <c r="C712" s="53" t="s">
        <v>835</v>
      </c>
      <c r="D712" s="53"/>
      <c r="E712" s="98" t="s">
        <v>2510</v>
      </c>
      <c r="F712" s="97">
        <v>11</v>
      </c>
      <c r="G712" s="97">
        <v>10</v>
      </c>
      <c r="H712" s="62" t="s">
        <v>1537</v>
      </c>
      <c r="I712" s="83" t="s">
        <v>827</v>
      </c>
      <c r="J712" s="114" t="s">
        <v>2331</v>
      </c>
      <c r="K712" s="78" t="s">
        <v>118</v>
      </c>
      <c r="L712" s="70">
        <v>998300740</v>
      </c>
      <c r="M712" s="70" t="s">
        <v>2800</v>
      </c>
      <c r="N712" s="69" t="s">
        <v>2801</v>
      </c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</row>
    <row r="713" spans="1:256" s="8" customFormat="1" ht="29.25" customHeight="1">
      <c r="A713" s="181">
        <v>721</v>
      </c>
      <c r="B713" s="52" t="s">
        <v>576</v>
      </c>
      <c r="C713" s="53" t="s">
        <v>835</v>
      </c>
      <c r="D713" s="53"/>
      <c r="E713" s="98" t="s">
        <v>2510</v>
      </c>
      <c r="F713" s="97">
        <v>1</v>
      </c>
      <c r="G713" s="97">
        <v>1</v>
      </c>
      <c r="H713" s="62" t="s">
        <v>1538</v>
      </c>
      <c r="I713" s="83" t="s">
        <v>1539</v>
      </c>
      <c r="J713" s="62" t="s">
        <v>1540</v>
      </c>
      <c r="K713" s="94" t="s">
        <v>33</v>
      </c>
      <c r="L713" s="70" t="s">
        <v>2802</v>
      </c>
      <c r="M713" s="70" t="s">
        <v>1541</v>
      </c>
      <c r="N713" s="69" t="s">
        <v>2088</v>
      </c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</row>
    <row r="714" spans="1:256" s="8" customFormat="1" ht="29.25" customHeight="1">
      <c r="A714" s="181">
        <v>722</v>
      </c>
      <c r="B714" s="52" t="s">
        <v>576</v>
      </c>
      <c r="C714" s="53" t="s">
        <v>835</v>
      </c>
      <c r="D714" s="53"/>
      <c r="E714" s="98" t="s">
        <v>2510</v>
      </c>
      <c r="F714" s="97">
        <v>2</v>
      </c>
      <c r="G714" s="97">
        <v>0</v>
      </c>
      <c r="H714" s="62" t="s">
        <v>1555</v>
      </c>
      <c r="I714" s="82" t="s">
        <v>458</v>
      </c>
      <c r="J714" s="114" t="s">
        <v>1556</v>
      </c>
      <c r="K714" s="78" t="s">
        <v>119</v>
      </c>
      <c r="L714" s="70" t="s">
        <v>1557</v>
      </c>
      <c r="M714" s="70" t="s">
        <v>1558</v>
      </c>
      <c r="N714" s="69" t="s">
        <v>1559</v>
      </c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</row>
    <row r="715" spans="1:256" s="8" customFormat="1" ht="29.25" customHeight="1">
      <c r="A715" s="181">
        <v>723</v>
      </c>
      <c r="B715" s="52" t="s">
        <v>576</v>
      </c>
      <c r="C715" s="53" t="s">
        <v>835</v>
      </c>
      <c r="D715" s="53"/>
      <c r="E715" s="98" t="s">
        <v>2510</v>
      </c>
      <c r="F715" s="97">
        <v>1</v>
      </c>
      <c r="G715" s="97">
        <v>1</v>
      </c>
      <c r="H715" s="62" t="s">
        <v>1560</v>
      </c>
      <c r="I715" s="82" t="s">
        <v>192</v>
      </c>
      <c r="J715" s="91" t="s">
        <v>1561</v>
      </c>
      <c r="K715" s="130" t="s">
        <v>33</v>
      </c>
      <c r="L715" s="130" t="s">
        <v>1562</v>
      </c>
      <c r="M715" s="130" t="s">
        <v>1563</v>
      </c>
      <c r="N715" s="83" t="s">
        <v>1564</v>
      </c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</row>
    <row r="716" spans="1:256" s="8" customFormat="1" ht="29.25" customHeight="1">
      <c r="A716" s="181">
        <v>724</v>
      </c>
      <c r="B716" s="52" t="s">
        <v>576</v>
      </c>
      <c r="C716" s="53" t="s">
        <v>835</v>
      </c>
      <c r="D716" s="53"/>
      <c r="E716" s="98" t="s">
        <v>2510</v>
      </c>
      <c r="F716" s="97">
        <v>2</v>
      </c>
      <c r="G716" s="97">
        <v>1</v>
      </c>
      <c r="H716" s="62" t="s">
        <v>1565</v>
      </c>
      <c r="I716" s="82" t="s">
        <v>30</v>
      </c>
      <c r="J716" s="81" t="s">
        <v>2332</v>
      </c>
      <c r="K716" s="80" t="s">
        <v>33</v>
      </c>
      <c r="L716" s="70" t="s">
        <v>1566</v>
      </c>
      <c r="M716" s="70" t="s">
        <v>1567</v>
      </c>
      <c r="N716" s="83" t="s">
        <v>1568</v>
      </c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</row>
    <row r="717" spans="1:256" s="8" customFormat="1" ht="29.25" customHeight="1">
      <c r="A717" s="181">
        <v>725</v>
      </c>
      <c r="B717" s="52" t="s">
        <v>576</v>
      </c>
      <c r="C717" s="53" t="s">
        <v>835</v>
      </c>
      <c r="D717" s="53"/>
      <c r="E717" s="98" t="s">
        <v>2510</v>
      </c>
      <c r="F717" s="147">
        <v>1</v>
      </c>
      <c r="G717" s="147">
        <v>1</v>
      </c>
      <c r="H717" s="84" t="s">
        <v>1569</v>
      </c>
      <c r="I717" s="55" t="s">
        <v>1777</v>
      </c>
      <c r="J717" s="84" t="s">
        <v>1803</v>
      </c>
      <c r="K717" s="78" t="s">
        <v>119</v>
      </c>
      <c r="L717" s="70"/>
      <c r="M717" s="70" t="s">
        <v>831</v>
      </c>
      <c r="N717" s="58" t="s">
        <v>832</v>
      </c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</row>
    <row r="718" spans="1:256" s="8" customFormat="1" ht="29.25" customHeight="1">
      <c r="A718" s="181">
        <v>726</v>
      </c>
      <c r="B718" s="52" t="s">
        <v>576</v>
      </c>
      <c r="C718" s="53" t="s">
        <v>835</v>
      </c>
      <c r="D718" s="53"/>
      <c r="E718" s="98" t="s">
        <v>2510</v>
      </c>
      <c r="F718" s="97">
        <v>2</v>
      </c>
      <c r="G718" s="97">
        <v>0</v>
      </c>
      <c r="H718" s="62" t="s">
        <v>1571</v>
      </c>
      <c r="I718" s="114" t="s">
        <v>1940</v>
      </c>
      <c r="J718" s="114" t="s">
        <v>1572</v>
      </c>
      <c r="K718" s="78" t="s">
        <v>118</v>
      </c>
      <c r="L718" s="70" t="s">
        <v>1573</v>
      </c>
      <c r="M718" s="70" t="s">
        <v>1574</v>
      </c>
      <c r="N718" s="69" t="s">
        <v>1575</v>
      </c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</row>
    <row r="719" spans="1:256" s="8" customFormat="1" ht="29.25" customHeight="1">
      <c r="A719" s="181">
        <v>727</v>
      </c>
      <c r="B719" s="52" t="s">
        <v>576</v>
      </c>
      <c r="C719" s="53" t="s">
        <v>835</v>
      </c>
      <c r="D719" s="53"/>
      <c r="E719" s="98" t="s">
        <v>2510</v>
      </c>
      <c r="F719" s="97">
        <v>1</v>
      </c>
      <c r="G719" s="97">
        <v>0</v>
      </c>
      <c r="H719" s="125" t="s">
        <v>1788</v>
      </c>
      <c r="I719" s="83" t="s">
        <v>439</v>
      </c>
      <c r="J719" s="125" t="s">
        <v>2089</v>
      </c>
      <c r="K719" s="78" t="s">
        <v>118</v>
      </c>
      <c r="L719" s="97">
        <v>956743048</v>
      </c>
      <c r="M719" s="115" t="s">
        <v>2092</v>
      </c>
      <c r="N719" s="58" t="s">
        <v>1810</v>
      </c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</row>
    <row r="720" spans="1:256" s="8" customFormat="1" ht="29.25" customHeight="1">
      <c r="A720" s="181">
        <v>728</v>
      </c>
      <c r="B720" s="52" t="s">
        <v>576</v>
      </c>
      <c r="C720" s="53" t="s">
        <v>835</v>
      </c>
      <c r="D720" s="53"/>
      <c r="E720" s="98" t="s">
        <v>2510</v>
      </c>
      <c r="F720" s="147">
        <v>1</v>
      </c>
      <c r="G720" s="147">
        <v>1</v>
      </c>
      <c r="H720" s="84" t="s">
        <v>1585</v>
      </c>
      <c r="I720" s="58" t="s">
        <v>1781</v>
      </c>
      <c r="J720" s="84" t="s">
        <v>2090</v>
      </c>
      <c r="K720" s="78" t="s">
        <v>118</v>
      </c>
      <c r="L720" s="70">
        <v>964310826</v>
      </c>
      <c r="M720" s="70" t="s">
        <v>2807</v>
      </c>
      <c r="N720" s="58" t="s">
        <v>1974</v>
      </c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</row>
    <row r="721" spans="1:256" s="8" customFormat="1" ht="29.25" customHeight="1">
      <c r="A721" s="181">
        <v>729</v>
      </c>
      <c r="B721" s="52" t="s">
        <v>576</v>
      </c>
      <c r="C721" s="53" t="s">
        <v>835</v>
      </c>
      <c r="D721" s="53"/>
      <c r="E721" s="98" t="s">
        <v>2510</v>
      </c>
      <c r="F721" s="97">
        <v>1</v>
      </c>
      <c r="G721" s="97">
        <v>1</v>
      </c>
      <c r="H721" s="62" t="s">
        <v>1593</v>
      </c>
      <c r="I721" s="83" t="s">
        <v>955</v>
      </c>
      <c r="J721" s="114" t="s">
        <v>1594</v>
      </c>
      <c r="K721" s="123" t="s">
        <v>33</v>
      </c>
      <c r="L721" s="70" t="s">
        <v>1595</v>
      </c>
      <c r="M721" s="70" t="s">
        <v>1596</v>
      </c>
      <c r="N721" s="69" t="s">
        <v>1597</v>
      </c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</row>
    <row r="722" spans="1:256" ht="29.25" customHeight="1">
      <c r="A722" s="181">
        <v>730</v>
      </c>
      <c r="B722" s="52" t="s">
        <v>576</v>
      </c>
      <c r="C722" s="53" t="s">
        <v>835</v>
      </c>
      <c r="D722" s="53"/>
      <c r="E722" s="98" t="s">
        <v>2510</v>
      </c>
      <c r="F722" s="97">
        <v>9</v>
      </c>
      <c r="G722" s="97">
        <v>1</v>
      </c>
      <c r="H722" s="62" t="s">
        <v>1598</v>
      </c>
      <c r="I722" s="83" t="s">
        <v>1599</v>
      </c>
      <c r="J722" s="114" t="s">
        <v>1600</v>
      </c>
      <c r="K722" s="123" t="s">
        <v>33</v>
      </c>
      <c r="L722" s="70">
        <v>986050830</v>
      </c>
      <c r="M722" s="70" t="s">
        <v>1601</v>
      </c>
      <c r="N722" s="83" t="s">
        <v>1602</v>
      </c>
    </row>
    <row r="723" spans="1:256" ht="29.25" customHeight="1">
      <c r="A723" s="181">
        <v>731</v>
      </c>
      <c r="B723" s="52" t="s">
        <v>576</v>
      </c>
      <c r="C723" s="53" t="s">
        <v>835</v>
      </c>
      <c r="D723" s="53"/>
      <c r="E723" s="98" t="s">
        <v>2510</v>
      </c>
      <c r="F723" s="71">
        <v>1</v>
      </c>
      <c r="G723" s="71">
        <v>2</v>
      </c>
      <c r="H723" s="84" t="s">
        <v>1787</v>
      </c>
      <c r="I723" s="83" t="s">
        <v>600</v>
      </c>
      <c r="J723" s="114" t="s">
        <v>1603</v>
      </c>
      <c r="K723" s="78" t="s">
        <v>118</v>
      </c>
      <c r="L723" s="97">
        <v>989041834</v>
      </c>
      <c r="M723" s="97" t="s">
        <v>2810</v>
      </c>
      <c r="N723" s="69" t="s">
        <v>2811</v>
      </c>
    </row>
    <row r="724" spans="1:256" ht="29.25" customHeight="1">
      <c r="A724" s="181">
        <v>732</v>
      </c>
      <c r="B724" s="52" t="s">
        <v>576</v>
      </c>
      <c r="C724" s="53" t="s">
        <v>835</v>
      </c>
      <c r="D724" s="53"/>
      <c r="E724" s="98" t="s">
        <v>2510</v>
      </c>
      <c r="F724" s="71">
        <v>12</v>
      </c>
      <c r="G724" s="71">
        <v>6</v>
      </c>
      <c r="H724" s="84" t="s">
        <v>2547</v>
      </c>
      <c r="I724" s="83" t="s">
        <v>827</v>
      </c>
      <c r="J724" s="114" t="s">
        <v>2546</v>
      </c>
      <c r="K724" s="78" t="s">
        <v>118</v>
      </c>
      <c r="L724" s="70">
        <v>998300740</v>
      </c>
      <c r="M724" s="70" t="s">
        <v>2812</v>
      </c>
      <c r="N724" s="69" t="s">
        <v>2801</v>
      </c>
    </row>
    <row r="725" spans="1:256" s="8" customFormat="1" ht="29.25" customHeight="1">
      <c r="A725" s="181">
        <v>733</v>
      </c>
      <c r="B725" s="52" t="s">
        <v>576</v>
      </c>
      <c r="C725" s="85" t="s">
        <v>835</v>
      </c>
      <c r="D725" s="53"/>
      <c r="E725" s="98" t="s">
        <v>2510</v>
      </c>
      <c r="F725" s="86">
        <v>1</v>
      </c>
      <c r="G725" s="86">
        <v>1</v>
      </c>
      <c r="H725" s="62" t="s">
        <v>1950</v>
      </c>
      <c r="I725" s="83" t="s">
        <v>94</v>
      </c>
      <c r="J725" s="87" t="s">
        <v>961</v>
      </c>
      <c r="K725" s="97" t="s">
        <v>33</v>
      </c>
      <c r="L725" s="88" t="s">
        <v>962</v>
      </c>
      <c r="M725" s="88" t="s">
        <v>146</v>
      </c>
      <c r="N725" s="69" t="s">
        <v>147</v>
      </c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</row>
    <row r="726" spans="1:256" s="8" customFormat="1" ht="29.25" customHeight="1">
      <c r="A726" s="181">
        <v>734</v>
      </c>
      <c r="B726" s="52" t="s">
        <v>576</v>
      </c>
      <c r="C726" s="85" t="s">
        <v>835</v>
      </c>
      <c r="D726" s="53"/>
      <c r="E726" s="98" t="s">
        <v>2510</v>
      </c>
      <c r="F726" s="86">
        <v>1</v>
      </c>
      <c r="G726" s="86">
        <v>1</v>
      </c>
      <c r="H726" s="62" t="s">
        <v>1951</v>
      </c>
      <c r="I726" s="83" t="s">
        <v>94</v>
      </c>
      <c r="J726" s="87" t="s">
        <v>963</v>
      </c>
      <c r="K726" s="97" t="s">
        <v>33</v>
      </c>
      <c r="L726" s="88" t="s">
        <v>964</v>
      </c>
      <c r="M726" s="88" t="s">
        <v>146</v>
      </c>
      <c r="N726" s="69" t="s">
        <v>147</v>
      </c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</row>
    <row r="727" spans="1:256" s="8" customFormat="1" ht="29.25" customHeight="1">
      <c r="A727" s="181">
        <v>735</v>
      </c>
      <c r="B727" s="52" t="s">
        <v>576</v>
      </c>
      <c r="C727" s="85" t="s">
        <v>835</v>
      </c>
      <c r="D727" s="53"/>
      <c r="E727" s="98" t="s">
        <v>2510</v>
      </c>
      <c r="F727" s="86">
        <v>1</v>
      </c>
      <c r="G727" s="86">
        <v>1</v>
      </c>
      <c r="H727" s="62" t="s">
        <v>1952</v>
      </c>
      <c r="I727" s="83" t="s">
        <v>965</v>
      </c>
      <c r="J727" s="87" t="s">
        <v>966</v>
      </c>
      <c r="K727" s="97" t="s">
        <v>33</v>
      </c>
      <c r="L727" s="88" t="s">
        <v>967</v>
      </c>
      <c r="M727" s="88" t="s">
        <v>2907</v>
      </c>
      <c r="N727" s="69" t="s">
        <v>968</v>
      </c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</row>
    <row r="728" spans="1:256" s="8" customFormat="1" ht="29.25" customHeight="1">
      <c r="A728" s="181">
        <v>736</v>
      </c>
      <c r="B728" s="52" t="s">
        <v>576</v>
      </c>
      <c r="C728" s="85" t="s">
        <v>835</v>
      </c>
      <c r="D728" s="53"/>
      <c r="E728" s="98" t="s">
        <v>2510</v>
      </c>
      <c r="F728" s="86">
        <v>1</v>
      </c>
      <c r="G728" s="86">
        <v>1</v>
      </c>
      <c r="H728" s="62" t="s">
        <v>1953</v>
      </c>
      <c r="I728" s="83" t="s">
        <v>969</v>
      </c>
      <c r="J728" s="87" t="s">
        <v>970</v>
      </c>
      <c r="K728" s="97" t="s">
        <v>33</v>
      </c>
      <c r="L728" s="88" t="s">
        <v>971</v>
      </c>
      <c r="M728" s="88" t="s">
        <v>146</v>
      </c>
      <c r="N728" s="69" t="s">
        <v>147</v>
      </c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</row>
    <row r="729" spans="1:256" s="8" customFormat="1" ht="29.25" customHeight="1">
      <c r="A729" s="181">
        <v>737</v>
      </c>
      <c r="B729" s="52" t="s">
        <v>576</v>
      </c>
      <c r="C729" s="53" t="s">
        <v>835</v>
      </c>
      <c r="D729" s="53" t="s">
        <v>3986</v>
      </c>
      <c r="E729" s="98" t="s">
        <v>2510</v>
      </c>
      <c r="F729" s="65">
        <v>2</v>
      </c>
      <c r="G729" s="65">
        <v>0</v>
      </c>
      <c r="H729" s="106" t="s">
        <v>3904</v>
      </c>
      <c r="I729" s="82" t="s">
        <v>2543</v>
      </c>
      <c r="J729" s="119" t="s">
        <v>3987</v>
      </c>
      <c r="K729" s="78" t="s">
        <v>119</v>
      </c>
      <c r="L729" s="184">
        <v>980736419</v>
      </c>
      <c r="M729" s="65" t="s">
        <v>2910</v>
      </c>
      <c r="N729" s="185" t="s">
        <v>3988</v>
      </c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</row>
    <row r="730" spans="1:256" s="8" customFormat="1" ht="29.25" customHeight="1">
      <c r="A730" s="181">
        <v>738</v>
      </c>
      <c r="B730" s="52" t="s">
        <v>576</v>
      </c>
      <c r="C730" s="53" t="s">
        <v>835</v>
      </c>
      <c r="D730" s="53"/>
      <c r="E730" s="98" t="s">
        <v>2510</v>
      </c>
      <c r="F730" s="164">
        <v>4</v>
      </c>
      <c r="G730" s="164">
        <v>2</v>
      </c>
      <c r="H730" s="72" t="s">
        <v>3494</v>
      </c>
      <c r="I730" s="114" t="s">
        <v>3495</v>
      </c>
      <c r="J730" s="131" t="s">
        <v>3496</v>
      </c>
      <c r="K730" s="78" t="s">
        <v>119</v>
      </c>
      <c r="L730" s="70" t="s">
        <v>3497</v>
      </c>
      <c r="M730" s="70" t="s">
        <v>3498</v>
      </c>
      <c r="N730" s="69" t="s">
        <v>3499</v>
      </c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</row>
    <row r="731" spans="1:256" s="8" customFormat="1" ht="29.25" customHeight="1">
      <c r="A731" s="181">
        <v>739</v>
      </c>
      <c r="B731" s="52" t="s">
        <v>576</v>
      </c>
      <c r="C731" s="53" t="s">
        <v>835</v>
      </c>
      <c r="D731" s="53"/>
      <c r="E731" s="98" t="s">
        <v>2510</v>
      </c>
      <c r="F731" s="65">
        <v>2</v>
      </c>
      <c r="G731" s="65">
        <v>1</v>
      </c>
      <c r="H731" s="106" t="s">
        <v>3542</v>
      </c>
      <c r="I731" s="58" t="s">
        <v>2983</v>
      </c>
      <c r="J731" s="119" t="s">
        <v>3543</v>
      </c>
      <c r="K731" s="78" t="s">
        <v>119</v>
      </c>
      <c r="L731" s="65" t="s">
        <v>3544</v>
      </c>
      <c r="M731" s="65" t="s">
        <v>3545</v>
      </c>
      <c r="N731" s="69" t="s">
        <v>3546</v>
      </c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</row>
    <row r="732" spans="1:256" s="8" customFormat="1" ht="29.25" customHeight="1">
      <c r="A732" s="181">
        <v>740</v>
      </c>
      <c r="B732" s="52" t="s">
        <v>576</v>
      </c>
      <c r="C732" s="53" t="s">
        <v>835</v>
      </c>
      <c r="D732" s="53"/>
      <c r="E732" s="98" t="s">
        <v>2510</v>
      </c>
      <c r="F732" s="160">
        <v>1</v>
      </c>
      <c r="G732" s="160">
        <v>0</v>
      </c>
      <c r="H732" s="275" t="s">
        <v>3547</v>
      </c>
      <c r="I732" s="55" t="s">
        <v>1496</v>
      </c>
      <c r="J732" s="91" t="s">
        <v>3548</v>
      </c>
      <c r="K732" s="78" t="s">
        <v>119</v>
      </c>
      <c r="L732" s="130" t="s">
        <v>3549</v>
      </c>
      <c r="M732" s="130" t="s">
        <v>3550</v>
      </c>
      <c r="N732" s="69" t="s">
        <v>3551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</row>
    <row r="733" spans="1:256" s="8" customFormat="1" ht="29.25" customHeight="1">
      <c r="A733" s="181">
        <v>741</v>
      </c>
      <c r="B733" s="52" t="s">
        <v>576</v>
      </c>
      <c r="C733" s="53" t="s">
        <v>835</v>
      </c>
      <c r="D733" s="53"/>
      <c r="E733" s="98" t="s">
        <v>2510</v>
      </c>
      <c r="F733" s="160">
        <v>1</v>
      </c>
      <c r="G733" s="160">
        <v>1</v>
      </c>
      <c r="H733" s="72" t="s">
        <v>3554</v>
      </c>
      <c r="I733" s="111" t="s">
        <v>3555</v>
      </c>
      <c r="J733" s="131" t="s">
        <v>3556</v>
      </c>
      <c r="K733" s="78" t="s">
        <v>119</v>
      </c>
      <c r="L733" s="70" t="s">
        <v>156</v>
      </c>
      <c r="M733" s="70" t="s">
        <v>3557</v>
      </c>
      <c r="N733" s="69" t="s">
        <v>3558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</row>
    <row r="734" spans="1:256" s="8" customFormat="1" ht="29.25" customHeight="1">
      <c r="A734" s="181">
        <v>742</v>
      </c>
      <c r="B734" s="52" t="s">
        <v>576</v>
      </c>
      <c r="C734" s="53" t="s">
        <v>835</v>
      </c>
      <c r="D734" s="53"/>
      <c r="E734" s="98" t="s">
        <v>2510</v>
      </c>
      <c r="F734" s="164">
        <v>6</v>
      </c>
      <c r="G734" s="164">
        <v>4</v>
      </c>
      <c r="H734" s="72" t="s">
        <v>3570</v>
      </c>
      <c r="I734" s="84" t="s">
        <v>2229</v>
      </c>
      <c r="J734" s="131" t="s">
        <v>3571</v>
      </c>
      <c r="K734" s="78" t="s">
        <v>119</v>
      </c>
      <c r="L734" s="70" t="s">
        <v>3572</v>
      </c>
      <c r="M734" s="70" t="s">
        <v>3573</v>
      </c>
      <c r="N734" s="69" t="s">
        <v>3574</v>
      </c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</row>
    <row r="735" spans="1:256" s="8" customFormat="1" ht="29.25" customHeight="1">
      <c r="A735" s="181">
        <v>743</v>
      </c>
      <c r="B735" s="52" t="s">
        <v>576</v>
      </c>
      <c r="C735" s="53" t="s">
        <v>835</v>
      </c>
      <c r="D735" s="53"/>
      <c r="E735" s="98" t="s">
        <v>2510</v>
      </c>
      <c r="F735" s="164">
        <v>2</v>
      </c>
      <c r="G735" s="164">
        <v>0</v>
      </c>
      <c r="H735" s="72" t="s">
        <v>3589</v>
      </c>
      <c r="I735" s="83" t="s">
        <v>600</v>
      </c>
      <c r="J735" s="58" t="s">
        <v>3590</v>
      </c>
      <c r="K735" s="78" t="s">
        <v>119</v>
      </c>
      <c r="L735" s="63" t="s">
        <v>3591</v>
      </c>
      <c r="M735" s="64" t="s">
        <v>3587</v>
      </c>
      <c r="N735" s="69" t="s">
        <v>3588</v>
      </c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</row>
    <row r="736" spans="1:256" s="8" customFormat="1" ht="29.25" customHeight="1">
      <c r="A736" s="181">
        <v>744</v>
      </c>
      <c r="B736" s="52" t="s">
        <v>576</v>
      </c>
      <c r="C736" s="98" t="s">
        <v>835</v>
      </c>
      <c r="D736" s="98"/>
      <c r="E736" s="98" t="s">
        <v>2510</v>
      </c>
      <c r="F736" s="99">
        <v>1</v>
      </c>
      <c r="G736" s="99">
        <v>1</v>
      </c>
      <c r="H736" s="106" t="s">
        <v>1679</v>
      </c>
      <c r="I736" s="106" t="s">
        <v>685</v>
      </c>
      <c r="J736" s="106" t="s">
        <v>1680</v>
      </c>
      <c r="K736" s="59" t="s">
        <v>33</v>
      </c>
      <c r="L736" s="70" t="s">
        <v>1681</v>
      </c>
      <c r="M736" s="70" t="s">
        <v>2579</v>
      </c>
      <c r="N736" s="69" t="s">
        <v>1682</v>
      </c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</row>
    <row r="737" spans="1:256" s="8" customFormat="1" ht="29.25" customHeight="1">
      <c r="A737" s="181">
        <v>745</v>
      </c>
      <c r="B737" s="52" t="s">
        <v>576</v>
      </c>
      <c r="C737" s="98" t="s">
        <v>835</v>
      </c>
      <c r="D737" s="98"/>
      <c r="E737" s="98" t="s">
        <v>2510</v>
      </c>
      <c r="F737" s="99">
        <v>1</v>
      </c>
      <c r="G737" s="99">
        <v>1</v>
      </c>
      <c r="H737" s="100" t="s">
        <v>1683</v>
      </c>
      <c r="I737" s="106" t="s">
        <v>685</v>
      </c>
      <c r="J737" s="100" t="s">
        <v>1684</v>
      </c>
      <c r="K737" s="102" t="s">
        <v>33</v>
      </c>
      <c r="L737" s="70" t="s">
        <v>156</v>
      </c>
      <c r="M737" s="70" t="s">
        <v>1685</v>
      </c>
      <c r="N737" s="69" t="s">
        <v>1686</v>
      </c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</row>
    <row r="738" spans="1:256" s="8" customFormat="1" ht="29.25" customHeight="1">
      <c r="A738" s="181">
        <v>746</v>
      </c>
      <c r="B738" s="52" t="s">
        <v>576</v>
      </c>
      <c r="C738" s="98" t="s">
        <v>835</v>
      </c>
      <c r="D738" s="98"/>
      <c r="E738" s="98" t="s">
        <v>2510</v>
      </c>
      <c r="F738" s="99">
        <v>1</v>
      </c>
      <c r="G738" s="99">
        <v>1</v>
      </c>
      <c r="H738" s="108" t="s">
        <v>3611</v>
      </c>
      <c r="I738" s="104" t="s">
        <v>3612</v>
      </c>
      <c r="J738" s="108" t="s">
        <v>3613</v>
      </c>
      <c r="K738" s="105" t="s">
        <v>33</v>
      </c>
      <c r="L738" s="105" t="s">
        <v>3614</v>
      </c>
      <c r="M738" s="105" t="s">
        <v>3615</v>
      </c>
      <c r="N738" s="69" t="s">
        <v>3616</v>
      </c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</row>
    <row r="739" spans="1:256" s="8" customFormat="1" ht="29.25" customHeight="1">
      <c r="A739" s="181">
        <v>747</v>
      </c>
      <c r="B739" s="52" t="s">
        <v>576</v>
      </c>
      <c r="C739" s="98" t="s">
        <v>835</v>
      </c>
      <c r="D739" s="98"/>
      <c r="E739" s="98" t="s">
        <v>2510</v>
      </c>
      <c r="F739" s="99">
        <v>3</v>
      </c>
      <c r="G739" s="99">
        <v>3</v>
      </c>
      <c r="H739" s="100" t="s">
        <v>3905</v>
      </c>
      <c r="I739" s="91" t="s">
        <v>1533</v>
      </c>
      <c r="J739" s="100" t="s">
        <v>1711</v>
      </c>
      <c r="K739" s="102" t="s">
        <v>33</v>
      </c>
      <c r="L739" s="70" t="s">
        <v>1712</v>
      </c>
      <c r="M739" s="70" t="s">
        <v>1713</v>
      </c>
      <c r="N739" s="69" t="s">
        <v>1714</v>
      </c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</row>
    <row r="740" spans="1:256" s="8" customFormat="1" ht="29.25" customHeight="1">
      <c r="A740" s="181">
        <v>748</v>
      </c>
      <c r="B740" s="170" t="s">
        <v>577</v>
      </c>
      <c r="C740" s="59" t="s">
        <v>572</v>
      </c>
      <c r="D740" s="59"/>
      <c r="E740" s="98" t="s">
        <v>2510</v>
      </c>
      <c r="F740" s="59">
        <v>5</v>
      </c>
      <c r="G740" s="59">
        <v>4</v>
      </c>
      <c r="H740" s="82" t="s">
        <v>68</v>
      </c>
      <c r="I740" s="82" t="s">
        <v>10</v>
      </c>
      <c r="J740" s="84" t="s">
        <v>165</v>
      </c>
      <c r="K740" s="78" t="s">
        <v>96</v>
      </c>
      <c r="L740" s="78" t="s">
        <v>559</v>
      </c>
      <c r="M740" s="78" t="s">
        <v>97</v>
      </c>
      <c r="N740" s="69" t="s">
        <v>2205</v>
      </c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</row>
    <row r="741" spans="1:256" s="8" customFormat="1" ht="29.25" customHeight="1">
      <c r="A741" s="181">
        <v>749</v>
      </c>
      <c r="B741" s="170" t="s">
        <v>577</v>
      </c>
      <c r="C741" s="59" t="s">
        <v>572</v>
      </c>
      <c r="D741" s="59"/>
      <c r="E741" s="98" t="s">
        <v>2510</v>
      </c>
      <c r="F741" s="59">
        <v>2</v>
      </c>
      <c r="G741" s="59">
        <v>2</v>
      </c>
      <c r="H741" s="82" t="s">
        <v>69</v>
      </c>
      <c r="I741" s="82" t="s">
        <v>70</v>
      </c>
      <c r="J741" s="84" t="s">
        <v>167</v>
      </c>
      <c r="K741" s="78" t="s">
        <v>96</v>
      </c>
      <c r="L741" s="78" t="s">
        <v>2209</v>
      </c>
      <c r="M741" s="78" t="s">
        <v>2207</v>
      </c>
      <c r="N741" s="69" t="s">
        <v>2208</v>
      </c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</row>
    <row r="742" spans="1:256" s="8" customFormat="1" ht="29.25" customHeight="1">
      <c r="A742" s="181">
        <v>750</v>
      </c>
      <c r="B742" s="170" t="s">
        <v>577</v>
      </c>
      <c r="C742" s="59" t="s">
        <v>572</v>
      </c>
      <c r="D742" s="59"/>
      <c r="E742" s="98" t="s">
        <v>2510</v>
      </c>
      <c r="F742" s="59">
        <v>3</v>
      </c>
      <c r="G742" s="59">
        <v>3</v>
      </c>
      <c r="H742" s="82" t="s">
        <v>71</v>
      </c>
      <c r="I742" s="111" t="s">
        <v>2421</v>
      </c>
      <c r="J742" s="84" t="s">
        <v>168</v>
      </c>
      <c r="K742" s="78" t="s">
        <v>96</v>
      </c>
      <c r="L742" s="78" t="s">
        <v>470</v>
      </c>
      <c r="M742" s="78" t="s">
        <v>2813</v>
      </c>
      <c r="N742" s="69" t="s">
        <v>2210</v>
      </c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</row>
    <row r="743" spans="1:256" s="8" customFormat="1" ht="29.25" customHeight="1">
      <c r="A743" s="181">
        <v>751</v>
      </c>
      <c r="B743" s="170" t="s">
        <v>577</v>
      </c>
      <c r="C743" s="59" t="s">
        <v>572</v>
      </c>
      <c r="D743" s="59"/>
      <c r="E743" s="98" t="s">
        <v>2510</v>
      </c>
      <c r="F743" s="59">
        <v>1</v>
      </c>
      <c r="G743" s="59">
        <v>0</v>
      </c>
      <c r="H743" s="82" t="s">
        <v>72</v>
      </c>
      <c r="I743" s="83" t="s">
        <v>422</v>
      </c>
      <c r="J743" s="84" t="s">
        <v>190</v>
      </c>
      <c r="K743" s="78" t="s">
        <v>96</v>
      </c>
      <c r="L743" s="139" t="s">
        <v>98</v>
      </c>
      <c r="M743" s="78" t="s">
        <v>2422</v>
      </c>
      <c r="N743" s="69" t="s">
        <v>2423</v>
      </c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</row>
    <row r="744" spans="1:256" s="8" customFormat="1" ht="29.25" customHeight="1">
      <c r="A744" s="181">
        <v>752</v>
      </c>
      <c r="B744" s="170" t="s">
        <v>577</v>
      </c>
      <c r="C744" s="59" t="s">
        <v>572</v>
      </c>
      <c r="D744" s="59"/>
      <c r="E744" s="98" t="s">
        <v>2510</v>
      </c>
      <c r="F744" s="59">
        <v>6</v>
      </c>
      <c r="G744" s="59">
        <v>5</v>
      </c>
      <c r="H744" s="82" t="s">
        <v>2814</v>
      </c>
      <c r="I744" s="82" t="s">
        <v>2815</v>
      </c>
      <c r="J744" s="84" t="s">
        <v>2816</v>
      </c>
      <c r="K744" s="78" t="s">
        <v>96</v>
      </c>
      <c r="L744" s="78" t="s">
        <v>2817</v>
      </c>
      <c r="M744" s="78" t="s">
        <v>2818</v>
      </c>
      <c r="N744" s="69" t="s">
        <v>2819</v>
      </c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</row>
    <row r="745" spans="1:256" s="8" customFormat="1" ht="29.25" customHeight="1">
      <c r="A745" s="181">
        <v>753</v>
      </c>
      <c r="B745" s="170" t="s">
        <v>577</v>
      </c>
      <c r="C745" s="59" t="s">
        <v>572</v>
      </c>
      <c r="D745" s="59"/>
      <c r="E745" s="98" t="s">
        <v>2510</v>
      </c>
      <c r="F745" s="59">
        <v>1</v>
      </c>
      <c r="G745" s="59">
        <v>1</v>
      </c>
      <c r="H745" s="82" t="s">
        <v>142</v>
      </c>
      <c r="I745" s="82" t="s">
        <v>192</v>
      </c>
      <c r="J745" s="84" t="s">
        <v>193</v>
      </c>
      <c r="K745" s="78" t="s">
        <v>96</v>
      </c>
      <c r="L745" s="67" t="s">
        <v>2211</v>
      </c>
      <c r="M745" s="67" t="s">
        <v>2212</v>
      </c>
      <c r="N745" s="69" t="s">
        <v>2215</v>
      </c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</row>
    <row r="746" spans="1:256" s="8" customFormat="1" ht="29.25" customHeight="1">
      <c r="A746" s="181">
        <v>754</v>
      </c>
      <c r="B746" s="170" t="s">
        <v>577</v>
      </c>
      <c r="C746" s="59" t="s">
        <v>572</v>
      </c>
      <c r="D746" s="59"/>
      <c r="E746" s="98" t="s">
        <v>2510</v>
      </c>
      <c r="F746" s="59">
        <v>5</v>
      </c>
      <c r="G746" s="59">
        <v>6</v>
      </c>
      <c r="H746" s="82" t="s">
        <v>143</v>
      </c>
      <c r="I746" s="82" t="s">
        <v>192</v>
      </c>
      <c r="J746" s="82" t="s">
        <v>194</v>
      </c>
      <c r="K746" s="78" t="s">
        <v>96</v>
      </c>
      <c r="L746" s="67" t="s">
        <v>2213</v>
      </c>
      <c r="M746" s="67" t="s">
        <v>149</v>
      </c>
      <c r="N746" s="69" t="s">
        <v>120</v>
      </c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</row>
    <row r="747" spans="1:256" s="8" customFormat="1" ht="29.25" customHeight="1">
      <c r="A747" s="181">
        <v>755</v>
      </c>
      <c r="B747" s="170" t="s">
        <v>577</v>
      </c>
      <c r="C747" s="59" t="s">
        <v>572</v>
      </c>
      <c r="D747" s="59"/>
      <c r="E747" s="98" t="s">
        <v>2510</v>
      </c>
      <c r="F747" s="59">
        <v>2</v>
      </c>
      <c r="G747" s="59">
        <v>1</v>
      </c>
      <c r="H747" s="82" t="s">
        <v>73</v>
      </c>
      <c r="I747" s="87" t="s">
        <v>74</v>
      </c>
      <c r="J747" s="84" t="s">
        <v>195</v>
      </c>
      <c r="K747" s="78" t="s">
        <v>96</v>
      </c>
      <c r="L747" s="139" t="s">
        <v>2214</v>
      </c>
      <c r="M747" s="78" t="s">
        <v>560</v>
      </c>
      <c r="N747" s="69" t="s">
        <v>2216</v>
      </c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</row>
    <row r="748" spans="1:256" s="8" customFormat="1" ht="29.25" customHeight="1">
      <c r="A748" s="181">
        <v>756</v>
      </c>
      <c r="B748" s="170" t="s">
        <v>577</v>
      </c>
      <c r="C748" s="59" t="s">
        <v>572</v>
      </c>
      <c r="D748" s="59"/>
      <c r="E748" s="98" t="s">
        <v>2510</v>
      </c>
      <c r="F748" s="59">
        <v>1</v>
      </c>
      <c r="G748" s="59">
        <v>1</v>
      </c>
      <c r="H748" s="82" t="s">
        <v>2428</v>
      </c>
      <c r="I748" s="82" t="s">
        <v>543</v>
      </c>
      <c r="J748" s="84" t="s">
        <v>2217</v>
      </c>
      <c r="K748" s="78" t="s">
        <v>33</v>
      </c>
      <c r="L748" s="78" t="s">
        <v>2429</v>
      </c>
      <c r="M748" s="78" t="s">
        <v>2820</v>
      </c>
      <c r="N748" s="69" t="s">
        <v>2218</v>
      </c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</row>
    <row r="749" spans="1:256" s="8" customFormat="1" ht="29.25" customHeight="1">
      <c r="A749" s="181">
        <v>757</v>
      </c>
      <c r="B749" s="170" t="s">
        <v>577</v>
      </c>
      <c r="C749" s="59" t="s">
        <v>572</v>
      </c>
      <c r="D749" s="59"/>
      <c r="E749" s="98" t="s">
        <v>2510</v>
      </c>
      <c r="F749" s="59">
        <v>1</v>
      </c>
      <c r="G749" s="59">
        <v>1</v>
      </c>
      <c r="H749" s="82" t="s">
        <v>75</v>
      </c>
      <c r="I749" s="82" t="s">
        <v>419</v>
      </c>
      <c r="J749" s="84" t="s">
        <v>216</v>
      </c>
      <c r="K749" s="78" t="s">
        <v>96</v>
      </c>
      <c r="L749" s="78" t="s">
        <v>2219</v>
      </c>
      <c r="M749" s="78" t="s">
        <v>100</v>
      </c>
      <c r="N749" s="69" t="s">
        <v>141</v>
      </c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</row>
    <row r="750" spans="1:256" s="8" customFormat="1" ht="29.25" customHeight="1">
      <c r="A750" s="181">
        <v>758</v>
      </c>
      <c r="B750" s="170" t="s">
        <v>577</v>
      </c>
      <c r="C750" s="59" t="s">
        <v>572</v>
      </c>
      <c r="D750" s="59"/>
      <c r="E750" s="98" t="s">
        <v>2510</v>
      </c>
      <c r="F750" s="59">
        <v>2</v>
      </c>
      <c r="G750" s="59">
        <v>2</v>
      </c>
      <c r="H750" s="82" t="s">
        <v>3879</v>
      </c>
      <c r="I750" s="114" t="s">
        <v>197</v>
      </c>
      <c r="J750" s="84" t="s">
        <v>196</v>
      </c>
      <c r="K750" s="78" t="s">
        <v>33</v>
      </c>
      <c r="L750" s="78" t="s">
        <v>113</v>
      </c>
      <c r="M750" s="78" t="s">
        <v>472</v>
      </c>
      <c r="N750" s="69" t="s">
        <v>548</v>
      </c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</row>
    <row r="751" spans="1:256" s="8" customFormat="1" ht="29.25" customHeight="1">
      <c r="A751" s="181">
        <v>759</v>
      </c>
      <c r="B751" s="170" t="s">
        <v>577</v>
      </c>
      <c r="C751" s="59" t="s">
        <v>572</v>
      </c>
      <c r="D751" s="59"/>
      <c r="E751" s="98" t="s">
        <v>2510</v>
      </c>
      <c r="F751" s="59">
        <v>2</v>
      </c>
      <c r="G751" s="59">
        <v>1</v>
      </c>
      <c r="H751" s="82" t="s">
        <v>76</v>
      </c>
      <c r="I751" s="82" t="s">
        <v>423</v>
      </c>
      <c r="J751" s="84" t="s">
        <v>198</v>
      </c>
      <c r="K751" s="78" t="s">
        <v>96</v>
      </c>
      <c r="L751" s="78" t="s">
        <v>159</v>
      </c>
      <c r="M751" s="78" t="s">
        <v>101</v>
      </c>
      <c r="N751" s="69" t="s">
        <v>2430</v>
      </c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</row>
    <row r="752" spans="1:256" s="8" customFormat="1" ht="29.25" customHeight="1">
      <c r="A752" s="181">
        <v>760</v>
      </c>
      <c r="B752" s="170" t="s">
        <v>577</v>
      </c>
      <c r="C752" s="59" t="s">
        <v>572</v>
      </c>
      <c r="D752" s="59"/>
      <c r="E752" s="98" t="s">
        <v>2510</v>
      </c>
      <c r="F752" s="59">
        <v>2</v>
      </c>
      <c r="G752" s="59">
        <v>0</v>
      </c>
      <c r="H752" s="82" t="s">
        <v>95</v>
      </c>
      <c r="I752" s="82" t="s">
        <v>2431</v>
      </c>
      <c r="J752" s="84" t="s">
        <v>163</v>
      </c>
      <c r="K752" s="78" t="s">
        <v>33</v>
      </c>
      <c r="L752" s="78" t="s">
        <v>503</v>
      </c>
      <c r="M752" s="78" t="s">
        <v>502</v>
      </c>
      <c r="N752" s="69" t="s">
        <v>487</v>
      </c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</row>
    <row r="753" spans="1:256" s="8" customFormat="1" ht="29.25" customHeight="1">
      <c r="A753" s="181">
        <v>761</v>
      </c>
      <c r="B753" s="170" t="s">
        <v>577</v>
      </c>
      <c r="C753" s="59" t="s">
        <v>572</v>
      </c>
      <c r="D753" s="59"/>
      <c r="E753" s="98" t="s">
        <v>2510</v>
      </c>
      <c r="F753" s="59">
        <v>1</v>
      </c>
      <c r="G753" s="59">
        <v>0</v>
      </c>
      <c r="H753" s="82" t="s">
        <v>78</v>
      </c>
      <c r="I753" s="82" t="s">
        <v>79</v>
      </c>
      <c r="J753" s="84" t="s">
        <v>199</v>
      </c>
      <c r="K753" s="78" t="s">
        <v>96</v>
      </c>
      <c r="L753" s="70" t="s">
        <v>102</v>
      </c>
      <c r="M753" s="78" t="s">
        <v>103</v>
      </c>
      <c r="N753" s="69" t="s">
        <v>114</v>
      </c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</row>
    <row r="754" spans="1:256" s="8" customFormat="1" ht="29.25" customHeight="1">
      <c r="A754" s="181">
        <v>762</v>
      </c>
      <c r="B754" s="170" t="s">
        <v>577</v>
      </c>
      <c r="C754" s="59" t="s">
        <v>572</v>
      </c>
      <c r="D754" s="59"/>
      <c r="E754" s="98" t="s">
        <v>2510</v>
      </c>
      <c r="F754" s="59">
        <v>1</v>
      </c>
      <c r="G754" s="59">
        <v>1</v>
      </c>
      <c r="H754" s="82" t="s">
        <v>80</v>
      </c>
      <c r="I754" s="82" t="s">
        <v>424</v>
      </c>
      <c r="J754" s="84" t="s">
        <v>200</v>
      </c>
      <c r="K754" s="78" t="s">
        <v>96</v>
      </c>
      <c r="L754" s="78" t="s">
        <v>151</v>
      </c>
      <c r="M754" s="78" t="s">
        <v>104</v>
      </c>
      <c r="N754" s="69" t="s">
        <v>245</v>
      </c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</row>
    <row r="755" spans="1:256" s="8" customFormat="1" ht="29.25" customHeight="1">
      <c r="A755" s="181">
        <v>763</v>
      </c>
      <c r="B755" s="170" t="s">
        <v>577</v>
      </c>
      <c r="C755" s="59" t="s">
        <v>572</v>
      </c>
      <c r="D755" s="59"/>
      <c r="E755" s="98" t="s">
        <v>2510</v>
      </c>
      <c r="F755" s="59">
        <v>1</v>
      </c>
      <c r="G755" s="59">
        <v>0</v>
      </c>
      <c r="H755" s="82" t="s">
        <v>2432</v>
      </c>
      <c r="I755" s="82" t="s">
        <v>452</v>
      </c>
      <c r="J755" s="84" t="s">
        <v>2433</v>
      </c>
      <c r="K755" s="78" t="s">
        <v>33</v>
      </c>
      <c r="L755" s="78" t="s">
        <v>2220</v>
      </c>
      <c r="M755" s="78" t="s">
        <v>2821</v>
      </c>
      <c r="N755" s="69" t="s">
        <v>2434</v>
      </c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</row>
    <row r="756" spans="1:256" s="8" customFormat="1" ht="29.25" customHeight="1">
      <c r="A756" s="181">
        <v>764</v>
      </c>
      <c r="B756" s="170" t="s">
        <v>577</v>
      </c>
      <c r="C756" s="59" t="s">
        <v>572</v>
      </c>
      <c r="D756" s="59"/>
      <c r="E756" s="98" t="s">
        <v>2510</v>
      </c>
      <c r="F756" s="59">
        <v>1</v>
      </c>
      <c r="G756" s="59">
        <v>0</v>
      </c>
      <c r="H756" s="82" t="s">
        <v>4063</v>
      </c>
      <c r="I756" s="82" t="s">
        <v>4064</v>
      </c>
      <c r="J756" s="84" t="s">
        <v>4065</v>
      </c>
      <c r="K756" s="78" t="s">
        <v>33</v>
      </c>
      <c r="L756" s="78"/>
      <c r="M756" s="78" t="s">
        <v>486</v>
      </c>
      <c r="N756" s="182" t="s">
        <v>487</v>
      </c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</row>
    <row r="757" spans="1:256" s="8" customFormat="1" ht="29.25" customHeight="1">
      <c r="A757" s="181">
        <v>765</v>
      </c>
      <c r="B757" s="170" t="s">
        <v>577</v>
      </c>
      <c r="C757" s="59" t="s">
        <v>572</v>
      </c>
      <c r="D757" s="59"/>
      <c r="E757" s="98" t="s">
        <v>2510</v>
      </c>
      <c r="F757" s="59">
        <v>1</v>
      </c>
      <c r="G757" s="59">
        <v>1</v>
      </c>
      <c r="H757" s="82" t="s">
        <v>81</v>
      </c>
      <c r="I757" s="82" t="s">
        <v>2512</v>
      </c>
      <c r="J757" s="84" t="s">
        <v>202</v>
      </c>
      <c r="K757" s="78" t="s">
        <v>96</v>
      </c>
      <c r="L757" s="78" t="s">
        <v>105</v>
      </c>
      <c r="M757" s="78" t="s">
        <v>2435</v>
      </c>
      <c r="N757" s="69" t="s">
        <v>2436</v>
      </c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</row>
    <row r="758" spans="1:256" s="8" customFormat="1" ht="29.25" customHeight="1">
      <c r="A758" s="181">
        <v>766</v>
      </c>
      <c r="B758" s="170" t="s">
        <v>577</v>
      </c>
      <c r="C758" s="59" t="s">
        <v>572</v>
      </c>
      <c r="D758" s="59"/>
      <c r="E758" s="98" t="s">
        <v>2510</v>
      </c>
      <c r="F758" s="59">
        <v>1</v>
      </c>
      <c r="G758" s="59">
        <v>1</v>
      </c>
      <c r="H758" s="82" t="s">
        <v>82</v>
      </c>
      <c r="I758" s="82" t="s">
        <v>2512</v>
      </c>
      <c r="J758" s="84" t="s">
        <v>201</v>
      </c>
      <c r="K758" s="78" t="s">
        <v>96</v>
      </c>
      <c r="L758" s="78" t="s">
        <v>106</v>
      </c>
      <c r="M758" s="78" t="s">
        <v>2435</v>
      </c>
      <c r="N758" s="69" t="s">
        <v>2436</v>
      </c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</row>
    <row r="759" spans="1:256" s="8" customFormat="1" ht="29.25" customHeight="1">
      <c r="A759" s="181">
        <v>767</v>
      </c>
      <c r="B759" s="170" t="s">
        <v>577</v>
      </c>
      <c r="C759" s="59" t="s">
        <v>572</v>
      </c>
      <c r="D759" s="59"/>
      <c r="E759" s="98" t="s">
        <v>2510</v>
      </c>
      <c r="F759" s="59">
        <v>4</v>
      </c>
      <c r="G759" s="59">
        <v>2</v>
      </c>
      <c r="H759" s="82" t="s">
        <v>83</v>
      </c>
      <c r="I759" s="58" t="s">
        <v>84</v>
      </c>
      <c r="J759" s="84" t="s">
        <v>204</v>
      </c>
      <c r="K759" s="78" t="s">
        <v>96</v>
      </c>
      <c r="L759" s="78" t="s">
        <v>212</v>
      </c>
      <c r="M759" s="78" t="s">
        <v>107</v>
      </c>
      <c r="N759" s="69" t="s">
        <v>380</v>
      </c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</row>
    <row r="760" spans="1:256" s="8" customFormat="1" ht="29.25" customHeight="1">
      <c r="A760" s="181">
        <v>768</v>
      </c>
      <c r="B760" s="170" t="s">
        <v>577</v>
      </c>
      <c r="C760" s="59" t="s">
        <v>572</v>
      </c>
      <c r="D760" s="59"/>
      <c r="E760" s="98" t="s">
        <v>2510</v>
      </c>
      <c r="F760" s="59">
        <v>1</v>
      </c>
      <c r="G760" s="59">
        <v>1</v>
      </c>
      <c r="H760" s="82" t="s">
        <v>77</v>
      </c>
      <c r="I760" s="82" t="s">
        <v>2223</v>
      </c>
      <c r="J760" s="84" t="s">
        <v>206</v>
      </c>
      <c r="K760" s="78" t="s">
        <v>96</v>
      </c>
      <c r="L760" s="78" t="s">
        <v>148</v>
      </c>
      <c r="M760" s="78" t="s">
        <v>60</v>
      </c>
      <c r="N760" s="69" t="s">
        <v>2221</v>
      </c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</row>
    <row r="761" spans="1:256" s="8" customFormat="1" ht="29.25" customHeight="1">
      <c r="A761" s="181">
        <v>769</v>
      </c>
      <c r="B761" s="170" t="s">
        <v>577</v>
      </c>
      <c r="C761" s="59" t="s">
        <v>572</v>
      </c>
      <c r="D761" s="59"/>
      <c r="E761" s="98" t="s">
        <v>2510</v>
      </c>
      <c r="F761" s="59">
        <v>1</v>
      </c>
      <c r="G761" s="59">
        <v>2</v>
      </c>
      <c r="H761" s="82" t="s">
        <v>85</v>
      </c>
      <c r="I761" s="82" t="s">
        <v>2822</v>
      </c>
      <c r="J761" s="84" t="s">
        <v>205</v>
      </c>
      <c r="K761" s="78" t="s">
        <v>96</v>
      </c>
      <c r="L761" s="78" t="s">
        <v>108</v>
      </c>
      <c r="M761" s="78" t="s">
        <v>60</v>
      </c>
      <c r="N761" s="69" t="s">
        <v>2221</v>
      </c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</row>
    <row r="762" spans="1:256" s="8" customFormat="1" ht="29.25" customHeight="1">
      <c r="A762" s="181">
        <v>770</v>
      </c>
      <c r="B762" s="170" t="s">
        <v>577</v>
      </c>
      <c r="C762" s="59" t="s">
        <v>572</v>
      </c>
      <c r="D762" s="59"/>
      <c r="E762" s="98" t="s">
        <v>2510</v>
      </c>
      <c r="F762" s="59">
        <v>4</v>
      </c>
      <c r="G762" s="59">
        <v>3</v>
      </c>
      <c r="H762" s="82" t="s">
        <v>2437</v>
      </c>
      <c r="I762" s="82" t="s">
        <v>2438</v>
      </c>
      <c r="J762" s="84" t="s">
        <v>207</v>
      </c>
      <c r="K762" s="78" t="s">
        <v>96</v>
      </c>
      <c r="L762" s="78" t="s">
        <v>109</v>
      </c>
      <c r="M762" s="78" t="s">
        <v>110</v>
      </c>
      <c r="N762" s="69" t="s">
        <v>2222</v>
      </c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</row>
    <row r="763" spans="1:256" s="8" customFormat="1" ht="29.25" customHeight="1">
      <c r="A763" s="181">
        <v>771</v>
      </c>
      <c r="B763" s="170" t="s">
        <v>577</v>
      </c>
      <c r="C763" s="59" t="s">
        <v>572</v>
      </c>
      <c r="D763" s="59"/>
      <c r="E763" s="98" t="s">
        <v>2510</v>
      </c>
      <c r="F763" s="59">
        <v>2</v>
      </c>
      <c r="G763" s="59">
        <v>2</v>
      </c>
      <c r="H763" s="82" t="s">
        <v>86</v>
      </c>
      <c r="I763" s="82" t="s">
        <v>208</v>
      </c>
      <c r="J763" s="84" t="s">
        <v>209</v>
      </c>
      <c r="K763" s="78" t="s">
        <v>96</v>
      </c>
      <c r="L763" s="78" t="s">
        <v>152</v>
      </c>
      <c r="M763" s="78" t="s">
        <v>111</v>
      </c>
      <c r="N763" s="69" t="s">
        <v>115</v>
      </c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</row>
    <row r="764" spans="1:256" s="8" customFormat="1" ht="29.25" customHeight="1">
      <c r="A764" s="181">
        <v>772</v>
      </c>
      <c r="B764" s="170" t="s">
        <v>577</v>
      </c>
      <c r="C764" s="59" t="s">
        <v>572</v>
      </c>
      <c r="D764" s="59"/>
      <c r="E764" s="98" t="s">
        <v>2510</v>
      </c>
      <c r="F764" s="59">
        <v>9</v>
      </c>
      <c r="G764" s="59">
        <v>4</v>
      </c>
      <c r="H764" s="82" t="s">
        <v>87</v>
      </c>
      <c r="I764" s="82" t="s">
        <v>88</v>
      </c>
      <c r="J764" s="84" t="s">
        <v>235</v>
      </c>
      <c r="K764" s="78" t="s">
        <v>96</v>
      </c>
      <c r="L764" s="78" t="s">
        <v>160</v>
      </c>
      <c r="M764" s="78" t="s">
        <v>242</v>
      </c>
      <c r="N764" s="69" t="s">
        <v>521</v>
      </c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</row>
    <row r="765" spans="1:256" s="8" customFormat="1" ht="29.25" customHeight="1">
      <c r="A765" s="181">
        <v>773</v>
      </c>
      <c r="B765" s="170" t="s">
        <v>577</v>
      </c>
      <c r="C765" s="59" t="s">
        <v>572</v>
      </c>
      <c r="D765" s="59"/>
      <c r="E765" s="98" t="s">
        <v>2510</v>
      </c>
      <c r="F765" s="65">
        <v>1</v>
      </c>
      <c r="G765" s="65">
        <v>1</v>
      </c>
      <c r="H765" s="58" t="s">
        <v>2439</v>
      </c>
      <c r="I765" s="58" t="s">
        <v>2823</v>
      </c>
      <c r="J765" s="58" t="s">
        <v>2440</v>
      </c>
      <c r="K765" s="67" t="s">
        <v>96</v>
      </c>
      <c r="L765" s="59" t="s">
        <v>2441</v>
      </c>
      <c r="M765" s="59" t="s">
        <v>2442</v>
      </c>
      <c r="N765" s="69" t="s">
        <v>2443</v>
      </c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</row>
    <row r="766" spans="1:256" s="8" customFormat="1" ht="29.25" customHeight="1">
      <c r="A766" s="181">
        <v>774</v>
      </c>
      <c r="B766" s="170" t="s">
        <v>577</v>
      </c>
      <c r="C766" s="59" t="s">
        <v>572</v>
      </c>
      <c r="D766" s="59"/>
      <c r="E766" s="98" t="s">
        <v>2510</v>
      </c>
      <c r="F766" s="59">
        <v>1</v>
      </c>
      <c r="G766" s="59">
        <v>1</v>
      </c>
      <c r="H766" s="82" t="s">
        <v>89</v>
      </c>
      <c r="I766" s="82" t="s">
        <v>425</v>
      </c>
      <c r="J766" s="84" t="s">
        <v>210</v>
      </c>
      <c r="K766" s="78" t="s">
        <v>96</v>
      </c>
      <c r="L766" s="78" t="s">
        <v>504</v>
      </c>
      <c r="M766" s="59" t="s">
        <v>2444</v>
      </c>
      <c r="N766" s="69" t="s">
        <v>155</v>
      </c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</row>
    <row r="767" spans="1:256" s="8" customFormat="1" ht="29.25" customHeight="1">
      <c r="A767" s="181">
        <v>775</v>
      </c>
      <c r="B767" s="170" t="s">
        <v>577</v>
      </c>
      <c r="C767" s="59" t="s">
        <v>572</v>
      </c>
      <c r="D767" s="59"/>
      <c r="E767" s="98" t="s">
        <v>2510</v>
      </c>
      <c r="F767" s="59">
        <v>1</v>
      </c>
      <c r="G767" s="59">
        <v>1</v>
      </c>
      <c r="H767" s="82" t="s">
        <v>90</v>
      </c>
      <c r="I767" s="82" t="s">
        <v>426</v>
      </c>
      <c r="J767" s="84" t="s">
        <v>211</v>
      </c>
      <c r="K767" s="78" t="s">
        <v>96</v>
      </c>
      <c r="L767" s="78" t="s">
        <v>213</v>
      </c>
      <c r="M767" s="78" t="s">
        <v>150</v>
      </c>
      <c r="N767" s="69" t="s">
        <v>116</v>
      </c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</row>
    <row r="768" spans="1:256" s="8" customFormat="1" ht="29.25" customHeight="1">
      <c r="A768" s="181">
        <v>776</v>
      </c>
      <c r="B768" s="170" t="s">
        <v>577</v>
      </c>
      <c r="C768" s="59" t="s">
        <v>572</v>
      </c>
      <c r="D768" s="59"/>
      <c r="E768" s="98" t="s">
        <v>2510</v>
      </c>
      <c r="F768" s="59">
        <v>6</v>
      </c>
      <c r="G768" s="59">
        <v>3</v>
      </c>
      <c r="H768" s="82" t="s">
        <v>529</v>
      </c>
      <c r="I768" s="82" t="s">
        <v>531</v>
      </c>
      <c r="J768" s="84" t="s">
        <v>2445</v>
      </c>
      <c r="K768" s="78" t="s">
        <v>96</v>
      </c>
      <c r="L768" s="78" t="s">
        <v>2446</v>
      </c>
      <c r="M768" s="78" t="s">
        <v>532</v>
      </c>
      <c r="N768" s="69" t="s">
        <v>534</v>
      </c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</row>
    <row r="769" spans="1:256" s="8" customFormat="1" ht="29.25" customHeight="1">
      <c r="A769" s="181">
        <v>777</v>
      </c>
      <c r="B769" s="170" t="s">
        <v>577</v>
      </c>
      <c r="C769" s="59" t="s">
        <v>572</v>
      </c>
      <c r="D769" s="59"/>
      <c r="E769" s="98" t="s">
        <v>2510</v>
      </c>
      <c r="F769" s="59">
        <v>2</v>
      </c>
      <c r="G769" s="59">
        <v>2</v>
      </c>
      <c r="H769" s="82" t="s">
        <v>530</v>
      </c>
      <c r="I769" s="83" t="s">
        <v>531</v>
      </c>
      <c r="J769" s="84" t="s">
        <v>2447</v>
      </c>
      <c r="K769" s="78" t="s">
        <v>96</v>
      </c>
      <c r="L769" s="78" t="s">
        <v>533</v>
      </c>
      <c r="M769" s="78" t="s">
        <v>532</v>
      </c>
      <c r="N769" s="69" t="s">
        <v>534</v>
      </c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</row>
    <row r="770" spans="1:256" s="8" customFormat="1" ht="29.25" customHeight="1">
      <c r="A770" s="181">
        <v>778</v>
      </c>
      <c r="B770" s="170" t="s">
        <v>577</v>
      </c>
      <c r="C770" s="59" t="s">
        <v>572</v>
      </c>
      <c r="D770" s="53"/>
      <c r="E770" s="98" t="s">
        <v>2510</v>
      </c>
      <c r="F770" s="99">
        <v>1</v>
      </c>
      <c r="G770" s="99">
        <v>1</v>
      </c>
      <c r="H770" s="82" t="s">
        <v>564</v>
      </c>
      <c r="I770" s="114" t="s">
        <v>2824</v>
      </c>
      <c r="J770" s="82" t="s">
        <v>2448</v>
      </c>
      <c r="K770" s="78" t="s">
        <v>96</v>
      </c>
      <c r="L770" s="78" t="s">
        <v>2449</v>
      </c>
      <c r="M770" s="78" t="s">
        <v>2224</v>
      </c>
      <c r="N770" s="69" t="s">
        <v>1211</v>
      </c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</row>
    <row r="771" spans="1:256" s="8" customFormat="1" ht="29.25" customHeight="1">
      <c r="A771" s="181">
        <v>779</v>
      </c>
      <c r="B771" s="170" t="s">
        <v>577</v>
      </c>
      <c r="C771" s="59" t="s">
        <v>572</v>
      </c>
      <c r="D771" s="53"/>
      <c r="E771" s="98" t="s">
        <v>2510</v>
      </c>
      <c r="F771" s="99">
        <v>15</v>
      </c>
      <c r="G771" s="99">
        <v>15</v>
      </c>
      <c r="H771" s="58" t="s">
        <v>2825</v>
      </c>
      <c r="I771" s="58" t="s">
        <v>600</v>
      </c>
      <c r="J771" s="82" t="s">
        <v>2826</v>
      </c>
      <c r="K771" s="78" t="s">
        <v>96</v>
      </c>
      <c r="L771" s="78" t="s">
        <v>2827</v>
      </c>
      <c r="M771" s="78" t="s">
        <v>2828</v>
      </c>
      <c r="N771" s="69" t="s">
        <v>542</v>
      </c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</row>
    <row r="772" spans="1:256" s="8" customFormat="1" ht="29.25" customHeight="1">
      <c r="A772" s="181">
        <v>780</v>
      </c>
      <c r="B772" s="170" t="s">
        <v>577</v>
      </c>
      <c r="C772" s="59" t="s">
        <v>572</v>
      </c>
      <c r="D772" s="53"/>
      <c r="E772" s="98" t="s">
        <v>2510</v>
      </c>
      <c r="F772" s="99">
        <v>1</v>
      </c>
      <c r="G772" s="99">
        <v>1</v>
      </c>
      <c r="H772" s="58" t="s">
        <v>3829</v>
      </c>
      <c r="I772" s="58" t="s">
        <v>2512</v>
      </c>
      <c r="J772" s="82" t="s">
        <v>3830</v>
      </c>
      <c r="K772" s="78" t="s">
        <v>96</v>
      </c>
      <c r="L772" s="78" t="s">
        <v>3831</v>
      </c>
      <c r="M772" s="78" t="s">
        <v>3832</v>
      </c>
      <c r="N772" s="69" t="s">
        <v>3833</v>
      </c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</row>
    <row r="773" spans="1:256" s="8" customFormat="1" ht="29.25" customHeight="1">
      <c r="A773" s="181">
        <v>781</v>
      </c>
      <c r="B773" s="122" t="s">
        <v>578</v>
      </c>
      <c r="C773" s="85" t="s">
        <v>1747</v>
      </c>
      <c r="D773" s="53"/>
      <c r="E773" s="98" t="s">
        <v>2510</v>
      </c>
      <c r="F773" s="99">
        <v>4</v>
      </c>
      <c r="G773" s="99">
        <v>4</v>
      </c>
      <c r="H773" s="111" t="s">
        <v>1087</v>
      </c>
      <c r="I773" s="111" t="s">
        <v>1231</v>
      </c>
      <c r="J773" s="111" t="s">
        <v>1088</v>
      </c>
      <c r="K773" s="102" t="s">
        <v>1089</v>
      </c>
      <c r="L773" s="70" t="s">
        <v>2300</v>
      </c>
      <c r="M773" s="70" t="s">
        <v>1090</v>
      </c>
      <c r="N773" s="69" t="s">
        <v>2100</v>
      </c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</row>
    <row r="774" spans="1:256" s="8" customFormat="1" ht="29.25" customHeight="1">
      <c r="A774" s="181">
        <v>782</v>
      </c>
      <c r="B774" s="122" t="s">
        <v>578</v>
      </c>
      <c r="C774" s="85" t="s">
        <v>1747</v>
      </c>
      <c r="D774" s="53"/>
      <c r="E774" s="98" t="s">
        <v>2510</v>
      </c>
      <c r="F774" s="99">
        <v>10</v>
      </c>
      <c r="G774" s="99">
        <v>7</v>
      </c>
      <c r="H774" s="111" t="s">
        <v>1091</v>
      </c>
      <c r="I774" s="83" t="s">
        <v>416</v>
      </c>
      <c r="J774" s="111" t="s">
        <v>1092</v>
      </c>
      <c r="K774" s="102" t="s">
        <v>1089</v>
      </c>
      <c r="L774" s="70" t="s">
        <v>1093</v>
      </c>
      <c r="M774" s="70" t="s">
        <v>589</v>
      </c>
      <c r="N774" s="69" t="s">
        <v>590</v>
      </c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</row>
    <row r="775" spans="1:256" s="8" customFormat="1" ht="29.25" customHeight="1">
      <c r="A775" s="181">
        <v>783</v>
      </c>
      <c r="B775" s="122" t="s">
        <v>578</v>
      </c>
      <c r="C775" s="85" t="s">
        <v>1747</v>
      </c>
      <c r="D775" s="53"/>
      <c r="E775" s="98" t="s">
        <v>2510</v>
      </c>
      <c r="F775" s="99">
        <v>1</v>
      </c>
      <c r="G775" s="99">
        <v>1</v>
      </c>
      <c r="H775" s="111" t="s">
        <v>1094</v>
      </c>
      <c r="I775" s="84" t="s">
        <v>1482</v>
      </c>
      <c r="J775" s="111" t="s">
        <v>1095</v>
      </c>
      <c r="K775" s="102" t="s">
        <v>1089</v>
      </c>
      <c r="L775" s="70" t="s">
        <v>1096</v>
      </c>
      <c r="M775" s="70" t="s">
        <v>1097</v>
      </c>
      <c r="N775" s="69" t="s">
        <v>1098</v>
      </c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</row>
    <row r="776" spans="1:256" s="8" customFormat="1" ht="29.25" customHeight="1">
      <c r="A776" s="181">
        <v>784</v>
      </c>
      <c r="B776" s="122" t="s">
        <v>578</v>
      </c>
      <c r="C776" s="85" t="s">
        <v>1747</v>
      </c>
      <c r="D776" s="53"/>
      <c r="E776" s="98" t="s">
        <v>2510</v>
      </c>
      <c r="F776" s="99">
        <v>1</v>
      </c>
      <c r="G776" s="99">
        <v>1</v>
      </c>
      <c r="H776" s="111" t="s">
        <v>1099</v>
      </c>
      <c r="I776" s="82" t="s">
        <v>2279</v>
      </c>
      <c r="J776" s="111" t="s">
        <v>1100</v>
      </c>
      <c r="K776" s="102" t="s">
        <v>1101</v>
      </c>
      <c r="L776" s="97" t="s">
        <v>1102</v>
      </c>
      <c r="M776" s="70" t="s">
        <v>950</v>
      </c>
      <c r="N776" s="69" t="s">
        <v>951</v>
      </c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</row>
    <row r="777" spans="1:256" s="8" customFormat="1" ht="29.25" customHeight="1">
      <c r="A777" s="181">
        <v>785</v>
      </c>
      <c r="B777" s="122" t="s">
        <v>578</v>
      </c>
      <c r="C777" s="85" t="s">
        <v>1747</v>
      </c>
      <c r="D777" s="53"/>
      <c r="E777" s="98" t="s">
        <v>2510</v>
      </c>
      <c r="F777" s="147">
        <v>2</v>
      </c>
      <c r="G777" s="147">
        <v>2</v>
      </c>
      <c r="H777" s="82" t="s">
        <v>2178</v>
      </c>
      <c r="I777" s="82" t="s">
        <v>2179</v>
      </c>
      <c r="J777" s="72" t="s">
        <v>2180</v>
      </c>
      <c r="K777" s="78" t="s">
        <v>397</v>
      </c>
      <c r="L777" s="70" t="s">
        <v>2193</v>
      </c>
      <c r="M777" s="78" t="s">
        <v>2181</v>
      </c>
      <c r="N777" s="69" t="s">
        <v>2182</v>
      </c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</row>
    <row r="778" spans="1:256" s="8" customFormat="1" ht="29.25" customHeight="1">
      <c r="A778" s="181">
        <v>786</v>
      </c>
      <c r="B778" s="122" t="s">
        <v>578</v>
      </c>
      <c r="C778" s="85" t="s">
        <v>1747</v>
      </c>
      <c r="D778" s="53"/>
      <c r="E778" s="98" t="s">
        <v>2510</v>
      </c>
      <c r="F778" s="99">
        <v>3</v>
      </c>
      <c r="G778" s="99">
        <v>3</v>
      </c>
      <c r="H778" s="111" t="s">
        <v>1103</v>
      </c>
      <c r="I778" s="111" t="s">
        <v>1104</v>
      </c>
      <c r="J778" s="111" t="s">
        <v>1105</v>
      </c>
      <c r="K778" s="102" t="s">
        <v>1089</v>
      </c>
      <c r="L778" s="70" t="s">
        <v>1106</v>
      </c>
      <c r="M778" s="70" t="s">
        <v>2301</v>
      </c>
      <c r="N778" s="69" t="s">
        <v>2302</v>
      </c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</row>
    <row r="779" spans="1:256" s="8" customFormat="1" ht="29.25" customHeight="1">
      <c r="A779" s="181">
        <v>787</v>
      </c>
      <c r="B779" s="122" t="s">
        <v>578</v>
      </c>
      <c r="C779" s="85" t="s">
        <v>1747</v>
      </c>
      <c r="D779" s="53"/>
      <c r="E779" s="98" t="s">
        <v>2510</v>
      </c>
      <c r="F779" s="99">
        <v>11</v>
      </c>
      <c r="G779" s="99">
        <v>10</v>
      </c>
      <c r="H779" s="111" t="s">
        <v>1107</v>
      </c>
      <c r="I779" s="111" t="s">
        <v>1108</v>
      </c>
      <c r="J779" s="111" t="s">
        <v>1109</v>
      </c>
      <c r="K779" s="102" t="s">
        <v>1089</v>
      </c>
      <c r="L779" s="70" t="s">
        <v>2303</v>
      </c>
      <c r="M779" s="70" t="s">
        <v>2577</v>
      </c>
      <c r="N779" s="69" t="s">
        <v>1110</v>
      </c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</row>
    <row r="780" spans="1:256" s="8" customFormat="1" ht="29.25" customHeight="1">
      <c r="A780" s="181">
        <v>788</v>
      </c>
      <c r="B780" s="122" t="s">
        <v>578</v>
      </c>
      <c r="C780" s="85" t="s">
        <v>1747</v>
      </c>
      <c r="D780" s="53"/>
      <c r="E780" s="98" t="s">
        <v>2510</v>
      </c>
      <c r="F780" s="99">
        <v>2</v>
      </c>
      <c r="G780" s="99">
        <v>2</v>
      </c>
      <c r="H780" s="111" t="s">
        <v>1111</v>
      </c>
      <c r="I780" s="111" t="s">
        <v>1112</v>
      </c>
      <c r="J780" s="111" t="s">
        <v>1113</v>
      </c>
      <c r="K780" s="102" t="s">
        <v>1089</v>
      </c>
      <c r="L780" s="70" t="s">
        <v>1114</v>
      </c>
      <c r="M780" s="70" t="s">
        <v>1115</v>
      </c>
      <c r="N780" s="69" t="s">
        <v>1116</v>
      </c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</row>
    <row r="781" spans="1:256" s="8" customFormat="1" ht="29.25" customHeight="1">
      <c r="A781" s="181">
        <v>789</v>
      </c>
      <c r="B781" s="122" t="s">
        <v>578</v>
      </c>
      <c r="C781" s="85" t="s">
        <v>1747</v>
      </c>
      <c r="D781" s="53"/>
      <c r="E781" s="98" t="s">
        <v>2510</v>
      </c>
      <c r="F781" s="99">
        <v>1</v>
      </c>
      <c r="G781" s="99">
        <v>1</v>
      </c>
      <c r="H781" s="111" t="s">
        <v>1117</v>
      </c>
      <c r="I781" s="91" t="s">
        <v>30</v>
      </c>
      <c r="J781" s="111" t="s">
        <v>1118</v>
      </c>
      <c r="K781" s="102" t="s">
        <v>1089</v>
      </c>
      <c r="L781" s="70" t="s">
        <v>1119</v>
      </c>
      <c r="M781" s="70" t="s">
        <v>1120</v>
      </c>
      <c r="N781" s="69" t="s">
        <v>1121</v>
      </c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</row>
    <row r="782" spans="1:256" s="8" customFormat="1" ht="29.25" customHeight="1">
      <c r="A782" s="181">
        <v>790</v>
      </c>
      <c r="B782" s="122" t="s">
        <v>578</v>
      </c>
      <c r="C782" s="85" t="s">
        <v>1747</v>
      </c>
      <c r="D782" s="53"/>
      <c r="E782" s="98" t="s">
        <v>2510</v>
      </c>
      <c r="F782" s="99">
        <v>1</v>
      </c>
      <c r="G782" s="99">
        <v>1</v>
      </c>
      <c r="H782" s="111" t="s">
        <v>1127</v>
      </c>
      <c r="I782" s="82" t="s">
        <v>423</v>
      </c>
      <c r="J782" s="111" t="s">
        <v>1128</v>
      </c>
      <c r="K782" s="102" t="s">
        <v>397</v>
      </c>
      <c r="L782" s="70" t="s">
        <v>1129</v>
      </c>
      <c r="M782" s="70" t="s">
        <v>2575</v>
      </c>
      <c r="N782" s="69" t="s">
        <v>1130</v>
      </c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</row>
    <row r="783" spans="1:256" s="8" customFormat="1" ht="29.25" customHeight="1">
      <c r="A783" s="181">
        <v>791</v>
      </c>
      <c r="B783" s="122" t="s">
        <v>578</v>
      </c>
      <c r="C783" s="85" t="s">
        <v>1747</v>
      </c>
      <c r="D783" s="53"/>
      <c r="E783" s="98" t="s">
        <v>2510</v>
      </c>
      <c r="F783" s="99">
        <v>1</v>
      </c>
      <c r="G783" s="99">
        <v>1</v>
      </c>
      <c r="H783" s="111" t="s">
        <v>1132</v>
      </c>
      <c r="I783" s="111" t="s">
        <v>856</v>
      </c>
      <c r="J783" s="111" t="s">
        <v>1133</v>
      </c>
      <c r="K783" s="102" t="s">
        <v>1101</v>
      </c>
      <c r="L783" s="70" t="s">
        <v>1134</v>
      </c>
      <c r="M783" s="70" t="s">
        <v>2574</v>
      </c>
      <c r="N783" s="69" t="s">
        <v>1135</v>
      </c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</row>
    <row r="784" spans="1:256" s="8" customFormat="1" ht="29.25" customHeight="1">
      <c r="A784" s="181">
        <v>792</v>
      </c>
      <c r="B784" s="122" t="s">
        <v>578</v>
      </c>
      <c r="C784" s="85" t="s">
        <v>1747</v>
      </c>
      <c r="D784" s="53"/>
      <c r="E784" s="98" t="s">
        <v>2510</v>
      </c>
      <c r="F784" s="99">
        <v>1</v>
      </c>
      <c r="G784" s="99">
        <v>1</v>
      </c>
      <c r="H784" s="111" t="s">
        <v>1141</v>
      </c>
      <c r="I784" s="55" t="s">
        <v>648</v>
      </c>
      <c r="J784" s="111" t="s">
        <v>1142</v>
      </c>
      <c r="K784" s="102" t="s">
        <v>397</v>
      </c>
      <c r="L784" s="70" t="s">
        <v>1143</v>
      </c>
      <c r="M784" s="70" t="s">
        <v>1144</v>
      </c>
      <c r="N784" s="69" t="s">
        <v>1145</v>
      </c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</row>
    <row r="785" spans="1:256" s="8" customFormat="1" ht="29.25" customHeight="1">
      <c r="A785" s="181">
        <v>793</v>
      </c>
      <c r="B785" s="122" t="s">
        <v>578</v>
      </c>
      <c r="C785" s="85" t="s">
        <v>1747</v>
      </c>
      <c r="D785" s="53"/>
      <c r="E785" s="98" t="s">
        <v>2510</v>
      </c>
      <c r="F785" s="99">
        <v>6</v>
      </c>
      <c r="G785" s="99">
        <v>7</v>
      </c>
      <c r="H785" s="111" t="s">
        <v>1146</v>
      </c>
      <c r="I785" s="111" t="s">
        <v>1147</v>
      </c>
      <c r="J785" s="111" t="s">
        <v>2304</v>
      </c>
      <c r="K785" s="102" t="s">
        <v>1089</v>
      </c>
      <c r="L785" s="70" t="s">
        <v>1148</v>
      </c>
      <c r="M785" s="70" t="s">
        <v>2552</v>
      </c>
      <c r="N785" s="69" t="s">
        <v>2305</v>
      </c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</row>
    <row r="786" spans="1:256" s="8" customFormat="1" ht="29.25" customHeight="1">
      <c r="A786" s="181">
        <v>794</v>
      </c>
      <c r="B786" s="122" t="s">
        <v>578</v>
      </c>
      <c r="C786" s="85" t="s">
        <v>1747</v>
      </c>
      <c r="D786" s="53"/>
      <c r="E786" s="98" t="s">
        <v>2510</v>
      </c>
      <c r="F786" s="99">
        <v>1</v>
      </c>
      <c r="G786" s="99">
        <v>1</v>
      </c>
      <c r="H786" s="111" t="s">
        <v>1136</v>
      </c>
      <c r="I786" s="111" t="s">
        <v>856</v>
      </c>
      <c r="J786" s="111" t="s">
        <v>1137</v>
      </c>
      <c r="K786" s="70" t="s">
        <v>1101</v>
      </c>
      <c r="L786" s="152" t="s">
        <v>1138</v>
      </c>
      <c r="M786" s="70" t="s">
        <v>1139</v>
      </c>
      <c r="N786" s="69" t="s">
        <v>1140</v>
      </c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</row>
    <row r="787" spans="1:256" s="8" customFormat="1" ht="29.25" customHeight="1">
      <c r="A787" s="181">
        <v>795</v>
      </c>
      <c r="B787" s="122" t="s">
        <v>578</v>
      </c>
      <c r="C787" s="85" t="s">
        <v>1747</v>
      </c>
      <c r="D787" s="53"/>
      <c r="E787" s="98" t="s">
        <v>2510</v>
      </c>
      <c r="F787" s="99">
        <v>1</v>
      </c>
      <c r="G787" s="99">
        <v>1</v>
      </c>
      <c r="H787" s="111" t="s">
        <v>3880</v>
      </c>
      <c r="I787" s="111" t="s">
        <v>1154</v>
      </c>
      <c r="J787" s="111" t="s">
        <v>1155</v>
      </c>
      <c r="K787" s="102" t="s">
        <v>1131</v>
      </c>
      <c r="L787" s="191" t="s">
        <v>1156</v>
      </c>
      <c r="M787" s="70" t="s">
        <v>2573</v>
      </c>
      <c r="N787" s="69" t="s">
        <v>1157</v>
      </c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</row>
    <row r="788" spans="1:256" s="8" customFormat="1" ht="29.25" customHeight="1">
      <c r="A788" s="181">
        <v>796</v>
      </c>
      <c r="B788" s="122" t="s">
        <v>578</v>
      </c>
      <c r="C788" s="85" t="s">
        <v>1747</v>
      </c>
      <c r="D788" s="53"/>
      <c r="E788" s="98" t="s">
        <v>2510</v>
      </c>
      <c r="F788" s="99">
        <v>1</v>
      </c>
      <c r="G788" s="99">
        <v>1</v>
      </c>
      <c r="H788" s="111" t="s">
        <v>3881</v>
      </c>
      <c r="I788" s="189" t="s">
        <v>4005</v>
      </c>
      <c r="J788" s="190" t="s">
        <v>4006</v>
      </c>
      <c r="K788" s="188" t="s">
        <v>4007</v>
      </c>
      <c r="L788" s="184" t="s">
        <v>4008</v>
      </c>
      <c r="M788" s="192" t="s">
        <v>1574</v>
      </c>
      <c r="N788" s="193" t="s">
        <v>4009</v>
      </c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</row>
    <row r="789" spans="1:256" s="8" customFormat="1" ht="29.25" customHeight="1">
      <c r="A789" s="181">
        <v>797</v>
      </c>
      <c r="B789" s="122" t="s">
        <v>578</v>
      </c>
      <c r="C789" s="85" t="s">
        <v>1747</v>
      </c>
      <c r="D789" s="53"/>
      <c r="E789" s="98" t="s">
        <v>2510</v>
      </c>
      <c r="F789" s="99">
        <v>1</v>
      </c>
      <c r="G789" s="99">
        <v>2</v>
      </c>
      <c r="H789" s="111" t="s">
        <v>1149</v>
      </c>
      <c r="I789" s="58" t="s">
        <v>591</v>
      </c>
      <c r="J789" s="111" t="s">
        <v>1150</v>
      </c>
      <c r="K789" s="102" t="s">
        <v>1089</v>
      </c>
      <c r="L789" s="191" t="s">
        <v>1151</v>
      </c>
      <c r="M789" s="70" t="s">
        <v>2572</v>
      </c>
      <c r="N789" s="69" t="s">
        <v>2308</v>
      </c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</row>
    <row r="790" spans="1:256" s="8" customFormat="1" ht="29.25" customHeight="1">
      <c r="A790" s="181">
        <v>798</v>
      </c>
      <c r="B790" s="122" t="s">
        <v>578</v>
      </c>
      <c r="C790" s="85" t="s">
        <v>1747</v>
      </c>
      <c r="D790" s="53"/>
      <c r="E790" s="98" t="s">
        <v>2510</v>
      </c>
      <c r="F790" s="99">
        <v>13</v>
      </c>
      <c r="G790" s="99">
        <v>10</v>
      </c>
      <c r="H790" s="111" t="s">
        <v>1166</v>
      </c>
      <c r="I790" s="111" t="s">
        <v>1167</v>
      </c>
      <c r="J790" s="111" t="s">
        <v>1168</v>
      </c>
      <c r="K790" s="102" t="s">
        <v>1089</v>
      </c>
      <c r="L790" s="70" t="s">
        <v>2309</v>
      </c>
      <c r="M790" s="70" t="s">
        <v>2571</v>
      </c>
      <c r="N790" s="69" t="s">
        <v>2310</v>
      </c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</row>
    <row r="791" spans="1:256" s="8" customFormat="1" ht="29.25" customHeight="1">
      <c r="A791" s="181">
        <v>799</v>
      </c>
      <c r="B791" s="122" t="s">
        <v>578</v>
      </c>
      <c r="C791" s="85" t="s">
        <v>1747</v>
      </c>
      <c r="D791" s="53"/>
      <c r="E791" s="98" t="s">
        <v>2510</v>
      </c>
      <c r="F791" s="99">
        <v>1</v>
      </c>
      <c r="G791" s="99">
        <v>1</v>
      </c>
      <c r="H791" s="111" t="s">
        <v>2194</v>
      </c>
      <c r="I791" s="111" t="s">
        <v>2588</v>
      </c>
      <c r="J791" s="111" t="s">
        <v>1133</v>
      </c>
      <c r="K791" s="102" t="s">
        <v>1101</v>
      </c>
      <c r="L791" s="70" t="s">
        <v>2195</v>
      </c>
      <c r="M791" s="70" t="s">
        <v>2196</v>
      </c>
      <c r="N791" s="69" t="s">
        <v>2197</v>
      </c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</row>
    <row r="792" spans="1:256" s="8" customFormat="1" ht="29.25" customHeight="1">
      <c r="A792" s="181">
        <v>800</v>
      </c>
      <c r="B792" s="122" t="s">
        <v>578</v>
      </c>
      <c r="C792" s="85" t="s">
        <v>1747</v>
      </c>
      <c r="D792" s="53"/>
      <c r="E792" s="98" t="s">
        <v>2510</v>
      </c>
      <c r="F792" s="99">
        <v>2</v>
      </c>
      <c r="G792" s="99">
        <v>1</v>
      </c>
      <c r="H792" s="111" t="s">
        <v>1179</v>
      </c>
      <c r="I792" s="111" t="s">
        <v>1180</v>
      </c>
      <c r="J792" s="111" t="s">
        <v>1181</v>
      </c>
      <c r="K792" s="102" t="s">
        <v>1089</v>
      </c>
      <c r="L792" s="70" t="s">
        <v>1182</v>
      </c>
      <c r="M792" s="70" t="s">
        <v>2568</v>
      </c>
      <c r="N792" s="69" t="s">
        <v>1183</v>
      </c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</row>
    <row r="793" spans="1:256" s="8" customFormat="1" ht="29.25" customHeight="1">
      <c r="A793" s="181">
        <v>801</v>
      </c>
      <c r="B793" s="122" t="s">
        <v>578</v>
      </c>
      <c r="C793" s="85" t="s">
        <v>1747</v>
      </c>
      <c r="D793" s="53"/>
      <c r="E793" s="98" t="s">
        <v>2510</v>
      </c>
      <c r="F793" s="99">
        <v>3</v>
      </c>
      <c r="G793" s="99">
        <v>2</v>
      </c>
      <c r="H793" s="111" t="s">
        <v>1184</v>
      </c>
      <c r="I793" s="111" t="s">
        <v>1185</v>
      </c>
      <c r="J793" s="111" t="s">
        <v>1186</v>
      </c>
      <c r="K793" s="102" t="s">
        <v>1089</v>
      </c>
      <c r="L793" s="70" t="s">
        <v>1187</v>
      </c>
      <c r="M793" s="70" t="s">
        <v>2567</v>
      </c>
      <c r="N793" s="69" t="s">
        <v>1188</v>
      </c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</row>
    <row r="794" spans="1:256" s="8" customFormat="1" ht="29.25" customHeight="1">
      <c r="A794" s="181">
        <v>802</v>
      </c>
      <c r="B794" s="122" t="s">
        <v>578</v>
      </c>
      <c r="C794" s="85" t="s">
        <v>1747</v>
      </c>
      <c r="D794" s="53"/>
      <c r="E794" s="98" t="s">
        <v>2510</v>
      </c>
      <c r="F794" s="99">
        <v>3</v>
      </c>
      <c r="G794" s="99">
        <v>3</v>
      </c>
      <c r="H794" s="111" t="s">
        <v>1189</v>
      </c>
      <c r="I794" s="111" t="s">
        <v>1966</v>
      </c>
      <c r="J794" s="111" t="s">
        <v>1190</v>
      </c>
      <c r="K794" s="102" t="s">
        <v>1089</v>
      </c>
      <c r="L794" s="70" t="s">
        <v>1191</v>
      </c>
      <c r="M794" s="70" t="s">
        <v>957</v>
      </c>
      <c r="N794" s="69" t="s">
        <v>958</v>
      </c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</row>
    <row r="795" spans="1:256" s="8" customFormat="1" ht="29.25" customHeight="1">
      <c r="A795" s="181">
        <v>803</v>
      </c>
      <c r="B795" s="122" t="s">
        <v>578</v>
      </c>
      <c r="C795" s="85" t="s">
        <v>1747</v>
      </c>
      <c r="D795" s="53"/>
      <c r="E795" s="98" t="s">
        <v>2510</v>
      </c>
      <c r="F795" s="99">
        <v>1</v>
      </c>
      <c r="G795" s="99">
        <v>1</v>
      </c>
      <c r="H795" s="111" t="s">
        <v>1195</v>
      </c>
      <c r="I795" s="111" t="s">
        <v>1196</v>
      </c>
      <c r="J795" s="111" t="s">
        <v>1197</v>
      </c>
      <c r="K795" s="102" t="s">
        <v>1089</v>
      </c>
      <c r="L795" s="70" t="s">
        <v>1198</v>
      </c>
      <c r="M795" s="70" t="s">
        <v>2566</v>
      </c>
      <c r="N795" s="69" t="s">
        <v>1199</v>
      </c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</row>
    <row r="796" spans="1:256" s="8" customFormat="1" ht="29.25" customHeight="1">
      <c r="A796" s="181">
        <v>804</v>
      </c>
      <c r="B796" s="122" t="s">
        <v>578</v>
      </c>
      <c r="C796" s="85" t="s">
        <v>1747</v>
      </c>
      <c r="D796" s="53"/>
      <c r="E796" s="98" t="s">
        <v>2510</v>
      </c>
      <c r="F796" s="99">
        <v>3</v>
      </c>
      <c r="G796" s="99">
        <v>3</v>
      </c>
      <c r="H796" s="111" t="s">
        <v>1200</v>
      </c>
      <c r="I796" s="111" t="s">
        <v>1196</v>
      </c>
      <c r="J796" s="111" t="s">
        <v>1201</v>
      </c>
      <c r="K796" s="102" t="s">
        <v>1089</v>
      </c>
      <c r="L796" s="70" t="s">
        <v>1202</v>
      </c>
      <c r="M796" s="70" t="s">
        <v>2566</v>
      </c>
      <c r="N796" s="69" t="s">
        <v>1199</v>
      </c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</row>
    <row r="797" spans="1:256" s="8" customFormat="1" ht="29.25" customHeight="1">
      <c r="A797" s="181">
        <v>805</v>
      </c>
      <c r="B797" s="122" t="s">
        <v>578</v>
      </c>
      <c r="C797" s="85" t="s">
        <v>1747</v>
      </c>
      <c r="D797" s="53"/>
      <c r="E797" s="98" t="s">
        <v>2510</v>
      </c>
      <c r="F797" s="99">
        <v>2</v>
      </c>
      <c r="G797" s="99">
        <v>2</v>
      </c>
      <c r="H797" s="111" t="s">
        <v>2161</v>
      </c>
      <c r="I797" s="111" t="s">
        <v>955</v>
      </c>
      <c r="J797" s="111" t="s">
        <v>2162</v>
      </c>
      <c r="K797" s="102" t="s">
        <v>397</v>
      </c>
      <c r="L797" s="70" t="s">
        <v>2163</v>
      </c>
      <c r="M797" s="70" t="s">
        <v>2164</v>
      </c>
      <c r="N797" s="69" t="s">
        <v>956</v>
      </c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</row>
    <row r="798" spans="1:256" s="8" customFormat="1" ht="29.25" customHeight="1">
      <c r="A798" s="181">
        <v>806</v>
      </c>
      <c r="B798" s="122" t="s">
        <v>578</v>
      </c>
      <c r="C798" s="85" t="s">
        <v>1747</v>
      </c>
      <c r="D798" s="53"/>
      <c r="E798" s="98" t="s">
        <v>2510</v>
      </c>
      <c r="F798" s="99">
        <v>2</v>
      </c>
      <c r="G798" s="99">
        <v>2</v>
      </c>
      <c r="H798" s="82" t="s">
        <v>1203</v>
      </c>
      <c r="I798" s="82" t="s">
        <v>959</v>
      </c>
      <c r="J798" s="111" t="s">
        <v>1204</v>
      </c>
      <c r="K798" s="78" t="s">
        <v>1089</v>
      </c>
      <c r="L798" s="78" t="s">
        <v>1205</v>
      </c>
      <c r="M798" s="78" t="s">
        <v>2565</v>
      </c>
      <c r="N798" s="72" t="s">
        <v>1206</v>
      </c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</row>
    <row r="799" spans="1:256" s="8" customFormat="1" ht="29.25" customHeight="1">
      <c r="A799" s="181">
        <v>807</v>
      </c>
      <c r="B799" s="122" t="s">
        <v>578</v>
      </c>
      <c r="C799" s="85" t="s">
        <v>1747</v>
      </c>
      <c r="D799" s="53"/>
      <c r="E799" s="98" t="s">
        <v>2510</v>
      </c>
      <c r="F799" s="99">
        <v>1</v>
      </c>
      <c r="G799" s="99">
        <v>1</v>
      </c>
      <c r="H799" s="111" t="s">
        <v>2183</v>
      </c>
      <c r="I799" s="111" t="s">
        <v>955</v>
      </c>
      <c r="J799" s="111" t="s">
        <v>2184</v>
      </c>
      <c r="K799" s="102" t="s">
        <v>1089</v>
      </c>
      <c r="L799" s="70" t="s">
        <v>2185</v>
      </c>
      <c r="M799" s="70" t="s">
        <v>2164</v>
      </c>
      <c r="N799" s="69" t="s">
        <v>956</v>
      </c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</row>
    <row r="800" spans="1:256" s="8" customFormat="1" ht="29.25" customHeight="1">
      <c r="A800" s="181">
        <v>808</v>
      </c>
      <c r="B800" s="122" t="s">
        <v>578</v>
      </c>
      <c r="C800" s="85" t="s">
        <v>1747</v>
      </c>
      <c r="D800" s="53"/>
      <c r="E800" s="98" t="s">
        <v>2510</v>
      </c>
      <c r="F800" s="147">
        <v>1</v>
      </c>
      <c r="G800" s="147">
        <v>1</v>
      </c>
      <c r="H800" s="82" t="s">
        <v>1207</v>
      </c>
      <c r="I800" s="82" t="s">
        <v>1208</v>
      </c>
      <c r="J800" s="111" t="s">
        <v>1209</v>
      </c>
      <c r="K800" s="78" t="s">
        <v>1089</v>
      </c>
      <c r="L800" s="78" t="s">
        <v>1210</v>
      </c>
      <c r="M800" s="78" t="s">
        <v>2564</v>
      </c>
      <c r="N800" s="69" t="s">
        <v>386</v>
      </c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</row>
    <row r="801" spans="1:256" s="8" customFormat="1" ht="29.25" customHeight="1">
      <c r="A801" s="181">
        <v>809</v>
      </c>
      <c r="B801" s="122" t="s">
        <v>578</v>
      </c>
      <c r="C801" s="85" t="s">
        <v>1747</v>
      </c>
      <c r="D801" s="53"/>
      <c r="E801" s="98" t="s">
        <v>2510</v>
      </c>
      <c r="F801" s="99">
        <v>2</v>
      </c>
      <c r="G801" s="99">
        <v>2</v>
      </c>
      <c r="H801" s="135" t="s">
        <v>1212</v>
      </c>
      <c r="I801" s="111" t="s">
        <v>1768</v>
      </c>
      <c r="J801" s="178" t="s">
        <v>1213</v>
      </c>
      <c r="K801" s="53" t="s">
        <v>1089</v>
      </c>
      <c r="L801" s="53" t="s">
        <v>2311</v>
      </c>
      <c r="M801" s="70" t="s">
        <v>2563</v>
      </c>
      <c r="N801" s="69" t="s">
        <v>1211</v>
      </c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</row>
    <row r="802" spans="1:256" s="8" customFormat="1" ht="29.25" customHeight="1">
      <c r="A802" s="181">
        <v>810</v>
      </c>
      <c r="B802" s="122" t="s">
        <v>578</v>
      </c>
      <c r="C802" s="85" t="s">
        <v>1747</v>
      </c>
      <c r="D802" s="53"/>
      <c r="E802" s="98" t="s">
        <v>2510</v>
      </c>
      <c r="F802" s="99">
        <v>3</v>
      </c>
      <c r="G802" s="99">
        <v>2</v>
      </c>
      <c r="H802" s="58" t="s">
        <v>2549</v>
      </c>
      <c r="I802" s="114" t="s">
        <v>2322</v>
      </c>
      <c r="J802" s="83" t="s">
        <v>2551</v>
      </c>
      <c r="K802" s="110" t="s">
        <v>1101</v>
      </c>
      <c r="L802" s="110" t="s">
        <v>2323</v>
      </c>
      <c r="M802" s="94" t="s">
        <v>2324</v>
      </c>
      <c r="N802" s="69" t="s">
        <v>2325</v>
      </c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</row>
    <row r="803" spans="1:256" s="8" customFormat="1" ht="29.25" customHeight="1">
      <c r="A803" s="181">
        <v>811</v>
      </c>
      <c r="B803" s="122" t="s">
        <v>578</v>
      </c>
      <c r="C803" s="85" t="s">
        <v>1747</v>
      </c>
      <c r="D803" s="53"/>
      <c r="E803" s="98" t="s">
        <v>2510</v>
      </c>
      <c r="F803" s="65">
        <v>3</v>
      </c>
      <c r="G803" s="65">
        <v>4</v>
      </c>
      <c r="H803" s="93" t="s">
        <v>3808</v>
      </c>
      <c r="I803" s="93" t="s">
        <v>3787</v>
      </c>
      <c r="J803" s="58" t="s">
        <v>3809</v>
      </c>
      <c r="K803" s="102" t="s">
        <v>397</v>
      </c>
      <c r="L803" s="65"/>
      <c r="M803" s="59" t="s">
        <v>3810</v>
      </c>
      <c r="N803" s="57" t="s">
        <v>3811</v>
      </c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</row>
  </sheetData>
  <autoFilter ref="A1:N803">
    <filterColumn colId="2"/>
    <filterColumn colId="8"/>
  </autoFilter>
  <hyperlinks>
    <hyperlink ref="N65281" r:id="rId1" display="rcuellar@aasa.com.pe"/>
    <hyperlink ref="N65270" r:id="rId2" display="csotomayor@lider.com.pe"/>
    <hyperlink ref="N65261" r:id="rId3" display="jmarquez@grupointerforest.pe"/>
    <hyperlink ref="N65264" r:id="rId4" display="evelit@finuniversal.com"/>
    <hyperlink ref="N277" r:id="rId5" display="ricardo.perales@apmterminals.com"/>
    <hyperlink ref="N288" r:id="rId6"/>
    <hyperlink ref="N281" r:id="rId7"/>
    <hyperlink ref="N278" r:id="rId8"/>
    <hyperlink ref="N280" r:id="rId9"/>
    <hyperlink ref="N282" r:id="rId10"/>
    <hyperlink ref="N283" r:id="rId11"/>
    <hyperlink ref="N284" r:id="rId12"/>
    <hyperlink ref="N286" r:id="rId13"/>
    <hyperlink ref="N292" r:id="rId14" display="mailto:czanatta@marathonperu.com"/>
    <hyperlink ref="N293" r:id="rId15" display="mailto:czanatta@marathonperu.com"/>
    <hyperlink ref="N285" r:id="rId16"/>
    <hyperlink ref="N297" r:id="rId17"/>
    <hyperlink ref="N298" r:id="rId18"/>
    <hyperlink ref="N299" r:id="rId19"/>
    <hyperlink ref="N275" r:id="rId20"/>
    <hyperlink ref="N301" r:id="rId21"/>
    <hyperlink ref="N287" r:id="rId22"/>
    <hyperlink ref="N61" r:id="rId23"/>
    <hyperlink ref="N58" r:id="rId24"/>
    <hyperlink ref="N373" r:id="rId25"/>
    <hyperlink ref="N54" r:id="rId26"/>
    <hyperlink ref="N364" r:id="rId27"/>
    <hyperlink ref="N369" r:id="rId28" display="rcastillo@cassinelli.com"/>
    <hyperlink ref="N52" r:id="rId29"/>
    <hyperlink ref="N367" r:id="rId30" display="mvelarde-ext@bancoripley.com.pe"/>
    <hyperlink ref="N368" r:id="rId31"/>
    <hyperlink ref="N53" r:id="rId32" display="javier.gordillo@chtperu.com"/>
    <hyperlink ref="N67" r:id="rId33"/>
    <hyperlink ref="N63" r:id="rId34" display="veronica.bedoya@grupodigitex.com"/>
    <hyperlink ref="N64" r:id="rId35" display="cmiranda@soldexa.com.pe                                                             "/>
    <hyperlink ref="N379" r:id="rId36" display="cesar.lopez@flintgrt     /              "/>
    <hyperlink ref="N66" r:id="rId37"/>
    <hyperlink ref="N376" r:id="rId38"/>
    <hyperlink ref="N370" r:id="rId39" display="rcastillo@cassinelli.com"/>
    <hyperlink ref="N372" r:id="rId40"/>
    <hyperlink ref="N51" r:id="rId41"/>
    <hyperlink ref="N56" r:id="rId42"/>
    <hyperlink ref="N60" r:id="rId43"/>
    <hyperlink ref="N70" r:id="rId44"/>
    <hyperlink ref="N68" r:id="rId45" display="ezegarra@textilescamones.com"/>
    <hyperlink ref="N479" r:id="rId46"/>
    <hyperlink ref="N481" r:id="rId47"/>
    <hyperlink ref="N483" r:id="rId48"/>
    <hyperlink ref="N480" r:id="rId49"/>
    <hyperlink ref="N459" r:id="rId50"/>
    <hyperlink ref="N452" r:id="rId51"/>
    <hyperlink ref="N487" r:id="rId52"/>
    <hyperlink ref="N488" r:id="rId53"/>
    <hyperlink ref="N453" r:id="rId54"/>
    <hyperlink ref="N451" r:id="rId55"/>
    <hyperlink ref="N474" r:id="rId56"/>
    <hyperlink ref="N476" r:id="rId57"/>
    <hyperlink ref="N477" r:id="rId58"/>
    <hyperlink ref="N484" r:id="rId59"/>
    <hyperlink ref="N486" r:id="rId60"/>
    <hyperlink ref="N419" r:id="rId61"/>
    <hyperlink ref="N400" r:id="rId62"/>
    <hyperlink ref="N401" r:id="rId63"/>
    <hyperlink ref="N402" r:id="rId64"/>
    <hyperlink ref="N398" r:id="rId65"/>
    <hyperlink ref="N426" r:id="rId66"/>
    <hyperlink ref="N435" r:id="rId67"/>
    <hyperlink ref="N416" r:id="rId68" display="pquinones@cliandina.com.pe, "/>
    <hyperlink ref="N429" r:id="rId69"/>
    <hyperlink ref="N417" r:id="rId70"/>
    <hyperlink ref="N420" r:id="rId71"/>
    <hyperlink ref="N421" r:id="rId72"/>
    <hyperlink ref="N415" r:id="rId73"/>
    <hyperlink ref="N422" r:id="rId74"/>
    <hyperlink ref="N423" r:id="rId75"/>
    <hyperlink ref="N431" r:id="rId76"/>
    <hyperlink ref="N432" r:id="rId77"/>
    <hyperlink ref="N403" r:id="rId78"/>
    <hyperlink ref="N430" r:id="rId79"/>
    <hyperlink ref="N441" r:id="rId80"/>
    <hyperlink ref="N446" r:id="rId81"/>
    <hyperlink ref="N413" r:id="rId82"/>
    <hyperlink ref="N404" r:id="rId83"/>
    <hyperlink ref="N405" r:id="rId84"/>
    <hyperlink ref="N406" r:id="rId85"/>
    <hyperlink ref="N407" r:id="rId86"/>
    <hyperlink ref="N408" r:id="rId87"/>
    <hyperlink ref="N409" r:id="rId88"/>
    <hyperlink ref="N410" r:id="rId89"/>
    <hyperlink ref="N411" r:id="rId90"/>
    <hyperlink ref="N412" r:id="rId91"/>
    <hyperlink ref="N437" r:id="rId92"/>
    <hyperlink ref="N440" r:id="rId93"/>
    <hyperlink ref="N397" r:id="rId94"/>
    <hyperlink ref="N360" r:id="rId95"/>
    <hyperlink ref="N491" r:id="rId96" display="luisdominguezb@gmail.com"/>
    <hyperlink ref="N517" r:id="rId97"/>
    <hyperlink ref="N503" r:id="rId98"/>
    <hyperlink ref="N362" r:id="rId99"/>
    <hyperlink ref="N513" r:id="rId100"/>
    <hyperlink ref="N516" r:id="rId101" display="Eduardo.Tejada@medco.com.pe"/>
    <hyperlink ref="N514" r:id="rId102"/>
    <hyperlink ref="N495" r:id="rId103"/>
    <hyperlink ref="N507" r:id="rId104" display="evergara@marathonperu.com"/>
    <hyperlink ref="N512" r:id="rId105"/>
    <hyperlink ref="N498" r:id="rId106"/>
    <hyperlink ref="N494" r:id="rId107"/>
    <hyperlink ref="N493" r:id="rId108"/>
    <hyperlink ref="N363" r:id="rId109"/>
    <hyperlink ref="N492" r:id="rId110" display="luisdominguezb@gmail.com"/>
    <hyperlink ref="N511" r:id="rId111"/>
    <hyperlink ref="N509" r:id="rId112" display="jessica.melgar@nstores.pe"/>
    <hyperlink ref="N497" r:id="rId113"/>
    <hyperlink ref="N496" r:id="rId114"/>
    <hyperlink ref="N506" r:id="rId115"/>
    <hyperlink ref="N361" r:id="rId116"/>
    <hyperlink ref="N499" r:id="rId117" display="gabriel.yarbuh@sealedair.com"/>
    <hyperlink ref="N501" r:id="rId118" display="pibanez@esmetal.com.pe"/>
    <hyperlink ref="N235" r:id="rId119"/>
    <hyperlink ref="N221" r:id="rId120"/>
    <hyperlink ref="N219" r:id="rId121"/>
    <hyperlink ref="N214" r:id="rId122"/>
    <hyperlink ref="N212" r:id="rId123"/>
    <hyperlink ref="N226" r:id="rId124"/>
    <hyperlink ref="N233" r:id="rId125"/>
    <hyperlink ref="N218" r:id="rId126"/>
    <hyperlink ref="N238" r:id="rId127"/>
    <hyperlink ref="N225" r:id="rId128"/>
    <hyperlink ref="N237" r:id="rId129"/>
    <hyperlink ref="N236" r:id="rId130" display="carlos.risco@upc.edu.pe"/>
    <hyperlink ref="N215" r:id="rId131"/>
    <hyperlink ref="N232" r:id="rId132" display="apasache@nicill.com.pe"/>
    <hyperlink ref="N224" r:id="rId133"/>
    <hyperlink ref="N230" r:id="rId134"/>
    <hyperlink ref="N231" r:id="rId135" display="cvasquez@jvresguardo.com.pe  /"/>
    <hyperlink ref="N213" r:id="rId136"/>
    <hyperlink ref="N210" r:id="rId137"/>
    <hyperlink ref="N209" r:id="rId138"/>
    <hyperlink ref="N216" r:id="rId139"/>
    <hyperlink ref="N220" r:id="rId140"/>
    <hyperlink ref="N160" r:id="rId141"/>
    <hyperlink ref="N145" r:id="rId142"/>
    <hyperlink ref="N158" r:id="rId143" display="esaavedra@sinomaq.com.pe"/>
    <hyperlink ref="N157" r:id="rId144" display="esaavedra@sinomaq.com.pe"/>
    <hyperlink ref="N159" r:id="rId145" display="yangulo@smacinternacional.com.pe"/>
    <hyperlink ref="N44" r:id="rId146" display="dianabazan@trafigura.com"/>
    <hyperlink ref="N47" r:id="rId147"/>
    <hyperlink ref="N45" r:id="rId148"/>
    <hyperlink ref="N46" r:id="rId149" display="alopez@mail.telmex.com.pe"/>
    <hyperlink ref="N154" r:id="rId150" display="dianabazan@trafigura.com"/>
    <hyperlink ref="N153" r:id="rId151"/>
    <hyperlink ref="N155" r:id="rId152"/>
    <hyperlink ref="N152" r:id="rId153" display="ana.urteaga@pe.nestle.com"/>
    <hyperlink ref="N162" r:id="rId154" display="cprivat@cipsa.com.pe"/>
    <hyperlink ref="N147" r:id="rId155"/>
    <hyperlink ref="N41" r:id="rId156"/>
    <hyperlink ref="N43" r:id="rId157" display="mconde@layconsa.com.pe"/>
    <hyperlink ref="N148" r:id="rId158"/>
    <hyperlink ref="N151" r:id="rId159" display="licet.alba@ferreyros.com.pe"/>
    <hyperlink ref="N149" r:id="rId160"/>
    <hyperlink ref="N42" r:id="rId161"/>
    <hyperlink ref="N143" r:id="rId162"/>
    <hyperlink ref="N40" r:id="rId163"/>
    <hyperlink ref="N713" r:id="rId164"/>
    <hyperlink ref="N633" r:id="rId165"/>
    <hyperlink ref="N620" r:id="rId166"/>
    <hyperlink ref="N717" r:id="rId167" display="peter.anders@qanders.com,rosa.noriega@qanders.com,alejandro.guillen@qanders.com                                                             "/>
    <hyperlink ref="N714" r:id="rId168"/>
    <hyperlink ref="N621" r:id="rId169"/>
    <hyperlink ref="N635" r:id="rId170"/>
    <hyperlink ref="N722" r:id="rId171"/>
    <hyperlink ref="N627" r:id="rId172"/>
    <hyperlink ref="N721" r:id="rId173"/>
    <hyperlink ref="N626" r:id="rId174"/>
    <hyperlink ref="N628" r:id="rId175" display="knieto@grupokonecta.com"/>
    <hyperlink ref="N616" r:id="rId176"/>
    <hyperlink ref="N619" r:id="rId177"/>
    <hyperlink ref="N629" r:id="rId178"/>
    <hyperlink ref="N617" r:id="rId179"/>
    <hyperlink ref="N712" r:id="rId180"/>
    <hyperlink ref="N724" r:id="rId181"/>
    <hyperlink ref="N723" r:id="rId182"/>
    <hyperlink ref="N765" r:id="rId183"/>
    <hyperlink ref="N767" r:id="rId184"/>
    <hyperlink ref="N748" r:id="rId185"/>
    <hyperlink ref="N758" r:id="rId186" display="mailto:czanatta@marathonperu.com"/>
    <hyperlink ref="N764" r:id="rId187"/>
    <hyperlink ref="N762" r:id="rId188"/>
    <hyperlink ref="N760" r:id="rId189"/>
    <hyperlink ref="N752" r:id="rId190"/>
    <hyperlink ref="N749" r:id="rId191"/>
    <hyperlink ref="N105" r:id="rId192"/>
    <hyperlink ref="N742" r:id="rId193"/>
    <hyperlink ref="N741" r:id="rId194"/>
    <hyperlink ref="N740" r:id="rId195"/>
    <hyperlink ref="N761" r:id="rId196"/>
    <hyperlink ref="N103" r:id="rId197"/>
    <hyperlink ref="N102" r:id="rId198"/>
    <hyperlink ref="N751" r:id="rId199" display="knieto@grupokonecta.com"/>
    <hyperlink ref="N759" r:id="rId200" display="mailto:czanatta@marathonperu.com"/>
    <hyperlink ref="N763" r:id="rId201"/>
    <hyperlink ref="N99" r:id="rId202" display="rvidal@visanet.com.pe"/>
    <hyperlink ref="N770" r:id="rId203"/>
    <hyperlink ref="N769" r:id="rId204"/>
    <hyperlink ref="N802" r:id="rId205" display="acarpioc@chinalco.com.pe"/>
    <hyperlink ref="N643" r:id="rId206" display="luly@apoyo.com.pe"/>
    <hyperlink ref="N789" r:id="rId207" display="alindorsc@hotmail.com"/>
    <hyperlink ref="M642" r:id="rId208" display="pmora@tortuga.com.pe"/>
    <hyperlink ref="J773" r:id="rId209" display="jcruz@calaminon.com , "/>
    <hyperlink ref="J636" r:id="rId210" display="jvelarde@mota-engil.com, "/>
    <hyperlink ref="J783" r:id="rId211" display="ggaray@c-malaga.com,"/>
    <hyperlink ref="J781" r:id="rId212" display="bruno.pisani@haug.com.pe,"/>
    <hyperlink ref="J779" r:id="rId213" display="dbenvenuto@ferrosalt.com.pe, "/>
    <hyperlink ref="J774" r:id="rId214" display="emanrique@celima.com.pe,"/>
    <hyperlink ref="J780" r:id="rId215" display="fxavier@gym.com.pe,"/>
    <hyperlink ref="J637" r:id="rId216" display="laldana@hpdglass.com,"/>
    <hyperlink ref="N799" r:id="rId217" display="jgalindo@tecnosanitaria.com"/>
    <hyperlink ref="N797" r:id="rId218" display="jlescano@tecnofastatco.com.pe "/>
    <hyperlink ref="N784" r:id="rId219"/>
    <hyperlink ref="N776" r:id="rId220"/>
    <hyperlink ref="N796" r:id="rId221"/>
    <hyperlink ref="N794" r:id="rId222" display="plummer.clinton@pe.sika.com"/>
    <hyperlink ref="N640" r:id="rId223"/>
    <hyperlink ref="N780" r:id="rId224"/>
    <hyperlink ref="N779" r:id="rId225"/>
    <hyperlink ref="N774" r:id="rId226"/>
    <hyperlink ref="N778" r:id="rId227" display="lberrospi@esmetal-peru.com"/>
    <hyperlink ref="N638" r:id="rId228" display="luisespejo@motored.com.pe; Li"/>
    <hyperlink ref="N775" r:id="rId229"/>
    <hyperlink ref="N781" r:id="rId230"/>
    <hyperlink ref="N782" r:id="rId231" display="laldana@hpdglass.com"/>
    <hyperlink ref="N637" r:id="rId232" display="mailto:bgenoves@nicoll.com.pe"/>
    <hyperlink ref="N636" r:id="rId233" display="alujan@montana.com.pe; "/>
    <hyperlink ref="N793" r:id="rId234" display="opardo@ripley.com.pe"/>
    <hyperlink ref="N795" r:id="rId235" display="luis.merino@ssk.com.pe"/>
    <hyperlink ref="N787" r:id="rId236"/>
    <hyperlink ref="N791" r:id="rId237" display="silvana_Durand@pdic.com"/>
    <hyperlink ref="N644" r:id="rId238"/>
    <hyperlink ref="N135" r:id="rId239"/>
    <hyperlink ref="N122" r:id="rId240"/>
    <hyperlink ref="N130" r:id="rId241"/>
    <hyperlink ref="N123" r:id="rId242"/>
    <hyperlink ref="N117" r:id="rId243"/>
    <hyperlink ref="N107" r:id="rId244"/>
    <hyperlink ref="N129" r:id="rId245"/>
    <hyperlink ref="N134" r:id="rId246"/>
    <hyperlink ref="N131" r:id="rId247"/>
    <hyperlink ref="N118" r:id="rId248"/>
    <hyperlink ref="N121" r:id="rId249"/>
    <hyperlink ref="N139" r:id="rId250"/>
    <hyperlink ref="N115" r:id="rId251" display="patrical@herbalife.com"/>
    <hyperlink ref="N113" r:id="rId252"/>
    <hyperlink ref="N136" r:id="rId253"/>
    <hyperlink ref="N653" r:id="rId254"/>
    <hyperlink ref="N163" r:id="rId255" display="jdiaz@grupointerforest.pe"/>
    <hyperlink ref="N661" r:id="rId256"/>
    <hyperlink ref="N656" r:id="rId257" display="hmori@recoleta.edu.pe "/>
    <hyperlink ref="N649" r:id="rId258"/>
    <hyperlink ref="N651" r:id="rId259"/>
    <hyperlink ref="N655" r:id="rId260"/>
    <hyperlink ref="N652" r:id="rId261"/>
    <hyperlink ref="N645" r:id="rId262"/>
    <hyperlink ref="N669" r:id="rId263" display="peter.anders@qanders.com,rosa.noriega@qanders.com,alejandro.guillen@qanders.com                                                             "/>
    <hyperlink ref="N666" r:id="rId264"/>
    <hyperlink ref="N166" r:id="rId265" display="Eduardo.Tejada@medco.com.pe"/>
    <hyperlink ref="N659" r:id="rId266"/>
    <hyperlink ref="N658" r:id="rId267"/>
    <hyperlink ref="N657" r:id="rId268"/>
    <hyperlink ref="N167" r:id="rId269" display="jayuque@cmusa.com.pe, "/>
    <hyperlink ref="N647" r:id="rId270" display="camacho@britanico.edu.com.pe"/>
    <hyperlink ref="N662" r:id="rId271"/>
    <hyperlink ref="N665" r:id="rId272"/>
    <hyperlink ref="N671" r:id="rId273"/>
    <hyperlink ref="N675" r:id="rId274"/>
    <hyperlink ref="N648" r:id="rId275"/>
    <hyperlink ref="N650" r:id="rId276"/>
    <hyperlink ref="N673" r:id="rId277" display="wortiz@upc.edu.pe, 'Guillermo Vereau Martinez'"/>
    <hyperlink ref="N646" r:id="rId278"/>
    <hyperlink ref="M702" r:id="rId279"/>
    <hyperlink ref="N708" r:id="rId280"/>
    <hyperlink ref="N695" r:id="rId281"/>
    <hyperlink ref="N698" r:id="rId282"/>
    <hyperlink ref="N104" r:id="rId283"/>
    <hyperlink ref="N696" r:id="rId284"/>
    <hyperlink ref="N703" r:id="rId285" display="vchantayon@grupopana.com.pe"/>
    <hyperlink ref="N701" r:id="rId286"/>
    <hyperlink ref="N686" r:id="rId287"/>
    <hyperlink ref="N689" r:id="rId288"/>
    <hyperlink ref="N678" r:id="rId289"/>
    <hyperlink ref="N692" r:id="rId290" display="etuesta@trocha.pe"/>
    <hyperlink ref="N682" r:id="rId291"/>
    <hyperlink ref="N705" r:id="rId292"/>
    <hyperlink ref="N685" r:id="rId293" display="rcastillo@cassinelli.com"/>
    <hyperlink ref="N707" r:id="rId294"/>
    <hyperlink ref="N690" r:id="rId295"/>
    <hyperlink ref="N687" r:id="rId296"/>
    <hyperlink ref="N681" r:id="rId297"/>
    <hyperlink ref="N691" r:id="rId298"/>
    <hyperlink ref="N700" r:id="rId299"/>
    <hyperlink ref="N679" r:id="rId300"/>
    <hyperlink ref="N683" r:id="rId301"/>
    <hyperlink ref="N703:N704" r:id="rId302" display="ccortez@britanico.edu.pe"/>
    <hyperlink ref="N704" r:id="rId303"/>
    <hyperlink ref="N680" r:id="rId304"/>
    <hyperlink ref="N688" r:id="rId305"/>
    <hyperlink ref="N699" r:id="rId306"/>
    <hyperlink ref="N725" r:id="rId307"/>
    <hyperlink ref="N727" r:id="rId308"/>
    <hyperlink ref="N693" r:id="rId309"/>
    <hyperlink ref="N315" r:id="rId310"/>
    <hyperlink ref="N328" r:id="rId311"/>
    <hyperlink ref="N313" r:id="rId312"/>
    <hyperlink ref="N520" r:id="rId313"/>
    <hyperlink ref="N519" r:id="rId314"/>
    <hyperlink ref="N310" r:id="rId315"/>
    <hyperlink ref="N307" r:id="rId316"/>
    <hyperlink ref="N309" r:id="rId317"/>
    <hyperlink ref="N521" r:id="rId318"/>
    <hyperlink ref="N308" r:id="rId319"/>
    <hyperlink ref="N353" r:id="rId320"/>
    <hyperlink ref="N358" r:id="rId321" display="alipiocaceres@vainsa.com"/>
    <hyperlink ref="N381" r:id="rId322" display="lugaz@cresko.com.pe"/>
    <hyperlink ref="N336" r:id="rId323"/>
    <hyperlink ref="N389" r:id="rId324"/>
    <hyperlink ref="N388" r:id="rId325"/>
    <hyperlink ref="N357" r:id="rId326" display="rgonzales@vsi-industrial.com"/>
    <hyperlink ref="N391" r:id="rId327"/>
    <hyperlink ref="N392" r:id="rId328"/>
    <hyperlink ref="N334" r:id="rId329"/>
    <hyperlink ref="N340" r:id="rId330" display="clandavere@comercio.com.pe"/>
    <hyperlink ref="N352" r:id="rId331"/>
    <hyperlink ref="N343" r:id="rId332" display="laldana@hpdglass.com"/>
    <hyperlink ref="N386" r:id="rId333" display="jvargas@trupal.com.pe"/>
    <hyperlink ref="N387" r:id="rId334" display="ezorrilla@jorvex.com"/>
    <hyperlink ref="N350" r:id="rId335" display="wchavarria@corpvsi.com"/>
    <hyperlink ref="N351" r:id="rId336"/>
    <hyperlink ref="N332" r:id="rId337"/>
    <hyperlink ref="N331" r:id="rId338"/>
    <hyperlink ref="N344" r:id="rId339"/>
    <hyperlink ref="N333" r:id="rId340"/>
    <hyperlink ref="N354" r:id="rId341"/>
    <hyperlink ref="N342" r:id="rId342" display="gmacher@galquiler.com"/>
    <hyperlink ref="N390" r:id="rId343"/>
    <hyperlink ref="N383" r:id="rId344"/>
    <hyperlink ref="N337" r:id="rId345"/>
    <hyperlink ref="N338" r:id="rId346"/>
    <hyperlink ref="N346" r:id="rId347" display="gmacher@galquiler.com"/>
    <hyperlink ref="N347" r:id="rId348"/>
    <hyperlink ref="N348" r:id="rId349" display="ksamana@lallave.com.pe"/>
    <hyperlink ref="N345" r:id="rId350"/>
    <hyperlink ref="N709" r:id="rId351"/>
    <hyperlink ref="N199" r:id="rId352"/>
    <hyperlink ref="N201" r:id="rId353"/>
    <hyperlink ref="N186" r:id="rId354"/>
    <hyperlink ref="N195" r:id="rId355" display="mailto:czanatta@marathonperu.com"/>
    <hyperlink ref="N197" r:id="rId356"/>
    <hyperlink ref="N189" r:id="rId357"/>
    <hyperlink ref="N168" r:id="rId358"/>
    <hyperlink ref="N185" r:id="rId359"/>
    <hyperlink ref="N183" r:id="rId360"/>
    <hyperlink ref="N182" r:id="rId361"/>
    <hyperlink ref="N180" r:id="rId362"/>
    <hyperlink ref="N177" r:id="rId363"/>
    <hyperlink ref="N192" r:id="rId364"/>
    <hyperlink ref="N179" r:id="rId365"/>
    <hyperlink ref="N196" r:id="rId366" display="mailto:czanatta@marathonperu.com"/>
    <hyperlink ref="N170" r:id="rId367"/>
    <hyperlink ref="N178" r:id="rId368" display="ricardo.perales@apmterminals.com"/>
    <hyperlink ref="N191" r:id="rId369"/>
    <hyperlink ref="N181" r:id="rId370"/>
    <hyperlink ref="N173" r:id="rId371"/>
    <hyperlink ref="N204" r:id="rId372"/>
    <hyperlink ref="N175" r:id="rId373"/>
    <hyperlink ref="N174" r:id="rId374"/>
    <hyperlink ref="N172" r:id="rId375"/>
    <hyperlink ref="N171" r:id="rId376"/>
    <hyperlink ref="N206" r:id="rId377"/>
    <hyperlink ref="N268" r:id="rId378" display="gallo_yu@up.edu.pe"/>
    <hyperlink ref="N258" r:id="rId379"/>
    <hyperlink ref="N245" r:id="rId380"/>
    <hyperlink ref="N240" r:id="rId381"/>
    <hyperlink ref="N249" r:id="rId382"/>
    <hyperlink ref="N247" r:id="rId383"/>
    <hyperlink ref="N250" r:id="rId384"/>
    <hyperlink ref="N253" r:id="rId385"/>
    <hyperlink ref="N254" r:id="rId386"/>
    <hyperlink ref="N246" r:id="rId387"/>
    <hyperlink ref="N262" r:id="rId388"/>
    <hyperlink ref="N267" r:id="rId389"/>
    <hyperlink ref="N269" r:id="rId390" display="gallo_yu@up.edu.pe"/>
    <hyperlink ref="N256" r:id="rId391"/>
    <hyperlink ref="N271" r:id="rId392"/>
    <hyperlink ref="N274" r:id="rId393"/>
    <hyperlink ref="N612" r:id="rId394"/>
    <hyperlink ref="N731" r:id="rId395"/>
    <hyperlink ref="N592" r:id="rId396"/>
    <hyperlink ref="N607" r:id="rId397"/>
    <hyperlink ref="N593" r:id="rId398"/>
    <hyperlink ref="N604" r:id="rId399"/>
    <hyperlink ref="N588" r:id="rId400"/>
    <hyperlink ref="N605" r:id="rId401"/>
    <hyperlink ref="N594" r:id="rId402"/>
    <hyperlink ref="N595" r:id="rId403" display="fmeza@dinersclub.com.pe"/>
    <hyperlink ref="N730" r:id="rId404"/>
    <hyperlink ref="N732" r:id="rId405"/>
    <hyperlink ref="N608" r:id="rId406"/>
    <hyperlink ref="N609" r:id="rId407"/>
    <hyperlink ref="N581" r:id="rId408"/>
    <hyperlink ref="N603" r:id="rId409"/>
    <hyperlink ref="N610" r:id="rId410"/>
    <hyperlink ref="N598" r:id="rId411"/>
    <hyperlink ref="N597" r:id="rId412"/>
    <hyperlink ref="N601" r:id="rId413"/>
    <hyperlink ref="N580" r:id="rId414"/>
    <hyperlink ref="N596" r:id="rId415"/>
    <hyperlink ref="N589" r:id="rId416"/>
    <hyperlink ref="N586" r:id="rId417"/>
    <hyperlink ref="N587" r:id="rId418"/>
    <hyperlink ref="N72" r:id="rId419"/>
    <hyperlink ref="N90" r:id="rId420" display="mailto:sabrina.mora@eqpe.com"/>
    <hyperlink ref="N77" r:id="rId421"/>
    <hyperlink ref="N80" r:id="rId422" display="osilva@fhs.com.pe"/>
    <hyperlink ref="N739" r:id="rId423"/>
    <hyperlink ref="N735" r:id="rId424"/>
    <hyperlink ref="N74" r:id="rId425" display="gorihuela@casa-andina.com"/>
    <hyperlink ref="N73" r:id="rId426" display="gorihuela@casa-andina.com"/>
    <hyperlink ref="N75" r:id="rId427" display="gorihuela@casa-andina.com"/>
    <hyperlink ref="N85" r:id="rId428"/>
    <hyperlink ref="N97" r:id="rId429" display="os@unibanca.com.pe"/>
    <hyperlink ref="N93" r:id="rId430" display="ryllatopa@ripley.com.pe"/>
    <hyperlink ref="N94" r:id="rId431" display="thestore.miraflores@rosen-corp.com"/>
    <hyperlink ref="N92" r:id="rId432"/>
    <hyperlink ref="N91" r:id="rId433"/>
    <hyperlink ref="N84" r:id="rId434"/>
    <hyperlink ref="N82" r:id="rId435"/>
    <hyperlink ref="N738" r:id="rId436" display="gorihuela@casa-andina.com"/>
    <hyperlink ref="N737" r:id="rId437"/>
    <hyperlink ref="N78" r:id="rId438"/>
    <hyperlink ref="N98" r:id="rId439"/>
    <hyperlink ref="N76" r:id="rId440"/>
    <hyperlink ref="N79" r:id="rId441"/>
    <hyperlink ref="N554" r:id="rId442"/>
    <hyperlink ref="N555" r:id="rId443"/>
    <hyperlink ref="N548" r:id="rId444"/>
    <hyperlink ref="N550" r:id="rId445"/>
    <hyperlink ref="N549" r:id="rId446"/>
    <hyperlink ref="N561" r:id="rId447"/>
    <hyperlink ref="N558" r:id="rId448"/>
    <hyperlink ref="N562" r:id="rId449"/>
    <hyperlink ref="N563" r:id="rId450"/>
    <hyperlink ref="N565" r:id="rId451"/>
    <hyperlink ref="N569" r:id="rId452"/>
    <hyperlink ref="N567" r:id="rId453"/>
    <hyperlink ref="N571" r:id="rId454"/>
    <hyperlink ref="N568" r:id="rId455"/>
    <hyperlink ref="N564" r:id="rId456"/>
    <hyperlink ref="N579" r:id="rId457" display="Eduardo.Tejada@medco.com.pe"/>
    <hyperlink ref="N577" r:id="rId458"/>
    <hyperlink ref="N578" r:id="rId459" display="peter.anders@qanders.com,rosa.noriega@qanders.com,alejandro.guillen@qanders.com                                                             "/>
    <hyperlink ref="N573" r:id="rId460"/>
    <hyperlink ref="N575" r:id="rId461" display="hmori@recoleta.edu.pe "/>
    <hyperlink ref="N576" r:id="rId462" display="vquiroz@nicoll.com.pe, "/>
    <hyperlink ref="N574" r:id="rId463"/>
    <hyperlink ref="N537" r:id="rId464" display="mailto:miguel.giribaldi@avianca.com"/>
    <hyperlink ref="N545" r:id="rId465"/>
    <hyperlink ref="N541" r:id="rId466"/>
    <hyperlink ref="N544" r:id="rId467"/>
    <hyperlink ref="N529" r:id="rId468"/>
    <hyperlink ref="N528" r:id="rId469"/>
    <hyperlink ref="N525" r:id="rId470"/>
    <hyperlink ref="N530" r:id="rId471"/>
    <hyperlink ref="N526" r:id="rId472"/>
    <hyperlink ref="N524" r:id="rId473"/>
    <hyperlink ref="N527" r:id="rId474" display="knieto@grupokonecta.com"/>
    <hyperlink ref="N106" r:id="rId475" display="mailto:patricia.tejeda@obrainsa.com.pe"/>
    <hyperlink ref="N31" r:id="rId476"/>
    <hyperlink ref="N6" r:id="rId477"/>
    <hyperlink ref="N9" r:id="rId478" display="wilson.romero@colliers.com"/>
    <hyperlink ref="N24" r:id="rId479"/>
    <hyperlink ref="N17" r:id="rId480" display="lmarrufo@lcbusre.com.pe"/>
    <hyperlink ref="N18" r:id="rId481"/>
    <hyperlink ref="N20" r:id="rId482"/>
    <hyperlink ref="N27" r:id="rId483" display="aprado@grupopana.com.pe"/>
    <hyperlink ref="N29" r:id="rId484"/>
    <hyperlink ref="N7" r:id="rId485"/>
    <hyperlink ref="N16" r:id="rId486"/>
    <hyperlink ref="N25" r:id="rId487" display="rmontoya@grupobbva.com.pe,"/>
    <hyperlink ref="N23" r:id="rId488" display="ncoro@hotmail.com"/>
    <hyperlink ref="N13" r:id="rId489"/>
    <hyperlink ref="N12" r:id="rId490" display="fmeza@dinersclub.com.pe"/>
    <hyperlink ref="N4" r:id="rId491"/>
    <hyperlink ref="N33" r:id="rId492" display="manuel.polanco@colliers.com"/>
    <hyperlink ref="N21" r:id="rId493" display="marcela.angulo@ofertop.pe"/>
    <hyperlink ref="N34" r:id="rId494" display="manuel.polanco@colliers.com"/>
    <hyperlink ref="N28" r:id="rId495"/>
    <hyperlink ref="N677" r:id="rId496"/>
    <hyperlink ref="N803" r:id="rId497"/>
    <hyperlink ref="N469" r:id="rId498"/>
    <hyperlink ref="N359" r:id="rId499"/>
    <hyperlink ref="N772" r:id="rId500"/>
    <hyperlink ref="N86" r:id="rId501" display="nestor.pacheco@kraftla.com"/>
    <hyperlink ref="N95" r:id="rId502" display="denisse.ruiz@ssk.com.pe"/>
    <hyperlink ref="N108" r:id="rId503"/>
    <hyperlink ref="N111" r:id="rId504"/>
    <hyperlink ref="N132" r:id="rId505"/>
    <hyperlink ref="N137" r:id="rId506"/>
    <hyperlink ref="N227" r:id="rId507"/>
    <hyperlink ref="N263" r:id="rId508" display="jnamihas@tasa.com.pe"/>
    <hyperlink ref="N295" r:id="rId509"/>
    <hyperlink ref="N302" r:id="rId510"/>
    <hyperlink ref="N316" r:id="rId511"/>
    <hyperlink ref="N318" r:id="rId512"/>
    <hyperlink ref="N393" r:id="rId513" display="fsaenz@profuturo.com.pepe/miamaya@profuturo.com.pe"/>
    <hyperlink ref="N424" r:id="rId514"/>
    <hyperlink ref="N450" r:id="rId515"/>
    <hyperlink ref="N463" r:id="rId516"/>
    <hyperlink ref="N518" r:id="rId517" display="pmalca@cassinelli.com"/>
    <hyperlink ref="N584" r:id="rId518"/>
    <hyperlink ref="N664" r:id="rId519"/>
    <hyperlink ref="N718" r:id="rId520" display="Eduardo.Tejada@medco.com.pe"/>
    <hyperlink ref="N743" r:id="rId521"/>
    <hyperlink ref="N753" r:id="rId522"/>
    <hyperlink ref="N395" r:id="rId523"/>
    <hyperlink ref="N146" r:id="rId524"/>
    <hyperlink ref="N311" r:id="rId525"/>
    <hyperlink ref="N457" r:id="rId526"/>
    <hyperlink ref="N257" r:id="rId527"/>
    <hyperlink ref="N290" r:id="rId528"/>
    <hyperlink ref="N120" r:id="rId529"/>
    <hyperlink ref="N729" r:id="rId530" display="mailto:casseguridadsup@gmail.com"/>
    <hyperlink ref="N176" r:id="rId531"/>
    <hyperlink ref="N188" r:id="rId532"/>
    <hyperlink ref="N788" r:id="rId533" display="mailto:eduardo.sotomayor@peaseyco.com"/>
    <hyperlink ref="N339" r:id="rId534"/>
    <hyperlink ref="N317" r:id="rId535"/>
    <hyperlink ref="N467" r:id="rId536"/>
    <hyperlink ref="N276" r:id="rId537"/>
    <hyperlink ref="N756" r:id="rId538"/>
  </hyperlinks>
  <printOptions horizontalCentered="1" verticalCentered="1"/>
  <pageMargins left="0.31496062992125984" right="0.47244094488188981" top="0.23" bottom="0.19685039370078741" header="0.17" footer="0.23622047244094491"/>
  <pageSetup paperSize="9" scale="55" fitToWidth="2" fitToHeight="3" orientation="landscape" horizontalDpi="300" verticalDpi="300" r:id="rId539"/>
  <headerFooter alignWithMargins="0"/>
  <colBreaks count="1" manualBreakCount="1">
    <brk id="5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3CCCC"/>
  </sheetPr>
  <dimension ref="A1:AD668"/>
  <sheetViews>
    <sheetView showGridLines="0" zoomScaleNormal="100" zoomScaleSheetLayoutView="70" workbookViewId="0">
      <pane ySplit="1" topLeftCell="A2" activePane="bottomLeft" state="frozen"/>
      <selection pane="bottomLeft" activeCell="E7" sqref="E7"/>
    </sheetView>
  </sheetViews>
  <sheetFormatPr baseColWidth="10" defaultRowHeight="22.5" customHeight="1"/>
  <cols>
    <col min="1" max="1" width="0.140625" style="274" hidden="1" customWidth="1"/>
    <col min="2" max="2" width="14.28515625" style="259" customWidth="1"/>
    <col min="3" max="3" width="14.28515625" style="7" customWidth="1"/>
    <col min="4" max="4" width="11.28515625" style="197" customWidth="1"/>
    <col min="5" max="5" width="12.42578125" style="7" customWidth="1"/>
    <col min="6" max="6" width="5.85546875" style="197" customWidth="1"/>
    <col min="7" max="7" width="5.5703125" style="197" customWidth="1"/>
    <col min="8" max="8" width="26.7109375" style="260" customWidth="1"/>
    <col min="9" max="9" width="23.85546875" style="260" customWidth="1"/>
    <col min="10" max="10" width="33.42578125" style="296" customWidth="1"/>
    <col min="11" max="11" width="22.85546875" style="7" customWidth="1"/>
    <col min="12" max="12" width="15.85546875" style="7" hidden="1" customWidth="1"/>
    <col min="13" max="13" width="18.28515625" style="7" hidden="1" customWidth="1"/>
    <col min="14" max="14" width="28.7109375" style="7" hidden="1" customWidth="1"/>
    <col min="15" max="15" width="33.85546875" style="260" hidden="1" customWidth="1"/>
    <col min="16" max="19" width="11.42578125" style="197"/>
    <col min="20" max="20" width="11.42578125" style="261"/>
    <col min="21" max="21" width="11.42578125" style="263"/>
    <col min="22" max="22" width="11.42578125" style="261"/>
    <col min="23" max="16384" width="11.42578125" style="197"/>
  </cols>
  <sheetData>
    <row r="1" spans="1:30" ht="22.5" customHeight="1">
      <c r="B1" s="297" t="s">
        <v>4071</v>
      </c>
      <c r="C1" s="298"/>
      <c r="D1" s="297"/>
      <c r="E1" s="297"/>
      <c r="F1" s="297"/>
      <c r="G1" s="297"/>
      <c r="H1" s="297"/>
      <c r="I1" s="297"/>
      <c r="J1" s="297"/>
      <c r="K1" s="297"/>
    </row>
    <row r="2" spans="1:30" s="7" customFormat="1" ht="22.5" customHeight="1">
      <c r="A2" s="273"/>
      <c r="B2" s="279" t="s">
        <v>568</v>
      </c>
      <c r="C2" s="179" t="s">
        <v>3936</v>
      </c>
      <c r="D2" s="279" t="s">
        <v>569</v>
      </c>
      <c r="E2" s="279" t="s">
        <v>570</v>
      </c>
      <c r="F2" s="279" t="s">
        <v>0</v>
      </c>
      <c r="G2" s="279" t="s">
        <v>1</v>
      </c>
      <c r="H2" s="279" t="s">
        <v>2</v>
      </c>
      <c r="I2" s="279" t="s">
        <v>3</v>
      </c>
      <c r="J2" s="295" t="s">
        <v>4</v>
      </c>
      <c r="K2" s="279" t="s">
        <v>5</v>
      </c>
      <c r="L2" s="179"/>
      <c r="M2" s="179" t="s">
        <v>6</v>
      </c>
      <c r="N2" s="179" t="s">
        <v>7</v>
      </c>
      <c r="O2" s="179" t="s">
        <v>8</v>
      </c>
    </row>
    <row r="3" spans="1:30" s="282" customFormat="1" ht="39.75" customHeight="1">
      <c r="A3" s="181">
        <v>1</v>
      </c>
      <c r="B3" s="299" t="s">
        <v>3925</v>
      </c>
      <c r="C3" s="300" t="s">
        <v>3937</v>
      </c>
      <c r="D3" s="299" t="s">
        <v>1749</v>
      </c>
      <c r="E3" s="301" t="s">
        <v>4020</v>
      </c>
      <c r="F3" s="302">
        <v>4</v>
      </c>
      <c r="G3" s="302">
        <v>2</v>
      </c>
      <c r="H3" s="303" t="s">
        <v>9</v>
      </c>
      <c r="I3" s="303" t="s">
        <v>10</v>
      </c>
      <c r="J3" s="304" t="s">
        <v>164</v>
      </c>
      <c r="K3" s="301" t="s">
        <v>11</v>
      </c>
      <c r="L3" s="195" t="s">
        <v>4020</v>
      </c>
      <c r="M3" s="195" t="s">
        <v>2860</v>
      </c>
      <c r="N3" s="195" t="s">
        <v>97</v>
      </c>
      <c r="O3" s="196" t="s">
        <v>3765</v>
      </c>
      <c r="Q3" s="283"/>
      <c r="R3" s="283"/>
      <c r="S3" s="283"/>
      <c r="T3" s="284"/>
      <c r="U3" s="285"/>
      <c r="V3" s="284"/>
      <c r="W3" s="283"/>
      <c r="X3" s="283"/>
      <c r="Y3" s="283"/>
      <c r="Z3" s="283"/>
      <c r="AA3" s="283"/>
      <c r="AB3" s="283"/>
      <c r="AC3" s="283"/>
      <c r="AD3" s="283"/>
    </row>
    <row r="4" spans="1:30" s="282" customFormat="1" ht="39.75" customHeight="1">
      <c r="A4" s="181">
        <v>2</v>
      </c>
      <c r="B4" s="299" t="s">
        <v>3925</v>
      </c>
      <c r="C4" s="300" t="s">
        <v>3937</v>
      </c>
      <c r="D4" s="299" t="s">
        <v>1749</v>
      </c>
      <c r="E4" s="301" t="s">
        <v>4020</v>
      </c>
      <c r="F4" s="302">
        <v>4</v>
      </c>
      <c r="G4" s="302">
        <v>1</v>
      </c>
      <c r="H4" s="303" t="s">
        <v>2861</v>
      </c>
      <c r="I4" s="303" t="s">
        <v>527</v>
      </c>
      <c r="J4" s="305" t="s">
        <v>2862</v>
      </c>
      <c r="K4" s="306" t="s">
        <v>11</v>
      </c>
      <c r="L4" s="195" t="s">
        <v>4020</v>
      </c>
      <c r="M4" s="195" t="s">
        <v>2863</v>
      </c>
      <c r="N4" s="195" t="s">
        <v>2864</v>
      </c>
      <c r="O4" s="200" t="s">
        <v>3766</v>
      </c>
      <c r="Q4" s="283"/>
      <c r="R4" s="283"/>
      <c r="S4" s="283"/>
      <c r="T4" s="284"/>
      <c r="U4" s="285"/>
      <c r="V4" s="284"/>
      <c r="W4" s="283"/>
      <c r="X4" s="283"/>
      <c r="Y4" s="283"/>
      <c r="Z4" s="283"/>
      <c r="AA4" s="283"/>
      <c r="AB4" s="283"/>
      <c r="AC4" s="283"/>
      <c r="AD4" s="283"/>
    </row>
    <row r="5" spans="1:30" s="282" customFormat="1" ht="39.75" customHeight="1">
      <c r="A5" s="181">
        <v>3</v>
      </c>
      <c r="B5" s="299" t="s">
        <v>3925</v>
      </c>
      <c r="C5" s="300" t="s">
        <v>3937</v>
      </c>
      <c r="D5" s="299" t="s">
        <v>1749</v>
      </c>
      <c r="E5" s="301" t="s">
        <v>4020</v>
      </c>
      <c r="F5" s="299">
        <v>4</v>
      </c>
      <c r="G5" s="299">
        <v>2</v>
      </c>
      <c r="H5" s="307" t="s">
        <v>251</v>
      </c>
      <c r="I5" s="308" t="s">
        <v>253</v>
      </c>
      <c r="J5" s="309" t="s">
        <v>427</v>
      </c>
      <c r="K5" s="306" t="s">
        <v>11</v>
      </c>
      <c r="L5" s="195" t="s">
        <v>4020</v>
      </c>
      <c r="M5" s="202" t="s">
        <v>252</v>
      </c>
      <c r="N5" s="203" t="s">
        <v>450</v>
      </c>
      <c r="O5" s="196" t="s">
        <v>451</v>
      </c>
      <c r="Q5" s="283"/>
      <c r="R5" s="283"/>
      <c r="S5" s="283"/>
      <c r="T5" s="284"/>
      <c r="U5" s="285"/>
      <c r="V5" s="284"/>
      <c r="W5" s="283"/>
      <c r="X5" s="283"/>
      <c r="Y5" s="283"/>
      <c r="Z5" s="283"/>
      <c r="AA5" s="283"/>
      <c r="AB5" s="283"/>
      <c r="AC5" s="283"/>
      <c r="AD5" s="283"/>
    </row>
    <row r="6" spans="1:30" s="282" customFormat="1" ht="39.75" customHeight="1">
      <c r="A6" s="181">
        <v>4</v>
      </c>
      <c r="B6" s="299" t="s">
        <v>3925</v>
      </c>
      <c r="C6" s="300" t="s">
        <v>3937</v>
      </c>
      <c r="D6" s="299" t="s">
        <v>1749</v>
      </c>
      <c r="E6" s="301" t="s">
        <v>4020</v>
      </c>
      <c r="F6" s="306">
        <v>0</v>
      </c>
      <c r="G6" s="306">
        <v>1</v>
      </c>
      <c r="H6" s="310" t="s">
        <v>243</v>
      </c>
      <c r="I6" s="310" t="s">
        <v>428</v>
      </c>
      <c r="J6" s="311" t="s">
        <v>244</v>
      </c>
      <c r="K6" s="312" t="s">
        <v>11</v>
      </c>
      <c r="L6" s="195" t="s">
        <v>4020</v>
      </c>
      <c r="M6" s="206" t="s">
        <v>156</v>
      </c>
      <c r="N6" s="206" t="s">
        <v>3822</v>
      </c>
      <c r="O6" s="207" t="s">
        <v>498</v>
      </c>
      <c r="Q6" s="283"/>
      <c r="R6" s="283"/>
      <c r="S6" s="283"/>
      <c r="T6" s="284"/>
      <c r="U6" s="285"/>
      <c r="V6" s="284"/>
      <c r="W6" s="283"/>
      <c r="X6" s="283"/>
      <c r="Y6" s="283"/>
      <c r="Z6" s="283"/>
      <c r="AA6" s="283"/>
      <c r="AB6" s="283"/>
      <c r="AC6" s="283"/>
      <c r="AD6" s="283"/>
    </row>
    <row r="7" spans="1:30" s="282" customFormat="1" ht="39.75" customHeight="1">
      <c r="A7" s="181">
        <v>5</v>
      </c>
      <c r="B7" s="299" t="s">
        <v>3925</v>
      </c>
      <c r="C7" s="300" t="s">
        <v>3937</v>
      </c>
      <c r="D7" s="299" t="s">
        <v>1749</v>
      </c>
      <c r="E7" s="301" t="s">
        <v>4020</v>
      </c>
      <c r="F7" s="302">
        <v>7</v>
      </c>
      <c r="G7" s="302">
        <v>2</v>
      </c>
      <c r="H7" s="308" t="s">
        <v>12</v>
      </c>
      <c r="I7" s="308" t="s">
        <v>2865</v>
      </c>
      <c r="J7" s="309" t="s">
        <v>476</v>
      </c>
      <c r="K7" s="306" t="s">
        <v>11</v>
      </c>
      <c r="L7" s="195" t="s">
        <v>4020</v>
      </c>
      <c r="M7" s="208" t="s">
        <v>161</v>
      </c>
      <c r="N7" s="208" t="s">
        <v>2866</v>
      </c>
      <c r="O7" s="196" t="s">
        <v>13</v>
      </c>
      <c r="Q7" s="283"/>
      <c r="R7" s="283"/>
      <c r="S7" s="283"/>
      <c r="T7" s="284"/>
      <c r="U7" s="285"/>
      <c r="V7" s="284"/>
      <c r="W7" s="283"/>
      <c r="X7" s="283"/>
      <c r="Y7" s="283"/>
      <c r="Z7" s="283"/>
      <c r="AA7" s="283"/>
      <c r="AB7" s="283"/>
      <c r="AC7" s="283"/>
      <c r="AD7" s="283"/>
    </row>
    <row r="8" spans="1:30" s="282" customFormat="1" ht="39.75" customHeight="1">
      <c r="A8" s="181">
        <v>6</v>
      </c>
      <c r="B8" s="299" t="s">
        <v>3925</v>
      </c>
      <c r="C8" s="300" t="s">
        <v>3937</v>
      </c>
      <c r="D8" s="299" t="s">
        <v>1749</v>
      </c>
      <c r="E8" s="301" t="s">
        <v>4020</v>
      </c>
      <c r="F8" s="306">
        <v>5</v>
      </c>
      <c r="G8" s="306">
        <v>3</v>
      </c>
      <c r="H8" s="313" t="s">
        <v>29</v>
      </c>
      <c r="I8" s="313" t="s">
        <v>2868</v>
      </c>
      <c r="J8" s="314" t="s">
        <v>214</v>
      </c>
      <c r="K8" s="312" t="s">
        <v>11</v>
      </c>
      <c r="L8" s="195" t="s">
        <v>4020</v>
      </c>
      <c r="M8" s="208" t="s">
        <v>2869</v>
      </c>
      <c r="N8" s="208" t="s">
        <v>2870</v>
      </c>
      <c r="O8" s="207" t="s">
        <v>3767</v>
      </c>
      <c r="Q8" s="283"/>
      <c r="R8" s="283"/>
      <c r="S8" s="283"/>
      <c r="T8" s="284"/>
      <c r="U8" s="285"/>
      <c r="V8" s="284"/>
      <c r="W8" s="283"/>
      <c r="X8" s="283"/>
      <c r="Y8" s="283"/>
      <c r="Z8" s="283"/>
      <c r="AA8" s="283"/>
      <c r="AB8" s="283"/>
      <c r="AC8" s="283"/>
      <c r="AD8" s="283"/>
    </row>
    <row r="9" spans="1:30" s="282" customFormat="1" ht="39.75" customHeight="1">
      <c r="A9" s="181">
        <v>7</v>
      </c>
      <c r="B9" s="299" t="s">
        <v>3925</v>
      </c>
      <c r="C9" s="300" t="s">
        <v>3937</v>
      </c>
      <c r="D9" s="299" t="s">
        <v>1749</v>
      </c>
      <c r="E9" s="301" t="s">
        <v>4020</v>
      </c>
      <c r="F9" s="302">
        <v>4</v>
      </c>
      <c r="G9" s="302">
        <v>3</v>
      </c>
      <c r="H9" s="313" t="s">
        <v>15</v>
      </c>
      <c r="I9" s="313" t="s">
        <v>121</v>
      </c>
      <c r="J9" s="314" t="s">
        <v>231</v>
      </c>
      <c r="K9" s="312" t="s">
        <v>11</v>
      </c>
      <c r="L9" s="195" t="s">
        <v>4020</v>
      </c>
      <c r="M9" s="208" t="s">
        <v>236</v>
      </c>
      <c r="N9" s="208" t="s">
        <v>2871</v>
      </c>
      <c r="O9" s="207" t="s">
        <v>3768</v>
      </c>
      <c r="Q9" s="283"/>
      <c r="R9" s="283"/>
      <c r="S9" s="283"/>
      <c r="T9" s="284"/>
      <c r="U9" s="285"/>
      <c r="V9" s="284"/>
      <c r="W9" s="283"/>
      <c r="X9" s="283"/>
      <c r="Y9" s="283"/>
      <c r="Z9" s="283"/>
      <c r="AA9" s="283"/>
      <c r="AB9" s="283"/>
      <c r="AC9" s="283"/>
      <c r="AD9" s="283"/>
    </row>
    <row r="10" spans="1:30" s="282" customFormat="1" ht="39.75" customHeight="1">
      <c r="A10" s="181">
        <v>8</v>
      </c>
      <c r="B10" s="299" t="s">
        <v>3925</v>
      </c>
      <c r="C10" s="300" t="s">
        <v>3937</v>
      </c>
      <c r="D10" s="299" t="s">
        <v>1749</v>
      </c>
      <c r="E10" s="301" t="s">
        <v>4020</v>
      </c>
      <c r="F10" s="302">
        <v>1</v>
      </c>
      <c r="G10" s="302">
        <v>1</v>
      </c>
      <c r="H10" s="308" t="s">
        <v>123</v>
      </c>
      <c r="I10" s="308" t="s">
        <v>124</v>
      </c>
      <c r="J10" s="309" t="s">
        <v>217</v>
      </c>
      <c r="K10" s="315" t="s">
        <v>11</v>
      </c>
      <c r="L10" s="195" t="s">
        <v>4020</v>
      </c>
      <c r="M10" s="202" t="s">
        <v>16</v>
      </c>
      <c r="N10" s="203" t="s">
        <v>2872</v>
      </c>
      <c r="O10" s="207" t="s">
        <v>3769</v>
      </c>
      <c r="Q10" s="283"/>
      <c r="R10" s="283"/>
      <c r="S10" s="283"/>
      <c r="T10" s="284"/>
      <c r="U10" s="285"/>
      <c r="V10" s="284"/>
      <c r="W10" s="283"/>
      <c r="X10" s="283"/>
      <c r="Y10" s="283"/>
      <c r="Z10" s="283"/>
      <c r="AA10" s="283"/>
      <c r="AB10" s="283"/>
      <c r="AC10" s="283"/>
      <c r="AD10" s="283"/>
    </row>
    <row r="11" spans="1:30" s="282" customFormat="1" ht="39.75" customHeight="1">
      <c r="A11" s="181">
        <v>9</v>
      </c>
      <c r="B11" s="299" t="s">
        <v>3925</v>
      </c>
      <c r="C11" s="300" t="s">
        <v>3937</v>
      </c>
      <c r="D11" s="299" t="s">
        <v>1749</v>
      </c>
      <c r="E11" s="301" t="s">
        <v>4020</v>
      </c>
      <c r="F11" s="302">
        <v>0</v>
      </c>
      <c r="G11" s="302">
        <v>1</v>
      </c>
      <c r="H11" s="308" t="s">
        <v>566</v>
      </c>
      <c r="I11" s="308" t="s">
        <v>2873</v>
      </c>
      <c r="J11" s="309" t="s">
        <v>2874</v>
      </c>
      <c r="K11" s="315" t="s">
        <v>11</v>
      </c>
      <c r="L11" s="195" t="s">
        <v>4020</v>
      </c>
      <c r="M11" s="202" t="s">
        <v>2875</v>
      </c>
      <c r="N11" s="203" t="s">
        <v>2876</v>
      </c>
      <c r="O11" s="210" t="s">
        <v>567</v>
      </c>
      <c r="Q11" s="283"/>
      <c r="R11" s="283"/>
      <c r="S11" s="283"/>
      <c r="T11" s="284"/>
      <c r="U11" s="285"/>
      <c r="V11" s="284"/>
      <c r="W11" s="283"/>
      <c r="X11" s="283"/>
      <c r="Y11" s="283"/>
      <c r="Z11" s="283"/>
      <c r="AA11" s="283"/>
      <c r="AB11" s="283"/>
      <c r="AC11" s="283"/>
      <c r="AD11" s="283"/>
    </row>
    <row r="12" spans="1:30" s="282" customFormat="1" ht="39.75" customHeight="1">
      <c r="A12" s="181">
        <v>10</v>
      </c>
      <c r="B12" s="299" t="s">
        <v>3925</v>
      </c>
      <c r="C12" s="300" t="s">
        <v>3937</v>
      </c>
      <c r="D12" s="299" t="s">
        <v>1749</v>
      </c>
      <c r="E12" s="301" t="s">
        <v>4020</v>
      </c>
      <c r="F12" s="302">
        <v>4</v>
      </c>
      <c r="G12" s="302">
        <v>3</v>
      </c>
      <c r="H12" s="313" t="s">
        <v>2877</v>
      </c>
      <c r="I12" s="313" t="s">
        <v>2878</v>
      </c>
      <c r="J12" s="314" t="s">
        <v>218</v>
      </c>
      <c r="K12" s="312" t="s">
        <v>11</v>
      </c>
      <c r="L12" s="195" t="s">
        <v>4020</v>
      </c>
      <c r="M12" s="202" t="s">
        <v>429</v>
      </c>
      <c r="N12" s="208" t="s">
        <v>477</v>
      </c>
      <c r="O12" s="207" t="s">
        <v>478</v>
      </c>
      <c r="Q12" s="283"/>
      <c r="R12" s="283"/>
      <c r="S12" s="283"/>
      <c r="T12" s="284"/>
      <c r="U12" s="285"/>
      <c r="V12" s="284"/>
      <c r="W12" s="283"/>
      <c r="X12" s="283"/>
      <c r="Y12" s="283"/>
      <c r="Z12" s="283"/>
      <c r="AA12" s="283"/>
      <c r="AB12" s="283"/>
      <c r="AC12" s="283"/>
      <c r="AD12" s="283"/>
    </row>
    <row r="13" spans="1:30" s="282" customFormat="1" ht="39.75" customHeight="1">
      <c r="A13" s="181">
        <v>11</v>
      </c>
      <c r="B13" s="299" t="s">
        <v>3925</v>
      </c>
      <c r="C13" s="300" t="s">
        <v>3937</v>
      </c>
      <c r="D13" s="299" t="s">
        <v>1749</v>
      </c>
      <c r="E13" s="301" t="s">
        <v>4020</v>
      </c>
      <c r="F13" s="316">
        <v>5</v>
      </c>
      <c r="G13" s="316">
        <v>3</v>
      </c>
      <c r="H13" s="313" t="s">
        <v>134</v>
      </c>
      <c r="I13" s="303" t="s">
        <v>2879</v>
      </c>
      <c r="J13" s="314" t="s">
        <v>219</v>
      </c>
      <c r="K13" s="312" t="s">
        <v>11</v>
      </c>
      <c r="L13" s="195" t="s">
        <v>4020</v>
      </c>
      <c r="M13" s="208" t="s">
        <v>136</v>
      </c>
      <c r="N13" s="208" t="s">
        <v>135</v>
      </c>
      <c r="O13" s="196" t="s">
        <v>31</v>
      </c>
      <c r="Q13" s="283"/>
      <c r="R13" s="283"/>
      <c r="S13" s="283"/>
      <c r="T13" s="284"/>
      <c r="U13" s="285"/>
      <c r="V13" s="284"/>
      <c r="W13" s="283"/>
      <c r="X13" s="283"/>
      <c r="Y13" s="283"/>
      <c r="Z13" s="283"/>
      <c r="AA13" s="283"/>
      <c r="AB13" s="283"/>
      <c r="AC13" s="283"/>
      <c r="AD13" s="283"/>
    </row>
    <row r="14" spans="1:30" s="282" customFormat="1" ht="39.75" customHeight="1">
      <c r="A14" s="181">
        <v>12</v>
      </c>
      <c r="B14" s="299" t="s">
        <v>3925</v>
      </c>
      <c r="C14" s="300" t="s">
        <v>3937</v>
      </c>
      <c r="D14" s="299" t="s">
        <v>1749</v>
      </c>
      <c r="E14" s="301" t="s">
        <v>4020</v>
      </c>
      <c r="F14" s="302">
        <v>2</v>
      </c>
      <c r="G14" s="302">
        <v>1</v>
      </c>
      <c r="H14" s="317" t="s">
        <v>17</v>
      </c>
      <c r="I14" s="317" t="s">
        <v>125</v>
      </c>
      <c r="J14" s="305" t="s">
        <v>220</v>
      </c>
      <c r="K14" s="306" t="s">
        <v>11</v>
      </c>
      <c r="L14" s="195" t="s">
        <v>4020</v>
      </c>
      <c r="M14" s="199" t="s">
        <v>435</v>
      </c>
      <c r="N14" s="199" t="s">
        <v>129</v>
      </c>
      <c r="O14" s="207" t="s">
        <v>18</v>
      </c>
      <c r="Q14" s="283"/>
      <c r="R14" s="283"/>
      <c r="S14" s="283"/>
      <c r="T14" s="284"/>
      <c r="U14" s="285"/>
      <c r="V14" s="284"/>
      <c r="W14" s="283"/>
      <c r="X14" s="283"/>
      <c r="Y14" s="283"/>
      <c r="Z14" s="283"/>
      <c r="AA14" s="283"/>
      <c r="AB14" s="283"/>
      <c r="AC14" s="283"/>
      <c r="AD14" s="283"/>
    </row>
    <row r="15" spans="1:30" s="282" customFormat="1" ht="39.75" customHeight="1">
      <c r="A15" s="181">
        <v>13</v>
      </c>
      <c r="B15" s="299" t="s">
        <v>3925</v>
      </c>
      <c r="C15" s="300" t="s">
        <v>3937</v>
      </c>
      <c r="D15" s="299" t="s">
        <v>1749</v>
      </c>
      <c r="E15" s="301" t="s">
        <v>4020</v>
      </c>
      <c r="F15" s="302">
        <v>1</v>
      </c>
      <c r="G15" s="302">
        <v>1</v>
      </c>
      <c r="H15" s="317" t="s">
        <v>2880</v>
      </c>
      <c r="I15" s="318" t="s">
        <v>541</v>
      </c>
      <c r="J15" s="319" t="s">
        <v>2881</v>
      </c>
      <c r="K15" s="306" t="s">
        <v>11</v>
      </c>
      <c r="L15" s="195" t="s">
        <v>4020</v>
      </c>
      <c r="M15" s="206" t="s">
        <v>156</v>
      </c>
      <c r="N15" s="212" t="s">
        <v>2882</v>
      </c>
      <c r="O15" s="207" t="s">
        <v>3770</v>
      </c>
      <c r="Q15" s="283"/>
      <c r="R15" s="283"/>
      <c r="S15" s="283"/>
      <c r="T15" s="286">
        <v>1</v>
      </c>
      <c r="U15" s="287" t="s">
        <v>4018</v>
      </c>
      <c r="V15" s="286">
        <v>87</v>
      </c>
      <c r="W15" s="283"/>
      <c r="X15" s="283"/>
      <c r="Y15" s="283"/>
      <c r="Z15" s="283"/>
      <c r="AA15" s="283"/>
      <c r="AB15" s="283"/>
      <c r="AC15" s="283"/>
      <c r="AD15" s="283"/>
    </row>
    <row r="16" spans="1:30" s="282" customFormat="1" ht="39.75" customHeight="1">
      <c r="A16" s="181">
        <v>14</v>
      </c>
      <c r="B16" s="299" t="s">
        <v>3925</v>
      </c>
      <c r="C16" s="300" t="s">
        <v>3937</v>
      </c>
      <c r="D16" s="299" t="s">
        <v>1749</v>
      </c>
      <c r="E16" s="301" t="s">
        <v>4020</v>
      </c>
      <c r="F16" s="302">
        <v>2</v>
      </c>
      <c r="G16" s="302">
        <v>1</v>
      </c>
      <c r="H16" s="313" t="s">
        <v>19</v>
      </c>
      <c r="I16" s="317" t="s">
        <v>221</v>
      </c>
      <c r="J16" s="314" t="s">
        <v>230</v>
      </c>
      <c r="K16" s="312" t="s">
        <v>11</v>
      </c>
      <c r="L16" s="195" t="s">
        <v>4020</v>
      </c>
      <c r="M16" s="202" t="s">
        <v>20</v>
      </c>
      <c r="N16" s="203" t="s">
        <v>21</v>
      </c>
      <c r="O16" s="196" t="s">
        <v>22</v>
      </c>
      <c r="Q16" s="283"/>
      <c r="R16" s="283"/>
      <c r="S16" s="283"/>
      <c r="T16" s="286">
        <v>2</v>
      </c>
      <c r="U16" s="287" t="s">
        <v>3986</v>
      </c>
      <c r="V16" s="286"/>
      <c r="W16" s="283"/>
      <c r="X16" s="283"/>
      <c r="Y16" s="283"/>
      <c r="Z16" s="283"/>
      <c r="AA16" s="283"/>
      <c r="AB16" s="283"/>
      <c r="AC16" s="283"/>
      <c r="AD16" s="283"/>
    </row>
    <row r="17" spans="1:30" s="282" customFormat="1" ht="39.75" customHeight="1">
      <c r="A17" s="181">
        <v>15</v>
      </c>
      <c r="B17" s="299" t="s">
        <v>3925</v>
      </c>
      <c r="C17" s="300" t="s">
        <v>3937</v>
      </c>
      <c r="D17" s="299" t="s">
        <v>1749</v>
      </c>
      <c r="E17" s="301" t="s">
        <v>4020</v>
      </c>
      <c r="F17" s="302">
        <v>1</v>
      </c>
      <c r="G17" s="302">
        <v>1</v>
      </c>
      <c r="H17" s="313" t="s">
        <v>138</v>
      </c>
      <c r="I17" s="313" t="s">
        <v>430</v>
      </c>
      <c r="J17" s="314" t="s">
        <v>222</v>
      </c>
      <c r="K17" s="312" t="s">
        <v>11</v>
      </c>
      <c r="L17" s="195" t="s">
        <v>4020</v>
      </c>
      <c r="M17" s="208" t="s">
        <v>137</v>
      </c>
      <c r="N17" s="208" t="s">
        <v>2883</v>
      </c>
      <c r="O17" s="196" t="s">
        <v>544</v>
      </c>
      <c r="Q17" s="283"/>
      <c r="R17" s="283"/>
      <c r="S17" s="283"/>
      <c r="T17" s="286">
        <v>3</v>
      </c>
      <c r="U17" s="287" t="s">
        <v>4019</v>
      </c>
      <c r="V17" s="286">
        <v>89</v>
      </c>
      <c r="W17" s="283"/>
      <c r="X17" s="283"/>
      <c r="Y17" s="283"/>
      <c r="Z17" s="283"/>
      <c r="AA17" s="283"/>
      <c r="AB17" s="283"/>
      <c r="AC17" s="283"/>
      <c r="AD17" s="283"/>
    </row>
    <row r="18" spans="1:30" s="282" customFormat="1" ht="39.75" customHeight="1">
      <c r="A18" s="181">
        <v>16</v>
      </c>
      <c r="B18" s="299" t="s">
        <v>3925</v>
      </c>
      <c r="C18" s="300" t="s">
        <v>3937</v>
      </c>
      <c r="D18" s="299" t="s">
        <v>1749</v>
      </c>
      <c r="E18" s="301" t="s">
        <v>4020</v>
      </c>
      <c r="F18" s="302">
        <v>1</v>
      </c>
      <c r="G18" s="302">
        <v>1</v>
      </c>
      <c r="H18" s="313" t="s">
        <v>122</v>
      </c>
      <c r="I18" s="313" t="s">
        <v>223</v>
      </c>
      <c r="J18" s="314" t="s">
        <v>2450</v>
      </c>
      <c r="K18" s="312" t="s">
        <v>11</v>
      </c>
      <c r="L18" s="195" t="s">
        <v>4020</v>
      </c>
      <c r="M18" s="208" t="s">
        <v>162</v>
      </c>
      <c r="N18" s="208" t="s">
        <v>128</v>
      </c>
      <c r="O18" s="196" t="s">
        <v>14</v>
      </c>
      <c r="Q18" s="283"/>
      <c r="R18" s="283"/>
      <c r="S18" s="283"/>
      <c r="T18" s="286">
        <v>4</v>
      </c>
      <c r="U18" s="287" t="s">
        <v>3989</v>
      </c>
      <c r="V18" s="286"/>
      <c r="W18" s="283"/>
      <c r="X18" s="283"/>
      <c r="Y18" s="283"/>
      <c r="Z18" s="283"/>
      <c r="AA18" s="283"/>
      <c r="AB18" s="283"/>
      <c r="AC18" s="283"/>
      <c r="AD18" s="283"/>
    </row>
    <row r="19" spans="1:30" s="282" customFormat="1" ht="39.75" customHeight="1">
      <c r="A19" s="181">
        <v>17</v>
      </c>
      <c r="B19" s="299" t="s">
        <v>3925</v>
      </c>
      <c r="C19" s="300" t="s">
        <v>3937</v>
      </c>
      <c r="D19" s="299" t="s">
        <v>1749</v>
      </c>
      <c r="E19" s="301" t="s">
        <v>4020</v>
      </c>
      <c r="F19" s="299">
        <v>1</v>
      </c>
      <c r="G19" s="299">
        <v>1</v>
      </c>
      <c r="H19" s="317" t="s">
        <v>446</v>
      </c>
      <c r="I19" s="317" t="s">
        <v>2884</v>
      </c>
      <c r="J19" s="305" t="s">
        <v>2885</v>
      </c>
      <c r="K19" s="306" t="s">
        <v>11</v>
      </c>
      <c r="L19" s="195" t="s">
        <v>4020</v>
      </c>
      <c r="M19" s="199" t="s">
        <v>447</v>
      </c>
      <c r="N19" s="199" t="s">
        <v>448</v>
      </c>
      <c r="O19" s="196" t="s">
        <v>449</v>
      </c>
      <c r="Q19" s="283"/>
      <c r="R19" s="283"/>
      <c r="S19" s="283"/>
      <c r="T19" s="286">
        <v>5</v>
      </c>
      <c r="U19" s="287" t="s">
        <v>4020</v>
      </c>
      <c r="V19" s="286"/>
      <c r="W19" s="283"/>
      <c r="X19" s="283"/>
      <c r="Y19" s="283"/>
      <c r="Z19" s="283"/>
      <c r="AA19" s="283"/>
      <c r="AB19" s="283"/>
      <c r="AC19" s="283"/>
      <c r="AD19" s="283"/>
    </row>
    <row r="20" spans="1:30" s="282" customFormat="1" ht="39.75" customHeight="1">
      <c r="A20" s="181">
        <v>18</v>
      </c>
      <c r="B20" s="299" t="s">
        <v>3925</v>
      </c>
      <c r="C20" s="300" t="s">
        <v>3937</v>
      </c>
      <c r="D20" s="299" t="s">
        <v>1749</v>
      </c>
      <c r="E20" s="301" t="s">
        <v>4020</v>
      </c>
      <c r="F20" s="302">
        <v>2</v>
      </c>
      <c r="G20" s="302">
        <v>2</v>
      </c>
      <c r="H20" s="320" t="s">
        <v>23</v>
      </c>
      <c r="I20" s="320" t="s">
        <v>224</v>
      </c>
      <c r="J20" s="321" t="s">
        <v>229</v>
      </c>
      <c r="K20" s="315" t="s">
        <v>11</v>
      </c>
      <c r="L20" s="195" t="s">
        <v>4020</v>
      </c>
      <c r="M20" s="208" t="s">
        <v>437</v>
      </c>
      <c r="N20" s="214" t="s">
        <v>2886</v>
      </c>
      <c r="O20" s="196" t="s">
        <v>3002</v>
      </c>
      <c r="Q20" s="283"/>
      <c r="R20" s="283"/>
      <c r="S20" s="283"/>
      <c r="T20" s="286">
        <v>6</v>
      </c>
      <c r="U20" s="287" t="s">
        <v>4021</v>
      </c>
      <c r="V20" s="286">
        <v>94</v>
      </c>
      <c r="W20" s="283"/>
      <c r="X20" s="283"/>
      <c r="Y20" s="283"/>
      <c r="Z20" s="283"/>
      <c r="AA20" s="283"/>
      <c r="AB20" s="283"/>
      <c r="AC20" s="283"/>
      <c r="AD20" s="283"/>
    </row>
    <row r="21" spans="1:30" s="282" customFormat="1" ht="39.75" customHeight="1">
      <c r="A21" s="181">
        <v>19</v>
      </c>
      <c r="B21" s="299" t="s">
        <v>3925</v>
      </c>
      <c r="C21" s="300" t="s">
        <v>3937</v>
      </c>
      <c r="D21" s="299" t="s">
        <v>1749</v>
      </c>
      <c r="E21" s="301" t="s">
        <v>4020</v>
      </c>
      <c r="F21" s="306">
        <v>1</v>
      </c>
      <c r="G21" s="306">
        <v>1</v>
      </c>
      <c r="H21" s="313" t="s">
        <v>2887</v>
      </c>
      <c r="I21" s="313" t="s">
        <v>432</v>
      </c>
      <c r="J21" s="314" t="s">
        <v>225</v>
      </c>
      <c r="K21" s="312" t="s">
        <v>11</v>
      </c>
      <c r="L21" s="195" t="s">
        <v>4020</v>
      </c>
      <c r="M21" s="208">
        <v>989266386</v>
      </c>
      <c r="N21" s="208" t="s">
        <v>2888</v>
      </c>
      <c r="O21" s="207" t="s">
        <v>3771</v>
      </c>
      <c r="Q21" s="283"/>
      <c r="R21" s="283"/>
      <c r="S21" s="283"/>
      <c r="T21" s="284"/>
      <c r="U21" s="285"/>
      <c r="V21" s="288"/>
      <c r="W21" s="283"/>
      <c r="X21" s="283"/>
      <c r="Y21" s="283"/>
      <c r="Z21" s="283"/>
      <c r="AA21" s="283"/>
      <c r="AB21" s="283"/>
      <c r="AC21" s="283"/>
      <c r="AD21" s="283"/>
    </row>
    <row r="22" spans="1:30" s="282" customFormat="1" ht="39.75" customHeight="1">
      <c r="A22" s="181">
        <v>20</v>
      </c>
      <c r="B22" s="299" t="s">
        <v>3925</v>
      </c>
      <c r="C22" s="300" t="s">
        <v>3937</v>
      </c>
      <c r="D22" s="299" t="s">
        <v>1749</v>
      </c>
      <c r="E22" s="301" t="s">
        <v>4020</v>
      </c>
      <c r="F22" s="299">
        <v>2</v>
      </c>
      <c r="G22" s="299">
        <v>1</v>
      </c>
      <c r="H22" s="317" t="s">
        <v>3848</v>
      </c>
      <c r="I22" s="313" t="s">
        <v>2879</v>
      </c>
      <c r="J22" s="305" t="s">
        <v>256</v>
      </c>
      <c r="K22" s="306" t="s">
        <v>11</v>
      </c>
      <c r="L22" s="195" t="s">
        <v>4020</v>
      </c>
      <c r="M22" s="208" t="s">
        <v>257</v>
      </c>
      <c r="N22" s="208" t="s">
        <v>135</v>
      </c>
      <c r="O22" s="198" t="s">
        <v>31</v>
      </c>
      <c r="Q22" s="283"/>
      <c r="R22" s="283"/>
      <c r="S22" s="283"/>
      <c r="T22" s="284"/>
      <c r="U22" s="285"/>
      <c r="V22" s="284"/>
      <c r="W22" s="283"/>
      <c r="X22" s="283"/>
      <c r="Y22" s="283"/>
      <c r="Z22" s="283"/>
      <c r="AA22" s="283"/>
      <c r="AB22" s="283"/>
      <c r="AC22" s="283"/>
      <c r="AD22" s="283"/>
    </row>
    <row r="23" spans="1:30" s="282" customFormat="1" ht="39.75" customHeight="1">
      <c r="A23" s="181">
        <v>21</v>
      </c>
      <c r="B23" s="299" t="s">
        <v>3925</v>
      </c>
      <c r="C23" s="300" t="s">
        <v>3937</v>
      </c>
      <c r="D23" s="299" t="s">
        <v>1749</v>
      </c>
      <c r="E23" s="301" t="s">
        <v>4020</v>
      </c>
      <c r="F23" s="316">
        <v>1</v>
      </c>
      <c r="G23" s="316">
        <v>1</v>
      </c>
      <c r="H23" s="317" t="s">
        <v>3849</v>
      </c>
      <c r="I23" s="317" t="s">
        <v>226</v>
      </c>
      <c r="J23" s="305" t="s">
        <v>2889</v>
      </c>
      <c r="K23" s="306" t="s">
        <v>11</v>
      </c>
      <c r="L23" s="195" t="s">
        <v>4020</v>
      </c>
      <c r="M23" s="208" t="s">
        <v>2890</v>
      </c>
      <c r="N23" s="208" t="s">
        <v>130</v>
      </c>
      <c r="O23" s="196" t="s">
        <v>24</v>
      </c>
      <c r="Q23" s="283"/>
      <c r="R23" s="283"/>
      <c r="S23" s="283"/>
      <c r="T23" s="284"/>
      <c r="U23" s="285"/>
      <c r="V23" s="284">
        <f>SUBTOTAL(9,V15:V20)</f>
        <v>270</v>
      </c>
      <c r="X23" s="283"/>
      <c r="Y23" s="283"/>
      <c r="Z23" s="283"/>
      <c r="AA23" s="283"/>
      <c r="AB23" s="283"/>
      <c r="AC23" s="283"/>
      <c r="AD23" s="283"/>
    </row>
    <row r="24" spans="1:30" s="282" customFormat="1" ht="39.75" customHeight="1">
      <c r="A24" s="181">
        <v>22</v>
      </c>
      <c r="B24" s="299" t="s">
        <v>3925</v>
      </c>
      <c r="C24" s="300" t="s">
        <v>3937</v>
      </c>
      <c r="D24" s="299" t="s">
        <v>1749</v>
      </c>
      <c r="E24" s="301" t="s">
        <v>4020</v>
      </c>
      <c r="F24" s="302">
        <v>4</v>
      </c>
      <c r="G24" s="302">
        <v>3</v>
      </c>
      <c r="H24" s="313" t="s">
        <v>3850</v>
      </c>
      <c r="I24" s="313" t="s">
        <v>226</v>
      </c>
      <c r="J24" s="314" t="s">
        <v>227</v>
      </c>
      <c r="K24" s="312" t="s">
        <v>11</v>
      </c>
      <c r="L24" s="195" t="s">
        <v>4020</v>
      </c>
      <c r="M24" s="208" t="s">
        <v>2891</v>
      </c>
      <c r="N24" s="208" t="s">
        <v>130</v>
      </c>
      <c r="O24" s="196" t="s">
        <v>24</v>
      </c>
      <c r="Q24" s="283"/>
      <c r="R24" s="283"/>
      <c r="S24" s="283"/>
      <c r="T24" s="284"/>
      <c r="U24" s="289">
        <f>V24/4</f>
        <v>106.25</v>
      </c>
      <c r="V24" s="284">
        <f>695-V23</f>
        <v>425</v>
      </c>
      <c r="W24" s="283"/>
      <c r="X24" s="283"/>
      <c r="Y24" s="283"/>
      <c r="Z24" s="283"/>
      <c r="AA24" s="283"/>
      <c r="AB24" s="283"/>
      <c r="AC24" s="283"/>
      <c r="AD24" s="283"/>
    </row>
    <row r="25" spans="1:30" s="282" customFormat="1" ht="39.75" customHeight="1">
      <c r="A25" s="181">
        <v>23</v>
      </c>
      <c r="B25" s="299" t="s">
        <v>3925</v>
      </c>
      <c r="C25" s="300" t="s">
        <v>3937</v>
      </c>
      <c r="D25" s="299" t="s">
        <v>1749</v>
      </c>
      <c r="E25" s="301" t="s">
        <v>4020</v>
      </c>
      <c r="F25" s="302">
        <v>2</v>
      </c>
      <c r="G25" s="302">
        <v>1</v>
      </c>
      <c r="H25" s="313" t="s">
        <v>126</v>
      </c>
      <c r="I25" s="313" t="s">
        <v>433</v>
      </c>
      <c r="J25" s="314" t="s">
        <v>2451</v>
      </c>
      <c r="K25" s="312" t="s">
        <v>11</v>
      </c>
      <c r="L25" s="195" t="s">
        <v>4020</v>
      </c>
      <c r="M25" s="202" t="s">
        <v>131</v>
      </c>
      <c r="N25" s="203" t="s">
        <v>25</v>
      </c>
      <c r="O25" s="207" t="s">
        <v>139</v>
      </c>
      <c r="Q25" s="283"/>
      <c r="R25" s="283"/>
      <c r="S25" s="283"/>
      <c r="T25" s="284"/>
      <c r="U25" s="285"/>
      <c r="V25" s="284"/>
      <c r="W25" s="283"/>
      <c r="X25" s="283"/>
      <c r="Y25" s="283"/>
      <c r="Z25" s="283"/>
      <c r="AA25" s="283"/>
      <c r="AB25" s="283"/>
      <c r="AC25" s="283"/>
      <c r="AD25" s="283"/>
    </row>
    <row r="26" spans="1:30" s="282" customFormat="1" ht="39.75" customHeight="1">
      <c r="A26" s="181">
        <v>24</v>
      </c>
      <c r="B26" s="299" t="s">
        <v>3925</v>
      </c>
      <c r="C26" s="300" t="s">
        <v>3937</v>
      </c>
      <c r="D26" s="299" t="s">
        <v>1749</v>
      </c>
      <c r="E26" s="301" t="s">
        <v>4020</v>
      </c>
      <c r="F26" s="302">
        <v>2</v>
      </c>
      <c r="G26" s="302">
        <v>1</v>
      </c>
      <c r="H26" s="317" t="s">
        <v>26</v>
      </c>
      <c r="I26" s="308" t="s">
        <v>127</v>
      </c>
      <c r="J26" s="305" t="s">
        <v>228</v>
      </c>
      <c r="K26" s="306" t="s">
        <v>11</v>
      </c>
      <c r="L26" s="195" t="s">
        <v>4020</v>
      </c>
      <c r="M26" s="199" t="s">
        <v>438</v>
      </c>
      <c r="N26" s="199" t="s">
        <v>27</v>
      </c>
      <c r="O26" s="207" t="s">
        <v>132</v>
      </c>
      <c r="Q26" s="283"/>
      <c r="R26" s="283"/>
      <c r="S26" s="283"/>
      <c r="T26" s="284"/>
      <c r="U26" s="285"/>
      <c r="V26" s="284"/>
      <c r="W26" s="283"/>
      <c r="X26" s="283"/>
      <c r="Y26" s="283"/>
      <c r="Z26" s="283"/>
      <c r="AA26" s="283"/>
      <c r="AB26" s="283"/>
      <c r="AC26" s="283"/>
      <c r="AD26" s="283"/>
    </row>
    <row r="27" spans="1:30" s="282" customFormat="1" ht="39.75" customHeight="1">
      <c r="A27" s="181">
        <v>25</v>
      </c>
      <c r="B27" s="299" t="s">
        <v>3925</v>
      </c>
      <c r="C27" s="300" t="s">
        <v>3937</v>
      </c>
      <c r="D27" s="299" t="s">
        <v>1749</v>
      </c>
      <c r="E27" s="301" t="s">
        <v>4020</v>
      </c>
      <c r="F27" s="306">
        <v>4</v>
      </c>
      <c r="G27" s="306">
        <v>2</v>
      </c>
      <c r="H27" s="313" t="s">
        <v>2892</v>
      </c>
      <c r="I27" s="313" t="s">
        <v>50</v>
      </c>
      <c r="J27" s="314" t="s">
        <v>232</v>
      </c>
      <c r="K27" s="312" t="s">
        <v>11</v>
      </c>
      <c r="L27" s="195" t="s">
        <v>4020</v>
      </c>
      <c r="M27" s="208" t="s">
        <v>2893</v>
      </c>
      <c r="N27" s="208" t="s">
        <v>2894</v>
      </c>
      <c r="O27" s="207" t="s">
        <v>3772</v>
      </c>
      <c r="Q27" s="283"/>
      <c r="R27" s="283"/>
      <c r="S27" s="283"/>
      <c r="T27" s="284"/>
      <c r="U27" s="285"/>
      <c r="V27" s="284"/>
      <c r="W27" s="283"/>
      <c r="X27" s="283"/>
      <c r="Y27" s="283"/>
      <c r="Z27" s="283"/>
      <c r="AA27" s="283"/>
      <c r="AB27" s="283"/>
      <c r="AC27" s="283"/>
      <c r="AD27" s="283"/>
    </row>
    <row r="28" spans="1:30" s="282" customFormat="1" ht="39.75" customHeight="1">
      <c r="A28" s="181">
        <v>26</v>
      </c>
      <c r="B28" s="299" t="s">
        <v>3925</v>
      </c>
      <c r="C28" s="300" t="s">
        <v>3937</v>
      </c>
      <c r="D28" s="299" t="s">
        <v>1749</v>
      </c>
      <c r="E28" s="301" t="s">
        <v>4020</v>
      </c>
      <c r="F28" s="299">
        <v>7</v>
      </c>
      <c r="G28" s="299">
        <v>3</v>
      </c>
      <c r="H28" s="317" t="s">
        <v>258</v>
      </c>
      <c r="I28" s="308" t="s">
        <v>2895</v>
      </c>
      <c r="J28" s="305" t="s">
        <v>259</v>
      </c>
      <c r="K28" s="306" t="s">
        <v>11</v>
      </c>
      <c r="L28" s="195" t="s">
        <v>4020</v>
      </c>
      <c r="M28" s="199" t="s">
        <v>2896</v>
      </c>
      <c r="N28" s="208" t="s">
        <v>2897</v>
      </c>
      <c r="O28" s="196" t="s">
        <v>585</v>
      </c>
      <c r="Q28" s="283"/>
      <c r="R28" s="283"/>
      <c r="S28" s="283"/>
      <c r="T28" s="284"/>
      <c r="U28" s="285"/>
      <c r="V28" s="284"/>
      <c r="W28" s="283"/>
      <c r="X28" s="283"/>
      <c r="Y28" s="283"/>
      <c r="Z28" s="283"/>
      <c r="AA28" s="283"/>
      <c r="AB28" s="283"/>
      <c r="AC28" s="283"/>
      <c r="AD28" s="283"/>
    </row>
    <row r="29" spans="1:30" s="282" customFormat="1" ht="39.75" customHeight="1">
      <c r="A29" s="181">
        <v>27</v>
      </c>
      <c r="B29" s="299" t="s">
        <v>3925</v>
      </c>
      <c r="C29" s="300" t="s">
        <v>3937</v>
      </c>
      <c r="D29" s="299" t="s">
        <v>1749</v>
      </c>
      <c r="E29" s="301" t="s">
        <v>4020</v>
      </c>
      <c r="F29" s="302">
        <v>8</v>
      </c>
      <c r="G29" s="302">
        <v>5</v>
      </c>
      <c r="H29" s="303" t="s">
        <v>32</v>
      </c>
      <c r="I29" s="303" t="s">
        <v>431</v>
      </c>
      <c r="J29" s="304" t="s">
        <v>233</v>
      </c>
      <c r="K29" s="301" t="s">
        <v>11</v>
      </c>
      <c r="L29" s="195" t="s">
        <v>4020</v>
      </c>
      <c r="M29" s="195" t="s">
        <v>434</v>
      </c>
      <c r="N29" s="208" t="s">
        <v>2898</v>
      </c>
      <c r="O29" s="196" t="s">
        <v>3773</v>
      </c>
      <c r="Q29" s="283"/>
      <c r="R29" s="283"/>
      <c r="S29" s="283"/>
      <c r="T29" s="284"/>
      <c r="U29" s="285"/>
      <c r="V29" s="284"/>
      <c r="W29" s="283"/>
      <c r="X29" s="283"/>
      <c r="Y29" s="283"/>
      <c r="Z29" s="283"/>
      <c r="AA29" s="283"/>
      <c r="AB29" s="283"/>
      <c r="AC29" s="283"/>
      <c r="AD29" s="283"/>
    </row>
    <row r="30" spans="1:30" s="282" customFormat="1" ht="39.75" customHeight="1">
      <c r="A30" s="181">
        <v>28</v>
      </c>
      <c r="B30" s="299" t="s">
        <v>3925</v>
      </c>
      <c r="C30" s="300" t="s">
        <v>3937</v>
      </c>
      <c r="D30" s="299" t="s">
        <v>1749</v>
      </c>
      <c r="E30" s="301" t="s">
        <v>4020</v>
      </c>
      <c r="F30" s="306">
        <v>1</v>
      </c>
      <c r="G30" s="306">
        <v>1</v>
      </c>
      <c r="H30" s="313" t="s">
        <v>133</v>
      </c>
      <c r="I30" s="313" t="s">
        <v>2901</v>
      </c>
      <c r="J30" s="314" t="s">
        <v>234</v>
      </c>
      <c r="K30" s="312" t="s">
        <v>11</v>
      </c>
      <c r="L30" s="195" t="s">
        <v>4020</v>
      </c>
      <c r="M30" s="208" t="s">
        <v>2902</v>
      </c>
      <c r="N30" s="208" t="s">
        <v>240</v>
      </c>
      <c r="O30" s="196" t="s">
        <v>241</v>
      </c>
      <c r="Q30" s="283"/>
      <c r="R30" s="283"/>
      <c r="S30" s="283"/>
      <c r="T30" s="284"/>
      <c r="U30" s="285"/>
      <c r="V30" s="284"/>
      <c r="W30" s="283"/>
      <c r="X30" s="283"/>
      <c r="Y30" s="283"/>
      <c r="Z30" s="283"/>
      <c r="AA30" s="283"/>
      <c r="AB30" s="283"/>
      <c r="AC30" s="283"/>
      <c r="AD30" s="283"/>
    </row>
    <row r="31" spans="1:30" s="282" customFormat="1" ht="39.75" customHeight="1">
      <c r="A31" s="181">
        <v>29</v>
      </c>
      <c r="B31" s="299" t="s">
        <v>3925</v>
      </c>
      <c r="C31" s="300" t="s">
        <v>3937</v>
      </c>
      <c r="D31" s="299" t="s">
        <v>1749</v>
      </c>
      <c r="E31" s="301" t="s">
        <v>4020</v>
      </c>
      <c r="F31" s="299">
        <v>2</v>
      </c>
      <c r="G31" s="299">
        <v>1</v>
      </c>
      <c r="H31" s="313" t="s">
        <v>3851</v>
      </c>
      <c r="I31" s="303" t="s">
        <v>2879</v>
      </c>
      <c r="J31" s="314" t="s">
        <v>436</v>
      </c>
      <c r="K31" s="312" t="s">
        <v>11</v>
      </c>
      <c r="L31" s="195" t="s">
        <v>4020</v>
      </c>
      <c r="M31" s="208" t="s">
        <v>260</v>
      </c>
      <c r="N31" s="208" t="s">
        <v>135</v>
      </c>
      <c r="O31" s="207" t="s">
        <v>31</v>
      </c>
      <c r="Q31" s="283"/>
      <c r="R31" s="283"/>
      <c r="S31" s="283"/>
      <c r="T31" s="284"/>
      <c r="U31" s="285"/>
      <c r="V31" s="284"/>
      <c r="W31" s="283"/>
      <c r="X31" s="283"/>
      <c r="Y31" s="283"/>
      <c r="Z31" s="283"/>
      <c r="AA31" s="283"/>
      <c r="AB31" s="283"/>
      <c r="AC31" s="283"/>
      <c r="AD31" s="283"/>
    </row>
    <row r="32" spans="1:30" s="282" customFormat="1" ht="39.75" customHeight="1">
      <c r="A32" s="181">
        <v>30</v>
      </c>
      <c r="B32" s="299" t="s">
        <v>3925</v>
      </c>
      <c r="C32" s="300" t="s">
        <v>3937</v>
      </c>
      <c r="D32" s="299" t="s">
        <v>1749</v>
      </c>
      <c r="E32" s="301" t="s">
        <v>4020</v>
      </c>
      <c r="F32" s="299">
        <v>2</v>
      </c>
      <c r="G32" s="299">
        <v>2</v>
      </c>
      <c r="H32" s="313" t="s">
        <v>499</v>
      </c>
      <c r="I32" s="313" t="s">
        <v>2868</v>
      </c>
      <c r="J32" s="314" t="s">
        <v>2903</v>
      </c>
      <c r="K32" s="312" t="s">
        <v>11</v>
      </c>
      <c r="L32" s="195" t="s">
        <v>4020</v>
      </c>
      <c r="M32" s="208" t="s">
        <v>501</v>
      </c>
      <c r="N32" s="208" t="s">
        <v>2904</v>
      </c>
      <c r="O32" s="207" t="s">
        <v>3774</v>
      </c>
      <c r="Q32" s="283"/>
      <c r="R32" s="283"/>
      <c r="S32" s="283"/>
      <c r="T32" s="284"/>
      <c r="U32" s="285"/>
      <c r="V32" s="284"/>
      <c r="W32" s="283"/>
      <c r="X32" s="283"/>
      <c r="Y32" s="283"/>
      <c r="Z32" s="283"/>
      <c r="AA32" s="283"/>
      <c r="AB32" s="283"/>
      <c r="AC32" s="283"/>
      <c r="AD32" s="283"/>
    </row>
    <row r="33" spans="1:30" s="282" customFormat="1" ht="39.75" customHeight="1">
      <c r="A33" s="181">
        <v>31</v>
      </c>
      <c r="B33" s="299" t="s">
        <v>3925</v>
      </c>
      <c r="C33" s="300" t="s">
        <v>3937</v>
      </c>
      <c r="D33" s="299" t="s">
        <v>1749</v>
      </c>
      <c r="E33" s="301" t="s">
        <v>4020</v>
      </c>
      <c r="F33" s="306">
        <v>1</v>
      </c>
      <c r="G33" s="306">
        <v>1</v>
      </c>
      <c r="H33" s="322" t="s">
        <v>2905</v>
      </c>
      <c r="I33" s="323" t="s">
        <v>2097</v>
      </c>
      <c r="J33" s="324" t="s">
        <v>2098</v>
      </c>
      <c r="K33" s="312" t="s">
        <v>11</v>
      </c>
      <c r="L33" s="195" t="s">
        <v>4020</v>
      </c>
      <c r="M33" s="212" t="s">
        <v>2099</v>
      </c>
      <c r="N33" s="212" t="s">
        <v>2906</v>
      </c>
      <c r="O33" s="207" t="s">
        <v>3775</v>
      </c>
      <c r="Q33" s="283"/>
      <c r="R33" s="283"/>
      <c r="S33" s="283"/>
      <c r="T33" s="284"/>
      <c r="U33" s="285"/>
      <c r="V33" s="284"/>
      <c r="W33" s="283"/>
      <c r="X33" s="283"/>
      <c r="Y33" s="283"/>
      <c r="Z33" s="283"/>
      <c r="AA33" s="283"/>
      <c r="AB33" s="283"/>
      <c r="AC33" s="283"/>
      <c r="AD33" s="283"/>
    </row>
    <row r="34" spans="1:30" s="282" customFormat="1" ht="39.75" customHeight="1">
      <c r="A34" s="181">
        <v>32</v>
      </c>
      <c r="B34" s="299" t="s">
        <v>3925</v>
      </c>
      <c r="C34" s="300" t="s">
        <v>3937</v>
      </c>
      <c r="D34" s="299" t="s">
        <v>1749</v>
      </c>
      <c r="E34" s="301" t="s">
        <v>4020</v>
      </c>
      <c r="F34" s="306">
        <v>2</v>
      </c>
      <c r="G34" s="306">
        <v>1</v>
      </c>
      <c r="H34" s="322" t="s">
        <v>3792</v>
      </c>
      <c r="I34" s="323" t="s">
        <v>3787</v>
      </c>
      <c r="J34" s="324" t="s">
        <v>3793</v>
      </c>
      <c r="K34" s="312" t="s">
        <v>11</v>
      </c>
      <c r="L34" s="195" t="s">
        <v>4020</v>
      </c>
      <c r="M34" s="212"/>
      <c r="N34" s="212" t="s">
        <v>3794</v>
      </c>
      <c r="O34" s="207"/>
      <c r="Q34" s="283"/>
      <c r="R34" s="283"/>
      <c r="S34" s="283"/>
      <c r="T34" s="284"/>
      <c r="U34" s="285"/>
      <c r="V34" s="284"/>
      <c r="W34" s="283"/>
      <c r="X34" s="283"/>
      <c r="Y34" s="283"/>
      <c r="Z34" s="283"/>
      <c r="AA34" s="283"/>
      <c r="AB34" s="283"/>
      <c r="AC34" s="283"/>
      <c r="AD34" s="283"/>
    </row>
    <row r="35" spans="1:30" ht="39.75" customHeight="1">
      <c r="A35" s="181">
        <v>481</v>
      </c>
      <c r="B35" s="299" t="s">
        <v>3389</v>
      </c>
      <c r="C35" s="325" t="s">
        <v>2510</v>
      </c>
      <c r="D35" s="326" t="s">
        <v>2532</v>
      </c>
      <c r="E35" s="326" t="s">
        <v>3989</v>
      </c>
      <c r="F35" s="327">
        <v>1</v>
      </c>
      <c r="G35" s="327">
        <v>1</v>
      </c>
      <c r="H35" s="328" t="s">
        <v>3897</v>
      </c>
      <c r="I35" s="328" t="s">
        <v>2054</v>
      </c>
      <c r="J35" s="319" t="s">
        <v>2466</v>
      </c>
      <c r="K35" s="326" t="s">
        <v>1245</v>
      </c>
      <c r="L35" s="222" t="s">
        <v>3989</v>
      </c>
      <c r="M35" s="217">
        <v>991903960</v>
      </c>
      <c r="N35" s="257" t="s">
        <v>2471</v>
      </c>
      <c r="O35" s="235" t="s">
        <v>2470</v>
      </c>
      <c r="Q35" s="262"/>
      <c r="R35" s="262"/>
      <c r="S35" s="262"/>
      <c r="W35" s="262"/>
      <c r="X35" s="262"/>
      <c r="Y35" s="262"/>
      <c r="Z35" s="262"/>
      <c r="AA35" s="262"/>
      <c r="AB35" s="262"/>
      <c r="AC35" s="262"/>
      <c r="AD35" s="262"/>
    </row>
    <row r="36" spans="1:30" ht="39.75" customHeight="1">
      <c r="A36" s="181">
        <v>482</v>
      </c>
      <c r="B36" s="299" t="s">
        <v>3389</v>
      </c>
      <c r="C36" s="325" t="s">
        <v>2510</v>
      </c>
      <c r="D36" s="326" t="s">
        <v>2532</v>
      </c>
      <c r="E36" s="326" t="s">
        <v>3989</v>
      </c>
      <c r="F36" s="327">
        <v>1</v>
      </c>
      <c r="G36" s="327">
        <v>1</v>
      </c>
      <c r="H36" s="328" t="s">
        <v>3898</v>
      </c>
      <c r="I36" s="328" t="s">
        <v>2054</v>
      </c>
      <c r="J36" s="319" t="s">
        <v>2467</v>
      </c>
      <c r="K36" s="326" t="s">
        <v>28</v>
      </c>
      <c r="L36" s="222" t="s">
        <v>3989</v>
      </c>
      <c r="M36" s="217">
        <v>987568480</v>
      </c>
      <c r="N36" s="257" t="s">
        <v>2471</v>
      </c>
      <c r="O36" s="235" t="s">
        <v>2470</v>
      </c>
      <c r="Q36" s="262"/>
      <c r="R36" s="262"/>
      <c r="S36" s="262"/>
      <c r="W36" s="262"/>
      <c r="X36" s="262"/>
      <c r="Y36" s="262"/>
      <c r="Z36" s="262"/>
      <c r="AA36" s="262"/>
      <c r="AB36" s="262"/>
      <c r="AC36" s="262"/>
      <c r="AD36" s="262"/>
    </row>
    <row r="37" spans="1:30" s="282" customFormat="1" ht="39.75" customHeight="1">
      <c r="A37" s="181">
        <v>35</v>
      </c>
      <c r="B37" s="299" t="s">
        <v>3925</v>
      </c>
      <c r="C37" s="300" t="s">
        <v>3937</v>
      </c>
      <c r="D37" s="329" t="s">
        <v>1749</v>
      </c>
      <c r="E37" s="301" t="s">
        <v>4020</v>
      </c>
      <c r="F37" s="327">
        <v>2</v>
      </c>
      <c r="G37" s="327">
        <v>2</v>
      </c>
      <c r="H37" s="308" t="s">
        <v>1053</v>
      </c>
      <c r="I37" s="323" t="s">
        <v>1054</v>
      </c>
      <c r="J37" s="330"/>
      <c r="K37" s="331" t="s">
        <v>11</v>
      </c>
      <c r="L37" s="195" t="s">
        <v>4020</v>
      </c>
      <c r="M37" s="218"/>
      <c r="N37" s="218"/>
      <c r="O37" s="207"/>
      <c r="Q37" s="283"/>
      <c r="R37" s="283"/>
      <c r="S37" s="283"/>
      <c r="T37" s="284"/>
      <c r="U37" s="285"/>
      <c r="V37" s="284"/>
      <c r="W37" s="283"/>
      <c r="X37" s="283"/>
      <c r="Y37" s="283"/>
      <c r="Z37" s="283"/>
      <c r="AA37" s="283"/>
      <c r="AB37" s="283"/>
      <c r="AC37" s="283"/>
      <c r="AD37" s="283"/>
    </row>
    <row r="38" spans="1:30" ht="39.75" customHeight="1">
      <c r="A38" s="181">
        <v>36</v>
      </c>
      <c r="B38" s="299" t="s">
        <v>3926</v>
      </c>
      <c r="C38" s="300" t="s">
        <v>3937</v>
      </c>
      <c r="D38" s="299" t="s">
        <v>2191</v>
      </c>
      <c r="E38" s="312" t="s">
        <v>3989</v>
      </c>
      <c r="F38" s="329">
        <v>2</v>
      </c>
      <c r="G38" s="329">
        <v>1</v>
      </c>
      <c r="H38" s="332" t="s">
        <v>1759</v>
      </c>
      <c r="I38" s="332" t="s">
        <v>598</v>
      </c>
      <c r="J38" s="324" t="s">
        <v>1418</v>
      </c>
      <c r="K38" s="312" t="s">
        <v>1356</v>
      </c>
      <c r="L38" s="205" t="s">
        <v>3989</v>
      </c>
      <c r="M38" s="208" t="s">
        <v>1419</v>
      </c>
      <c r="N38" s="208" t="s">
        <v>2604</v>
      </c>
      <c r="O38" s="219" t="s">
        <v>2605</v>
      </c>
      <c r="Q38" s="262"/>
      <c r="R38" s="262"/>
      <c r="S38" s="262"/>
      <c r="T38" s="262"/>
      <c r="U38" s="262"/>
      <c r="V38" s="270"/>
      <c r="W38" s="262"/>
      <c r="X38" s="262"/>
      <c r="Y38" s="262"/>
      <c r="Z38" s="262"/>
      <c r="AA38" s="262"/>
      <c r="AB38" s="262"/>
      <c r="AC38" s="262"/>
      <c r="AD38" s="262"/>
    </row>
    <row r="39" spans="1:30" ht="39.75" customHeight="1">
      <c r="A39" s="181">
        <v>37</v>
      </c>
      <c r="B39" s="299" t="s">
        <v>3926</v>
      </c>
      <c r="C39" s="300" t="s">
        <v>3937</v>
      </c>
      <c r="D39" s="299" t="s">
        <v>2191</v>
      </c>
      <c r="E39" s="312" t="s">
        <v>3989</v>
      </c>
      <c r="F39" s="329">
        <v>1</v>
      </c>
      <c r="G39" s="329">
        <v>1</v>
      </c>
      <c r="H39" s="332" t="s">
        <v>1363</v>
      </c>
      <c r="I39" s="323" t="s">
        <v>1364</v>
      </c>
      <c r="J39" s="324" t="s">
        <v>1365</v>
      </c>
      <c r="K39" s="312" t="s">
        <v>1356</v>
      </c>
      <c r="L39" s="205" t="s">
        <v>3989</v>
      </c>
      <c r="M39" s="208" t="s">
        <v>1366</v>
      </c>
      <c r="N39" s="206" t="s">
        <v>2085</v>
      </c>
      <c r="O39" s="207" t="s">
        <v>2086</v>
      </c>
      <c r="Q39" s="262"/>
      <c r="R39" s="262"/>
      <c r="S39" s="262"/>
      <c r="T39" s="262"/>
      <c r="U39" s="262"/>
      <c r="V39" s="270"/>
      <c r="W39" s="262"/>
      <c r="X39" s="262"/>
      <c r="Y39" s="262"/>
      <c r="Z39" s="262"/>
      <c r="AA39" s="262"/>
      <c r="AB39" s="262"/>
      <c r="AC39" s="262"/>
      <c r="AD39" s="262"/>
    </row>
    <row r="40" spans="1:30" ht="39.75" customHeight="1">
      <c r="A40" s="181">
        <v>38</v>
      </c>
      <c r="B40" s="299" t="s">
        <v>3926</v>
      </c>
      <c r="C40" s="300" t="s">
        <v>3937</v>
      </c>
      <c r="D40" s="299" t="s">
        <v>2191</v>
      </c>
      <c r="E40" s="312" t="s">
        <v>3989</v>
      </c>
      <c r="F40" s="329">
        <v>2</v>
      </c>
      <c r="G40" s="329">
        <v>2</v>
      </c>
      <c r="H40" s="332" t="s">
        <v>3868</v>
      </c>
      <c r="I40" s="333" t="s">
        <v>30</v>
      </c>
      <c r="J40" s="324" t="s">
        <v>1371</v>
      </c>
      <c r="K40" s="312" t="s">
        <v>117</v>
      </c>
      <c r="L40" s="205" t="s">
        <v>3989</v>
      </c>
      <c r="M40" s="208" t="s">
        <v>1372</v>
      </c>
      <c r="N40" s="206" t="s">
        <v>1373</v>
      </c>
      <c r="O40" s="207" t="s">
        <v>1374</v>
      </c>
      <c r="Q40" s="262"/>
      <c r="R40" s="262"/>
      <c r="S40" s="262"/>
      <c r="T40" s="262"/>
      <c r="U40" s="262"/>
      <c r="V40" s="270"/>
      <c r="W40" s="262"/>
      <c r="X40" s="262"/>
      <c r="Y40" s="262"/>
      <c r="Z40" s="262"/>
      <c r="AA40" s="262"/>
      <c r="AB40" s="262"/>
      <c r="AC40" s="262"/>
      <c r="AD40" s="262"/>
    </row>
    <row r="41" spans="1:30" ht="39.75" customHeight="1">
      <c r="A41" s="181">
        <v>39</v>
      </c>
      <c r="B41" s="299" t="s">
        <v>3926</v>
      </c>
      <c r="C41" s="300" t="s">
        <v>3937</v>
      </c>
      <c r="D41" s="299" t="s">
        <v>2191</v>
      </c>
      <c r="E41" s="312" t="s">
        <v>3989</v>
      </c>
      <c r="F41" s="329">
        <v>3</v>
      </c>
      <c r="G41" s="329">
        <v>2</v>
      </c>
      <c r="H41" s="332" t="s">
        <v>1375</v>
      </c>
      <c r="I41" s="332" t="s">
        <v>1376</v>
      </c>
      <c r="J41" s="324" t="s">
        <v>1377</v>
      </c>
      <c r="K41" s="312" t="s">
        <v>1356</v>
      </c>
      <c r="L41" s="205" t="s">
        <v>3989</v>
      </c>
      <c r="M41" s="208" t="s">
        <v>2589</v>
      </c>
      <c r="N41" s="208" t="s">
        <v>1378</v>
      </c>
      <c r="O41" s="207" t="s">
        <v>2133</v>
      </c>
      <c r="Q41" s="262"/>
      <c r="R41" s="262"/>
      <c r="S41" s="262"/>
      <c r="T41" s="262"/>
      <c r="U41" s="262"/>
      <c r="V41" s="270"/>
      <c r="W41" s="262"/>
      <c r="X41" s="262"/>
      <c r="Y41" s="262"/>
      <c r="Z41" s="262"/>
      <c r="AA41" s="262"/>
      <c r="AB41" s="262"/>
      <c r="AC41" s="262"/>
      <c r="AD41" s="262"/>
    </row>
    <row r="42" spans="1:30" ht="39.75" customHeight="1">
      <c r="A42" s="181">
        <v>40</v>
      </c>
      <c r="B42" s="299" t="s">
        <v>3926</v>
      </c>
      <c r="C42" s="300" t="s">
        <v>3937</v>
      </c>
      <c r="D42" s="299" t="s">
        <v>2191</v>
      </c>
      <c r="E42" s="312" t="s">
        <v>3989</v>
      </c>
      <c r="F42" s="329">
        <v>2</v>
      </c>
      <c r="G42" s="329">
        <v>1</v>
      </c>
      <c r="H42" s="332" t="s">
        <v>1379</v>
      </c>
      <c r="I42" s="332" t="s">
        <v>1380</v>
      </c>
      <c r="J42" s="324" t="s">
        <v>1381</v>
      </c>
      <c r="K42" s="312" t="s">
        <v>1356</v>
      </c>
      <c r="L42" s="205" t="s">
        <v>3989</v>
      </c>
      <c r="M42" s="208" t="s">
        <v>1382</v>
      </c>
      <c r="N42" s="208" t="s">
        <v>2134</v>
      </c>
      <c r="O42" s="207" t="s">
        <v>2135</v>
      </c>
      <c r="Q42" s="262"/>
      <c r="R42" s="262"/>
      <c r="S42" s="262"/>
      <c r="T42" s="262"/>
      <c r="U42" s="262"/>
      <c r="V42" s="270"/>
      <c r="W42" s="262"/>
      <c r="X42" s="262"/>
      <c r="Y42" s="262"/>
      <c r="Z42" s="262"/>
      <c r="AA42" s="262"/>
      <c r="AB42" s="262"/>
      <c r="AC42" s="262"/>
      <c r="AD42" s="262"/>
    </row>
    <row r="43" spans="1:30" ht="39.75" customHeight="1">
      <c r="A43" s="181">
        <v>41</v>
      </c>
      <c r="B43" s="299" t="s">
        <v>3926</v>
      </c>
      <c r="C43" s="300" t="s">
        <v>3937</v>
      </c>
      <c r="D43" s="299" t="s">
        <v>2191</v>
      </c>
      <c r="E43" s="312" t="s">
        <v>3989</v>
      </c>
      <c r="F43" s="329">
        <v>2</v>
      </c>
      <c r="G43" s="329">
        <v>2</v>
      </c>
      <c r="H43" s="332" t="s">
        <v>1393</v>
      </c>
      <c r="I43" s="332" t="s">
        <v>1888</v>
      </c>
      <c r="J43" s="324" t="s">
        <v>1394</v>
      </c>
      <c r="K43" s="312" t="s">
        <v>1356</v>
      </c>
      <c r="L43" s="205" t="s">
        <v>3989</v>
      </c>
      <c r="M43" s="208" t="s">
        <v>2230</v>
      </c>
      <c r="N43" s="208" t="s">
        <v>1395</v>
      </c>
      <c r="O43" s="207" t="s">
        <v>1396</v>
      </c>
      <c r="Q43" s="262"/>
      <c r="R43" s="262"/>
      <c r="S43" s="262"/>
      <c r="T43" s="262"/>
      <c r="U43" s="262"/>
      <c r="V43" s="270"/>
      <c r="W43" s="262"/>
      <c r="X43" s="262"/>
      <c r="Y43" s="262"/>
      <c r="Z43" s="262"/>
      <c r="AA43" s="262"/>
      <c r="AB43" s="262"/>
      <c r="AC43" s="262"/>
      <c r="AD43" s="262"/>
    </row>
    <row r="44" spans="1:30" ht="39.75" customHeight="1">
      <c r="A44" s="181">
        <v>42</v>
      </c>
      <c r="B44" s="299" t="s">
        <v>3926</v>
      </c>
      <c r="C44" s="300" t="s">
        <v>3937</v>
      </c>
      <c r="D44" s="299" t="s">
        <v>2191</v>
      </c>
      <c r="E44" s="312" t="s">
        <v>3989</v>
      </c>
      <c r="F44" s="306">
        <v>1</v>
      </c>
      <c r="G44" s="306">
        <v>1</v>
      </c>
      <c r="H44" s="332" t="s">
        <v>1412</v>
      </c>
      <c r="I44" s="332" t="s">
        <v>1413</v>
      </c>
      <c r="J44" s="324" t="s">
        <v>1414</v>
      </c>
      <c r="K44" s="312" t="s">
        <v>1356</v>
      </c>
      <c r="L44" s="205" t="s">
        <v>3989</v>
      </c>
      <c r="M44" s="208" t="s">
        <v>1415</v>
      </c>
      <c r="N44" s="208" t="s">
        <v>1416</v>
      </c>
      <c r="O44" s="207" t="s">
        <v>1417</v>
      </c>
      <c r="Q44" s="262"/>
      <c r="R44" s="262"/>
      <c r="S44" s="262"/>
      <c r="T44" s="262"/>
      <c r="U44" s="262"/>
      <c r="V44" s="270"/>
      <c r="W44" s="262"/>
      <c r="X44" s="262"/>
      <c r="Y44" s="262"/>
      <c r="Z44" s="262"/>
      <c r="AA44" s="262"/>
      <c r="AB44" s="262"/>
      <c r="AC44" s="262"/>
      <c r="AD44" s="262"/>
    </row>
    <row r="45" spans="1:30" ht="39.75" customHeight="1">
      <c r="A45" s="181">
        <v>44</v>
      </c>
      <c r="B45" s="299" t="s">
        <v>3926</v>
      </c>
      <c r="C45" s="300" t="s">
        <v>3937</v>
      </c>
      <c r="D45" s="299" t="s">
        <v>2191</v>
      </c>
      <c r="E45" s="312" t="s">
        <v>3989</v>
      </c>
      <c r="F45" s="306">
        <v>4</v>
      </c>
      <c r="G45" s="306">
        <v>2</v>
      </c>
      <c r="H45" s="332" t="s">
        <v>1430</v>
      </c>
      <c r="I45" s="332" t="s">
        <v>2229</v>
      </c>
      <c r="J45" s="324" t="s">
        <v>1431</v>
      </c>
      <c r="K45" s="312" t="s">
        <v>1356</v>
      </c>
      <c r="L45" s="205" t="s">
        <v>3989</v>
      </c>
      <c r="M45" s="202" t="s">
        <v>2241</v>
      </c>
      <c r="N45" s="203" t="s">
        <v>1432</v>
      </c>
      <c r="O45" s="207" t="s">
        <v>1433</v>
      </c>
      <c r="Q45" s="262"/>
      <c r="R45" s="262"/>
      <c r="S45" s="262"/>
      <c r="T45" s="262"/>
      <c r="U45" s="262"/>
      <c r="V45" s="270"/>
      <c r="W45" s="262"/>
      <c r="X45" s="262"/>
      <c r="Y45" s="262"/>
      <c r="Z45" s="262"/>
      <c r="AA45" s="262"/>
      <c r="AB45" s="262"/>
      <c r="AC45" s="262"/>
      <c r="AD45" s="262"/>
    </row>
    <row r="46" spans="1:30" ht="39.75" customHeight="1">
      <c r="A46" s="181">
        <v>45</v>
      </c>
      <c r="B46" s="299" t="s">
        <v>3926</v>
      </c>
      <c r="C46" s="300" t="s">
        <v>3937</v>
      </c>
      <c r="D46" s="299" t="s">
        <v>2191</v>
      </c>
      <c r="E46" s="312" t="s">
        <v>3989</v>
      </c>
      <c r="F46" s="306">
        <v>2</v>
      </c>
      <c r="G46" s="306">
        <v>2</v>
      </c>
      <c r="H46" s="332" t="s">
        <v>1434</v>
      </c>
      <c r="I46" s="332" t="s">
        <v>1435</v>
      </c>
      <c r="J46" s="324" t="s">
        <v>1436</v>
      </c>
      <c r="K46" s="312" t="s">
        <v>117</v>
      </c>
      <c r="L46" s="205" t="s">
        <v>3989</v>
      </c>
      <c r="M46" s="202" t="s">
        <v>2242</v>
      </c>
      <c r="N46" s="208" t="s">
        <v>1437</v>
      </c>
      <c r="O46" s="207" t="s">
        <v>1438</v>
      </c>
      <c r="Q46" s="262"/>
      <c r="R46" s="262"/>
      <c r="S46" s="262"/>
      <c r="T46" s="262"/>
      <c r="U46" s="262"/>
      <c r="V46" s="270"/>
      <c r="W46" s="262"/>
      <c r="X46" s="262"/>
      <c r="Y46" s="262"/>
      <c r="Z46" s="262"/>
      <c r="AA46" s="262"/>
      <c r="AB46" s="262"/>
      <c r="AC46" s="262"/>
      <c r="AD46" s="262"/>
    </row>
    <row r="47" spans="1:30" ht="39.75" customHeight="1">
      <c r="A47" s="181">
        <v>46</v>
      </c>
      <c r="B47" s="299" t="s">
        <v>3926</v>
      </c>
      <c r="C47" s="300" t="s">
        <v>3937</v>
      </c>
      <c r="D47" s="299" t="s">
        <v>2191</v>
      </c>
      <c r="E47" s="312" t="s">
        <v>3989</v>
      </c>
      <c r="F47" s="306">
        <v>6</v>
      </c>
      <c r="G47" s="306">
        <v>3</v>
      </c>
      <c r="H47" s="332" t="s">
        <v>1453</v>
      </c>
      <c r="I47" s="332" t="s">
        <v>834</v>
      </c>
      <c r="J47" s="324" t="s">
        <v>1454</v>
      </c>
      <c r="K47" s="312" t="s">
        <v>1356</v>
      </c>
      <c r="L47" s="205" t="s">
        <v>3989</v>
      </c>
      <c r="M47" s="208" t="s">
        <v>1455</v>
      </c>
      <c r="N47" s="208" t="s">
        <v>1456</v>
      </c>
      <c r="O47" s="207" t="s">
        <v>1457</v>
      </c>
      <c r="Q47" s="262"/>
      <c r="R47" s="262"/>
      <c r="S47" s="262"/>
      <c r="T47" s="262"/>
      <c r="U47" s="262"/>
      <c r="V47" s="270"/>
      <c r="W47" s="262"/>
      <c r="X47" s="262"/>
      <c r="Y47" s="262"/>
      <c r="Z47" s="262"/>
      <c r="AA47" s="262"/>
      <c r="AB47" s="262"/>
      <c r="AC47" s="262"/>
      <c r="AD47" s="262"/>
    </row>
    <row r="48" spans="1:30" ht="39.75" customHeight="1">
      <c r="A48" s="181">
        <v>47</v>
      </c>
      <c r="B48" s="299" t="s">
        <v>3926</v>
      </c>
      <c r="C48" s="300" t="s">
        <v>3937</v>
      </c>
      <c r="D48" s="299" t="s">
        <v>2191</v>
      </c>
      <c r="E48" s="312" t="s">
        <v>3989</v>
      </c>
      <c r="F48" s="306">
        <v>2</v>
      </c>
      <c r="G48" s="306">
        <v>1</v>
      </c>
      <c r="H48" s="332" t="s">
        <v>1458</v>
      </c>
      <c r="I48" s="332" t="s">
        <v>834</v>
      </c>
      <c r="J48" s="324" t="s">
        <v>1459</v>
      </c>
      <c r="K48" s="312" t="s">
        <v>1356</v>
      </c>
      <c r="L48" s="205" t="s">
        <v>3989</v>
      </c>
      <c r="M48" s="208" t="s">
        <v>1460</v>
      </c>
      <c r="N48" s="208" t="s">
        <v>1456</v>
      </c>
      <c r="O48" s="207" t="s">
        <v>1461</v>
      </c>
      <c r="Q48" s="262"/>
      <c r="R48" s="262"/>
      <c r="S48" s="262"/>
      <c r="T48" s="262"/>
      <c r="U48" s="262"/>
      <c r="V48" s="270"/>
      <c r="W48" s="262"/>
      <c r="X48" s="262"/>
      <c r="Y48" s="262"/>
      <c r="Z48" s="262"/>
      <c r="AA48" s="262"/>
      <c r="AB48" s="262"/>
      <c r="AC48" s="262"/>
      <c r="AD48" s="262"/>
    </row>
    <row r="49" spans="1:30" ht="39.75" customHeight="1">
      <c r="A49" s="181">
        <v>48</v>
      </c>
      <c r="B49" s="299" t="s">
        <v>3926</v>
      </c>
      <c r="C49" s="300" t="s">
        <v>3937</v>
      </c>
      <c r="D49" s="299" t="s">
        <v>2191</v>
      </c>
      <c r="E49" s="312" t="s">
        <v>3989</v>
      </c>
      <c r="F49" s="306">
        <v>1</v>
      </c>
      <c r="G49" s="306">
        <v>1</v>
      </c>
      <c r="H49" s="317" t="s">
        <v>2527</v>
      </c>
      <c r="I49" s="332" t="s">
        <v>953</v>
      </c>
      <c r="J49" s="305" t="s">
        <v>2528</v>
      </c>
      <c r="K49" s="306" t="s">
        <v>117</v>
      </c>
      <c r="L49" s="205" t="s">
        <v>3989</v>
      </c>
      <c r="M49" s="204" t="s">
        <v>2529</v>
      </c>
      <c r="N49" s="199" t="s">
        <v>2580</v>
      </c>
      <c r="O49" s="220" t="s">
        <v>954</v>
      </c>
      <c r="Q49" s="262"/>
      <c r="R49" s="262"/>
      <c r="S49" s="262"/>
      <c r="T49" s="262"/>
      <c r="U49" s="262"/>
      <c r="V49" s="270"/>
      <c r="W49" s="262"/>
      <c r="X49" s="262"/>
      <c r="Y49" s="262"/>
      <c r="Z49" s="262"/>
      <c r="AA49" s="262"/>
      <c r="AB49" s="262"/>
      <c r="AC49" s="262"/>
      <c r="AD49" s="262"/>
    </row>
    <row r="50" spans="1:30" ht="39.75" customHeight="1">
      <c r="A50" s="181">
        <v>49</v>
      </c>
      <c r="B50" s="299" t="s">
        <v>3926</v>
      </c>
      <c r="C50" s="300" t="s">
        <v>3937</v>
      </c>
      <c r="D50" s="299" t="s">
        <v>2191</v>
      </c>
      <c r="E50" s="312" t="s">
        <v>3989</v>
      </c>
      <c r="F50" s="334">
        <v>7</v>
      </c>
      <c r="G50" s="334">
        <v>2</v>
      </c>
      <c r="H50" s="308" t="s">
        <v>1225</v>
      </c>
      <c r="I50" s="335" t="s">
        <v>517</v>
      </c>
      <c r="J50" s="336" t="s">
        <v>1226</v>
      </c>
      <c r="K50" s="326" t="s">
        <v>28</v>
      </c>
      <c r="L50" s="205" t="s">
        <v>3989</v>
      </c>
      <c r="M50" s="208" t="s">
        <v>1227</v>
      </c>
      <c r="N50" s="208" t="s">
        <v>2641</v>
      </c>
      <c r="O50" s="207" t="s">
        <v>519</v>
      </c>
      <c r="Q50" s="262"/>
      <c r="R50" s="262"/>
      <c r="S50" s="262"/>
      <c r="T50" s="262"/>
      <c r="U50" s="262"/>
      <c r="V50" s="270"/>
      <c r="W50" s="262"/>
      <c r="X50" s="262"/>
      <c r="Y50" s="262"/>
      <c r="Z50" s="262"/>
      <c r="AA50" s="262"/>
      <c r="AB50" s="262"/>
      <c r="AC50" s="262"/>
      <c r="AD50" s="262"/>
    </row>
    <row r="51" spans="1:30" ht="39.75" customHeight="1">
      <c r="A51" s="181">
        <v>50</v>
      </c>
      <c r="B51" s="299" t="s">
        <v>3926</v>
      </c>
      <c r="C51" s="300" t="s">
        <v>3937</v>
      </c>
      <c r="D51" s="299" t="s">
        <v>2191</v>
      </c>
      <c r="E51" s="312" t="s">
        <v>3989</v>
      </c>
      <c r="F51" s="334">
        <v>1</v>
      </c>
      <c r="G51" s="334">
        <v>1</v>
      </c>
      <c r="H51" s="308" t="s">
        <v>1242</v>
      </c>
      <c r="I51" s="335" t="s">
        <v>1243</v>
      </c>
      <c r="J51" s="336" t="s">
        <v>1244</v>
      </c>
      <c r="K51" s="326" t="s">
        <v>1245</v>
      </c>
      <c r="L51" s="205" t="s">
        <v>3989</v>
      </c>
      <c r="M51" s="208" t="s">
        <v>1246</v>
      </c>
      <c r="N51" s="208" t="s">
        <v>1247</v>
      </c>
      <c r="O51" s="207" t="s">
        <v>1248</v>
      </c>
      <c r="Q51" s="262"/>
      <c r="R51" s="262"/>
      <c r="S51" s="262"/>
      <c r="T51" s="262"/>
      <c r="U51" s="262"/>
      <c r="V51" s="270"/>
      <c r="W51" s="262"/>
      <c r="X51" s="262"/>
      <c r="Y51" s="262"/>
      <c r="Z51" s="262"/>
      <c r="AA51" s="262"/>
      <c r="AB51" s="262"/>
      <c r="AC51" s="262"/>
      <c r="AD51" s="262"/>
    </row>
    <row r="52" spans="1:30" ht="39.75" customHeight="1">
      <c r="A52" s="181">
        <v>51</v>
      </c>
      <c r="B52" s="299" t="s">
        <v>3926</v>
      </c>
      <c r="C52" s="300" t="s">
        <v>3937</v>
      </c>
      <c r="D52" s="299" t="s">
        <v>2191</v>
      </c>
      <c r="E52" s="312" t="s">
        <v>3989</v>
      </c>
      <c r="F52" s="334">
        <v>10</v>
      </c>
      <c r="G52" s="334">
        <v>6</v>
      </c>
      <c r="H52" s="308" t="s">
        <v>1249</v>
      </c>
      <c r="I52" s="335" t="s">
        <v>1462</v>
      </c>
      <c r="J52" s="336" t="s">
        <v>1250</v>
      </c>
      <c r="K52" s="326" t="s">
        <v>1245</v>
      </c>
      <c r="L52" s="205" t="s">
        <v>3989</v>
      </c>
      <c r="M52" s="208" t="s">
        <v>1251</v>
      </c>
      <c r="N52" s="208" t="s">
        <v>1252</v>
      </c>
      <c r="O52" s="207" t="s">
        <v>631</v>
      </c>
      <c r="Q52" s="262"/>
      <c r="R52" s="262"/>
      <c r="S52" s="262"/>
      <c r="T52" s="262"/>
      <c r="U52" s="262"/>
      <c r="V52" s="270"/>
      <c r="W52" s="262"/>
      <c r="X52" s="262"/>
      <c r="Y52" s="262"/>
      <c r="Z52" s="262"/>
      <c r="AA52" s="262"/>
      <c r="AB52" s="262"/>
      <c r="AC52" s="262"/>
      <c r="AD52" s="262"/>
    </row>
    <row r="53" spans="1:30" ht="39.75" customHeight="1">
      <c r="A53" s="181">
        <v>52</v>
      </c>
      <c r="B53" s="299" t="s">
        <v>3926</v>
      </c>
      <c r="C53" s="300" t="s">
        <v>3937</v>
      </c>
      <c r="D53" s="299" t="s">
        <v>2191</v>
      </c>
      <c r="E53" s="312" t="s">
        <v>3989</v>
      </c>
      <c r="F53" s="334">
        <v>9</v>
      </c>
      <c r="G53" s="334">
        <v>7</v>
      </c>
      <c r="H53" s="308" t="s">
        <v>1254</v>
      </c>
      <c r="I53" s="335" t="s">
        <v>1938</v>
      </c>
      <c r="J53" s="336" t="s">
        <v>1255</v>
      </c>
      <c r="K53" s="326" t="s">
        <v>623</v>
      </c>
      <c r="L53" s="205" t="s">
        <v>3989</v>
      </c>
      <c r="M53" s="208" t="s">
        <v>1256</v>
      </c>
      <c r="N53" s="208" t="s">
        <v>830</v>
      </c>
      <c r="O53" s="207" t="s">
        <v>637</v>
      </c>
      <c r="Q53" s="262"/>
      <c r="R53" s="262"/>
      <c r="S53" s="262"/>
      <c r="T53" s="262"/>
      <c r="U53" s="262"/>
      <c r="V53" s="270"/>
      <c r="W53" s="262"/>
      <c r="X53" s="262"/>
      <c r="Y53" s="262"/>
      <c r="Z53" s="262"/>
      <c r="AA53" s="262"/>
      <c r="AB53" s="262"/>
      <c r="AC53" s="262"/>
      <c r="AD53" s="262"/>
    </row>
    <row r="54" spans="1:30" ht="39.75" customHeight="1">
      <c r="A54" s="181">
        <v>53</v>
      </c>
      <c r="B54" s="299" t="s">
        <v>3926</v>
      </c>
      <c r="C54" s="300" t="s">
        <v>3937</v>
      </c>
      <c r="D54" s="299" t="s">
        <v>2191</v>
      </c>
      <c r="E54" s="312" t="s">
        <v>3989</v>
      </c>
      <c r="F54" s="334">
        <v>5</v>
      </c>
      <c r="G54" s="334">
        <v>4</v>
      </c>
      <c r="H54" s="308" t="s">
        <v>1257</v>
      </c>
      <c r="I54" s="335" t="s">
        <v>1939</v>
      </c>
      <c r="J54" s="336" t="s">
        <v>2651</v>
      </c>
      <c r="K54" s="326" t="s">
        <v>28</v>
      </c>
      <c r="L54" s="205" t="s">
        <v>3989</v>
      </c>
      <c r="M54" s="208">
        <v>997516767</v>
      </c>
      <c r="N54" s="208" t="s">
        <v>1258</v>
      </c>
      <c r="O54" s="207" t="s">
        <v>1259</v>
      </c>
      <c r="Q54" s="262"/>
      <c r="R54" s="262"/>
      <c r="S54" s="262"/>
      <c r="T54" s="262"/>
      <c r="U54" s="262"/>
      <c r="V54" s="270"/>
      <c r="W54" s="262"/>
      <c r="X54" s="262"/>
      <c r="Y54" s="262"/>
      <c r="Z54" s="262"/>
      <c r="AA54" s="262"/>
      <c r="AB54" s="262"/>
      <c r="AC54" s="262"/>
      <c r="AD54" s="262"/>
    </row>
    <row r="55" spans="1:30" ht="39.75" customHeight="1">
      <c r="A55" s="181">
        <v>54</v>
      </c>
      <c r="B55" s="299" t="s">
        <v>3926</v>
      </c>
      <c r="C55" s="300" t="s">
        <v>3937</v>
      </c>
      <c r="D55" s="299" t="s">
        <v>2191</v>
      </c>
      <c r="E55" s="312" t="s">
        <v>3989</v>
      </c>
      <c r="F55" s="334">
        <v>5</v>
      </c>
      <c r="G55" s="334">
        <v>4</v>
      </c>
      <c r="H55" s="308" t="s">
        <v>1273</v>
      </c>
      <c r="I55" s="335" t="s">
        <v>1274</v>
      </c>
      <c r="J55" s="336" t="s">
        <v>2094</v>
      </c>
      <c r="K55" s="326" t="s">
        <v>623</v>
      </c>
      <c r="L55" s="205" t="s">
        <v>3989</v>
      </c>
      <c r="M55" s="208" t="s">
        <v>2652</v>
      </c>
      <c r="N55" s="208" t="s">
        <v>1275</v>
      </c>
      <c r="O55" s="207" t="s">
        <v>1276</v>
      </c>
      <c r="Q55" s="262"/>
      <c r="R55" s="262"/>
      <c r="S55" s="262"/>
      <c r="T55" s="262"/>
      <c r="U55" s="262"/>
      <c r="V55" s="270"/>
      <c r="W55" s="262"/>
      <c r="X55" s="262"/>
      <c r="Y55" s="262"/>
      <c r="Z55" s="262"/>
      <c r="AA55" s="262"/>
      <c r="AB55" s="262"/>
      <c r="AC55" s="262"/>
      <c r="AD55" s="262"/>
    </row>
    <row r="56" spans="1:30" ht="39.75" customHeight="1">
      <c r="A56" s="181">
        <v>55</v>
      </c>
      <c r="B56" s="299" t="s">
        <v>3926</v>
      </c>
      <c r="C56" s="300" t="s">
        <v>3937</v>
      </c>
      <c r="D56" s="299" t="s">
        <v>2191</v>
      </c>
      <c r="E56" s="312" t="s">
        <v>3989</v>
      </c>
      <c r="F56" s="334">
        <v>4</v>
      </c>
      <c r="G56" s="334">
        <v>2</v>
      </c>
      <c r="H56" s="308" t="s">
        <v>1277</v>
      </c>
      <c r="I56" s="335" t="s">
        <v>419</v>
      </c>
      <c r="J56" s="336" t="s">
        <v>1278</v>
      </c>
      <c r="K56" s="326" t="s">
        <v>623</v>
      </c>
      <c r="L56" s="205" t="s">
        <v>3989</v>
      </c>
      <c r="M56" s="208" t="s">
        <v>1279</v>
      </c>
      <c r="N56" s="208" t="s">
        <v>1280</v>
      </c>
      <c r="O56" s="207" t="s">
        <v>1281</v>
      </c>
      <c r="Q56" s="262"/>
      <c r="R56" s="262"/>
      <c r="S56" s="262"/>
      <c r="T56" s="262"/>
      <c r="U56" s="262"/>
      <c r="V56" s="270"/>
      <c r="W56" s="262"/>
      <c r="X56" s="262"/>
      <c r="Y56" s="262"/>
      <c r="Z56" s="262"/>
      <c r="AA56" s="262"/>
      <c r="AB56" s="262"/>
      <c r="AC56" s="262"/>
      <c r="AD56" s="262"/>
    </row>
    <row r="57" spans="1:30" ht="39.75" customHeight="1">
      <c r="A57" s="181">
        <v>56</v>
      </c>
      <c r="B57" s="299" t="s">
        <v>3926</v>
      </c>
      <c r="C57" s="300" t="s">
        <v>3937</v>
      </c>
      <c r="D57" s="299" t="s">
        <v>2191</v>
      </c>
      <c r="E57" s="312" t="s">
        <v>3989</v>
      </c>
      <c r="F57" s="334">
        <v>1</v>
      </c>
      <c r="G57" s="334">
        <v>1</v>
      </c>
      <c r="H57" s="308" t="s">
        <v>1285</v>
      </c>
      <c r="I57" s="335" t="s">
        <v>1286</v>
      </c>
      <c r="J57" s="336" t="s">
        <v>1287</v>
      </c>
      <c r="K57" s="326" t="s">
        <v>28</v>
      </c>
      <c r="L57" s="205" t="s">
        <v>3989</v>
      </c>
      <c r="M57" s="208" t="s">
        <v>1288</v>
      </c>
      <c r="N57" s="208" t="s">
        <v>1289</v>
      </c>
      <c r="O57" s="207" t="s">
        <v>1290</v>
      </c>
      <c r="Q57" s="262"/>
      <c r="R57" s="262"/>
      <c r="S57" s="262"/>
      <c r="T57" s="262"/>
      <c r="U57" s="262"/>
      <c r="V57" s="270"/>
      <c r="W57" s="262"/>
      <c r="X57" s="262"/>
      <c r="Y57" s="262"/>
      <c r="Z57" s="262"/>
      <c r="AA57" s="262"/>
      <c r="AB57" s="262"/>
      <c r="AC57" s="262"/>
      <c r="AD57" s="262"/>
    </row>
    <row r="58" spans="1:30" ht="39.75" customHeight="1">
      <c r="A58" s="181">
        <v>57</v>
      </c>
      <c r="B58" s="299" t="s">
        <v>3926</v>
      </c>
      <c r="C58" s="300" t="s">
        <v>3937</v>
      </c>
      <c r="D58" s="299" t="s">
        <v>2191</v>
      </c>
      <c r="E58" s="312" t="s">
        <v>3989</v>
      </c>
      <c r="F58" s="334">
        <v>1</v>
      </c>
      <c r="G58" s="334">
        <v>1</v>
      </c>
      <c r="H58" s="308" t="s">
        <v>1291</v>
      </c>
      <c r="I58" s="335" t="s">
        <v>856</v>
      </c>
      <c r="J58" s="336" t="s">
        <v>1292</v>
      </c>
      <c r="K58" s="326" t="s">
        <v>28</v>
      </c>
      <c r="L58" s="205" t="s">
        <v>3989</v>
      </c>
      <c r="M58" s="208" t="s">
        <v>2653</v>
      </c>
      <c r="N58" s="208" t="s">
        <v>1293</v>
      </c>
      <c r="O58" s="207" t="s">
        <v>1294</v>
      </c>
      <c r="Q58" s="262"/>
      <c r="R58" s="262"/>
      <c r="S58" s="262"/>
      <c r="T58" s="262"/>
      <c r="U58" s="262"/>
      <c r="V58" s="270"/>
      <c r="W58" s="262"/>
      <c r="X58" s="262"/>
      <c r="Y58" s="262"/>
      <c r="Z58" s="262"/>
      <c r="AA58" s="262"/>
      <c r="AB58" s="262"/>
      <c r="AC58" s="262"/>
      <c r="AD58" s="262"/>
    </row>
    <row r="59" spans="1:30" ht="39.75" customHeight="1">
      <c r="A59" s="181">
        <v>58</v>
      </c>
      <c r="B59" s="299" t="s">
        <v>3926</v>
      </c>
      <c r="C59" s="300" t="s">
        <v>3937</v>
      </c>
      <c r="D59" s="299" t="s">
        <v>2191</v>
      </c>
      <c r="E59" s="312" t="s">
        <v>3989</v>
      </c>
      <c r="F59" s="334">
        <v>1</v>
      </c>
      <c r="G59" s="334">
        <v>1</v>
      </c>
      <c r="H59" s="308" t="s">
        <v>1963</v>
      </c>
      <c r="I59" s="335" t="s">
        <v>1942</v>
      </c>
      <c r="J59" s="336" t="s">
        <v>2095</v>
      </c>
      <c r="K59" s="326" t="s">
        <v>28</v>
      </c>
      <c r="L59" s="205" t="s">
        <v>3989</v>
      </c>
      <c r="M59" s="208" t="s">
        <v>2654</v>
      </c>
      <c r="N59" s="208" t="s">
        <v>1295</v>
      </c>
      <c r="O59" s="207" t="s">
        <v>1296</v>
      </c>
      <c r="Q59" s="262"/>
      <c r="R59" s="262"/>
      <c r="S59" s="262"/>
      <c r="T59" s="262"/>
      <c r="U59" s="262"/>
      <c r="V59" s="270"/>
      <c r="W59" s="262"/>
      <c r="X59" s="262"/>
      <c r="Y59" s="262"/>
      <c r="Z59" s="262"/>
      <c r="AA59" s="262"/>
      <c r="AB59" s="262"/>
      <c r="AC59" s="262"/>
      <c r="AD59" s="262"/>
    </row>
    <row r="60" spans="1:30" ht="39.75" customHeight="1">
      <c r="A60" s="181">
        <v>59</v>
      </c>
      <c r="B60" s="299" t="s">
        <v>3926</v>
      </c>
      <c r="C60" s="300" t="s">
        <v>3937</v>
      </c>
      <c r="D60" s="299" t="s">
        <v>2191</v>
      </c>
      <c r="E60" s="312" t="s">
        <v>3989</v>
      </c>
      <c r="F60" s="334">
        <v>2</v>
      </c>
      <c r="G60" s="334">
        <v>2</v>
      </c>
      <c r="H60" s="308" t="s">
        <v>1317</v>
      </c>
      <c r="I60" s="335" t="s">
        <v>1192</v>
      </c>
      <c r="J60" s="336" t="s">
        <v>1318</v>
      </c>
      <c r="K60" s="326" t="s">
        <v>28</v>
      </c>
      <c r="L60" s="205" t="s">
        <v>3989</v>
      </c>
      <c r="M60" s="208" t="s">
        <v>1319</v>
      </c>
      <c r="N60" s="208" t="s">
        <v>1320</v>
      </c>
      <c r="O60" s="207" t="s">
        <v>1321</v>
      </c>
      <c r="Q60" s="262"/>
      <c r="R60" s="262"/>
      <c r="S60" s="262"/>
      <c r="T60" s="262"/>
      <c r="U60" s="262"/>
      <c r="V60" s="270"/>
      <c r="W60" s="262"/>
      <c r="X60" s="262"/>
      <c r="Y60" s="262"/>
      <c r="Z60" s="262"/>
      <c r="AA60" s="262"/>
      <c r="AB60" s="262"/>
      <c r="AC60" s="262"/>
      <c r="AD60" s="262"/>
    </row>
    <row r="61" spans="1:30" ht="39.75" customHeight="1">
      <c r="A61" s="181">
        <v>60</v>
      </c>
      <c r="B61" s="299" t="s">
        <v>3926</v>
      </c>
      <c r="C61" s="300" t="s">
        <v>3937</v>
      </c>
      <c r="D61" s="299" t="s">
        <v>2191</v>
      </c>
      <c r="E61" s="312" t="s">
        <v>3989</v>
      </c>
      <c r="F61" s="334">
        <v>1</v>
      </c>
      <c r="G61" s="334">
        <v>1</v>
      </c>
      <c r="H61" s="308" t="s">
        <v>1322</v>
      </c>
      <c r="I61" s="335" t="s">
        <v>1192</v>
      </c>
      <c r="J61" s="336" t="s">
        <v>1323</v>
      </c>
      <c r="K61" s="326" t="s">
        <v>28</v>
      </c>
      <c r="L61" s="205" t="s">
        <v>3989</v>
      </c>
      <c r="M61" s="208" t="s">
        <v>1324</v>
      </c>
      <c r="N61" s="208" t="s">
        <v>1325</v>
      </c>
      <c r="O61" s="207" t="s">
        <v>1326</v>
      </c>
      <c r="Q61" s="262"/>
      <c r="R61" s="262"/>
      <c r="S61" s="262"/>
      <c r="T61" s="262"/>
      <c r="U61" s="262"/>
      <c r="V61" s="270"/>
      <c r="W61" s="262"/>
      <c r="X61" s="262"/>
      <c r="Y61" s="262"/>
      <c r="Z61" s="262"/>
      <c r="AA61" s="262"/>
      <c r="AB61" s="262"/>
      <c r="AC61" s="262"/>
      <c r="AD61" s="262"/>
    </row>
    <row r="62" spans="1:30" ht="39.75" customHeight="1">
      <c r="A62" s="181">
        <v>61</v>
      </c>
      <c r="B62" s="299" t="s">
        <v>3926</v>
      </c>
      <c r="C62" s="300" t="s">
        <v>3937</v>
      </c>
      <c r="D62" s="299" t="s">
        <v>2191</v>
      </c>
      <c r="E62" s="312" t="s">
        <v>3989</v>
      </c>
      <c r="F62" s="334">
        <v>2</v>
      </c>
      <c r="G62" s="334">
        <v>1</v>
      </c>
      <c r="H62" s="308" t="s">
        <v>1327</v>
      </c>
      <c r="I62" s="335" t="s">
        <v>1328</v>
      </c>
      <c r="J62" s="336" t="s">
        <v>1329</v>
      </c>
      <c r="K62" s="326" t="s">
        <v>28</v>
      </c>
      <c r="L62" s="205" t="s">
        <v>3989</v>
      </c>
      <c r="M62" s="208" t="s">
        <v>1330</v>
      </c>
      <c r="N62" s="208" t="s">
        <v>1331</v>
      </c>
      <c r="O62" s="207" t="s">
        <v>1332</v>
      </c>
      <c r="Q62" s="262"/>
      <c r="R62" s="262"/>
      <c r="S62" s="262"/>
      <c r="T62" s="262"/>
      <c r="U62" s="262"/>
      <c r="V62" s="270"/>
      <c r="W62" s="262"/>
      <c r="X62" s="262"/>
      <c r="Y62" s="262"/>
      <c r="Z62" s="262"/>
      <c r="AA62" s="262"/>
      <c r="AB62" s="262"/>
      <c r="AC62" s="262"/>
      <c r="AD62" s="262"/>
    </row>
    <row r="63" spans="1:30" ht="39.75" customHeight="1">
      <c r="A63" s="181">
        <v>62</v>
      </c>
      <c r="B63" s="299" t="s">
        <v>3926</v>
      </c>
      <c r="C63" s="300" t="s">
        <v>3937</v>
      </c>
      <c r="D63" s="299" t="s">
        <v>2191</v>
      </c>
      <c r="E63" s="312" t="s">
        <v>3989</v>
      </c>
      <c r="F63" s="334">
        <v>2</v>
      </c>
      <c r="G63" s="334">
        <v>1</v>
      </c>
      <c r="H63" s="308" t="s">
        <v>2659</v>
      </c>
      <c r="I63" s="335" t="s">
        <v>1328</v>
      </c>
      <c r="J63" s="336" t="s">
        <v>1333</v>
      </c>
      <c r="K63" s="326" t="s">
        <v>28</v>
      </c>
      <c r="L63" s="205" t="s">
        <v>3989</v>
      </c>
      <c r="M63" s="208" t="s">
        <v>1334</v>
      </c>
      <c r="N63" s="208" t="s">
        <v>1335</v>
      </c>
      <c r="O63" s="207" t="s">
        <v>1336</v>
      </c>
      <c r="Q63" s="262"/>
      <c r="R63" s="262"/>
      <c r="S63" s="262"/>
      <c r="T63" s="262"/>
      <c r="U63" s="262"/>
      <c r="V63" s="270"/>
      <c r="W63" s="262"/>
      <c r="X63" s="262"/>
      <c r="Y63" s="262"/>
      <c r="Z63" s="262"/>
      <c r="AA63" s="262"/>
      <c r="AB63" s="262"/>
      <c r="AC63" s="262"/>
      <c r="AD63" s="262"/>
    </row>
    <row r="64" spans="1:30" ht="39.75" customHeight="1">
      <c r="A64" s="181">
        <v>63</v>
      </c>
      <c r="B64" s="299" t="s">
        <v>3926</v>
      </c>
      <c r="C64" s="300" t="s">
        <v>3937</v>
      </c>
      <c r="D64" s="299" t="s">
        <v>2191</v>
      </c>
      <c r="E64" s="312" t="s">
        <v>3989</v>
      </c>
      <c r="F64" s="334">
        <v>8</v>
      </c>
      <c r="G64" s="334">
        <v>4</v>
      </c>
      <c r="H64" s="308" t="s">
        <v>1341</v>
      </c>
      <c r="I64" s="335" t="s">
        <v>1342</v>
      </c>
      <c r="J64" s="336" t="s">
        <v>1343</v>
      </c>
      <c r="K64" s="326" t="s">
        <v>28</v>
      </c>
      <c r="L64" s="205" t="s">
        <v>3989</v>
      </c>
      <c r="M64" s="208" t="s">
        <v>1344</v>
      </c>
      <c r="N64" s="208" t="s">
        <v>2661</v>
      </c>
      <c r="O64" s="207" t="s">
        <v>2662</v>
      </c>
      <c r="Q64" s="262"/>
      <c r="R64" s="262"/>
      <c r="S64" s="262"/>
      <c r="T64" s="262"/>
      <c r="U64" s="262"/>
      <c r="V64" s="270"/>
      <c r="W64" s="262"/>
      <c r="X64" s="262"/>
      <c r="Y64" s="262"/>
      <c r="Z64" s="262"/>
      <c r="AA64" s="262"/>
      <c r="AB64" s="262"/>
      <c r="AC64" s="262"/>
      <c r="AD64" s="262"/>
    </row>
    <row r="65" spans="1:30" ht="39.75" customHeight="1">
      <c r="A65" s="181">
        <v>64</v>
      </c>
      <c r="B65" s="299" t="s">
        <v>3926</v>
      </c>
      <c r="C65" s="300" t="s">
        <v>3937</v>
      </c>
      <c r="D65" s="299" t="s">
        <v>2191</v>
      </c>
      <c r="E65" s="312" t="s">
        <v>3989</v>
      </c>
      <c r="F65" s="334">
        <v>1</v>
      </c>
      <c r="G65" s="334">
        <v>1</v>
      </c>
      <c r="H65" s="308" t="s">
        <v>1654</v>
      </c>
      <c r="I65" s="335" t="s">
        <v>1654</v>
      </c>
      <c r="J65" s="336" t="s">
        <v>2667</v>
      </c>
      <c r="K65" s="326" t="s">
        <v>623</v>
      </c>
      <c r="L65" s="205" t="s">
        <v>3989</v>
      </c>
      <c r="M65" s="208" t="s">
        <v>2668</v>
      </c>
      <c r="N65" s="208" t="s">
        <v>2669</v>
      </c>
      <c r="O65" s="207" t="s">
        <v>2670</v>
      </c>
      <c r="Q65" s="262"/>
      <c r="R65" s="262"/>
      <c r="S65" s="262"/>
      <c r="T65" s="262"/>
      <c r="U65" s="262"/>
      <c r="V65" s="270"/>
      <c r="W65" s="262"/>
      <c r="X65" s="262"/>
      <c r="Y65" s="262"/>
      <c r="Z65" s="262"/>
      <c r="AA65" s="262"/>
      <c r="AB65" s="262"/>
      <c r="AC65" s="262"/>
      <c r="AD65" s="262"/>
    </row>
    <row r="66" spans="1:30" ht="39.75" customHeight="1">
      <c r="A66" s="181">
        <v>65</v>
      </c>
      <c r="B66" s="300" t="s">
        <v>3927</v>
      </c>
      <c r="C66" s="300" t="s">
        <v>3937</v>
      </c>
      <c r="D66" s="325" t="s">
        <v>2147</v>
      </c>
      <c r="E66" s="337" t="s">
        <v>4026</v>
      </c>
      <c r="F66" s="338">
        <v>1</v>
      </c>
      <c r="G66" s="338">
        <v>1</v>
      </c>
      <c r="H66" s="339" t="s">
        <v>3600</v>
      </c>
      <c r="I66" s="339" t="s">
        <v>3601</v>
      </c>
      <c r="J66" s="339" t="s">
        <v>3602</v>
      </c>
      <c r="K66" s="337" t="s">
        <v>33</v>
      </c>
      <c r="L66" s="224" t="s">
        <v>3986</v>
      </c>
      <c r="M66" s="202" t="s">
        <v>3603</v>
      </c>
      <c r="N66" s="225" t="s">
        <v>3604</v>
      </c>
      <c r="O66" s="207" t="s">
        <v>3605</v>
      </c>
      <c r="Q66" s="262"/>
      <c r="R66" s="262"/>
      <c r="S66" s="262"/>
      <c r="T66" s="262"/>
      <c r="U66" s="262"/>
      <c r="V66" s="270"/>
      <c r="W66" s="262"/>
      <c r="X66" s="262"/>
      <c r="Y66" s="262"/>
      <c r="Z66" s="262"/>
      <c r="AA66" s="262"/>
      <c r="AB66" s="262"/>
      <c r="AC66" s="262"/>
      <c r="AD66" s="262"/>
    </row>
    <row r="67" spans="1:30" ht="39.75" customHeight="1">
      <c r="A67" s="181">
        <v>66</v>
      </c>
      <c r="B67" s="300" t="s">
        <v>3927</v>
      </c>
      <c r="C67" s="300" t="s">
        <v>3937</v>
      </c>
      <c r="D67" s="325" t="s">
        <v>2147</v>
      </c>
      <c r="E67" s="337" t="s">
        <v>4026</v>
      </c>
      <c r="F67" s="338">
        <v>9</v>
      </c>
      <c r="G67" s="338">
        <v>4</v>
      </c>
      <c r="H67" s="339" t="s">
        <v>3606</v>
      </c>
      <c r="I67" s="340" t="s">
        <v>3607</v>
      </c>
      <c r="J67" s="340" t="s">
        <v>3608</v>
      </c>
      <c r="K67" s="337" t="s">
        <v>33</v>
      </c>
      <c r="L67" s="224" t="s">
        <v>3986</v>
      </c>
      <c r="M67" s="202" t="s">
        <v>3609</v>
      </c>
      <c r="N67" s="225" t="s">
        <v>3610</v>
      </c>
      <c r="O67" s="207" t="s">
        <v>1992</v>
      </c>
      <c r="Q67" s="262"/>
      <c r="R67" s="262"/>
      <c r="S67" s="262"/>
      <c r="T67" s="262"/>
      <c r="U67" s="262"/>
      <c r="V67" s="270"/>
      <c r="W67" s="262"/>
      <c r="X67" s="262"/>
      <c r="Y67" s="262"/>
      <c r="Z67" s="262"/>
      <c r="AA67" s="262"/>
      <c r="AB67" s="262"/>
      <c r="AC67" s="262"/>
      <c r="AD67" s="262"/>
    </row>
    <row r="68" spans="1:30" ht="39.75" customHeight="1">
      <c r="A68" s="181">
        <v>67</v>
      </c>
      <c r="B68" s="300" t="s">
        <v>3927</v>
      </c>
      <c r="C68" s="300" t="s">
        <v>3937</v>
      </c>
      <c r="D68" s="325" t="s">
        <v>2147</v>
      </c>
      <c r="E68" s="337" t="s">
        <v>4026</v>
      </c>
      <c r="F68" s="338">
        <v>4</v>
      </c>
      <c r="G68" s="338">
        <v>4</v>
      </c>
      <c r="H68" s="339" t="s">
        <v>3617</v>
      </c>
      <c r="I68" s="341" t="s">
        <v>3612</v>
      </c>
      <c r="J68" s="339" t="s">
        <v>3618</v>
      </c>
      <c r="K68" s="337" t="s">
        <v>33</v>
      </c>
      <c r="L68" s="224" t="s">
        <v>3986</v>
      </c>
      <c r="M68" s="208" t="s">
        <v>3619</v>
      </c>
      <c r="N68" s="226" t="s">
        <v>3615</v>
      </c>
      <c r="O68" s="207" t="s">
        <v>3616</v>
      </c>
      <c r="Q68" s="262"/>
      <c r="R68" s="262"/>
      <c r="S68" s="262"/>
      <c r="T68" s="262"/>
      <c r="U68" s="262"/>
      <c r="V68" s="270"/>
      <c r="W68" s="262"/>
      <c r="X68" s="262"/>
      <c r="Y68" s="262"/>
      <c r="Z68" s="262"/>
      <c r="AA68" s="262"/>
      <c r="AB68" s="262"/>
      <c r="AC68" s="262"/>
      <c r="AD68" s="262"/>
    </row>
    <row r="69" spans="1:30" ht="39.75" customHeight="1">
      <c r="A69" s="181">
        <v>68</v>
      </c>
      <c r="B69" s="300" t="s">
        <v>3927</v>
      </c>
      <c r="C69" s="300" t="s">
        <v>3937</v>
      </c>
      <c r="D69" s="325" t="s">
        <v>2147</v>
      </c>
      <c r="E69" s="337" t="s">
        <v>4026</v>
      </c>
      <c r="F69" s="338">
        <v>1</v>
      </c>
      <c r="G69" s="338">
        <v>1</v>
      </c>
      <c r="H69" s="339" t="s">
        <v>3620</v>
      </c>
      <c r="I69" s="341" t="s">
        <v>3612</v>
      </c>
      <c r="J69" s="339" t="s">
        <v>3621</v>
      </c>
      <c r="K69" s="337" t="s">
        <v>33</v>
      </c>
      <c r="L69" s="224" t="s">
        <v>3986</v>
      </c>
      <c r="M69" s="208" t="s">
        <v>3622</v>
      </c>
      <c r="N69" s="226" t="s">
        <v>3615</v>
      </c>
      <c r="O69" s="207" t="s">
        <v>3616</v>
      </c>
      <c r="Q69" s="262"/>
      <c r="R69" s="262"/>
      <c r="S69" s="262"/>
      <c r="T69" s="262"/>
      <c r="U69" s="262"/>
      <c r="V69" s="270"/>
      <c r="W69" s="262"/>
      <c r="X69" s="262"/>
      <c r="Y69" s="262"/>
      <c r="Z69" s="262"/>
      <c r="AA69" s="262"/>
      <c r="AB69" s="262"/>
      <c r="AC69" s="262"/>
      <c r="AD69" s="262"/>
    </row>
    <row r="70" spans="1:30" ht="39.75" customHeight="1">
      <c r="A70" s="181">
        <v>69</v>
      </c>
      <c r="B70" s="300" t="s">
        <v>3927</v>
      </c>
      <c r="C70" s="300" t="s">
        <v>3937</v>
      </c>
      <c r="D70" s="325" t="s">
        <v>2147</v>
      </c>
      <c r="E70" s="337" t="s">
        <v>4026</v>
      </c>
      <c r="F70" s="338">
        <v>3</v>
      </c>
      <c r="G70" s="338">
        <v>3</v>
      </c>
      <c r="H70" s="339" t="s">
        <v>3623</v>
      </c>
      <c r="I70" s="341" t="s">
        <v>3612</v>
      </c>
      <c r="J70" s="339" t="s">
        <v>3624</v>
      </c>
      <c r="K70" s="337" t="s">
        <v>33</v>
      </c>
      <c r="L70" s="224" t="s">
        <v>3986</v>
      </c>
      <c r="M70" s="208" t="s">
        <v>3625</v>
      </c>
      <c r="N70" s="226" t="s">
        <v>3626</v>
      </c>
      <c r="O70" s="207" t="s">
        <v>3616</v>
      </c>
      <c r="Q70" s="262"/>
      <c r="R70" s="262"/>
      <c r="S70" s="262"/>
      <c r="T70" s="262"/>
      <c r="U70" s="262"/>
      <c r="V70" s="270"/>
      <c r="W70" s="262"/>
      <c r="X70" s="262"/>
      <c r="Y70" s="262"/>
      <c r="Z70" s="262"/>
      <c r="AA70" s="262"/>
      <c r="AB70" s="262"/>
      <c r="AC70" s="262"/>
      <c r="AD70" s="262"/>
    </row>
    <row r="71" spans="1:30" ht="39.75" customHeight="1">
      <c r="A71" s="181">
        <v>494</v>
      </c>
      <c r="B71" s="299" t="s">
        <v>3389</v>
      </c>
      <c r="C71" s="325" t="s">
        <v>2510</v>
      </c>
      <c r="D71" s="326" t="s">
        <v>2532</v>
      </c>
      <c r="E71" s="326" t="s">
        <v>3989</v>
      </c>
      <c r="F71" s="327">
        <v>3</v>
      </c>
      <c r="G71" s="327">
        <v>2</v>
      </c>
      <c r="H71" s="328" t="s">
        <v>2499</v>
      </c>
      <c r="I71" s="342" t="s">
        <v>316</v>
      </c>
      <c r="J71" s="319" t="s">
        <v>2509</v>
      </c>
      <c r="K71" s="326" t="s">
        <v>117</v>
      </c>
      <c r="L71" s="222" t="s">
        <v>3989</v>
      </c>
      <c r="M71" s="217" t="s">
        <v>2048</v>
      </c>
      <c r="N71" s="257" t="s">
        <v>2036</v>
      </c>
      <c r="O71" s="235" t="s">
        <v>2037</v>
      </c>
      <c r="Q71" s="262"/>
      <c r="R71" s="262"/>
      <c r="S71" s="262"/>
      <c r="T71" s="262"/>
      <c r="U71" s="262"/>
      <c r="V71" s="270"/>
      <c r="W71" s="262"/>
      <c r="X71" s="262"/>
      <c r="Y71" s="262"/>
      <c r="Z71" s="262"/>
      <c r="AA71" s="262"/>
      <c r="AB71" s="262"/>
      <c r="AC71" s="262"/>
      <c r="AD71" s="262"/>
    </row>
    <row r="72" spans="1:30" ht="39.75" customHeight="1">
      <c r="A72" s="181">
        <v>71</v>
      </c>
      <c r="B72" s="300" t="s">
        <v>3927</v>
      </c>
      <c r="C72" s="300" t="s">
        <v>3937</v>
      </c>
      <c r="D72" s="325" t="s">
        <v>2147</v>
      </c>
      <c r="E72" s="337" t="s">
        <v>4026</v>
      </c>
      <c r="F72" s="338">
        <v>1</v>
      </c>
      <c r="G72" s="338">
        <v>1</v>
      </c>
      <c r="H72" s="343" t="s">
        <v>3631</v>
      </c>
      <c r="I72" s="319" t="s">
        <v>3632</v>
      </c>
      <c r="J72" s="339" t="s">
        <v>3633</v>
      </c>
      <c r="K72" s="337" t="s">
        <v>33</v>
      </c>
      <c r="L72" s="224" t="s">
        <v>3986</v>
      </c>
      <c r="M72" s="224" t="s">
        <v>156</v>
      </c>
      <c r="N72" s="225" t="s">
        <v>3634</v>
      </c>
      <c r="O72" s="207" t="s">
        <v>3635</v>
      </c>
      <c r="Q72" s="262"/>
      <c r="R72" s="262"/>
      <c r="S72" s="262"/>
      <c r="T72" s="262"/>
      <c r="U72" s="262"/>
      <c r="V72" s="270"/>
      <c r="W72" s="262"/>
      <c r="X72" s="262"/>
      <c r="Y72" s="262"/>
      <c r="Z72" s="262"/>
      <c r="AA72" s="262"/>
      <c r="AB72" s="262"/>
      <c r="AC72" s="262"/>
      <c r="AD72" s="262"/>
    </row>
    <row r="73" spans="1:30" ht="39.75" customHeight="1">
      <c r="A73" s="181">
        <v>72</v>
      </c>
      <c r="B73" s="300" t="s">
        <v>3927</v>
      </c>
      <c r="C73" s="300" t="s">
        <v>3937</v>
      </c>
      <c r="D73" s="325" t="s">
        <v>2147</v>
      </c>
      <c r="E73" s="337" t="s">
        <v>4026</v>
      </c>
      <c r="F73" s="338">
        <v>4</v>
      </c>
      <c r="G73" s="338">
        <v>2</v>
      </c>
      <c r="H73" s="344" t="s">
        <v>3636</v>
      </c>
      <c r="I73" s="345" t="s">
        <v>431</v>
      </c>
      <c r="J73" s="344" t="s">
        <v>3637</v>
      </c>
      <c r="K73" s="346" t="s">
        <v>33</v>
      </c>
      <c r="L73" s="224" t="s">
        <v>3986</v>
      </c>
      <c r="M73" s="226" t="s">
        <v>3638</v>
      </c>
      <c r="N73" s="226" t="s">
        <v>3639</v>
      </c>
      <c r="O73" s="207" t="s">
        <v>3640</v>
      </c>
      <c r="Q73" s="262"/>
      <c r="R73" s="262"/>
      <c r="S73" s="262"/>
      <c r="T73" s="262"/>
      <c r="U73" s="262"/>
      <c r="V73" s="270"/>
      <c r="W73" s="262"/>
      <c r="X73" s="262"/>
      <c r="Y73" s="262"/>
      <c r="Z73" s="262"/>
      <c r="AA73" s="262"/>
      <c r="AB73" s="262"/>
      <c r="AC73" s="262"/>
      <c r="AD73" s="262"/>
    </row>
    <row r="74" spans="1:30" s="291" customFormat="1" ht="39.75" customHeight="1">
      <c r="A74" s="181">
        <v>526</v>
      </c>
      <c r="B74" s="300" t="s">
        <v>1532</v>
      </c>
      <c r="C74" s="325" t="s">
        <v>2510</v>
      </c>
      <c r="D74" s="300" t="s">
        <v>3939</v>
      </c>
      <c r="E74" s="325" t="s">
        <v>4019</v>
      </c>
      <c r="F74" s="347">
        <v>9</v>
      </c>
      <c r="G74" s="347">
        <v>3</v>
      </c>
      <c r="H74" s="336" t="s">
        <v>2600</v>
      </c>
      <c r="I74" s="336" t="s">
        <v>2835</v>
      </c>
      <c r="J74" s="348" t="s">
        <v>2836</v>
      </c>
      <c r="K74" s="325" t="s">
        <v>332</v>
      </c>
      <c r="L74" s="223" t="s">
        <v>4019</v>
      </c>
      <c r="M74" s="228"/>
      <c r="N74" s="200" t="s">
        <v>2601</v>
      </c>
      <c r="O74" s="207" t="s">
        <v>2602</v>
      </c>
      <c r="Q74" s="292"/>
      <c r="R74" s="292"/>
      <c r="S74" s="292"/>
      <c r="T74" s="292"/>
      <c r="U74" s="292"/>
      <c r="V74" s="293"/>
      <c r="W74" s="292"/>
      <c r="X74" s="292"/>
      <c r="Y74" s="292"/>
      <c r="Z74" s="292"/>
      <c r="AA74" s="292"/>
      <c r="AB74" s="292"/>
      <c r="AC74" s="292"/>
      <c r="AD74" s="292"/>
    </row>
    <row r="75" spans="1:30" ht="39.75" customHeight="1">
      <c r="A75" s="181">
        <v>74</v>
      </c>
      <c r="B75" s="300" t="s">
        <v>3927</v>
      </c>
      <c r="C75" s="300" t="s">
        <v>3937</v>
      </c>
      <c r="D75" s="325" t="s">
        <v>2147</v>
      </c>
      <c r="E75" s="337" t="s">
        <v>4026</v>
      </c>
      <c r="F75" s="338">
        <v>2</v>
      </c>
      <c r="G75" s="338">
        <v>3</v>
      </c>
      <c r="H75" s="339" t="s">
        <v>1691</v>
      </c>
      <c r="I75" s="336" t="s">
        <v>1692</v>
      </c>
      <c r="J75" s="339" t="s">
        <v>2130</v>
      </c>
      <c r="K75" s="337" t="s">
        <v>33</v>
      </c>
      <c r="L75" s="224" t="s">
        <v>3986</v>
      </c>
      <c r="M75" s="208" t="s">
        <v>2343</v>
      </c>
      <c r="N75" s="208" t="s">
        <v>1693</v>
      </c>
      <c r="O75" s="207" t="s">
        <v>1694</v>
      </c>
      <c r="Q75" s="262"/>
      <c r="R75" s="262"/>
      <c r="S75" s="262"/>
      <c r="T75" s="262"/>
      <c r="U75" s="262"/>
      <c r="V75" s="270"/>
      <c r="W75" s="262"/>
      <c r="X75" s="262"/>
      <c r="Y75" s="262"/>
      <c r="Z75" s="262"/>
      <c r="AA75" s="262"/>
      <c r="AB75" s="262"/>
      <c r="AC75" s="262"/>
      <c r="AD75" s="262"/>
    </row>
    <row r="76" spans="1:30" ht="39.75" customHeight="1">
      <c r="A76" s="181">
        <v>75</v>
      </c>
      <c r="B76" s="300" t="s">
        <v>3927</v>
      </c>
      <c r="C76" s="300" t="s">
        <v>3937</v>
      </c>
      <c r="D76" s="325" t="s">
        <v>2147</v>
      </c>
      <c r="E76" s="337" t="s">
        <v>4026</v>
      </c>
      <c r="F76" s="338">
        <v>10</v>
      </c>
      <c r="G76" s="338">
        <v>4</v>
      </c>
      <c r="H76" s="339" t="s">
        <v>1695</v>
      </c>
      <c r="I76" s="349" t="s">
        <v>419</v>
      </c>
      <c r="J76" s="339" t="s">
        <v>2344</v>
      </c>
      <c r="K76" s="337" t="s">
        <v>33</v>
      </c>
      <c r="L76" s="224" t="s">
        <v>3986</v>
      </c>
      <c r="M76" s="218" t="s">
        <v>2345</v>
      </c>
      <c r="N76" s="208" t="s">
        <v>1696</v>
      </c>
      <c r="O76" s="207" t="s">
        <v>141</v>
      </c>
      <c r="Q76" s="262"/>
      <c r="R76" s="262"/>
      <c r="S76" s="262"/>
      <c r="T76" s="262"/>
      <c r="U76" s="262"/>
      <c r="V76" s="270"/>
      <c r="W76" s="262"/>
      <c r="X76" s="262"/>
      <c r="Y76" s="262"/>
      <c r="Z76" s="262"/>
      <c r="AA76" s="262"/>
      <c r="AB76" s="262"/>
      <c r="AC76" s="262"/>
      <c r="AD76" s="262"/>
    </row>
    <row r="77" spans="1:30" ht="39.75" customHeight="1">
      <c r="A77" s="181">
        <v>76</v>
      </c>
      <c r="B77" s="300" t="s">
        <v>3927</v>
      </c>
      <c r="C77" s="300" t="s">
        <v>3937</v>
      </c>
      <c r="D77" s="325" t="s">
        <v>2147</v>
      </c>
      <c r="E77" s="337" t="s">
        <v>4026</v>
      </c>
      <c r="F77" s="338">
        <v>6</v>
      </c>
      <c r="G77" s="338">
        <v>5</v>
      </c>
      <c r="H77" s="339" t="s">
        <v>3855</v>
      </c>
      <c r="I77" s="330" t="s">
        <v>3647</v>
      </c>
      <c r="J77" s="339" t="s">
        <v>3648</v>
      </c>
      <c r="K77" s="337" t="s">
        <v>33</v>
      </c>
      <c r="L77" s="224" t="s">
        <v>3986</v>
      </c>
      <c r="M77" s="218" t="s">
        <v>3649</v>
      </c>
      <c r="N77" s="208" t="s">
        <v>3650</v>
      </c>
      <c r="O77" s="207" t="s">
        <v>3651</v>
      </c>
      <c r="Q77" s="262"/>
      <c r="R77" s="262"/>
      <c r="S77" s="262"/>
      <c r="T77" s="262"/>
      <c r="U77" s="262"/>
      <c r="V77" s="270"/>
      <c r="W77" s="262"/>
      <c r="X77" s="262"/>
      <c r="Y77" s="262"/>
      <c r="Z77" s="262"/>
      <c r="AA77" s="262"/>
      <c r="AB77" s="262"/>
      <c r="AC77" s="262"/>
      <c r="AD77" s="262"/>
    </row>
    <row r="78" spans="1:30" ht="39.75" customHeight="1">
      <c r="A78" s="181">
        <v>77</v>
      </c>
      <c r="B78" s="300" t="s">
        <v>3927</v>
      </c>
      <c r="C78" s="300" t="s">
        <v>3937</v>
      </c>
      <c r="D78" s="325" t="s">
        <v>2147</v>
      </c>
      <c r="E78" s="337" t="s">
        <v>4026</v>
      </c>
      <c r="F78" s="338">
        <v>3</v>
      </c>
      <c r="G78" s="338">
        <v>3</v>
      </c>
      <c r="H78" s="339" t="s">
        <v>3856</v>
      </c>
      <c r="I78" s="348" t="s">
        <v>3652</v>
      </c>
      <c r="J78" s="339" t="s">
        <v>3653</v>
      </c>
      <c r="K78" s="337" t="s">
        <v>33</v>
      </c>
      <c r="L78" s="224" t="s">
        <v>3986</v>
      </c>
      <c r="M78" s="208" t="s">
        <v>3654</v>
      </c>
      <c r="N78" s="208" t="s">
        <v>3655</v>
      </c>
      <c r="O78" s="207" t="s">
        <v>3656</v>
      </c>
      <c r="Q78" s="262"/>
      <c r="R78" s="262"/>
      <c r="S78" s="262"/>
      <c r="T78" s="262"/>
      <c r="U78" s="262"/>
      <c r="V78" s="270"/>
      <c r="W78" s="262"/>
      <c r="X78" s="262"/>
      <c r="Y78" s="262"/>
      <c r="Z78" s="262"/>
      <c r="AA78" s="262"/>
      <c r="AB78" s="262"/>
      <c r="AC78" s="262"/>
      <c r="AD78" s="262"/>
    </row>
    <row r="79" spans="1:30" ht="39.75" customHeight="1">
      <c r="A79" s="181">
        <v>78</v>
      </c>
      <c r="B79" s="300" t="s">
        <v>3927</v>
      </c>
      <c r="C79" s="300" t="s">
        <v>3937</v>
      </c>
      <c r="D79" s="325" t="s">
        <v>2147</v>
      </c>
      <c r="E79" s="337" t="s">
        <v>4026</v>
      </c>
      <c r="F79" s="338">
        <v>4</v>
      </c>
      <c r="G79" s="338">
        <v>2</v>
      </c>
      <c r="H79" s="339" t="s">
        <v>3857</v>
      </c>
      <c r="I79" s="348" t="s">
        <v>3657</v>
      </c>
      <c r="J79" s="339" t="s">
        <v>3658</v>
      </c>
      <c r="K79" s="337" t="s">
        <v>33</v>
      </c>
      <c r="L79" s="224" t="s">
        <v>3986</v>
      </c>
      <c r="M79" s="208" t="s">
        <v>156</v>
      </c>
      <c r="N79" s="208" t="s">
        <v>3659</v>
      </c>
      <c r="O79" s="207" t="s">
        <v>24</v>
      </c>
      <c r="Q79" s="262"/>
      <c r="R79" s="262"/>
      <c r="S79" s="262"/>
      <c r="T79" s="262"/>
      <c r="U79" s="262"/>
      <c r="V79" s="270"/>
      <c r="W79" s="262"/>
      <c r="X79" s="262"/>
      <c r="Y79" s="262"/>
      <c r="Z79" s="262"/>
      <c r="AA79" s="262"/>
      <c r="AB79" s="262"/>
      <c r="AC79" s="262"/>
      <c r="AD79" s="262"/>
    </row>
    <row r="80" spans="1:30" ht="39.75" customHeight="1">
      <c r="A80" s="181">
        <v>79</v>
      </c>
      <c r="B80" s="300" t="s">
        <v>3927</v>
      </c>
      <c r="C80" s="300" t="s">
        <v>3937</v>
      </c>
      <c r="D80" s="325" t="s">
        <v>2147</v>
      </c>
      <c r="E80" s="337" t="s">
        <v>4026</v>
      </c>
      <c r="F80" s="338">
        <v>3</v>
      </c>
      <c r="G80" s="338">
        <v>2</v>
      </c>
      <c r="H80" s="339" t="s">
        <v>1700</v>
      </c>
      <c r="I80" s="304" t="s">
        <v>1496</v>
      </c>
      <c r="J80" s="339" t="s">
        <v>1701</v>
      </c>
      <c r="K80" s="337" t="s">
        <v>33</v>
      </c>
      <c r="L80" s="224" t="s">
        <v>3986</v>
      </c>
      <c r="M80" s="208" t="s">
        <v>1702</v>
      </c>
      <c r="N80" s="208" t="s">
        <v>1703</v>
      </c>
      <c r="O80" s="198" t="s">
        <v>1704</v>
      </c>
      <c r="Q80" s="262"/>
      <c r="R80" s="262"/>
      <c r="S80" s="262"/>
      <c r="T80" s="262"/>
      <c r="U80" s="262"/>
      <c r="V80" s="270"/>
      <c r="W80" s="262"/>
      <c r="X80" s="262"/>
      <c r="Y80" s="262"/>
      <c r="Z80" s="262"/>
      <c r="AA80" s="262"/>
      <c r="AB80" s="262"/>
      <c r="AC80" s="262"/>
      <c r="AD80" s="262"/>
    </row>
    <row r="81" spans="1:30" ht="39.75" customHeight="1">
      <c r="A81" s="181">
        <v>80</v>
      </c>
      <c r="B81" s="300" t="s">
        <v>3927</v>
      </c>
      <c r="C81" s="300" t="s">
        <v>3937</v>
      </c>
      <c r="D81" s="325" t="s">
        <v>2147</v>
      </c>
      <c r="E81" s="337" t="s">
        <v>4026</v>
      </c>
      <c r="F81" s="338">
        <v>2</v>
      </c>
      <c r="G81" s="338">
        <v>1</v>
      </c>
      <c r="H81" s="339" t="s">
        <v>1705</v>
      </c>
      <c r="I81" s="304" t="s">
        <v>1496</v>
      </c>
      <c r="J81" s="339" t="s">
        <v>1706</v>
      </c>
      <c r="K81" s="337" t="s">
        <v>33</v>
      </c>
      <c r="L81" s="224" t="s">
        <v>3986</v>
      </c>
      <c r="M81" s="208" t="s">
        <v>1707</v>
      </c>
      <c r="N81" s="208" t="s">
        <v>1703</v>
      </c>
      <c r="O81" s="198" t="s">
        <v>1704</v>
      </c>
      <c r="Q81" s="262"/>
      <c r="R81" s="262"/>
      <c r="S81" s="262"/>
      <c r="T81" s="262"/>
      <c r="U81" s="262"/>
      <c r="V81" s="270"/>
      <c r="W81" s="262"/>
      <c r="X81" s="262"/>
      <c r="Y81" s="262"/>
      <c r="Z81" s="262"/>
      <c r="AA81" s="262"/>
      <c r="AB81" s="262"/>
      <c r="AC81" s="262"/>
      <c r="AD81" s="262"/>
    </row>
    <row r="82" spans="1:30" ht="39.75" customHeight="1">
      <c r="A82" s="181">
        <v>81</v>
      </c>
      <c r="B82" s="300" t="s">
        <v>3927</v>
      </c>
      <c r="C82" s="300" t="s">
        <v>3937</v>
      </c>
      <c r="D82" s="325" t="s">
        <v>2147</v>
      </c>
      <c r="E82" s="337" t="s">
        <v>4026</v>
      </c>
      <c r="F82" s="338">
        <v>7</v>
      </c>
      <c r="G82" s="338">
        <v>3</v>
      </c>
      <c r="H82" s="339" t="s">
        <v>1708</v>
      </c>
      <c r="I82" s="304" t="s">
        <v>1496</v>
      </c>
      <c r="J82" s="339" t="s">
        <v>1709</v>
      </c>
      <c r="K82" s="337" t="s">
        <v>33</v>
      </c>
      <c r="L82" s="224" t="s">
        <v>3986</v>
      </c>
      <c r="M82" s="208" t="s">
        <v>1710</v>
      </c>
      <c r="N82" s="208" t="s">
        <v>1703</v>
      </c>
      <c r="O82" s="198" t="s">
        <v>1704</v>
      </c>
      <c r="Q82" s="262"/>
      <c r="R82" s="262"/>
      <c r="S82" s="262"/>
      <c r="T82" s="262"/>
      <c r="U82" s="262"/>
      <c r="V82" s="270"/>
      <c r="W82" s="262"/>
      <c r="X82" s="262"/>
      <c r="Y82" s="262"/>
      <c r="Z82" s="262"/>
      <c r="AA82" s="262"/>
      <c r="AB82" s="262"/>
      <c r="AC82" s="262"/>
      <c r="AD82" s="262"/>
    </row>
    <row r="83" spans="1:30" ht="39.75" customHeight="1">
      <c r="A83" s="181">
        <v>82</v>
      </c>
      <c r="B83" s="300" t="s">
        <v>3927</v>
      </c>
      <c r="C83" s="300" t="s">
        <v>3937</v>
      </c>
      <c r="D83" s="325" t="s">
        <v>2147</v>
      </c>
      <c r="E83" s="337" t="s">
        <v>4026</v>
      </c>
      <c r="F83" s="338">
        <v>1</v>
      </c>
      <c r="G83" s="338">
        <v>1</v>
      </c>
      <c r="H83" s="339" t="s">
        <v>1762</v>
      </c>
      <c r="I83" s="350" t="s">
        <v>1940</v>
      </c>
      <c r="J83" s="339" t="s">
        <v>1763</v>
      </c>
      <c r="K83" s="337" t="s">
        <v>33</v>
      </c>
      <c r="L83" s="224" t="s">
        <v>3986</v>
      </c>
      <c r="M83" s="228"/>
      <c r="N83" s="229" t="s">
        <v>1764</v>
      </c>
      <c r="O83" s="196" t="s">
        <v>1765</v>
      </c>
      <c r="Q83" s="262"/>
      <c r="R83" s="262"/>
      <c r="S83" s="262"/>
      <c r="T83" s="262"/>
      <c r="U83" s="262"/>
      <c r="V83" s="270"/>
      <c r="W83" s="262"/>
      <c r="X83" s="262"/>
      <c r="Y83" s="262"/>
      <c r="Z83" s="262"/>
      <c r="AA83" s="262"/>
      <c r="AB83" s="262"/>
      <c r="AC83" s="262"/>
      <c r="AD83" s="262"/>
    </row>
    <row r="84" spans="1:30" ht="39.75" customHeight="1">
      <c r="A84" s="181">
        <v>499</v>
      </c>
      <c r="B84" s="300" t="s">
        <v>1532</v>
      </c>
      <c r="C84" s="325" t="s">
        <v>2510</v>
      </c>
      <c r="D84" s="300" t="s">
        <v>3939</v>
      </c>
      <c r="E84" s="351" t="s">
        <v>4024</v>
      </c>
      <c r="F84" s="352">
        <v>3</v>
      </c>
      <c r="G84" s="352">
        <v>2</v>
      </c>
      <c r="H84" s="309" t="s">
        <v>3456</v>
      </c>
      <c r="I84" s="309" t="s">
        <v>3457</v>
      </c>
      <c r="J84" s="305" t="s">
        <v>3458</v>
      </c>
      <c r="K84" s="351" t="s">
        <v>28</v>
      </c>
      <c r="L84" s="199" t="s">
        <v>4024</v>
      </c>
      <c r="M84" s="202" t="s">
        <v>3459</v>
      </c>
      <c r="N84" s="203" t="s">
        <v>3460</v>
      </c>
      <c r="O84" s="207" t="s">
        <v>3461</v>
      </c>
      <c r="Q84" s="262"/>
      <c r="R84" s="262"/>
      <c r="S84" s="262"/>
      <c r="T84" s="262"/>
      <c r="U84" s="262"/>
      <c r="V84" s="270"/>
      <c r="W84" s="262"/>
      <c r="X84" s="262"/>
      <c r="Y84" s="262"/>
      <c r="Z84" s="262"/>
      <c r="AA84" s="262"/>
      <c r="AB84" s="262"/>
      <c r="AC84" s="262"/>
      <c r="AD84" s="262"/>
    </row>
    <row r="85" spans="1:30" ht="39.75" customHeight="1">
      <c r="A85" s="181">
        <v>502</v>
      </c>
      <c r="B85" s="300" t="s">
        <v>1532</v>
      </c>
      <c r="C85" s="325" t="s">
        <v>2510</v>
      </c>
      <c r="D85" s="300" t="s">
        <v>3939</v>
      </c>
      <c r="E85" s="351" t="s">
        <v>4024</v>
      </c>
      <c r="F85" s="352">
        <v>6</v>
      </c>
      <c r="G85" s="352">
        <v>4</v>
      </c>
      <c r="H85" s="309" t="s">
        <v>3468</v>
      </c>
      <c r="I85" s="353" t="s">
        <v>2272</v>
      </c>
      <c r="J85" s="305" t="s">
        <v>3469</v>
      </c>
      <c r="K85" s="351" t="s">
        <v>28</v>
      </c>
      <c r="L85" s="199" t="s">
        <v>4024</v>
      </c>
      <c r="M85" s="199" t="s">
        <v>3470</v>
      </c>
      <c r="N85" s="228" t="s">
        <v>3471</v>
      </c>
      <c r="O85" s="207" t="s">
        <v>826</v>
      </c>
      <c r="Q85" s="262"/>
      <c r="R85" s="262"/>
      <c r="S85" s="262"/>
      <c r="T85" s="262"/>
      <c r="U85" s="262"/>
      <c r="V85" s="270"/>
      <c r="W85" s="262"/>
      <c r="X85" s="262"/>
      <c r="Y85" s="262"/>
      <c r="Z85" s="262"/>
      <c r="AA85" s="262"/>
      <c r="AB85" s="262"/>
      <c r="AC85" s="262"/>
      <c r="AD85" s="262"/>
    </row>
    <row r="86" spans="1:30" ht="39.75" customHeight="1">
      <c r="A86" s="181">
        <v>85</v>
      </c>
      <c r="B86" s="300" t="s">
        <v>3927</v>
      </c>
      <c r="C86" s="300" t="s">
        <v>3937</v>
      </c>
      <c r="D86" s="325" t="s">
        <v>2147</v>
      </c>
      <c r="E86" s="337" t="s">
        <v>4026</v>
      </c>
      <c r="F86" s="338">
        <v>4</v>
      </c>
      <c r="G86" s="338">
        <v>2</v>
      </c>
      <c r="H86" s="339" t="s">
        <v>2603</v>
      </c>
      <c r="I86" s="345"/>
      <c r="J86" s="339" t="s">
        <v>1722</v>
      </c>
      <c r="K86" s="337" t="s">
        <v>33</v>
      </c>
      <c r="L86" s="224" t="s">
        <v>3986</v>
      </c>
      <c r="M86" s="230" t="s">
        <v>1723</v>
      </c>
      <c r="N86" s="230" t="s">
        <v>1724</v>
      </c>
      <c r="O86" s="207" t="s">
        <v>1725</v>
      </c>
      <c r="Q86" s="262"/>
      <c r="R86" s="262"/>
      <c r="S86" s="262"/>
      <c r="T86" s="262"/>
      <c r="U86" s="262"/>
      <c r="V86" s="270"/>
      <c r="W86" s="262"/>
      <c r="X86" s="262"/>
      <c r="Y86" s="262"/>
      <c r="Z86" s="262"/>
      <c r="AA86" s="262"/>
      <c r="AB86" s="262"/>
      <c r="AC86" s="262"/>
      <c r="AD86" s="262"/>
    </row>
    <row r="87" spans="1:30" ht="39.75" customHeight="1">
      <c r="A87" s="181">
        <v>86</v>
      </c>
      <c r="B87" s="300" t="s">
        <v>3927</v>
      </c>
      <c r="C87" s="300" t="s">
        <v>3937</v>
      </c>
      <c r="D87" s="325" t="s">
        <v>2147</v>
      </c>
      <c r="E87" s="337" t="s">
        <v>4026</v>
      </c>
      <c r="F87" s="338">
        <v>1</v>
      </c>
      <c r="G87" s="338">
        <v>1</v>
      </c>
      <c r="H87" s="339" t="s">
        <v>1721</v>
      </c>
      <c r="I87" s="305" t="s">
        <v>1781</v>
      </c>
      <c r="J87" s="339" t="s">
        <v>1727</v>
      </c>
      <c r="K87" s="337" t="s">
        <v>33</v>
      </c>
      <c r="L87" s="224" t="s">
        <v>3986</v>
      </c>
      <c r="M87" s="208" t="s">
        <v>1728</v>
      </c>
      <c r="N87" s="208" t="s">
        <v>1729</v>
      </c>
      <c r="O87" s="207" t="s">
        <v>1730</v>
      </c>
      <c r="Q87" s="262"/>
      <c r="R87" s="262"/>
      <c r="S87" s="262"/>
      <c r="T87" s="262"/>
      <c r="U87" s="262"/>
      <c r="V87" s="270"/>
      <c r="W87" s="262"/>
      <c r="X87" s="262"/>
      <c r="Y87" s="262"/>
      <c r="Z87" s="262"/>
      <c r="AA87" s="262"/>
      <c r="AB87" s="262"/>
      <c r="AC87" s="262"/>
      <c r="AD87" s="262"/>
    </row>
    <row r="88" spans="1:30" ht="39.75" customHeight="1">
      <c r="A88" s="181">
        <v>87</v>
      </c>
      <c r="B88" s="300" t="s">
        <v>3927</v>
      </c>
      <c r="C88" s="300" t="s">
        <v>3937</v>
      </c>
      <c r="D88" s="325" t="s">
        <v>2147</v>
      </c>
      <c r="E88" s="337" t="s">
        <v>4026</v>
      </c>
      <c r="F88" s="300">
        <v>1</v>
      </c>
      <c r="G88" s="300">
        <v>1</v>
      </c>
      <c r="H88" s="314" t="s">
        <v>1731</v>
      </c>
      <c r="I88" s="324" t="s">
        <v>833</v>
      </c>
      <c r="J88" s="314" t="s">
        <v>1735</v>
      </c>
      <c r="K88" s="354" t="s">
        <v>33</v>
      </c>
      <c r="L88" s="224" t="s">
        <v>3986</v>
      </c>
      <c r="M88" s="208" t="s">
        <v>1736</v>
      </c>
      <c r="N88" s="208" t="s">
        <v>2062</v>
      </c>
      <c r="O88" s="231" t="s">
        <v>595</v>
      </c>
      <c r="Q88" s="262"/>
      <c r="R88" s="262"/>
      <c r="S88" s="262"/>
      <c r="T88" s="262"/>
      <c r="U88" s="262"/>
      <c r="V88" s="270"/>
      <c r="W88" s="262"/>
      <c r="X88" s="262"/>
      <c r="Y88" s="262"/>
      <c r="Z88" s="262"/>
      <c r="AA88" s="262"/>
      <c r="AB88" s="262"/>
      <c r="AC88" s="262"/>
      <c r="AD88" s="262"/>
    </row>
    <row r="89" spans="1:30" ht="39.75" customHeight="1">
      <c r="A89" s="181">
        <v>88</v>
      </c>
      <c r="B89" s="300" t="s">
        <v>3927</v>
      </c>
      <c r="C89" s="300" t="s">
        <v>3937</v>
      </c>
      <c r="D89" s="325" t="s">
        <v>2147</v>
      </c>
      <c r="E89" s="337" t="s">
        <v>4026</v>
      </c>
      <c r="F89" s="338">
        <v>4</v>
      </c>
      <c r="G89" s="338">
        <v>2</v>
      </c>
      <c r="H89" s="339" t="s">
        <v>1734</v>
      </c>
      <c r="I89" s="348" t="s">
        <v>594</v>
      </c>
      <c r="J89" s="343"/>
      <c r="K89" s="337" t="s">
        <v>33</v>
      </c>
      <c r="L89" s="224" t="s">
        <v>3986</v>
      </c>
      <c r="M89" s="202" t="s">
        <v>2349</v>
      </c>
      <c r="N89" s="225" t="s">
        <v>1739</v>
      </c>
      <c r="O89" s="207" t="s">
        <v>1740</v>
      </c>
      <c r="Q89" s="262"/>
      <c r="R89" s="262"/>
      <c r="S89" s="262"/>
      <c r="T89" s="262"/>
      <c r="U89" s="262"/>
      <c r="V89" s="270"/>
      <c r="W89" s="262"/>
      <c r="X89" s="262"/>
      <c r="Y89" s="262"/>
      <c r="Z89" s="262"/>
      <c r="AA89" s="262"/>
      <c r="AB89" s="262"/>
      <c r="AC89" s="262"/>
      <c r="AD89" s="262"/>
    </row>
    <row r="90" spans="1:30" ht="39.75" customHeight="1">
      <c r="A90" s="181">
        <v>511</v>
      </c>
      <c r="B90" s="300" t="s">
        <v>1532</v>
      </c>
      <c r="C90" s="325" t="s">
        <v>2510</v>
      </c>
      <c r="D90" s="300" t="s">
        <v>3939</v>
      </c>
      <c r="E90" s="351" t="s">
        <v>4024</v>
      </c>
      <c r="F90" s="352">
        <v>1</v>
      </c>
      <c r="G90" s="352">
        <v>1</v>
      </c>
      <c r="H90" s="314" t="s">
        <v>3514</v>
      </c>
      <c r="I90" s="324" t="s">
        <v>1938</v>
      </c>
      <c r="J90" s="305" t="s">
        <v>3515</v>
      </c>
      <c r="K90" s="351" t="s">
        <v>28</v>
      </c>
      <c r="L90" s="199" t="s">
        <v>4024</v>
      </c>
      <c r="M90" s="202" t="s">
        <v>3516</v>
      </c>
      <c r="N90" s="203" t="s">
        <v>830</v>
      </c>
      <c r="O90" s="207" t="s">
        <v>637</v>
      </c>
      <c r="Q90" s="262"/>
      <c r="R90" s="262"/>
      <c r="S90" s="262"/>
      <c r="T90" s="262"/>
      <c r="U90" s="262"/>
      <c r="V90" s="270"/>
      <c r="W90" s="262"/>
      <c r="X90" s="262"/>
      <c r="Y90" s="262"/>
      <c r="Z90" s="262"/>
      <c r="AA90" s="262"/>
      <c r="AB90" s="262"/>
      <c r="AC90" s="262"/>
      <c r="AD90" s="262"/>
    </row>
    <row r="91" spans="1:30" ht="39.75" customHeight="1">
      <c r="A91" s="181">
        <v>90</v>
      </c>
      <c r="B91" s="300" t="s">
        <v>3927</v>
      </c>
      <c r="C91" s="300" t="s">
        <v>3937</v>
      </c>
      <c r="D91" s="351" t="s">
        <v>2147</v>
      </c>
      <c r="E91" s="337" t="s">
        <v>4026</v>
      </c>
      <c r="F91" s="351">
        <v>2</v>
      </c>
      <c r="G91" s="351">
        <v>2</v>
      </c>
      <c r="H91" s="353" t="s">
        <v>93</v>
      </c>
      <c r="I91" s="353" t="s">
        <v>94</v>
      </c>
      <c r="J91" s="324" t="s">
        <v>166</v>
      </c>
      <c r="K91" s="355" t="s">
        <v>33</v>
      </c>
      <c r="L91" s="224" t="s">
        <v>3986</v>
      </c>
      <c r="M91" s="212" t="s">
        <v>420</v>
      </c>
      <c r="N91" s="199" t="s">
        <v>146</v>
      </c>
      <c r="O91" s="207" t="s">
        <v>147</v>
      </c>
      <c r="Q91" s="262"/>
      <c r="R91" s="262"/>
      <c r="S91" s="262"/>
      <c r="T91" s="262"/>
      <c r="U91" s="262"/>
      <c r="V91" s="270"/>
      <c r="W91" s="262"/>
      <c r="X91" s="262"/>
      <c r="Y91" s="262"/>
      <c r="Z91" s="262"/>
      <c r="AA91" s="262"/>
      <c r="AB91" s="262"/>
      <c r="AC91" s="262"/>
      <c r="AD91" s="262"/>
    </row>
    <row r="92" spans="1:30" ht="39.75" customHeight="1">
      <c r="A92" s="181">
        <v>91</v>
      </c>
      <c r="B92" s="300" t="s">
        <v>3927</v>
      </c>
      <c r="C92" s="300" t="s">
        <v>3937</v>
      </c>
      <c r="D92" s="351" t="s">
        <v>2147</v>
      </c>
      <c r="E92" s="337" t="s">
        <v>4026</v>
      </c>
      <c r="F92" s="351">
        <v>1</v>
      </c>
      <c r="G92" s="351">
        <v>1</v>
      </c>
      <c r="H92" s="353" t="s">
        <v>248</v>
      </c>
      <c r="I92" s="348" t="s">
        <v>421</v>
      </c>
      <c r="J92" s="324" t="s">
        <v>2419</v>
      </c>
      <c r="K92" s="355" t="s">
        <v>33</v>
      </c>
      <c r="L92" s="224" t="s">
        <v>3986</v>
      </c>
      <c r="M92" s="212" t="s">
        <v>264</v>
      </c>
      <c r="N92" s="212" t="s">
        <v>2420</v>
      </c>
      <c r="O92" s="207" t="s">
        <v>2206</v>
      </c>
      <c r="Q92" s="262"/>
      <c r="R92" s="262"/>
      <c r="S92" s="262"/>
      <c r="T92" s="262"/>
      <c r="U92" s="262"/>
      <c r="V92" s="270"/>
      <c r="W92" s="262"/>
      <c r="X92" s="262"/>
      <c r="Y92" s="262"/>
      <c r="Z92" s="262"/>
      <c r="AA92" s="262"/>
      <c r="AB92" s="262"/>
      <c r="AC92" s="262"/>
      <c r="AD92" s="262"/>
    </row>
    <row r="93" spans="1:30" ht="39.75" customHeight="1">
      <c r="A93" s="181">
        <v>92</v>
      </c>
      <c r="B93" s="300" t="s">
        <v>3927</v>
      </c>
      <c r="C93" s="300" t="s">
        <v>3937</v>
      </c>
      <c r="D93" s="351" t="s">
        <v>2147</v>
      </c>
      <c r="E93" s="337" t="s">
        <v>4026</v>
      </c>
      <c r="F93" s="351">
        <v>1</v>
      </c>
      <c r="G93" s="351">
        <v>1</v>
      </c>
      <c r="H93" s="353" t="s">
        <v>91</v>
      </c>
      <c r="I93" s="353" t="s">
        <v>92</v>
      </c>
      <c r="J93" s="324" t="s">
        <v>191</v>
      </c>
      <c r="K93" s="355" t="s">
        <v>33</v>
      </c>
      <c r="L93" s="224" t="s">
        <v>3986</v>
      </c>
      <c r="M93" s="212" t="s">
        <v>471</v>
      </c>
      <c r="N93" s="212" t="s">
        <v>112</v>
      </c>
      <c r="O93" s="207" t="s">
        <v>2424</v>
      </c>
      <c r="Q93" s="262"/>
      <c r="R93" s="262"/>
      <c r="S93" s="262"/>
      <c r="T93" s="262"/>
      <c r="U93" s="262"/>
      <c r="V93" s="270"/>
      <c r="W93" s="262"/>
      <c r="X93" s="262"/>
      <c r="Y93" s="262"/>
      <c r="Z93" s="262"/>
      <c r="AA93" s="262"/>
      <c r="AB93" s="262"/>
      <c r="AC93" s="262"/>
      <c r="AD93" s="262"/>
    </row>
    <row r="94" spans="1:30" ht="39.75" customHeight="1">
      <c r="A94" s="181">
        <v>93</v>
      </c>
      <c r="B94" s="300" t="s">
        <v>3927</v>
      </c>
      <c r="C94" s="300" t="s">
        <v>3937</v>
      </c>
      <c r="D94" s="356" t="s">
        <v>2147</v>
      </c>
      <c r="E94" s="337" t="s">
        <v>4026</v>
      </c>
      <c r="F94" s="327">
        <v>1</v>
      </c>
      <c r="G94" s="327">
        <v>1</v>
      </c>
      <c r="H94" s="309" t="s">
        <v>1063</v>
      </c>
      <c r="I94" s="309" t="s">
        <v>1502</v>
      </c>
      <c r="J94" s="330" t="s">
        <v>1064</v>
      </c>
      <c r="K94" s="326" t="s">
        <v>33</v>
      </c>
      <c r="L94" s="224" t="s">
        <v>3986</v>
      </c>
      <c r="M94" s="218" t="s">
        <v>2202</v>
      </c>
      <c r="N94" s="218" t="s">
        <v>2928</v>
      </c>
      <c r="O94" s="207" t="s">
        <v>2141</v>
      </c>
      <c r="Q94" s="262"/>
      <c r="R94" s="262"/>
      <c r="S94" s="262"/>
      <c r="T94" s="262"/>
      <c r="U94" s="262"/>
      <c r="V94" s="270"/>
      <c r="W94" s="262"/>
      <c r="X94" s="262"/>
      <c r="Y94" s="262"/>
      <c r="Z94" s="262"/>
      <c r="AA94" s="262"/>
      <c r="AB94" s="262"/>
      <c r="AC94" s="262"/>
      <c r="AD94" s="262"/>
    </row>
    <row r="95" spans="1:30" ht="39.75" customHeight="1">
      <c r="A95" s="181">
        <v>94</v>
      </c>
      <c r="B95" s="300" t="s">
        <v>3927</v>
      </c>
      <c r="C95" s="300" t="s">
        <v>3937</v>
      </c>
      <c r="D95" s="351" t="s">
        <v>2147</v>
      </c>
      <c r="E95" s="337" t="s">
        <v>4026</v>
      </c>
      <c r="F95" s="351">
        <v>2</v>
      </c>
      <c r="G95" s="351">
        <v>2</v>
      </c>
      <c r="H95" s="353" t="s">
        <v>535</v>
      </c>
      <c r="I95" s="353" t="s">
        <v>2425</v>
      </c>
      <c r="J95" s="324" t="s">
        <v>536</v>
      </c>
      <c r="K95" s="355" t="s">
        <v>33</v>
      </c>
      <c r="L95" s="224" t="s">
        <v>3986</v>
      </c>
      <c r="M95" s="212" t="s">
        <v>2426</v>
      </c>
      <c r="N95" s="212" t="s">
        <v>2427</v>
      </c>
      <c r="O95" s="207" t="s">
        <v>537</v>
      </c>
      <c r="Q95" s="262"/>
      <c r="R95" s="262"/>
      <c r="S95" s="262"/>
      <c r="T95" s="262"/>
      <c r="U95" s="262"/>
      <c r="V95" s="270"/>
      <c r="W95" s="262"/>
      <c r="X95" s="262"/>
      <c r="Y95" s="262"/>
      <c r="Z95" s="262"/>
      <c r="AA95" s="262"/>
      <c r="AB95" s="262"/>
      <c r="AC95" s="262"/>
      <c r="AD95" s="262"/>
    </row>
    <row r="96" spans="1:30" s="282" customFormat="1" ht="39.75" customHeight="1">
      <c r="A96" s="181">
        <v>95</v>
      </c>
      <c r="B96" s="329" t="s">
        <v>3928</v>
      </c>
      <c r="C96" s="300" t="s">
        <v>3937</v>
      </c>
      <c r="D96" s="306" t="s">
        <v>580</v>
      </c>
      <c r="E96" s="301" t="s">
        <v>4020</v>
      </c>
      <c r="F96" s="299">
        <v>1</v>
      </c>
      <c r="G96" s="299">
        <v>1</v>
      </c>
      <c r="H96" s="317" t="s">
        <v>2511</v>
      </c>
      <c r="I96" s="357" t="s">
        <v>2512</v>
      </c>
      <c r="J96" s="350" t="s">
        <v>2513</v>
      </c>
      <c r="K96" s="358" t="s">
        <v>11</v>
      </c>
      <c r="L96" s="195" t="s">
        <v>4020</v>
      </c>
      <c r="M96" s="202" t="s">
        <v>2514</v>
      </c>
      <c r="N96" s="208" t="s">
        <v>2515</v>
      </c>
      <c r="O96" s="207" t="s">
        <v>2516</v>
      </c>
      <c r="Q96" s="283"/>
      <c r="R96" s="283"/>
      <c r="S96" s="283"/>
      <c r="T96" s="283"/>
      <c r="U96" s="283"/>
      <c r="V96" s="290"/>
      <c r="W96" s="283"/>
      <c r="X96" s="283"/>
      <c r="Y96" s="283"/>
      <c r="Z96" s="283"/>
      <c r="AA96" s="283"/>
      <c r="AB96" s="283"/>
      <c r="AC96" s="283"/>
      <c r="AD96" s="283"/>
    </row>
    <row r="97" spans="1:30" s="282" customFormat="1" ht="39.75" customHeight="1">
      <c r="A97" s="181">
        <v>96</v>
      </c>
      <c r="B97" s="329" t="s">
        <v>3928</v>
      </c>
      <c r="C97" s="300" t="s">
        <v>3937</v>
      </c>
      <c r="D97" s="299" t="s">
        <v>580</v>
      </c>
      <c r="E97" s="301" t="s">
        <v>4020</v>
      </c>
      <c r="F97" s="299">
        <v>1</v>
      </c>
      <c r="G97" s="299">
        <v>1</v>
      </c>
      <c r="H97" s="317" t="s">
        <v>684</v>
      </c>
      <c r="I97" s="332" t="s">
        <v>685</v>
      </c>
      <c r="J97" s="345" t="s">
        <v>686</v>
      </c>
      <c r="K97" s="359" t="s">
        <v>11</v>
      </c>
      <c r="L97" s="195" t="s">
        <v>4020</v>
      </c>
      <c r="M97" s="221" t="s">
        <v>687</v>
      </c>
      <c r="N97" s="232" t="s">
        <v>688</v>
      </c>
      <c r="O97" s="207" t="s">
        <v>689</v>
      </c>
      <c r="Q97" s="283"/>
      <c r="R97" s="283"/>
      <c r="S97" s="283"/>
      <c r="T97" s="283"/>
      <c r="U97" s="283"/>
      <c r="V97" s="290"/>
      <c r="W97" s="283"/>
      <c r="X97" s="283"/>
      <c r="Y97" s="283"/>
      <c r="Z97" s="283"/>
      <c r="AA97" s="283"/>
      <c r="AB97" s="283"/>
      <c r="AC97" s="283"/>
      <c r="AD97" s="283"/>
    </row>
    <row r="98" spans="1:30" s="282" customFormat="1" ht="39.75" customHeight="1">
      <c r="A98" s="181">
        <v>97</v>
      </c>
      <c r="B98" s="329" t="s">
        <v>3928</v>
      </c>
      <c r="C98" s="300" t="s">
        <v>3937</v>
      </c>
      <c r="D98" s="299" t="s">
        <v>580</v>
      </c>
      <c r="E98" s="301" t="s">
        <v>4020</v>
      </c>
      <c r="F98" s="299">
        <v>5</v>
      </c>
      <c r="G98" s="299">
        <v>3</v>
      </c>
      <c r="H98" s="317" t="s">
        <v>693</v>
      </c>
      <c r="I98" s="323" t="s">
        <v>431</v>
      </c>
      <c r="J98" s="360" t="s">
        <v>2273</v>
      </c>
      <c r="K98" s="359" t="s">
        <v>11</v>
      </c>
      <c r="L98" s="195" t="s">
        <v>4020</v>
      </c>
      <c r="M98" s="227" t="s">
        <v>694</v>
      </c>
      <c r="N98" s="221" t="s">
        <v>695</v>
      </c>
      <c r="O98" s="207" t="s">
        <v>696</v>
      </c>
      <c r="Q98" s="283"/>
      <c r="R98" s="283"/>
      <c r="S98" s="283"/>
      <c r="T98" s="283"/>
      <c r="U98" s="283"/>
      <c r="V98" s="290"/>
      <c r="W98" s="283"/>
      <c r="X98" s="283"/>
      <c r="Y98" s="283"/>
      <c r="Z98" s="283"/>
      <c r="AA98" s="283"/>
      <c r="AB98" s="283"/>
      <c r="AC98" s="283"/>
      <c r="AD98" s="283"/>
    </row>
    <row r="99" spans="1:30" s="282" customFormat="1" ht="39.75" customHeight="1">
      <c r="A99" s="181">
        <v>98</v>
      </c>
      <c r="B99" s="329" t="s">
        <v>3928</v>
      </c>
      <c r="C99" s="300" t="s">
        <v>3937</v>
      </c>
      <c r="D99" s="299" t="s">
        <v>580</v>
      </c>
      <c r="E99" s="301" t="s">
        <v>4020</v>
      </c>
      <c r="F99" s="299">
        <v>1</v>
      </c>
      <c r="G99" s="299">
        <v>2</v>
      </c>
      <c r="H99" s="317" t="s">
        <v>697</v>
      </c>
      <c r="I99" s="361" t="s">
        <v>698</v>
      </c>
      <c r="J99" s="362" t="s">
        <v>699</v>
      </c>
      <c r="K99" s="326" t="s">
        <v>11</v>
      </c>
      <c r="L99" s="195" t="s">
        <v>4020</v>
      </c>
      <c r="M99" s="223" t="s">
        <v>700</v>
      </c>
      <c r="N99" s="221" t="s">
        <v>701</v>
      </c>
      <c r="O99" s="207" t="s">
        <v>702</v>
      </c>
      <c r="Q99" s="283"/>
      <c r="R99" s="283"/>
      <c r="S99" s="283"/>
      <c r="T99" s="283"/>
      <c r="U99" s="283"/>
      <c r="V99" s="290"/>
      <c r="W99" s="283"/>
      <c r="X99" s="283"/>
      <c r="Y99" s="283"/>
      <c r="Z99" s="283"/>
      <c r="AA99" s="283"/>
      <c r="AB99" s="283"/>
      <c r="AC99" s="283"/>
      <c r="AD99" s="283"/>
    </row>
    <row r="100" spans="1:30" ht="39.75" customHeight="1">
      <c r="A100" s="181">
        <v>513</v>
      </c>
      <c r="B100" s="300" t="s">
        <v>1532</v>
      </c>
      <c r="C100" s="325" t="s">
        <v>2510</v>
      </c>
      <c r="D100" s="300" t="s">
        <v>3939</v>
      </c>
      <c r="E100" s="351" t="s">
        <v>4024</v>
      </c>
      <c r="F100" s="363">
        <v>4</v>
      </c>
      <c r="G100" s="363">
        <v>2</v>
      </c>
      <c r="H100" s="304" t="s">
        <v>3521</v>
      </c>
      <c r="I100" s="309" t="s">
        <v>1949</v>
      </c>
      <c r="J100" s="314" t="s">
        <v>3522</v>
      </c>
      <c r="K100" s="364" t="s">
        <v>28</v>
      </c>
      <c r="L100" s="199" t="s">
        <v>4024</v>
      </c>
      <c r="M100" s="195" t="s">
        <v>3523</v>
      </c>
      <c r="N100" s="195" t="s">
        <v>3524</v>
      </c>
      <c r="O100" s="207" t="s">
        <v>3273</v>
      </c>
      <c r="Q100" s="262"/>
      <c r="R100" s="262"/>
      <c r="S100" s="262"/>
      <c r="T100" s="262"/>
      <c r="U100" s="262"/>
      <c r="V100" s="270"/>
      <c r="W100" s="262"/>
      <c r="X100" s="262"/>
      <c r="Y100" s="262"/>
      <c r="Z100" s="262"/>
      <c r="AA100" s="262"/>
      <c r="AB100" s="262"/>
      <c r="AC100" s="262"/>
      <c r="AD100" s="262"/>
    </row>
    <row r="101" spans="1:30" ht="39.75" customHeight="1">
      <c r="A101" s="181">
        <v>514</v>
      </c>
      <c r="B101" s="300" t="s">
        <v>1532</v>
      </c>
      <c r="C101" s="325" t="s">
        <v>2510</v>
      </c>
      <c r="D101" s="300" t="s">
        <v>3939</v>
      </c>
      <c r="E101" s="351" t="s">
        <v>4024</v>
      </c>
      <c r="F101" s="363">
        <v>6</v>
      </c>
      <c r="G101" s="363">
        <v>4</v>
      </c>
      <c r="H101" s="305" t="s">
        <v>3847</v>
      </c>
      <c r="I101" s="353" t="s">
        <v>30</v>
      </c>
      <c r="J101" s="314" t="s">
        <v>3526</v>
      </c>
      <c r="K101" s="351" t="s">
        <v>28</v>
      </c>
      <c r="L101" s="199" t="s">
        <v>4024</v>
      </c>
      <c r="M101" s="199" t="s">
        <v>3527</v>
      </c>
      <c r="N101" s="199" t="s">
        <v>3525</v>
      </c>
      <c r="O101" s="207" t="s">
        <v>3528</v>
      </c>
      <c r="Q101" s="262"/>
      <c r="R101" s="262"/>
      <c r="S101" s="262"/>
      <c r="T101" s="262"/>
      <c r="U101" s="262"/>
      <c r="V101" s="270"/>
      <c r="W101" s="262"/>
      <c r="X101" s="262"/>
      <c r="Y101" s="262"/>
      <c r="Z101" s="262"/>
      <c r="AA101" s="262"/>
      <c r="AB101" s="262"/>
      <c r="AC101" s="262"/>
      <c r="AD101" s="262"/>
    </row>
    <row r="102" spans="1:30" s="282" customFormat="1" ht="39.75" customHeight="1">
      <c r="A102" s="181">
        <v>101</v>
      </c>
      <c r="B102" s="329" t="s">
        <v>3928</v>
      </c>
      <c r="C102" s="300" t="s">
        <v>3937</v>
      </c>
      <c r="D102" s="299" t="s">
        <v>580</v>
      </c>
      <c r="E102" s="301" t="s">
        <v>4020</v>
      </c>
      <c r="F102" s="299">
        <v>6</v>
      </c>
      <c r="G102" s="299">
        <v>4</v>
      </c>
      <c r="H102" s="317" t="s">
        <v>712</v>
      </c>
      <c r="I102" s="323" t="s">
        <v>500</v>
      </c>
      <c r="J102" s="360" t="s">
        <v>713</v>
      </c>
      <c r="K102" s="359" t="s">
        <v>11</v>
      </c>
      <c r="L102" s="195" t="s">
        <v>4020</v>
      </c>
      <c r="M102" s="227" t="s">
        <v>714</v>
      </c>
      <c r="N102" s="221" t="s">
        <v>2560</v>
      </c>
      <c r="O102" s="207" t="s">
        <v>715</v>
      </c>
      <c r="Q102" s="283"/>
      <c r="R102" s="283"/>
      <c r="S102" s="283"/>
      <c r="T102" s="283"/>
      <c r="U102" s="283"/>
      <c r="V102" s="290"/>
      <c r="W102" s="283"/>
      <c r="X102" s="283"/>
      <c r="Y102" s="283"/>
      <c r="Z102" s="283"/>
      <c r="AA102" s="283"/>
      <c r="AB102" s="283"/>
      <c r="AC102" s="283"/>
      <c r="AD102" s="283"/>
    </row>
    <row r="103" spans="1:30" ht="39.75" customHeight="1">
      <c r="A103" s="181">
        <v>516</v>
      </c>
      <c r="B103" s="300" t="s">
        <v>1532</v>
      </c>
      <c r="C103" s="325" t="s">
        <v>2510</v>
      </c>
      <c r="D103" s="300" t="s">
        <v>3939</v>
      </c>
      <c r="E103" s="351" t="s">
        <v>4024</v>
      </c>
      <c r="F103" s="363">
        <v>0</v>
      </c>
      <c r="G103" s="363">
        <v>1</v>
      </c>
      <c r="H103" s="309" t="s">
        <v>3532</v>
      </c>
      <c r="I103" s="345" t="s">
        <v>3533</v>
      </c>
      <c r="J103" s="304" t="s">
        <v>3534</v>
      </c>
      <c r="K103" s="355" t="s">
        <v>28</v>
      </c>
      <c r="L103" s="199" t="s">
        <v>4024</v>
      </c>
      <c r="M103" s="195">
        <v>6058113</v>
      </c>
      <c r="N103" s="203" t="s">
        <v>3535</v>
      </c>
      <c r="O103" s="207" t="s">
        <v>3536</v>
      </c>
      <c r="Q103" s="262"/>
      <c r="R103" s="262"/>
      <c r="S103" s="262"/>
      <c r="T103" s="262"/>
      <c r="U103" s="262"/>
      <c r="V103" s="270"/>
      <c r="W103" s="262"/>
      <c r="X103" s="262"/>
      <c r="Y103" s="262"/>
      <c r="Z103" s="262"/>
      <c r="AA103" s="262"/>
      <c r="AB103" s="262"/>
      <c r="AC103" s="262"/>
      <c r="AD103" s="262"/>
    </row>
    <row r="104" spans="1:30" ht="39.75" customHeight="1">
      <c r="A104" s="181">
        <v>33</v>
      </c>
      <c r="B104" s="300" t="s">
        <v>3925</v>
      </c>
      <c r="C104" s="300" t="s">
        <v>3937</v>
      </c>
      <c r="D104" s="300" t="s">
        <v>1749</v>
      </c>
      <c r="E104" s="351" t="s">
        <v>4024</v>
      </c>
      <c r="F104" s="306">
        <v>1</v>
      </c>
      <c r="G104" s="306">
        <v>1</v>
      </c>
      <c r="H104" s="353" t="s">
        <v>3852</v>
      </c>
      <c r="I104" s="353"/>
      <c r="J104" s="314"/>
      <c r="K104" s="355" t="s">
        <v>4025</v>
      </c>
      <c r="L104" s="199" t="s">
        <v>4024</v>
      </c>
      <c r="M104" s="212"/>
      <c r="N104" s="212"/>
      <c r="O104" s="196"/>
      <c r="Q104" s="262"/>
      <c r="R104" s="262"/>
      <c r="S104" s="262"/>
      <c r="T104" s="262"/>
      <c r="U104" s="262"/>
      <c r="V104" s="270"/>
      <c r="W104" s="262"/>
      <c r="X104" s="262"/>
      <c r="Y104" s="262"/>
      <c r="Z104" s="262"/>
      <c r="AA104" s="262"/>
      <c r="AB104" s="262"/>
      <c r="AC104" s="262"/>
      <c r="AD104" s="262"/>
    </row>
    <row r="105" spans="1:30" s="282" customFormat="1" ht="39.75" customHeight="1">
      <c r="A105" s="181">
        <v>104</v>
      </c>
      <c r="B105" s="329" t="s">
        <v>3928</v>
      </c>
      <c r="C105" s="300" t="s">
        <v>3937</v>
      </c>
      <c r="D105" s="299" t="s">
        <v>580</v>
      </c>
      <c r="E105" s="301" t="s">
        <v>4020</v>
      </c>
      <c r="F105" s="326">
        <v>1</v>
      </c>
      <c r="G105" s="326">
        <v>1</v>
      </c>
      <c r="H105" s="317" t="s">
        <v>3870</v>
      </c>
      <c r="I105" s="308" t="s">
        <v>727</v>
      </c>
      <c r="J105" s="360" t="s">
        <v>2275</v>
      </c>
      <c r="K105" s="359" t="s">
        <v>11</v>
      </c>
      <c r="L105" s="195" t="s">
        <v>4020</v>
      </c>
      <c r="M105" s="227" t="s">
        <v>728</v>
      </c>
      <c r="N105" s="234" t="s">
        <v>729</v>
      </c>
      <c r="O105" s="207" t="s">
        <v>730</v>
      </c>
      <c r="Q105" s="283"/>
      <c r="R105" s="283"/>
      <c r="S105" s="283"/>
      <c r="T105" s="283"/>
      <c r="U105" s="283"/>
      <c r="V105" s="290"/>
      <c r="W105" s="283"/>
      <c r="X105" s="283"/>
      <c r="Y105" s="283"/>
      <c r="Z105" s="283"/>
      <c r="AA105" s="283"/>
      <c r="AB105" s="283"/>
      <c r="AC105" s="283"/>
      <c r="AD105" s="283"/>
    </row>
    <row r="106" spans="1:30" s="282" customFormat="1" ht="39.75" customHeight="1">
      <c r="A106" s="181">
        <v>105</v>
      </c>
      <c r="B106" s="329" t="s">
        <v>3928</v>
      </c>
      <c r="C106" s="300" t="s">
        <v>3937</v>
      </c>
      <c r="D106" s="299" t="s">
        <v>580</v>
      </c>
      <c r="E106" s="301" t="s">
        <v>4020</v>
      </c>
      <c r="F106" s="326">
        <v>3</v>
      </c>
      <c r="G106" s="326">
        <v>3</v>
      </c>
      <c r="H106" s="317" t="s">
        <v>3871</v>
      </c>
      <c r="I106" s="308" t="s">
        <v>731</v>
      </c>
      <c r="J106" s="360" t="s">
        <v>732</v>
      </c>
      <c r="K106" s="359" t="s">
        <v>11</v>
      </c>
      <c r="L106" s="195" t="s">
        <v>4020</v>
      </c>
      <c r="M106" s="227" t="s">
        <v>733</v>
      </c>
      <c r="N106" s="234" t="s">
        <v>734</v>
      </c>
      <c r="O106" s="207" t="s">
        <v>735</v>
      </c>
      <c r="Q106" s="283"/>
      <c r="R106" s="283"/>
      <c r="S106" s="283"/>
      <c r="T106" s="283"/>
      <c r="U106" s="283"/>
      <c r="V106" s="290"/>
      <c r="W106" s="283"/>
      <c r="X106" s="283"/>
      <c r="Y106" s="283"/>
      <c r="Z106" s="283"/>
      <c r="AA106" s="283"/>
      <c r="AB106" s="283"/>
      <c r="AC106" s="283"/>
      <c r="AD106" s="283"/>
    </row>
    <row r="107" spans="1:30" s="282" customFormat="1" ht="39.75" customHeight="1">
      <c r="A107" s="181">
        <v>106</v>
      </c>
      <c r="B107" s="329" t="s">
        <v>3928</v>
      </c>
      <c r="C107" s="300" t="s">
        <v>3937</v>
      </c>
      <c r="D107" s="299" t="s">
        <v>580</v>
      </c>
      <c r="E107" s="301" t="s">
        <v>4020</v>
      </c>
      <c r="F107" s="306">
        <v>1</v>
      </c>
      <c r="G107" s="306">
        <v>1</v>
      </c>
      <c r="H107" s="322" t="s">
        <v>3872</v>
      </c>
      <c r="I107" s="322" t="s">
        <v>2157</v>
      </c>
      <c r="J107" s="314" t="s">
        <v>2160</v>
      </c>
      <c r="K107" s="331" t="s">
        <v>11</v>
      </c>
      <c r="L107" s="195" t="s">
        <v>4020</v>
      </c>
      <c r="M107" s="212">
        <v>946125602</v>
      </c>
      <c r="N107" s="212" t="s">
        <v>2559</v>
      </c>
      <c r="O107" s="209" t="s">
        <v>2159</v>
      </c>
      <c r="Q107" s="283"/>
      <c r="R107" s="283"/>
      <c r="S107" s="283"/>
      <c r="T107" s="283"/>
      <c r="U107" s="283"/>
      <c r="V107" s="290"/>
      <c r="W107" s="283"/>
      <c r="X107" s="283"/>
      <c r="Y107" s="283"/>
      <c r="Z107" s="283"/>
      <c r="AA107" s="283"/>
      <c r="AB107" s="283"/>
      <c r="AC107" s="283"/>
      <c r="AD107" s="283"/>
    </row>
    <row r="108" spans="1:30" s="282" customFormat="1" ht="39.75" customHeight="1">
      <c r="A108" s="181">
        <v>107</v>
      </c>
      <c r="B108" s="329" t="s">
        <v>3928</v>
      </c>
      <c r="C108" s="300" t="s">
        <v>3937</v>
      </c>
      <c r="D108" s="299" t="s">
        <v>580</v>
      </c>
      <c r="E108" s="301" t="s">
        <v>4020</v>
      </c>
      <c r="F108" s="306">
        <v>2</v>
      </c>
      <c r="G108" s="306">
        <v>1</v>
      </c>
      <c r="H108" s="322" t="s">
        <v>3982</v>
      </c>
      <c r="I108" s="322" t="s">
        <v>856</v>
      </c>
      <c r="J108" s="314" t="s">
        <v>3983</v>
      </c>
      <c r="K108" s="331" t="s">
        <v>11</v>
      </c>
      <c r="L108" s="195" t="s">
        <v>4020</v>
      </c>
      <c r="M108" s="212"/>
      <c r="N108" s="212" t="s">
        <v>3984</v>
      </c>
      <c r="O108" s="248" t="s">
        <v>3985</v>
      </c>
      <c r="Q108" s="283"/>
      <c r="R108" s="283"/>
      <c r="S108" s="283"/>
      <c r="T108" s="283"/>
      <c r="U108" s="283"/>
      <c r="V108" s="290"/>
      <c r="W108" s="283"/>
      <c r="X108" s="283"/>
      <c r="Y108" s="283"/>
      <c r="Z108" s="283"/>
      <c r="AA108" s="283"/>
      <c r="AB108" s="283"/>
      <c r="AC108" s="283"/>
      <c r="AD108" s="283"/>
    </row>
    <row r="109" spans="1:30" s="282" customFormat="1" ht="39.75" customHeight="1">
      <c r="A109" s="181">
        <v>108</v>
      </c>
      <c r="B109" s="329" t="s">
        <v>3928</v>
      </c>
      <c r="C109" s="300" t="s">
        <v>3937</v>
      </c>
      <c r="D109" s="299" t="s">
        <v>580</v>
      </c>
      <c r="E109" s="301" t="s">
        <v>4020</v>
      </c>
      <c r="F109" s="306">
        <v>1</v>
      </c>
      <c r="G109" s="306">
        <v>1</v>
      </c>
      <c r="H109" s="317" t="s">
        <v>3873</v>
      </c>
      <c r="I109" s="308" t="s">
        <v>736</v>
      </c>
      <c r="J109" s="360" t="s">
        <v>737</v>
      </c>
      <c r="K109" s="359" t="s">
        <v>11</v>
      </c>
      <c r="L109" s="195" t="s">
        <v>4020</v>
      </c>
      <c r="M109" s="227" t="s">
        <v>738</v>
      </c>
      <c r="N109" s="234" t="s">
        <v>739</v>
      </c>
      <c r="O109" s="207" t="s">
        <v>740</v>
      </c>
      <c r="Q109" s="283"/>
      <c r="R109" s="283"/>
      <c r="S109" s="283"/>
      <c r="T109" s="283"/>
      <c r="U109" s="283"/>
      <c r="V109" s="290"/>
      <c r="W109" s="283"/>
      <c r="X109" s="283"/>
      <c r="Y109" s="283"/>
      <c r="Z109" s="283"/>
      <c r="AA109" s="283"/>
      <c r="AB109" s="283"/>
      <c r="AC109" s="283"/>
      <c r="AD109" s="283"/>
    </row>
    <row r="110" spans="1:30" s="282" customFormat="1" ht="39.75" customHeight="1">
      <c r="A110" s="181">
        <v>109</v>
      </c>
      <c r="B110" s="329" t="s">
        <v>3928</v>
      </c>
      <c r="C110" s="300" t="s">
        <v>3937</v>
      </c>
      <c r="D110" s="299" t="s">
        <v>580</v>
      </c>
      <c r="E110" s="301" t="s">
        <v>4020</v>
      </c>
      <c r="F110" s="299">
        <v>3</v>
      </c>
      <c r="G110" s="299">
        <v>3</v>
      </c>
      <c r="H110" s="317" t="s">
        <v>3874</v>
      </c>
      <c r="I110" s="332" t="s">
        <v>797</v>
      </c>
      <c r="J110" s="324" t="s">
        <v>798</v>
      </c>
      <c r="K110" s="312" t="s">
        <v>11</v>
      </c>
      <c r="L110" s="195" t="s">
        <v>4020</v>
      </c>
      <c r="M110" s="208" t="s">
        <v>799</v>
      </c>
      <c r="N110" s="208" t="s">
        <v>800</v>
      </c>
      <c r="O110" s="207" t="s">
        <v>801</v>
      </c>
      <c r="Q110" s="283"/>
      <c r="R110" s="283"/>
      <c r="S110" s="283"/>
      <c r="T110" s="283"/>
      <c r="U110" s="283"/>
      <c r="V110" s="290"/>
      <c r="W110" s="283"/>
      <c r="X110" s="283"/>
      <c r="Y110" s="283"/>
      <c r="Z110" s="283"/>
      <c r="AA110" s="283"/>
      <c r="AB110" s="283"/>
      <c r="AC110" s="283"/>
      <c r="AD110" s="283"/>
    </row>
    <row r="111" spans="1:30" s="282" customFormat="1" ht="39.75" customHeight="1">
      <c r="A111" s="181">
        <v>110</v>
      </c>
      <c r="B111" s="329" t="s">
        <v>3928</v>
      </c>
      <c r="C111" s="300" t="s">
        <v>3937</v>
      </c>
      <c r="D111" s="299" t="s">
        <v>580</v>
      </c>
      <c r="E111" s="301" t="s">
        <v>4020</v>
      </c>
      <c r="F111" s="299">
        <v>2</v>
      </c>
      <c r="G111" s="299">
        <v>2</v>
      </c>
      <c r="H111" s="317" t="s">
        <v>745</v>
      </c>
      <c r="I111" s="303" t="s">
        <v>648</v>
      </c>
      <c r="J111" s="362" t="s">
        <v>746</v>
      </c>
      <c r="K111" s="326" t="s">
        <v>11</v>
      </c>
      <c r="L111" s="195" t="s">
        <v>4020</v>
      </c>
      <c r="M111" s="227" t="s">
        <v>747</v>
      </c>
      <c r="N111" s="234" t="s">
        <v>748</v>
      </c>
      <c r="O111" s="207" t="s">
        <v>749</v>
      </c>
      <c r="Q111" s="283"/>
      <c r="R111" s="283"/>
      <c r="S111" s="283"/>
      <c r="T111" s="283"/>
      <c r="U111" s="283"/>
      <c r="V111" s="290"/>
      <c r="W111" s="283"/>
      <c r="X111" s="283"/>
      <c r="Y111" s="283"/>
      <c r="Z111" s="283"/>
      <c r="AA111" s="283"/>
      <c r="AB111" s="283"/>
      <c r="AC111" s="283"/>
      <c r="AD111" s="283"/>
    </row>
    <row r="112" spans="1:30" s="282" customFormat="1" ht="39.75" customHeight="1">
      <c r="A112" s="181">
        <v>111</v>
      </c>
      <c r="B112" s="329" t="s">
        <v>3928</v>
      </c>
      <c r="C112" s="300" t="s">
        <v>3937</v>
      </c>
      <c r="D112" s="299" t="s">
        <v>580</v>
      </c>
      <c r="E112" s="301" t="s">
        <v>4020</v>
      </c>
      <c r="F112" s="299">
        <v>1</v>
      </c>
      <c r="G112" s="299">
        <v>1</v>
      </c>
      <c r="H112" s="317" t="s">
        <v>750</v>
      </c>
      <c r="I112" s="332" t="s">
        <v>1942</v>
      </c>
      <c r="J112" s="304" t="s">
        <v>751</v>
      </c>
      <c r="K112" s="301" t="s">
        <v>11</v>
      </c>
      <c r="L112" s="195" t="s">
        <v>4020</v>
      </c>
      <c r="M112" s="195" t="s">
        <v>752</v>
      </c>
      <c r="N112" s="195" t="s">
        <v>753</v>
      </c>
      <c r="O112" s="207" t="s">
        <v>754</v>
      </c>
      <c r="Q112" s="283"/>
      <c r="R112" s="283"/>
      <c r="S112" s="283"/>
      <c r="T112" s="283"/>
      <c r="U112" s="283"/>
      <c r="V112" s="290"/>
      <c r="W112" s="283"/>
      <c r="X112" s="283"/>
      <c r="Y112" s="283"/>
      <c r="Z112" s="283"/>
      <c r="AA112" s="283"/>
      <c r="AB112" s="283"/>
      <c r="AC112" s="283"/>
      <c r="AD112" s="283"/>
    </row>
    <row r="113" spans="1:30" ht="39.75" customHeight="1">
      <c r="A113" s="181">
        <v>34</v>
      </c>
      <c r="B113" s="300" t="s">
        <v>3925</v>
      </c>
      <c r="C113" s="300" t="s">
        <v>3937</v>
      </c>
      <c r="D113" s="300" t="s">
        <v>1749</v>
      </c>
      <c r="E113" s="351" t="s">
        <v>4024</v>
      </c>
      <c r="F113" s="306">
        <v>0</v>
      </c>
      <c r="G113" s="306">
        <v>1</v>
      </c>
      <c r="H113" s="353" t="s">
        <v>3853</v>
      </c>
      <c r="I113" s="353"/>
      <c r="J113" s="314"/>
      <c r="K113" s="355" t="s">
        <v>4025</v>
      </c>
      <c r="L113" s="199" t="s">
        <v>4024</v>
      </c>
      <c r="M113" s="212"/>
      <c r="N113" s="212"/>
      <c r="O113" s="196"/>
      <c r="Q113" s="262"/>
      <c r="R113" s="262"/>
      <c r="S113" s="262"/>
      <c r="T113" s="262"/>
      <c r="U113" s="262"/>
      <c r="V113" s="270"/>
      <c r="W113" s="262"/>
      <c r="X113" s="262"/>
      <c r="Y113" s="262"/>
      <c r="Z113" s="262"/>
      <c r="AA113" s="262"/>
      <c r="AB113" s="262"/>
      <c r="AC113" s="262"/>
      <c r="AD113" s="262"/>
    </row>
    <row r="114" spans="1:30" ht="39.75" customHeight="1">
      <c r="A114" s="181">
        <v>70</v>
      </c>
      <c r="B114" s="300" t="s">
        <v>3927</v>
      </c>
      <c r="C114" s="300" t="s">
        <v>3937</v>
      </c>
      <c r="D114" s="325" t="s">
        <v>2147</v>
      </c>
      <c r="E114" s="351" t="s">
        <v>4024</v>
      </c>
      <c r="F114" s="338">
        <v>8</v>
      </c>
      <c r="G114" s="338">
        <v>4</v>
      </c>
      <c r="H114" s="343" t="s">
        <v>3854</v>
      </c>
      <c r="I114" s="365" t="s">
        <v>3627</v>
      </c>
      <c r="J114" s="339" t="s">
        <v>3628</v>
      </c>
      <c r="K114" s="337" t="s">
        <v>33</v>
      </c>
      <c r="L114" s="199" t="s">
        <v>4024</v>
      </c>
      <c r="M114" s="224" t="s">
        <v>156</v>
      </c>
      <c r="N114" s="225" t="s">
        <v>3629</v>
      </c>
      <c r="O114" s="207" t="s">
        <v>3630</v>
      </c>
      <c r="Q114" s="262"/>
      <c r="R114" s="262"/>
      <c r="S114" s="262"/>
      <c r="T114" s="262"/>
      <c r="U114" s="262"/>
      <c r="V114" s="270"/>
      <c r="W114" s="262"/>
      <c r="X114" s="262"/>
      <c r="Y114" s="262"/>
      <c r="Z114" s="262"/>
      <c r="AA114" s="262"/>
      <c r="AB114" s="262"/>
      <c r="AC114" s="262"/>
      <c r="AD114" s="262"/>
    </row>
    <row r="115" spans="1:30" ht="39.75" customHeight="1">
      <c r="A115" s="181">
        <v>73</v>
      </c>
      <c r="B115" s="300" t="s">
        <v>3927</v>
      </c>
      <c r="C115" s="300" t="s">
        <v>3937</v>
      </c>
      <c r="D115" s="325" t="s">
        <v>2147</v>
      </c>
      <c r="E115" s="351" t="s">
        <v>4024</v>
      </c>
      <c r="F115" s="300">
        <v>4</v>
      </c>
      <c r="G115" s="300">
        <v>2</v>
      </c>
      <c r="H115" s="314" t="s">
        <v>3641</v>
      </c>
      <c r="I115" s="305" t="s">
        <v>3642</v>
      </c>
      <c r="J115" s="366" t="s">
        <v>3643</v>
      </c>
      <c r="K115" s="367" t="s">
        <v>33</v>
      </c>
      <c r="L115" s="199" t="s">
        <v>4024</v>
      </c>
      <c r="M115" s="227" t="s">
        <v>3644</v>
      </c>
      <c r="N115" s="221" t="s">
        <v>3645</v>
      </c>
      <c r="O115" s="207" t="s">
        <v>3646</v>
      </c>
      <c r="Q115" s="262"/>
      <c r="R115" s="262"/>
      <c r="S115" s="262"/>
      <c r="T115" s="262"/>
      <c r="U115" s="262"/>
      <c r="V115" s="270"/>
      <c r="W115" s="262"/>
      <c r="X115" s="262"/>
      <c r="Y115" s="262"/>
      <c r="Z115" s="262"/>
      <c r="AA115" s="262"/>
      <c r="AB115" s="262"/>
      <c r="AC115" s="262"/>
      <c r="AD115" s="262"/>
    </row>
    <row r="116" spans="1:30" ht="39.75" customHeight="1">
      <c r="A116" s="181">
        <v>83</v>
      </c>
      <c r="B116" s="300" t="s">
        <v>3927</v>
      </c>
      <c r="C116" s="300" t="s">
        <v>3937</v>
      </c>
      <c r="D116" s="325" t="s">
        <v>2147</v>
      </c>
      <c r="E116" s="351" t="s">
        <v>4024</v>
      </c>
      <c r="F116" s="338">
        <v>1</v>
      </c>
      <c r="G116" s="338">
        <v>1</v>
      </c>
      <c r="H116" s="339" t="s">
        <v>1715</v>
      </c>
      <c r="I116" s="348" t="s">
        <v>1716</v>
      </c>
      <c r="J116" s="339" t="s">
        <v>1717</v>
      </c>
      <c r="K116" s="337" t="s">
        <v>33</v>
      </c>
      <c r="L116" s="199" t="s">
        <v>4024</v>
      </c>
      <c r="M116" s="208">
        <v>981675879</v>
      </c>
      <c r="N116" s="208" t="s">
        <v>2060</v>
      </c>
      <c r="O116" s="207" t="s">
        <v>2061</v>
      </c>
      <c r="Q116" s="262"/>
      <c r="R116" s="262"/>
      <c r="S116" s="262"/>
      <c r="T116" s="262"/>
      <c r="U116" s="262"/>
      <c r="V116" s="270"/>
      <c r="W116" s="262"/>
      <c r="X116" s="262"/>
      <c r="Y116" s="262"/>
      <c r="Z116" s="262"/>
      <c r="AA116" s="262"/>
      <c r="AB116" s="262"/>
      <c r="AC116" s="262"/>
      <c r="AD116" s="262"/>
    </row>
    <row r="117" spans="1:30" ht="39.75" customHeight="1">
      <c r="A117" s="181">
        <v>84</v>
      </c>
      <c r="B117" s="300" t="s">
        <v>3927</v>
      </c>
      <c r="C117" s="300" t="s">
        <v>3937</v>
      </c>
      <c r="D117" s="325" t="s">
        <v>2147</v>
      </c>
      <c r="E117" s="351" t="s">
        <v>4024</v>
      </c>
      <c r="F117" s="338">
        <v>3</v>
      </c>
      <c r="G117" s="338">
        <v>1</v>
      </c>
      <c r="H117" s="339" t="s">
        <v>1718</v>
      </c>
      <c r="I117" s="345" t="s">
        <v>678</v>
      </c>
      <c r="J117" s="339" t="s">
        <v>1719</v>
      </c>
      <c r="K117" s="337" t="s">
        <v>33</v>
      </c>
      <c r="L117" s="199" t="s">
        <v>4024</v>
      </c>
      <c r="M117" s="208" t="s">
        <v>1720</v>
      </c>
      <c r="N117" s="208" t="s">
        <v>135</v>
      </c>
      <c r="O117" s="207" t="s">
        <v>31</v>
      </c>
      <c r="Q117" s="262"/>
      <c r="R117" s="262"/>
      <c r="S117" s="262"/>
      <c r="T117" s="262"/>
      <c r="U117" s="262"/>
      <c r="V117" s="270"/>
      <c r="W117" s="262"/>
      <c r="X117" s="262"/>
      <c r="Y117" s="262"/>
      <c r="Z117" s="262"/>
      <c r="AA117" s="262"/>
      <c r="AB117" s="262"/>
      <c r="AC117" s="262"/>
      <c r="AD117" s="262"/>
    </row>
    <row r="118" spans="1:30" s="282" customFormat="1" ht="39.75" customHeight="1">
      <c r="A118" s="181">
        <v>117</v>
      </c>
      <c r="B118" s="329" t="s">
        <v>3928</v>
      </c>
      <c r="C118" s="300" t="s">
        <v>3937</v>
      </c>
      <c r="D118" s="299" t="s">
        <v>580</v>
      </c>
      <c r="E118" s="301" t="s">
        <v>4020</v>
      </c>
      <c r="F118" s="302">
        <v>1</v>
      </c>
      <c r="G118" s="302">
        <v>1</v>
      </c>
      <c r="H118" s="317" t="s">
        <v>780</v>
      </c>
      <c r="I118" s="317" t="s">
        <v>2277</v>
      </c>
      <c r="J118" s="305" t="s">
        <v>2278</v>
      </c>
      <c r="K118" s="306" t="s">
        <v>11</v>
      </c>
      <c r="L118" s="195" t="s">
        <v>4020</v>
      </c>
      <c r="M118" s="199" t="s">
        <v>781</v>
      </c>
      <c r="N118" s="199" t="s">
        <v>782</v>
      </c>
      <c r="O118" s="207" t="s">
        <v>783</v>
      </c>
      <c r="Q118" s="283"/>
      <c r="R118" s="283"/>
      <c r="S118" s="283"/>
      <c r="T118" s="283"/>
      <c r="U118" s="283"/>
      <c r="V118" s="290"/>
      <c r="W118" s="283"/>
      <c r="X118" s="283"/>
      <c r="Y118" s="283"/>
      <c r="Z118" s="283"/>
      <c r="AA118" s="283"/>
      <c r="AB118" s="283"/>
      <c r="AC118" s="283"/>
      <c r="AD118" s="283"/>
    </row>
    <row r="119" spans="1:30" ht="39.75" customHeight="1">
      <c r="A119" s="181">
        <v>89</v>
      </c>
      <c r="B119" s="300" t="s">
        <v>3927</v>
      </c>
      <c r="C119" s="300" t="s">
        <v>3937</v>
      </c>
      <c r="D119" s="325" t="s">
        <v>2147</v>
      </c>
      <c r="E119" s="351" t="s">
        <v>4024</v>
      </c>
      <c r="F119" s="338">
        <v>1</v>
      </c>
      <c r="G119" s="338">
        <v>2</v>
      </c>
      <c r="H119" s="339" t="s">
        <v>328</v>
      </c>
      <c r="I119" s="348" t="s">
        <v>1743</v>
      </c>
      <c r="J119" s="368" t="s">
        <v>1744</v>
      </c>
      <c r="K119" s="337" t="s">
        <v>33</v>
      </c>
      <c r="L119" s="199" t="s">
        <v>4024</v>
      </c>
      <c r="M119" s="208" t="s">
        <v>2063</v>
      </c>
      <c r="N119" s="208" t="s">
        <v>1084</v>
      </c>
      <c r="O119" s="207" t="s">
        <v>1085</v>
      </c>
      <c r="Q119" s="262"/>
      <c r="R119" s="262"/>
      <c r="S119" s="262"/>
      <c r="T119" s="262"/>
      <c r="U119" s="262"/>
      <c r="V119" s="270"/>
      <c r="W119" s="262"/>
      <c r="X119" s="262"/>
      <c r="Y119" s="262"/>
      <c r="Z119" s="262"/>
      <c r="AA119" s="262"/>
      <c r="AB119" s="262"/>
      <c r="AC119" s="262"/>
      <c r="AD119" s="262"/>
    </row>
    <row r="120" spans="1:30" s="282" customFormat="1" ht="39.75" customHeight="1">
      <c r="A120" s="181">
        <v>119</v>
      </c>
      <c r="B120" s="329" t="s">
        <v>3928</v>
      </c>
      <c r="C120" s="300" t="s">
        <v>3937</v>
      </c>
      <c r="D120" s="299" t="s">
        <v>580</v>
      </c>
      <c r="E120" s="301" t="s">
        <v>4020</v>
      </c>
      <c r="F120" s="299">
        <v>1</v>
      </c>
      <c r="G120" s="299">
        <v>1</v>
      </c>
      <c r="H120" s="317" t="s">
        <v>794</v>
      </c>
      <c r="I120" s="332" t="s">
        <v>669</v>
      </c>
      <c r="J120" s="345" t="s">
        <v>795</v>
      </c>
      <c r="K120" s="334" t="s">
        <v>11</v>
      </c>
      <c r="L120" s="195" t="s">
        <v>4020</v>
      </c>
      <c r="M120" s="221" t="s">
        <v>796</v>
      </c>
      <c r="N120" s="221" t="s">
        <v>448</v>
      </c>
      <c r="O120" s="207" t="s">
        <v>449</v>
      </c>
      <c r="V120" s="288"/>
    </row>
    <row r="121" spans="1:30" s="282" customFormat="1" ht="39.75" customHeight="1">
      <c r="A121" s="181">
        <v>120</v>
      </c>
      <c r="B121" s="329" t="s">
        <v>3928</v>
      </c>
      <c r="C121" s="300" t="s">
        <v>3937</v>
      </c>
      <c r="D121" s="299" t="s">
        <v>580</v>
      </c>
      <c r="E121" s="301" t="s">
        <v>4020</v>
      </c>
      <c r="F121" s="299">
        <v>1</v>
      </c>
      <c r="G121" s="299">
        <v>1</v>
      </c>
      <c r="H121" s="317" t="s">
        <v>3875</v>
      </c>
      <c r="I121" s="369" t="s">
        <v>1154</v>
      </c>
      <c r="J121" s="324" t="s">
        <v>802</v>
      </c>
      <c r="K121" s="312" t="s">
        <v>11</v>
      </c>
      <c r="L121" s="195" t="s">
        <v>4020</v>
      </c>
      <c r="M121" s="208" t="s">
        <v>803</v>
      </c>
      <c r="N121" s="208" t="s">
        <v>804</v>
      </c>
      <c r="O121" s="207" t="s">
        <v>805</v>
      </c>
      <c r="V121" s="288"/>
    </row>
    <row r="122" spans="1:30" ht="39.75" customHeight="1">
      <c r="A122" s="181">
        <v>315</v>
      </c>
      <c r="B122" s="356" t="s">
        <v>1464</v>
      </c>
      <c r="C122" s="325" t="s">
        <v>3938</v>
      </c>
      <c r="D122" s="351" t="s">
        <v>3048</v>
      </c>
      <c r="E122" s="351" t="s">
        <v>4024</v>
      </c>
      <c r="F122" s="351">
        <v>2</v>
      </c>
      <c r="G122" s="351">
        <v>2</v>
      </c>
      <c r="H122" s="353" t="s">
        <v>518</v>
      </c>
      <c r="I122" s="353" t="s">
        <v>517</v>
      </c>
      <c r="J122" s="324" t="s">
        <v>2155</v>
      </c>
      <c r="K122" s="355" t="s">
        <v>53</v>
      </c>
      <c r="L122" s="199" t="s">
        <v>4024</v>
      </c>
      <c r="M122" s="212" t="s">
        <v>520</v>
      </c>
      <c r="N122" s="228" t="s">
        <v>2641</v>
      </c>
      <c r="O122" s="207" t="s">
        <v>519</v>
      </c>
      <c r="T122" s="197"/>
      <c r="U122" s="197"/>
      <c r="V122" s="7"/>
    </row>
    <row r="123" spans="1:30" ht="39.75" customHeight="1">
      <c r="A123" s="181">
        <v>316</v>
      </c>
      <c r="B123" s="356" t="s">
        <v>1464</v>
      </c>
      <c r="C123" s="325" t="s">
        <v>3938</v>
      </c>
      <c r="D123" s="351" t="s">
        <v>3048</v>
      </c>
      <c r="E123" s="351" t="s">
        <v>4024</v>
      </c>
      <c r="F123" s="351">
        <v>12</v>
      </c>
      <c r="G123" s="351">
        <v>6</v>
      </c>
      <c r="H123" s="353" t="s">
        <v>45</v>
      </c>
      <c r="I123" s="353" t="s">
        <v>2751</v>
      </c>
      <c r="J123" s="304" t="s">
        <v>182</v>
      </c>
      <c r="K123" s="355" t="s">
        <v>53</v>
      </c>
      <c r="L123" s="199" t="s">
        <v>4024</v>
      </c>
      <c r="M123" s="205" t="s">
        <v>558</v>
      </c>
      <c r="N123" s="212" t="s">
        <v>59</v>
      </c>
      <c r="O123" s="207" t="s">
        <v>65</v>
      </c>
      <c r="T123" s="197"/>
      <c r="U123" s="197"/>
      <c r="V123" s="7"/>
    </row>
    <row r="124" spans="1:30" s="282" customFormat="1" ht="39.75" customHeight="1">
      <c r="A124" s="181">
        <v>123</v>
      </c>
      <c r="B124" s="329" t="s">
        <v>3928</v>
      </c>
      <c r="C124" s="300" t="s">
        <v>3937</v>
      </c>
      <c r="D124" s="299" t="s">
        <v>580</v>
      </c>
      <c r="E124" s="301" t="s">
        <v>4020</v>
      </c>
      <c r="F124" s="299">
        <v>1</v>
      </c>
      <c r="G124" s="299">
        <v>1</v>
      </c>
      <c r="H124" s="317" t="s">
        <v>3878</v>
      </c>
      <c r="I124" s="322" t="s">
        <v>30</v>
      </c>
      <c r="J124" s="360" t="s">
        <v>814</v>
      </c>
      <c r="K124" s="359" t="s">
        <v>11</v>
      </c>
      <c r="L124" s="195" t="s">
        <v>4020</v>
      </c>
      <c r="M124" s="227"/>
      <c r="N124" s="221" t="s">
        <v>815</v>
      </c>
      <c r="O124" s="207" t="s">
        <v>816</v>
      </c>
      <c r="V124" s="288"/>
    </row>
    <row r="125" spans="1:30" s="282" customFormat="1" ht="39.75" customHeight="1">
      <c r="A125" s="181">
        <v>124</v>
      </c>
      <c r="B125" s="329" t="s">
        <v>3928</v>
      </c>
      <c r="C125" s="300" t="s">
        <v>3937</v>
      </c>
      <c r="D125" s="299" t="s">
        <v>580</v>
      </c>
      <c r="E125" s="301" t="s">
        <v>4020</v>
      </c>
      <c r="F125" s="299">
        <v>4</v>
      </c>
      <c r="G125" s="299">
        <v>3</v>
      </c>
      <c r="H125" s="317" t="s">
        <v>817</v>
      </c>
      <c r="I125" s="332" t="s">
        <v>817</v>
      </c>
      <c r="J125" s="324" t="s">
        <v>818</v>
      </c>
      <c r="K125" s="312" t="s">
        <v>11</v>
      </c>
      <c r="L125" s="195" t="s">
        <v>4020</v>
      </c>
      <c r="M125" s="202" t="s">
        <v>819</v>
      </c>
      <c r="N125" s="203" t="s">
        <v>2557</v>
      </c>
      <c r="O125" s="207" t="s">
        <v>820</v>
      </c>
      <c r="V125" s="288"/>
    </row>
    <row r="126" spans="1:30" s="291" customFormat="1" ht="39.75" customHeight="1">
      <c r="A126" s="181">
        <v>126</v>
      </c>
      <c r="B126" s="300" t="s">
        <v>3929</v>
      </c>
      <c r="C126" s="300" t="s">
        <v>3937</v>
      </c>
      <c r="D126" s="300" t="s">
        <v>1086</v>
      </c>
      <c r="E126" s="354" t="s">
        <v>4019</v>
      </c>
      <c r="F126" s="299">
        <v>1</v>
      </c>
      <c r="G126" s="299">
        <v>1</v>
      </c>
      <c r="H126" s="324" t="s">
        <v>1347</v>
      </c>
      <c r="I126" s="324" t="s">
        <v>1348</v>
      </c>
      <c r="J126" s="324" t="s">
        <v>1349</v>
      </c>
      <c r="K126" s="354" t="s">
        <v>1350</v>
      </c>
      <c r="L126" s="205" t="s">
        <v>4019</v>
      </c>
      <c r="M126" s="202" t="s">
        <v>1351</v>
      </c>
      <c r="N126" s="203" t="s">
        <v>1352</v>
      </c>
      <c r="O126" s="207" t="s">
        <v>1353</v>
      </c>
      <c r="V126" s="294"/>
    </row>
    <row r="127" spans="1:30" ht="39.75" customHeight="1">
      <c r="A127" s="181">
        <v>127</v>
      </c>
      <c r="B127" s="299" t="s">
        <v>3929</v>
      </c>
      <c r="C127" s="300" t="s">
        <v>3937</v>
      </c>
      <c r="D127" s="299" t="s">
        <v>1086</v>
      </c>
      <c r="E127" s="312" t="s">
        <v>3989</v>
      </c>
      <c r="F127" s="329">
        <v>4</v>
      </c>
      <c r="G127" s="329">
        <v>3</v>
      </c>
      <c r="H127" s="332" t="s">
        <v>1354</v>
      </c>
      <c r="I127" s="332" t="s">
        <v>825</v>
      </c>
      <c r="J127" s="324" t="s">
        <v>1355</v>
      </c>
      <c r="K127" s="312" t="s">
        <v>1356</v>
      </c>
      <c r="L127" s="205" t="s">
        <v>3989</v>
      </c>
      <c r="M127" s="199" t="s">
        <v>1357</v>
      </c>
      <c r="N127" s="203" t="s">
        <v>1358</v>
      </c>
      <c r="O127" s="207" t="s">
        <v>1359</v>
      </c>
      <c r="T127" s="197"/>
      <c r="U127" s="197"/>
      <c r="V127" s="7"/>
    </row>
    <row r="128" spans="1:30" s="291" customFormat="1" ht="39.75" customHeight="1">
      <c r="A128" s="181">
        <v>128</v>
      </c>
      <c r="B128" s="300" t="s">
        <v>3929</v>
      </c>
      <c r="C128" s="300" t="s">
        <v>3937</v>
      </c>
      <c r="D128" s="300" t="s">
        <v>1086</v>
      </c>
      <c r="E128" s="354" t="s">
        <v>4019</v>
      </c>
      <c r="F128" s="329">
        <v>1</v>
      </c>
      <c r="G128" s="329">
        <v>1</v>
      </c>
      <c r="H128" s="353" t="s">
        <v>2170</v>
      </c>
      <c r="I128" s="353" t="s">
        <v>2171</v>
      </c>
      <c r="J128" s="314" t="s">
        <v>2177</v>
      </c>
      <c r="K128" s="355" t="s">
        <v>1356</v>
      </c>
      <c r="L128" s="205" t="s">
        <v>4019</v>
      </c>
      <c r="M128" s="212" t="s">
        <v>2172</v>
      </c>
      <c r="N128" s="212" t="s">
        <v>2792</v>
      </c>
      <c r="O128" s="207" t="s">
        <v>2793</v>
      </c>
      <c r="V128" s="294"/>
    </row>
    <row r="129" spans="1:22" s="291" customFormat="1" ht="39.75" customHeight="1">
      <c r="A129" s="181">
        <v>129</v>
      </c>
      <c r="B129" s="300" t="s">
        <v>3929</v>
      </c>
      <c r="C129" s="300" t="s">
        <v>3937</v>
      </c>
      <c r="D129" s="300" t="s">
        <v>1086</v>
      </c>
      <c r="E129" s="354" t="s">
        <v>4019</v>
      </c>
      <c r="F129" s="329">
        <v>0</v>
      </c>
      <c r="G129" s="329">
        <v>1</v>
      </c>
      <c r="H129" s="353" t="s">
        <v>3956</v>
      </c>
      <c r="I129" s="353" t="s">
        <v>3955</v>
      </c>
      <c r="J129" s="314" t="s">
        <v>3957</v>
      </c>
      <c r="K129" s="355" t="s">
        <v>845</v>
      </c>
      <c r="L129" s="205" t="s">
        <v>4019</v>
      </c>
      <c r="M129" s="212"/>
      <c r="N129" s="212" t="s">
        <v>3958</v>
      </c>
      <c r="O129" s="264" t="s">
        <v>3959</v>
      </c>
      <c r="V129" s="294"/>
    </row>
    <row r="130" spans="1:22" ht="39.75" customHeight="1">
      <c r="A130" s="181">
        <v>130</v>
      </c>
      <c r="B130" s="299" t="s">
        <v>3929</v>
      </c>
      <c r="C130" s="300" t="s">
        <v>3937</v>
      </c>
      <c r="D130" s="299" t="s">
        <v>1086</v>
      </c>
      <c r="E130" s="312" t="s">
        <v>3989</v>
      </c>
      <c r="F130" s="329">
        <v>5</v>
      </c>
      <c r="G130" s="329">
        <v>6</v>
      </c>
      <c r="H130" s="310" t="s">
        <v>1367</v>
      </c>
      <c r="I130" s="310" t="s">
        <v>1941</v>
      </c>
      <c r="J130" s="311" t="s">
        <v>1368</v>
      </c>
      <c r="K130" s="302" t="s">
        <v>1356</v>
      </c>
      <c r="L130" s="205" t="s">
        <v>3989</v>
      </c>
      <c r="M130" s="206" t="s">
        <v>1369</v>
      </c>
      <c r="N130" s="206" t="s">
        <v>2265</v>
      </c>
      <c r="O130" s="207" t="s">
        <v>1370</v>
      </c>
      <c r="T130" s="197"/>
      <c r="U130" s="197"/>
      <c r="V130" s="7"/>
    </row>
    <row r="131" spans="1:22" ht="39.75" customHeight="1">
      <c r="A131" s="181">
        <v>131</v>
      </c>
      <c r="B131" s="299" t="s">
        <v>3929</v>
      </c>
      <c r="C131" s="300" t="s">
        <v>3937</v>
      </c>
      <c r="D131" s="299" t="s">
        <v>1086</v>
      </c>
      <c r="E131" s="312" t="s">
        <v>3989</v>
      </c>
      <c r="F131" s="329">
        <v>4</v>
      </c>
      <c r="G131" s="329">
        <v>3</v>
      </c>
      <c r="H131" s="370" t="s">
        <v>1383</v>
      </c>
      <c r="I131" s="357" t="s">
        <v>2235</v>
      </c>
      <c r="J131" s="330" t="s">
        <v>1384</v>
      </c>
      <c r="K131" s="371" t="s">
        <v>1356</v>
      </c>
      <c r="L131" s="205" t="s">
        <v>3989</v>
      </c>
      <c r="M131" s="218" t="s">
        <v>2234</v>
      </c>
      <c r="N131" s="218" t="s">
        <v>1574</v>
      </c>
      <c r="O131" s="207" t="s">
        <v>2794</v>
      </c>
      <c r="T131" s="197"/>
      <c r="U131" s="197"/>
      <c r="V131" s="7"/>
    </row>
    <row r="132" spans="1:22" ht="39.75" customHeight="1">
      <c r="A132" s="181">
        <v>132</v>
      </c>
      <c r="B132" s="299" t="s">
        <v>3929</v>
      </c>
      <c r="C132" s="300" t="s">
        <v>3937</v>
      </c>
      <c r="D132" s="299" t="s">
        <v>1086</v>
      </c>
      <c r="E132" s="312" t="s">
        <v>3989</v>
      </c>
      <c r="F132" s="306">
        <v>7</v>
      </c>
      <c r="G132" s="306">
        <v>4</v>
      </c>
      <c r="H132" s="332" t="s">
        <v>1761</v>
      </c>
      <c r="I132" s="332" t="s">
        <v>953</v>
      </c>
      <c r="J132" s="324" t="s">
        <v>1439</v>
      </c>
      <c r="K132" s="312" t="s">
        <v>1356</v>
      </c>
      <c r="L132" s="205" t="s">
        <v>3989</v>
      </c>
      <c r="M132" s="208" t="s">
        <v>1440</v>
      </c>
      <c r="N132" s="208" t="s">
        <v>1441</v>
      </c>
      <c r="O132" s="207" t="s">
        <v>954</v>
      </c>
      <c r="T132" s="197"/>
      <c r="U132" s="197"/>
      <c r="V132" s="7"/>
    </row>
    <row r="133" spans="1:22" ht="39.75" customHeight="1">
      <c r="A133" s="181">
        <v>133</v>
      </c>
      <c r="B133" s="299" t="s">
        <v>3929</v>
      </c>
      <c r="C133" s="300" t="s">
        <v>3937</v>
      </c>
      <c r="D133" s="299" t="s">
        <v>1086</v>
      </c>
      <c r="E133" s="312" t="s">
        <v>3989</v>
      </c>
      <c r="F133" s="306">
        <v>4</v>
      </c>
      <c r="G133" s="306">
        <v>2</v>
      </c>
      <c r="H133" s="332" t="s">
        <v>1388</v>
      </c>
      <c r="I133" s="369" t="s">
        <v>1943</v>
      </c>
      <c r="J133" s="330" t="s">
        <v>2081</v>
      </c>
      <c r="K133" s="371" t="s">
        <v>1356</v>
      </c>
      <c r="L133" s="205" t="s">
        <v>3989</v>
      </c>
      <c r="M133" s="218" t="s">
        <v>2237</v>
      </c>
      <c r="N133" s="205" t="s">
        <v>2236</v>
      </c>
      <c r="O133" s="207" t="s">
        <v>2132</v>
      </c>
      <c r="T133" s="197"/>
      <c r="U133" s="197"/>
      <c r="V133" s="7"/>
    </row>
    <row r="134" spans="1:22" ht="39.75" customHeight="1">
      <c r="A134" s="181">
        <v>134</v>
      </c>
      <c r="B134" s="299" t="s">
        <v>3929</v>
      </c>
      <c r="C134" s="300" t="s">
        <v>3937</v>
      </c>
      <c r="D134" s="299" t="s">
        <v>1086</v>
      </c>
      <c r="E134" s="312" t="s">
        <v>3989</v>
      </c>
      <c r="F134" s="299">
        <v>11</v>
      </c>
      <c r="G134" s="299">
        <v>6</v>
      </c>
      <c r="H134" s="332" t="s">
        <v>1389</v>
      </c>
      <c r="I134" s="332" t="s">
        <v>669</v>
      </c>
      <c r="J134" s="324" t="s">
        <v>2238</v>
      </c>
      <c r="K134" s="312" t="s">
        <v>1356</v>
      </c>
      <c r="L134" s="205" t="s">
        <v>3989</v>
      </c>
      <c r="M134" s="202" t="s">
        <v>1390</v>
      </c>
      <c r="N134" s="221" t="s">
        <v>1391</v>
      </c>
      <c r="O134" s="207" t="s">
        <v>1392</v>
      </c>
      <c r="T134" s="197"/>
      <c r="U134" s="197"/>
      <c r="V134" s="7"/>
    </row>
    <row r="135" spans="1:22" s="291" customFormat="1" ht="39.75" customHeight="1">
      <c r="A135" s="181">
        <v>135</v>
      </c>
      <c r="B135" s="300" t="s">
        <v>3929</v>
      </c>
      <c r="C135" s="300" t="s">
        <v>3937</v>
      </c>
      <c r="D135" s="300" t="s">
        <v>1086</v>
      </c>
      <c r="E135" s="354" t="s">
        <v>4019</v>
      </c>
      <c r="F135" s="351">
        <v>5</v>
      </c>
      <c r="G135" s="351">
        <v>3</v>
      </c>
      <c r="H135" s="324" t="s">
        <v>1397</v>
      </c>
      <c r="I135" s="305" t="s">
        <v>1947</v>
      </c>
      <c r="J135" s="324" t="s">
        <v>2227</v>
      </c>
      <c r="K135" s="372" t="s">
        <v>845</v>
      </c>
      <c r="L135" s="205" t="s">
        <v>4019</v>
      </c>
      <c r="M135" s="208" t="s">
        <v>1398</v>
      </c>
      <c r="N135" s="208" t="s">
        <v>60</v>
      </c>
      <c r="O135" s="207" t="s">
        <v>926</v>
      </c>
      <c r="V135" s="294"/>
    </row>
    <row r="136" spans="1:22" s="291" customFormat="1" ht="39.75" customHeight="1">
      <c r="A136" s="181">
        <v>136</v>
      </c>
      <c r="B136" s="300" t="s">
        <v>3929</v>
      </c>
      <c r="C136" s="300" t="s">
        <v>3937</v>
      </c>
      <c r="D136" s="300" t="s">
        <v>1086</v>
      </c>
      <c r="E136" s="354" t="s">
        <v>4019</v>
      </c>
      <c r="F136" s="299">
        <v>1</v>
      </c>
      <c r="G136" s="299">
        <v>1</v>
      </c>
      <c r="H136" s="324" t="s">
        <v>1399</v>
      </c>
      <c r="I136" s="324" t="s">
        <v>1944</v>
      </c>
      <c r="J136" s="324" t="s">
        <v>1400</v>
      </c>
      <c r="K136" s="354" t="s">
        <v>1356</v>
      </c>
      <c r="L136" s="205" t="s">
        <v>4019</v>
      </c>
      <c r="M136" s="202" t="s">
        <v>1401</v>
      </c>
      <c r="N136" s="208" t="s">
        <v>1402</v>
      </c>
      <c r="O136" s="207" t="s">
        <v>1403</v>
      </c>
      <c r="V136" s="294"/>
    </row>
    <row r="137" spans="1:22" s="291" customFormat="1" ht="39.75" customHeight="1">
      <c r="A137" s="181">
        <v>137</v>
      </c>
      <c r="B137" s="300" t="s">
        <v>3929</v>
      </c>
      <c r="C137" s="300" t="s">
        <v>3937</v>
      </c>
      <c r="D137" s="300" t="s">
        <v>1086</v>
      </c>
      <c r="E137" s="354" t="s">
        <v>4019</v>
      </c>
      <c r="F137" s="299">
        <v>6</v>
      </c>
      <c r="G137" s="299">
        <v>3</v>
      </c>
      <c r="H137" s="324" t="s">
        <v>1410</v>
      </c>
      <c r="I137" s="324" t="s">
        <v>1405</v>
      </c>
      <c r="J137" s="324" t="s">
        <v>1411</v>
      </c>
      <c r="K137" s="354" t="s">
        <v>1356</v>
      </c>
      <c r="L137" s="205" t="s">
        <v>4019</v>
      </c>
      <c r="M137" s="202" t="s">
        <v>2239</v>
      </c>
      <c r="N137" s="208" t="s">
        <v>1408</v>
      </c>
      <c r="O137" s="207" t="s">
        <v>1409</v>
      </c>
      <c r="V137" s="294"/>
    </row>
    <row r="138" spans="1:22" ht="39.75" customHeight="1">
      <c r="A138" s="181">
        <v>138</v>
      </c>
      <c r="B138" s="299" t="s">
        <v>3929</v>
      </c>
      <c r="C138" s="300" t="s">
        <v>3937</v>
      </c>
      <c r="D138" s="299" t="s">
        <v>1086</v>
      </c>
      <c r="E138" s="312" t="s">
        <v>3989</v>
      </c>
      <c r="F138" s="299">
        <v>1</v>
      </c>
      <c r="G138" s="299">
        <v>1</v>
      </c>
      <c r="H138" s="332" t="s">
        <v>1420</v>
      </c>
      <c r="I138" s="323" t="s">
        <v>1966</v>
      </c>
      <c r="J138" s="324" t="s">
        <v>1421</v>
      </c>
      <c r="K138" s="312" t="s">
        <v>1356</v>
      </c>
      <c r="L138" s="205" t="s">
        <v>3989</v>
      </c>
      <c r="M138" s="208" t="s">
        <v>1422</v>
      </c>
      <c r="N138" s="208" t="s">
        <v>2082</v>
      </c>
      <c r="O138" s="207" t="s">
        <v>2083</v>
      </c>
      <c r="T138" s="197"/>
      <c r="U138" s="197"/>
      <c r="V138" s="7"/>
    </row>
    <row r="139" spans="1:22" ht="39.75" customHeight="1">
      <c r="A139" s="181">
        <v>139</v>
      </c>
      <c r="B139" s="299" t="s">
        <v>3929</v>
      </c>
      <c r="C139" s="300" t="s">
        <v>3937</v>
      </c>
      <c r="D139" s="299" t="s">
        <v>1086</v>
      </c>
      <c r="E139" s="312" t="s">
        <v>3989</v>
      </c>
      <c r="F139" s="306">
        <v>1</v>
      </c>
      <c r="G139" s="306">
        <v>1</v>
      </c>
      <c r="H139" s="361" t="s">
        <v>1423</v>
      </c>
      <c r="I139" s="323" t="s">
        <v>1966</v>
      </c>
      <c r="J139" s="362" t="s">
        <v>1424</v>
      </c>
      <c r="K139" s="312" t="s">
        <v>1245</v>
      </c>
      <c r="L139" s="205" t="s">
        <v>3989</v>
      </c>
      <c r="M139" s="213" t="s">
        <v>1425</v>
      </c>
      <c r="N139" s="208" t="s">
        <v>2082</v>
      </c>
      <c r="O139" s="207" t="s">
        <v>2083</v>
      </c>
      <c r="T139" s="197"/>
      <c r="U139" s="197"/>
      <c r="V139" s="7"/>
    </row>
    <row r="140" spans="1:22" s="291" customFormat="1" ht="39.75" customHeight="1">
      <c r="A140" s="181">
        <v>140</v>
      </c>
      <c r="B140" s="300" t="s">
        <v>3929</v>
      </c>
      <c r="C140" s="300" t="s">
        <v>3937</v>
      </c>
      <c r="D140" s="300" t="s">
        <v>1086</v>
      </c>
      <c r="E140" s="354" t="s">
        <v>4019</v>
      </c>
      <c r="F140" s="351">
        <v>1</v>
      </c>
      <c r="G140" s="351">
        <v>1</v>
      </c>
      <c r="H140" s="362" t="s">
        <v>1993</v>
      </c>
      <c r="I140" s="348" t="s">
        <v>2351</v>
      </c>
      <c r="J140" s="362" t="s">
        <v>2240</v>
      </c>
      <c r="K140" s="354" t="s">
        <v>845</v>
      </c>
      <c r="L140" s="205" t="s">
        <v>4019</v>
      </c>
      <c r="M140" s="213" t="s">
        <v>1994</v>
      </c>
      <c r="N140" s="208" t="s">
        <v>1995</v>
      </c>
      <c r="O140" s="207" t="s">
        <v>2606</v>
      </c>
      <c r="V140" s="294"/>
    </row>
    <row r="141" spans="1:22" s="291" customFormat="1" ht="39.75" customHeight="1">
      <c r="A141" s="181">
        <v>141</v>
      </c>
      <c r="B141" s="300" t="s">
        <v>3929</v>
      </c>
      <c r="C141" s="300" t="s">
        <v>3937</v>
      </c>
      <c r="D141" s="300" t="s">
        <v>1086</v>
      </c>
      <c r="E141" s="354" t="s">
        <v>4019</v>
      </c>
      <c r="F141" s="299">
        <v>1</v>
      </c>
      <c r="G141" s="299">
        <v>1</v>
      </c>
      <c r="H141" s="324" t="s">
        <v>1426</v>
      </c>
      <c r="I141" s="324" t="s">
        <v>1427</v>
      </c>
      <c r="J141" s="324" t="s">
        <v>1428</v>
      </c>
      <c r="K141" s="354" t="s">
        <v>1356</v>
      </c>
      <c r="L141" s="205" t="s">
        <v>4019</v>
      </c>
      <c r="M141" s="208" t="s">
        <v>1429</v>
      </c>
      <c r="N141" s="208" t="s">
        <v>2084</v>
      </c>
      <c r="O141" s="207" t="s">
        <v>2231</v>
      </c>
      <c r="V141" s="294"/>
    </row>
    <row r="142" spans="1:22" ht="39.75" customHeight="1">
      <c r="A142" s="181">
        <v>142</v>
      </c>
      <c r="B142" s="299" t="s">
        <v>3929</v>
      </c>
      <c r="C142" s="300" t="s">
        <v>3937</v>
      </c>
      <c r="D142" s="299" t="s">
        <v>1086</v>
      </c>
      <c r="E142" s="312" t="s">
        <v>3989</v>
      </c>
      <c r="F142" s="306">
        <v>10</v>
      </c>
      <c r="G142" s="306">
        <v>5</v>
      </c>
      <c r="H142" s="373" t="s">
        <v>1442</v>
      </c>
      <c r="I142" s="370" t="s">
        <v>1443</v>
      </c>
      <c r="J142" s="330" t="s">
        <v>1444</v>
      </c>
      <c r="K142" s="371" t="s">
        <v>1356</v>
      </c>
      <c r="L142" s="205" t="s">
        <v>3989</v>
      </c>
      <c r="M142" s="218" t="s">
        <v>1445</v>
      </c>
      <c r="N142" s="218" t="s">
        <v>1446</v>
      </c>
      <c r="O142" s="207" t="s">
        <v>1447</v>
      </c>
      <c r="T142" s="197"/>
      <c r="U142" s="197"/>
      <c r="V142" s="7"/>
    </row>
    <row r="143" spans="1:22" s="291" customFormat="1" ht="39.75" customHeight="1">
      <c r="A143" s="181">
        <v>143</v>
      </c>
      <c r="B143" s="300" t="s">
        <v>3929</v>
      </c>
      <c r="C143" s="300" t="s">
        <v>3937</v>
      </c>
      <c r="D143" s="300" t="s">
        <v>1086</v>
      </c>
      <c r="E143" s="354" t="s">
        <v>4019</v>
      </c>
      <c r="F143" s="299">
        <v>5</v>
      </c>
      <c r="G143" s="299">
        <v>3</v>
      </c>
      <c r="H143" s="324" t="s">
        <v>1760</v>
      </c>
      <c r="I143" s="324" t="s">
        <v>1448</v>
      </c>
      <c r="J143" s="324" t="s">
        <v>1449</v>
      </c>
      <c r="K143" s="354" t="s">
        <v>1356</v>
      </c>
      <c r="L143" s="205" t="s">
        <v>4019</v>
      </c>
      <c r="M143" s="208" t="s">
        <v>1450</v>
      </c>
      <c r="N143" s="208" t="s">
        <v>1451</v>
      </c>
      <c r="O143" s="207" t="s">
        <v>1452</v>
      </c>
      <c r="V143" s="294"/>
    </row>
    <row r="144" spans="1:22" s="291" customFormat="1" ht="39.75" customHeight="1">
      <c r="A144" s="181">
        <v>144</v>
      </c>
      <c r="B144" s="300" t="s">
        <v>3929</v>
      </c>
      <c r="C144" s="300" t="s">
        <v>3937</v>
      </c>
      <c r="D144" s="356" t="s">
        <v>1086</v>
      </c>
      <c r="E144" s="354" t="s">
        <v>4019</v>
      </c>
      <c r="F144" s="347">
        <v>8</v>
      </c>
      <c r="G144" s="347">
        <v>5</v>
      </c>
      <c r="H144" s="336" t="s">
        <v>842</v>
      </c>
      <c r="I144" s="336" t="s">
        <v>843</v>
      </c>
      <c r="J144" s="348" t="s">
        <v>844</v>
      </c>
      <c r="K144" s="325" t="s">
        <v>845</v>
      </c>
      <c r="L144" s="205" t="s">
        <v>4019</v>
      </c>
      <c r="M144" s="228" t="s">
        <v>846</v>
      </c>
      <c r="N144" s="200" t="s">
        <v>847</v>
      </c>
      <c r="O144" s="207" t="s">
        <v>848</v>
      </c>
      <c r="V144" s="294"/>
    </row>
    <row r="145" spans="1:22" s="291" customFormat="1" ht="39.75" customHeight="1">
      <c r="A145" s="181">
        <v>145</v>
      </c>
      <c r="B145" s="300" t="s">
        <v>3929</v>
      </c>
      <c r="C145" s="300" t="s">
        <v>3937</v>
      </c>
      <c r="D145" s="356" t="s">
        <v>1086</v>
      </c>
      <c r="E145" s="354" t="s">
        <v>4019</v>
      </c>
      <c r="F145" s="347">
        <v>2</v>
      </c>
      <c r="G145" s="347">
        <v>2</v>
      </c>
      <c r="H145" s="336" t="s">
        <v>895</v>
      </c>
      <c r="I145" s="336" t="s">
        <v>1949</v>
      </c>
      <c r="J145" s="348" t="s">
        <v>896</v>
      </c>
      <c r="K145" s="325" t="s">
        <v>845</v>
      </c>
      <c r="L145" s="205" t="s">
        <v>4019</v>
      </c>
      <c r="M145" s="228" t="s">
        <v>897</v>
      </c>
      <c r="N145" s="200" t="s">
        <v>1754</v>
      </c>
      <c r="O145" s="207" t="s">
        <v>898</v>
      </c>
      <c r="V145" s="294"/>
    </row>
    <row r="146" spans="1:22" s="291" customFormat="1" ht="39.75" customHeight="1">
      <c r="A146" s="181">
        <v>146</v>
      </c>
      <c r="B146" s="300" t="s">
        <v>3929</v>
      </c>
      <c r="C146" s="300" t="s">
        <v>3937</v>
      </c>
      <c r="D146" s="356" t="s">
        <v>1086</v>
      </c>
      <c r="E146" s="354" t="s">
        <v>4019</v>
      </c>
      <c r="F146" s="347">
        <v>12</v>
      </c>
      <c r="G146" s="347">
        <v>7</v>
      </c>
      <c r="H146" s="336" t="s">
        <v>936</v>
      </c>
      <c r="I146" s="336" t="s">
        <v>455</v>
      </c>
      <c r="J146" s="348" t="s">
        <v>1756</v>
      </c>
      <c r="K146" s="325" t="s">
        <v>1356</v>
      </c>
      <c r="L146" s="205" t="s">
        <v>4019</v>
      </c>
      <c r="M146" s="228" t="s">
        <v>937</v>
      </c>
      <c r="N146" s="200" t="s">
        <v>938</v>
      </c>
      <c r="O146" s="207" t="s">
        <v>939</v>
      </c>
      <c r="V146" s="294"/>
    </row>
    <row r="147" spans="1:22" s="291" customFormat="1" ht="39.75" customHeight="1">
      <c r="A147" s="181">
        <v>147</v>
      </c>
      <c r="B147" s="300" t="s">
        <v>3929</v>
      </c>
      <c r="C147" s="300" t="s">
        <v>3937</v>
      </c>
      <c r="D147" s="356" t="s">
        <v>1086</v>
      </c>
      <c r="E147" s="354" t="s">
        <v>4019</v>
      </c>
      <c r="F147" s="347">
        <v>2</v>
      </c>
      <c r="G147" s="347">
        <v>2</v>
      </c>
      <c r="H147" s="336" t="s">
        <v>899</v>
      </c>
      <c r="I147" s="336" t="s">
        <v>900</v>
      </c>
      <c r="J147" s="348" t="s">
        <v>901</v>
      </c>
      <c r="K147" s="325" t="s">
        <v>845</v>
      </c>
      <c r="L147" s="205" t="s">
        <v>4019</v>
      </c>
      <c r="M147" s="228" t="s">
        <v>902</v>
      </c>
      <c r="N147" s="200" t="s">
        <v>903</v>
      </c>
      <c r="O147" s="207" t="s">
        <v>904</v>
      </c>
      <c r="V147" s="294"/>
    </row>
    <row r="148" spans="1:22" s="291" customFormat="1" ht="39.75" customHeight="1">
      <c r="A148" s="181">
        <v>148</v>
      </c>
      <c r="B148" s="300" t="s">
        <v>3929</v>
      </c>
      <c r="C148" s="300" t="s">
        <v>3937</v>
      </c>
      <c r="D148" s="329" t="s">
        <v>1086</v>
      </c>
      <c r="E148" s="354" t="s">
        <v>4019</v>
      </c>
      <c r="F148" s="329">
        <v>3</v>
      </c>
      <c r="G148" s="329">
        <v>3</v>
      </c>
      <c r="H148" s="374" t="s">
        <v>3274</v>
      </c>
      <c r="I148" s="324" t="s">
        <v>3843</v>
      </c>
      <c r="J148" s="374" t="s">
        <v>3275</v>
      </c>
      <c r="K148" s="375" t="s">
        <v>1356</v>
      </c>
      <c r="L148" s="205" t="s">
        <v>4019</v>
      </c>
      <c r="M148" s="236" t="s">
        <v>3276</v>
      </c>
      <c r="N148" s="195" t="s">
        <v>3277</v>
      </c>
      <c r="O148" s="231" t="s">
        <v>3278</v>
      </c>
      <c r="V148" s="294"/>
    </row>
    <row r="149" spans="1:22" s="291" customFormat="1" ht="39.75" customHeight="1">
      <c r="A149" s="181">
        <v>149</v>
      </c>
      <c r="B149" s="300" t="s">
        <v>3929</v>
      </c>
      <c r="C149" s="300" t="s">
        <v>3937</v>
      </c>
      <c r="D149" s="329" t="s">
        <v>1086</v>
      </c>
      <c r="E149" s="354" t="s">
        <v>4019</v>
      </c>
      <c r="F149" s="329">
        <v>8</v>
      </c>
      <c r="G149" s="329">
        <v>3</v>
      </c>
      <c r="H149" s="374" t="s">
        <v>3279</v>
      </c>
      <c r="I149" s="374" t="s">
        <v>3280</v>
      </c>
      <c r="J149" s="374" t="s">
        <v>3281</v>
      </c>
      <c r="K149" s="375" t="s">
        <v>1356</v>
      </c>
      <c r="L149" s="205" t="s">
        <v>4019</v>
      </c>
      <c r="M149" s="236" t="s">
        <v>3282</v>
      </c>
      <c r="N149" s="195" t="s">
        <v>3277</v>
      </c>
      <c r="O149" s="231" t="s">
        <v>3278</v>
      </c>
      <c r="V149" s="294"/>
    </row>
    <row r="150" spans="1:22" s="291" customFormat="1" ht="39.75" customHeight="1">
      <c r="A150" s="181">
        <v>150</v>
      </c>
      <c r="B150" s="300" t="s">
        <v>3929</v>
      </c>
      <c r="C150" s="300" t="s">
        <v>3937</v>
      </c>
      <c r="D150" s="329" t="s">
        <v>1086</v>
      </c>
      <c r="E150" s="354" t="s">
        <v>4019</v>
      </c>
      <c r="F150" s="329">
        <v>2</v>
      </c>
      <c r="G150" s="329">
        <v>1</v>
      </c>
      <c r="H150" s="376" t="s">
        <v>3324</v>
      </c>
      <c r="I150" s="324" t="s">
        <v>3325</v>
      </c>
      <c r="J150" s="376" t="s">
        <v>3326</v>
      </c>
      <c r="K150" s="354" t="s">
        <v>845</v>
      </c>
      <c r="L150" s="205" t="s">
        <v>4019</v>
      </c>
      <c r="M150" s="208" t="s">
        <v>3327</v>
      </c>
      <c r="N150" s="208" t="s">
        <v>3328</v>
      </c>
      <c r="O150" s="231" t="s">
        <v>3329</v>
      </c>
      <c r="V150" s="294"/>
    </row>
    <row r="151" spans="1:22" s="291" customFormat="1" ht="39.75" customHeight="1">
      <c r="A151" s="181">
        <v>151</v>
      </c>
      <c r="B151" s="300" t="s">
        <v>3929</v>
      </c>
      <c r="C151" s="300" t="s">
        <v>3937</v>
      </c>
      <c r="D151" s="329" t="s">
        <v>1086</v>
      </c>
      <c r="E151" s="354" t="s">
        <v>4019</v>
      </c>
      <c r="F151" s="329">
        <v>4</v>
      </c>
      <c r="G151" s="329">
        <v>3</v>
      </c>
      <c r="H151" s="376" t="s">
        <v>3350</v>
      </c>
      <c r="I151" s="350" t="s">
        <v>1208</v>
      </c>
      <c r="J151" s="376" t="s">
        <v>3351</v>
      </c>
      <c r="K151" s="377" t="s">
        <v>845</v>
      </c>
      <c r="L151" s="205" t="s">
        <v>4019</v>
      </c>
      <c r="M151" s="208" t="s">
        <v>3352</v>
      </c>
      <c r="N151" s="236" t="s">
        <v>3353</v>
      </c>
      <c r="O151" s="231" t="s">
        <v>3354</v>
      </c>
      <c r="V151" s="294"/>
    </row>
    <row r="152" spans="1:22" s="291" customFormat="1" ht="39.75" customHeight="1">
      <c r="A152" s="181">
        <v>152</v>
      </c>
      <c r="B152" s="300" t="s">
        <v>3929</v>
      </c>
      <c r="C152" s="300" t="s">
        <v>3937</v>
      </c>
      <c r="D152" s="329" t="s">
        <v>1086</v>
      </c>
      <c r="E152" s="354" t="s">
        <v>4019</v>
      </c>
      <c r="F152" s="329">
        <v>2</v>
      </c>
      <c r="G152" s="329">
        <v>1</v>
      </c>
      <c r="H152" s="376" t="s">
        <v>3355</v>
      </c>
      <c r="I152" s="350" t="s">
        <v>1208</v>
      </c>
      <c r="J152" s="376" t="s">
        <v>3356</v>
      </c>
      <c r="K152" s="375" t="s">
        <v>1356</v>
      </c>
      <c r="L152" s="205" t="s">
        <v>4019</v>
      </c>
      <c r="M152" s="208" t="s">
        <v>3357</v>
      </c>
      <c r="N152" s="236" t="s">
        <v>3353</v>
      </c>
      <c r="O152" s="231" t="s">
        <v>3354</v>
      </c>
      <c r="V152" s="294"/>
    </row>
    <row r="153" spans="1:22" s="291" customFormat="1" ht="39.75" customHeight="1">
      <c r="A153" s="181">
        <v>156</v>
      </c>
      <c r="B153" s="300" t="s">
        <v>3930</v>
      </c>
      <c r="C153" s="300" t="s">
        <v>3937</v>
      </c>
      <c r="D153" s="329" t="s">
        <v>3390</v>
      </c>
      <c r="E153" s="354" t="s">
        <v>4019</v>
      </c>
      <c r="F153" s="329">
        <v>1</v>
      </c>
      <c r="G153" s="329">
        <v>1</v>
      </c>
      <c r="H153" s="376" t="s">
        <v>3992</v>
      </c>
      <c r="I153" s="350" t="s">
        <v>3993</v>
      </c>
      <c r="J153" s="376" t="s">
        <v>3994</v>
      </c>
      <c r="K153" s="354" t="s">
        <v>3995</v>
      </c>
      <c r="L153" s="205" t="s">
        <v>4019</v>
      </c>
      <c r="M153" s="195"/>
      <c r="N153" s="195" t="s">
        <v>3996</v>
      </c>
      <c r="O153" s="264" t="s">
        <v>1296</v>
      </c>
      <c r="V153" s="294"/>
    </row>
    <row r="154" spans="1:22" s="291" customFormat="1" ht="39.75" customHeight="1">
      <c r="A154" s="181">
        <v>157</v>
      </c>
      <c r="B154" s="300" t="s">
        <v>3930</v>
      </c>
      <c r="C154" s="300" t="s">
        <v>3937</v>
      </c>
      <c r="D154" s="329" t="s">
        <v>3390</v>
      </c>
      <c r="E154" s="354" t="s">
        <v>4019</v>
      </c>
      <c r="F154" s="329">
        <v>2</v>
      </c>
      <c r="G154" s="329">
        <v>1</v>
      </c>
      <c r="H154" s="376" t="s">
        <v>3232</v>
      </c>
      <c r="I154" s="348" t="s">
        <v>422</v>
      </c>
      <c r="J154" s="376" t="s">
        <v>3233</v>
      </c>
      <c r="K154" s="377" t="s">
        <v>3234</v>
      </c>
      <c r="L154" s="205" t="s">
        <v>4019</v>
      </c>
      <c r="M154" s="202" t="s">
        <v>3777</v>
      </c>
      <c r="N154" s="237" t="s">
        <v>2232</v>
      </c>
      <c r="O154" s="211" t="s">
        <v>2233</v>
      </c>
      <c r="V154" s="294"/>
    </row>
    <row r="155" spans="1:22" s="291" customFormat="1" ht="39.75" customHeight="1">
      <c r="A155" s="181">
        <v>158</v>
      </c>
      <c r="B155" s="300" t="s">
        <v>3930</v>
      </c>
      <c r="C155" s="300" t="s">
        <v>3937</v>
      </c>
      <c r="D155" s="329" t="s">
        <v>3390</v>
      </c>
      <c r="E155" s="354" t="s">
        <v>4019</v>
      </c>
      <c r="F155" s="329">
        <v>1</v>
      </c>
      <c r="G155" s="329">
        <v>1</v>
      </c>
      <c r="H155" s="305" t="s">
        <v>3235</v>
      </c>
      <c r="I155" s="305" t="s">
        <v>3236</v>
      </c>
      <c r="J155" s="305" t="s">
        <v>3237</v>
      </c>
      <c r="K155" s="347" t="s">
        <v>1356</v>
      </c>
      <c r="L155" s="205" t="s">
        <v>4019</v>
      </c>
      <c r="M155" s="199" t="s">
        <v>3238</v>
      </c>
      <c r="N155" s="199" t="s">
        <v>345</v>
      </c>
      <c r="O155" s="238" t="s">
        <v>346</v>
      </c>
      <c r="V155" s="294"/>
    </row>
    <row r="156" spans="1:22" s="291" customFormat="1" ht="39.75" customHeight="1">
      <c r="A156" s="181">
        <v>159</v>
      </c>
      <c r="B156" s="300" t="s">
        <v>3930</v>
      </c>
      <c r="C156" s="300" t="s">
        <v>3937</v>
      </c>
      <c r="D156" s="329" t="s">
        <v>3390</v>
      </c>
      <c r="E156" s="354" t="s">
        <v>4019</v>
      </c>
      <c r="F156" s="329">
        <v>7</v>
      </c>
      <c r="G156" s="329">
        <v>6</v>
      </c>
      <c r="H156" s="311" t="s">
        <v>3239</v>
      </c>
      <c r="I156" s="348" t="s">
        <v>1462</v>
      </c>
      <c r="J156" s="311" t="s">
        <v>3240</v>
      </c>
      <c r="K156" s="347" t="s">
        <v>3241</v>
      </c>
      <c r="L156" s="205" t="s">
        <v>4019</v>
      </c>
      <c r="M156" s="206" t="s">
        <v>3242</v>
      </c>
      <c r="N156" s="199" t="s">
        <v>3243</v>
      </c>
      <c r="O156" s="231" t="s">
        <v>3244</v>
      </c>
      <c r="V156" s="294"/>
    </row>
    <row r="157" spans="1:22" s="291" customFormat="1" ht="39.75" customHeight="1">
      <c r="A157" s="181">
        <v>163</v>
      </c>
      <c r="B157" s="300" t="s">
        <v>3930</v>
      </c>
      <c r="C157" s="300" t="s">
        <v>3937</v>
      </c>
      <c r="D157" s="329" t="s">
        <v>3390</v>
      </c>
      <c r="E157" s="354" t="s">
        <v>4019</v>
      </c>
      <c r="F157" s="329">
        <v>2</v>
      </c>
      <c r="G157" s="329">
        <v>2</v>
      </c>
      <c r="H157" s="305" t="s">
        <v>3262</v>
      </c>
      <c r="I157" s="324" t="s">
        <v>3263</v>
      </c>
      <c r="J157" s="305" t="s">
        <v>3264</v>
      </c>
      <c r="K157" s="375" t="s">
        <v>3265</v>
      </c>
      <c r="L157" s="205" t="s">
        <v>4019</v>
      </c>
      <c r="M157" s="239" t="s">
        <v>3266</v>
      </c>
      <c r="N157" s="199" t="s">
        <v>3267</v>
      </c>
      <c r="O157" s="231" t="s">
        <v>3268</v>
      </c>
      <c r="V157" s="294"/>
    </row>
    <row r="158" spans="1:22" s="291" customFormat="1" ht="39.75" customHeight="1">
      <c r="A158" s="181">
        <v>164</v>
      </c>
      <c r="B158" s="300" t="s">
        <v>3930</v>
      </c>
      <c r="C158" s="300" t="s">
        <v>3937</v>
      </c>
      <c r="D158" s="329" t="s">
        <v>3390</v>
      </c>
      <c r="E158" s="354" t="s">
        <v>4019</v>
      </c>
      <c r="F158" s="329">
        <v>2</v>
      </c>
      <c r="G158" s="329">
        <v>3</v>
      </c>
      <c r="H158" s="376" t="s">
        <v>3269</v>
      </c>
      <c r="I158" s="309" t="s">
        <v>1949</v>
      </c>
      <c r="J158" s="376" t="s">
        <v>3270</v>
      </c>
      <c r="K158" s="377" t="s">
        <v>1356</v>
      </c>
      <c r="L158" s="205" t="s">
        <v>4019</v>
      </c>
      <c r="M158" s="208" t="s">
        <v>3271</v>
      </c>
      <c r="N158" s="208" t="s">
        <v>3272</v>
      </c>
      <c r="O158" s="231" t="s">
        <v>3273</v>
      </c>
      <c r="V158" s="294"/>
    </row>
    <row r="159" spans="1:22" s="291" customFormat="1" ht="39.75" customHeight="1">
      <c r="A159" s="181">
        <v>165</v>
      </c>
      <c r="B159" s="300" t="s">
        <v>3930</v>
      </c>
      <c r="C159" s="300" t="s">
        <v>3937</v>
      </c>
      <c r="D159" s="329" t="s">
        <v>3390</v>
      </c>
      <c r="E159" s="354" t="s">
        <v>4019</v>
      </c>
      <c r="F159" s="329">
        <v>93</v>
      </c>
      <c r="G159" s="329">
        <v>91</v>
      </c>
      <c r="H159" s="314" t="s">
        <v>3283</v>
      </c>
      <c r="I159" s="374" t="s">
        <v>30</v>
      </c>
      <c r="J159" s="314" t="s">
        <v>3284</v>
      </c>
      <c r="K159" s="375" t="s">
        <v>3265</v>
      </c>
      <c r="L159" s="205" t="s">
        <v>4019</v>
      </c>
      <c r="M159" s="208" t="s">
        <v>3285</v>
      </c>
      <c r="N159" s="195" t="s">
        <v>3286</v>
      </c>
      <c r="O159" s="231" t="s">
        <v>3278</v>
      </c>
      <c r="V159" s="294"/>
    </row>
    <row r="160" spans="1:22" s="291" customFormat="1" ht="39.75" customHeight="1">
      <c r="A160" s="181">
        <v>166</v>
      </c>
      <c r="B160" s="300" t="s">
        <v>3930</v>
      </c>
      <c r="C160" s="300" t="s">
        <v>3937</v>
      </c>
      <c r="D160" s="329" t="s">
        <v>3390</v>
      </c>
      <c r="E160" s="354" t="s">
        <v>4019</v>
      </c>
      <c r="F160" s="329">
        <v>1</v>
      </c>
      <c r="G160" s="329">
        <v>1</v>
      </c>
      <c r="H160" s="314" t="s">
        <v>3978</v>
      </c>
      <c r="I160" s="374" t="s">
        <v>3979</v>
      </c>
      <c r="J160" s="314" t="s">
        <v>3980</v>
      </c>
      <c r="K160" s="375" t="s">
        <v>3386</v>
      </c>
      <c r="L160" s="205" t="s">
        <v>4019</v>
      </c>
      <c r="M160" s="208"/>
      <c r="N160" s="195" t="s">
        <v>3981</v>
      </c>
      <c r="O160" s="231"/>
      <c r="V160" s="294"/>
    </row>
    <row r="161" spans="1:22" s="291" customFormat="1" ht="39.75" customHeight="1">
      <c r="A161" s="181">
        <v>167</v>
      </c>
      <c r="B161" s="300" t="s">
        <v>3930</v>
      </c>
      <c r="C161" s="300" t="s">
        <v>3937</v>
      </c>
      <c r="D161" s="329" t="s">
        <v>3390</v>
      </c>
      <c r="E161" s="354" t="s">
        <v>4019</v>
      </c>
      <c r="F161" s="329">
        <v>1</v>
      </c>
      <c r="G161" s="329">
        <v>1</v>
      </c>
      <c r="H161" s="314" t="s">
        <v>3997</v>
      </c>
      <c r="I161" s="374" t="s">
        <v>221</v>
      </c>
      <c r="J161" s="314" t="s">
        <v>3994</v>
      </c>
      <c r="K161" s="375" t="s">
        <v>3386</v>
      </c>
      <c r="L161" s="205" t="s">
        <v>4019</v>
      </c>
      <c r="M161" s="208"/>
      <c r="N161" s="195" t="s">
        <v>3998</v>
      </c>
      <c r="O161" s="264" t="s">
        <v>22</v>
      </c>
      <c r="V161" s="294"/>
    </row>
    <row r="162" spans="1:22" s="291" customFormat="1" ht="39.75" customHeight="1">
      <c r="A162" s="181">
        <v>168</v>
      </c>
      <c r="B162" s="300" t="s">
        <v>3930</v>
      </c>
      <c r="C162" s="300" t="s">
        <v>3937</v>
      </c>
      <c r="D162" s="329" t="s">
        <v>3390</v>
      </c>
      <c r="E162" s="354" t="s">
        <v>4019</v>
      </c>
      <c r="F162" s="329">
        <v>13</v>
      </c>
      <c r="G162" s="329">
        <v>13</v>
      </c>
      <c r="H162" s="314" t="s">
        <v>3287</v>
      </c>
      <c r="I162" s="305" t="s">
        <v>2983</v>
      </c>
      <c r="J162" s="314" t="s">
        <v>3288</v>
      </c>
      <c r="K162" s="375" t="s">
        <v>1356</v>
      </c>
      <c r="L162" s="205" t="s">
        <v>4019</v>
      </c>
      <c r="M162" s="208" t="s">
        <v>3289</v>
      </c>
      <c r="N162" s="195" t="s">
        <v>3290</v>
      </c>
      <c r="O162" s="231" t="s">
        <v>3291</v>
      </c>
      <c r="V162" s="294"/>
    </row>
    <row r="163" spans="1:22" s="291" customFormat="1" ht="39.75" customHeight="1">
      <c r="A163" s="181">
        <v>171</v>
      </c>
      <c r="B163" s="300" t="s">
        <v>3930</v>
      </c>
      <c r="C163" s="300" t="s">
        <v>3937</v>
      </c>
      <c r="D163" s="329" t="s">
        <v>3390</v>
      </c>
      <c r="E163" s="354" t="s">
        <v>4019</v>
      </c>
      <c r="F163" s="329">
        <v>1</v>
      </c>
      <c r="G163" s="329">
        <v>1</v>
      </c>
      <c r="H163" s="376" t="s">
        <v>3303</v>
      </c>
      <c r="I163" s="324" t="s">
        <v>1162</v>
      </c>
      <c r="J163" s="376" t="s">
        <v>3304</v>
      </c>
      <c r="K163" s="377" t="s">
        <v>3265</v>
      </c>
      <c r="L163" s="205" t="s">
        <v>4019</v>
      </c>
      <c r="M163" s="208" t="s">
        <v>3305</v>
      </c>
      <c r="N163" s="208" t="s">
        <v>3306</v>
      </c>
      <c r="O163" s="231" t="s">
        <v>3307</v>
      </c>
      <c r="V163" s="294"/>
    </row>
    <row r="164" spans="1:22" s="291" customFormat="1" ht="39.75" customHeight="1">
      <c r="A164" s="181">
        <v>172</v>
      </c>
      <c r="B164" s="300" t="s">
        <v>3930</v>
      </c>
      <c r="C164" s="300" t="s">
        <v>3937</v>
      </c>
      <c r="D164" s="329" t="s">
        <v>3390</v>
      </c>
      <c r="E164" s="354" t="s">
        <v>4019</v>
      </c>
      <c r="F164" s="329">
        <v>1</v>
      </c>
      <c r="G164" s="329">
        <v>2</v>
      </c>
      <c r="H164" s="376" t="s">
        <v>3308</v>
      </c>
      <c r="I164" s="305" t="s">
        <v>1947</v>
      </c>
      <c r="J164" s="376" t="s">
        <v>3309</v>
      </c>
      <c r="K164" s="377" t="s">
        <v>3234</v>
      </c>
      <c r="L164" s="205" t="s">
        <v>4019</v>
      </c>
      <c r="M164" s="208" t="s">
        <v>3310</v>
      </c>
      <c r="N164" s="208" t="s">
        <v>60</v>
      </c>
      <c r="O164" s="231" t="s">
        <v>926</v>
      </c>
      <c r="V164" s="294"/>
    </row>
    <row r="165" spans="1:22" s="291" customFormat="1" ht="39.75" customHeight="1">
      <c r="A165" s="181">
        <v>173</v>
      </c>
      <c r="B165" s="300" t="s">
        <v>3930</v>
      </c>
      <c r="C165" s="300" t="s">
        <v>3937</v>
      </c>
      <c r="D165" s="329" t="s">
        <v>3390</v>
      </c>
      <c r="E165" s="354" t="s">
        <v>4019</v>
      </c>
      <c r="F165" s="329">
        <v>3</v>
      </c>
      <c r="G165" s="329">
        <v>2</v>
      </c>
      <c r="H165" s="376" t="s">
        <v>3311</v>
      </c>
      <c r="I165" s="305" t="s">
        <v>1947</v>
      </c>
      <c r="J165" s="376" t="s">
        <v>3312</v>
      </c>
      <c r="K165" s="377" t="s">
        <v>1356</v>
      </c>
      <c r="L165" s="205" t="s">
        <v>4019</v>
      </c>
      <c r="M165" s="208" t="s">
        <v>3313</v>
      </c>
      <c r="N165" s="208" t="s">
        <v>60</v>
      </c>
      <c r="O165" s="231" t="s">
        <v>926</v>
      </c>
      <c r="V165" s="294"/>
    </row>
    <row r="166" spans="1:22" s="291" customFormat="1" ht="39.75" customHeight="1">
      <c r="A166" s="181">
        <v>174</v>
      </c>
      <c r="B166" s="300" t="s">
        <v>3930</v>
      </c>
      <c r="C166" s="300" t="s">
        <v>3937</v>
      </c>
      <c r="D166" s="329" t="s">
        <v>3390</v>
      </c>
      <c r="E166" s="354" t="s">
        <v>4019</v>
      </c>
      <c r="F166" s="329">
        <v>3</v>
      </c>
      <c r="G166" s="329">
        <v>2</v>
      </c>
      <c r="H166" s="305" t="s">
        <v>3314</v>
      </c>
      <c r="I166" s="305" t="s">
        <v>1947</v>
      </c>
      <c r="J166" s="305" t="s">
        <v>3315</v>
      </c>
      <c r="K166" s="377" t="s">
        <v>1356</v>
      </c>
      <c r="L166" s="205" t="s">
        <v>4019</v>
      </c>
      <c r="M166" s="199" t="s">
        <v>3316</v>
      </c>
      <c r="N166" s="199" t="s">
        <v>60</v>
      </c>
      <c r="O166" s="231" t="s">
        <v>926</v>
      </c>
      <c r="V166" s="294"/>
    </row>
    <row r="167" spans="1:22" s="291" customFormat="1" ht="39.75" customHeight="1">
      <c r="A167" s="181">
        <v>175</v>
      </c>
      <c r="B167" s="300" t="s">
        <v>3930</v>
      </c>
      <c r="C167" s="300" t="s">
        <v>3937</v>
      </c>
      <c r="D167" s="329" t="s">
        <v>3390</v>
      </c>
      <c r="E167" s="354" t="s">
        <v>4019</v>
      </c>
      <c r="F167" s="329">
        <v>1</v>
      </c>
      <c r="G167" s="329">
        <v>1</v>
      </c>
      <c r="H167" s="376" t="s">
        <v>3317</v>
      </c>
      <c r="I167" s="324" t="s">
        <v>1944</v>
      </c>
      <c r="J167" s="305" t="s">
        <v>3318</v>
      </c>
      <c r="K167" s="377" t="s">
        <v>1356</v>
      </c>
      <c r="L167" s="205" t="s">
        <v>4019</v>
      </c>
      <c r="M167" s="208" t="s">
        <v>3319</v>
      </c>
      <c r="N167" s="208" t="s">
        <v>3320</v>
      </c>
      <c r="O167" s="231" t="s">
        <v>1403</v>
      </c>
      <c r="V167" s="294"/>
    </row>
    <row r="168" spans="1:22" s="291" customFormat="1" ht="39.75" customHeight="1">
      <c r="A168" s="181">
        <v>176</v>
      </c>
      <c r="B168" s="300" t="s">
        <v>3930</v>
      </c>
      <c r="C168" s="300" t="s">
        <v>3937</v>
      </c>
      <c r="D168" s="329" t="s">
        <v>3390</v>
      </c>
      <c r="E168" s="354" t="s">
        <v>4019</v>
      </c>
      <c r="F168" s="329">
        <v>5</v>
      </c>
      <c r="G168" s="329">
        <v>4</v>
      </c>
      <c r="H168" s="376" t="s">
        <v>3330</v>
      </c>
      <c r="I168" s="350" t="s">
        <v>3331</v>
      </c>
      <c r="J168" s="376" t="s">
        <v>3332</v>
      </c>
      <c r="K168" s="377" t="s">
        <v>1356</v>
      </c>
      <c r="L168" s="205" t="s">
        <v>4019</v>
      </c>
      <c r="M168" s="202" t="s">
        <v>3333</v>
      </c>
      <c r="N168" s="225" t="s">
        <v>3334</v>
      </c>
      <c r="O168" s="231" t="s">
        <v>3335</v>
      </c>
      <c r="V168" s="294"/>
    </row>
    <row r="169" spans="1:22" s="291" customFormat="1" ht="39.75" customHeight="1">
      <c r="A169" s="181">
        <v>177</v>
      </c>
      <c r="B169" s="300" t="s">
        <v>3930</v>
      </c>
      <c r="C169" s="300" t="s">
        <v>3937</v>
      </c>
      <c r="D169" s="329" t="s">
        <v>3390</v>
      </c>
      <c r="E169" s="354" t="s">
        <v>4019</v>
      </c>
      <c r="F169" s="329">
        <v>6</v>
      </c>
      <c r="G169" s="329">
        <v>2</v>
      </c>
      <c r="H169" s="376" t="s">
        <v>3336</v>
      </c>
      <c r="I169" s="350" t="s">
        <v>3337</v>
      </c>
      <c r="J169" s="376" t="s">
        <v>3338</v>
      </c>
      <c r="K169" s="377" t="s">
        <v>3234</v>
      </c>
      <c r="L169" s="205" t="s">
        <v>4019</v>
      </c>
      <c r="M169" s="202" t="s">
        <v>3339</v>
      </c>
      <c r="N169" s="225" t="s">
        <v>3340</v>
      </c>
      <c r="O169" s="231" t="s">
        <v>3341</v>
      </c>
      <c r="V169" s="294"/>
    </row>
    <row r="170" spans="1:22" s="291" customFormat="1" ht="39.75" customHeight="1">
      <c r="A170" s="181">
        <v>178</v>
      </c>
      <c r="B170" s="300" t="s">
        <v>3930</v>
      </c>
      <c r="C170" s="300" t="s">
        <v>3937</v>
      </c>
      <c r="D170" s="329" t="s">
        <v>3390</v>
      </c>
      <c r="E170" s="354" t="s">
        <v>4019</v>
      </c>
      <c r="F170" s="329">
        <v>1</v>
      </c>
      <c r="G170" s="329">
        <v>1</v>
      </c>
      <c r="H170" s="376" t="s">
        <v>3342</v>
      </c>
      <c r="I170" s="350" t="s">
        <v>3337</v>
      </c>
      <c r="J170" s="376" t="s">
        <v>3343</v>
      </c>
      <c r="K170" s="377" t="s">
        <v>3234</v>
      </c>
      <c r="L170" s="205" t="s">
        <v>4019</v>
      </c>
      <c r="M170" s="202" t="s">
        <v>3344</v>
      </c>
      <c r="N170" s="225" t="s">
        <v>3340</v>
      </c>
      <c r="O170" s="231" t="s">
        <v>3341</v>
      </c>
      <c r="V170" s="294"/>
    </row>
    <row r="171" spans="1:22" s="291" customFormat="1" ht="39.75" customHeight="1">
      <c r="A171" s="181">
        <v>179</v>
      </c>
      <c r="B171" s="300" t="s">
        <v>3930</v>
      </c>
      <c r="C171" s="300" t="s">
        <v>3937</v>
      </c>
      <c r="D171" s="329" t="s">
        <v>3390</v>
      </c>
      <c r="E171" s="354" t="s">
        <v>4019</v>
      </c>
      <c r="F171" s="300">
        <v>2</v>
      </c>
      <c r="G171" s="300">
        <v>2</v>
      </c>
      <c r="H171" s="378" t="s">
        <v>3345</v>
      </c>
      <c r="I171" s="379" t="s">
        <v>1193</v>
      </c>
      <c r="J171" s="378" t="s">
        <v>3346</v>
      </c>
      <c r="K171" s="377" t="s">
        <v>1356</v>
      </c>
      <c r="L171" s="205" t="s">
        <v>4019</v>
      </c>
      <c r="M171" s="194" t="s">
        <v>3347</v>
      </c>
      <c r="N171" s="194" t="s">
        <v>3348</v>
      </c>
      <c r="O171" s="231" t="s">
        <v>3349</v>
      </c>
      <c r="V171" s="294"/>
    </row>
    <row r="172" spans="1:22" s="291" customFormat="1" ht="39.75" customHeight="1">
      <c r="A172" s="181">
        <v>180</v>
      </c>
      <c r="B172" s="300" t="s">
        <v>3930</v>
      </c>
      <c r="C172" s="300" t="s">
        <v>3937</v>
      </c>
      <c r="D172" s="329" t="s">
        <v>3390</v>
      </c>
      <c r="E172" s="354" t="s">
        <v>4019</v>
      </c>
      <c r="F172" s="300">
        <v>2</v>
      </c>
      <c r="G172" s="300">
        <v>1</v>
      </c>
      <c r="H172" s="378" t="s">
        <v>3869</v>
      </c>
      <c r="I172" s="379" t="s">
        <v>1193</v>
      </c>
      <c r="J172" s="378"/>
      <c r="K172" s="377"/>
      <c r="L172" s="205" t="s">
        <v>4019</v>
      </c>
      <c r="M172" s="194"/>
      <c r="N172" s="194"/>
      <c r="O172" s="231"/>
      <c r="V172" s="294"/>
    </row>
    <row r="173" spans="1:22" s="291" customFormat="1" ht="39.75" customHeight="1">
      <c r="A173" s="181">
        <v>181</v>
      </c>
      <c r="B173" s="300" t="s">
        <v>3930</v>
      </c>
      <c r="C173" s="300" t="s">
        <v>3937</v>
      </c>
      <c r="D173" s="329" t="s">
        <v>3390</v>
      </c>
      <c r="E173" s="354" t="s">
        <v>4019</v>
      </c>
      <c r="F173" s="329">
        <v>1</v>
      </c>
      <c r="G173" s="329">
        <v>1</v>
      </c>
      <c r="H173" s="376" t="s">
        <v>4000</v>
      </c>
      <c r="I173" s="380" t="s">
        <v>3999</v>
      </c>
      <c r="J173" s="381" t="s">
        <v>4001</v>
      </c>
      <c r="K173" s="377" t="s">
        <v>4002</v>
      </c>
      <c r="L173" s="205" t="s">
        <v>4019</v>
      </c>
      <c r="M173" s="265" t="s">
        <v>4003</v>
      </c>
      <c r="N173" s="265" t="s">
        <v>4004</v>
      </c>
      <c r="O173" s="231"/>
      <c r="V173" s="294"/>
    </row>
    <row r="174" spans="1:22" s="291" customFormat="1" ht="39.75" customHeight="1">
      <c r="A174" s="181">
        <v>182</v>
      </c>
      <c r="B174" s="300" t="s">
        <v>3930</v>
      </c>
      <c r="C174" s="300" t="s">
        <v>3937</v>
      </c>
      <c r="D174" s="325" t="s">
        <v>3390</v>
      </c>
      <c r="E174" s="354" t="s">
        <v>4019</v>
      </c>
      <c r="F174" s="338">
        <v>2</v>
      </c>
      <c r="G174" s="338">
        <v>2</v>
      </c>
      <c r="H174" s="339" t="s">
        <v>3370</v>
      </c>
      <c r="I174" s="348" t="s">
        <v>3371</v>
      </c>
      <c r="J174" s="339" t="s">
        <v>3323</v>
      </c>
      <c r="K174" s="337" t="s">
        <v>3372</v>
      </c>
      <c r="L174" s="205" t="s">
        <v>4019</v>
      </c>
      <c r="M174" s="208" t="s">
        <v>3373</v>
      </c>
      <c r="N174" s="208" t="s">
        <v>3374</v>
      </c>
      <c r="O174" s="207" t="s">
        <v>2819</v>
      </c>
      <c r="V174" s="294"/>
    </row>
    <row r="175" spans="1:22" s="291" customFormat="1" ht="39.75" customHeight="1">
      <c r="A175" s="181">
        <v>183</v>
      </c>
      <c r="B175" s="300" t="s">
        <v>3930</v>
      </c>
      <c r="C175" s="300" t="s">
        <v>3937</v>
      </c>
      <c r="D175" s="325" t="s">
        <v>3390</v>
      </c>
      <c r="E175" s="354" t="s">
        <v>4019</v>
      </c>
      <c r="F175" s="338">
        <v>2</v>
      </c>
      <c r="G175" s="338">
        <v>2</v>
      </c>
      <c r="H175" s="339" t="s">
        <v>3375</v>
      </c>
      <c r="I175" s="348" t="s">
        <v>3371</v>
      </c>
      <c r="J175" s="339" t="s">
        <v>3376</v>
      </c>
      <c r="K175" s="337" t="s">
        <v>3372</v>
      </c>
      <c r="L175" s="205" t="s">
        <v>4019</v>
      </c>
      <c r="M175" s="208" t="s">
        <v>3377</v>
      </c>
      <c r="N175" s="208" t="s">
        <v>3374</v>
      </c>
      <c r="O175" s="207" t="s">
        <v>2819</v>
      </c>
      <c r="V175" s="294"/>
    </row>
    <row r="176" spans="1:22" s="291" customFormat="1" ht="39.75" customHeight="1">
      <c r="A176" s="181">
        <v>184</v>
      </c>
      <c r="B176" s="300" t="s">
        <v>3930</v>
      </c>
      <c r="C176" s="300" t="s">
        <v>3937</v>
      </c>
      <c r="D176" s="325" t="s">
        <v>3390</v>
      </c>
      <c r="E176" s="354" t="s">
        <v>4019</v>
      </c>
      <c r="F176" s="338">
        <v>1</v>
      </c>
      <c r="G176" s="338">
        <v>1</v>
      </c>
      <c r="H176" s="339" t="s">
        <v>3378</v>
      </c>
      <c r="I176" s="348" t="s">
        <v>3379</v>
      </c>
      <c r="J176" s="339" t="s">
        <v>3380</v>
      </c>
      <c r="K176" s="337" t="s">
        <v>845</v>
      </c>
      <c r="L176" s="205" t="s">
        <v>4019</v>
      </c>
      <c r="M176" s="208"/>
      <c r="N176" s="208" t="s">
        <v>3381</v>
      </c>
      <c r="O176" s="207" t="s">
        <v>3382</v>
      </c>
      <c r="V176" s="294"/>
    </row>
    <row r="177" spans="1:22" s="291" customFormat="1" ht="39.75" customHeight="1">
      <c r="A177" s="181">
        <v>185</v>
      </c>
      <c r="B177" s="300" t="s">
        <v>3930</v>
      </c>
      <c r="C177" s="300" t="s">
        <v>3937</v>
      </c>
      <c r="D177" s="329" t="s">
        <v>3390</v>
      </c>
      <c r="E177" s="354" t="s">
        <v>4019</v>
      </c>
      <c r="F177" s="329">
        <v>1</v>
      </c>
      <c r="G177" s="329">
        <v>1</v>
      </c>
      <c r="H177" s="339" t="s">
        <v>3383</v>
      </c>
      <c r="I177" s="348" t="s">
        <v>3384</v>
      </c>
      <c r="J177" s="339" t="s">
        <v>3385</v>
      </c>
      <c r="K177" s="337" t="s">
        <v>3386</v>
      </c>
      <c r="L177" s="205" t="s">
        <v>4019</v>
      </c>
      <c r="M177" s="208" t="s">
        <v>3387</v>
      </c>
      <c r="N177" s="208" t="s">
        <v>3388</v>
      </c>
      <c r="O177" s="207" t="s">
        <v>1296</v>
      </c>
      <c r="V177" s="294"/>
    </row>
    <row r="178" spans="1:22" s="291" customFormat="1" ht="39.75" customHeight="1">
      <c r="A178" s="181">
        <v>186</v>
      </c>
      <c r="B178" s="300" t="s">
        <v>3930</v>
      </c>
      <c r="C178" s="300" t="s">
        <v>3937</v>
      </c>
      <c r="D178" s="329" t="s">
        <v>3390</v>
      </c>
      <c r="E178" s="354" t="s">
        <v>4019</v>
      </c>
      <c r="F178" s="329">
        <v>1</v>
      </c>
      <c r="G178" s="329">
        <v>1</v>
      </c>
      <c r="H178" s="339" t="s">
        <v>3812</v>
      </c>
      <c r="I178" s="348" t="s">
        <v>3787</v>
      </c>
      <c r="J178" s="339" t="s">
        <v>3813</v>
      </c>
      <c r="K178" s="337" t="s">
        <v>3814</v>
      </c>
      <c r="L178" s="205" t="s">
        <v>4019</v>
      </c>
      <c r="M178" s="208"/>
      <c r="N178" s="208" t="s">
        <v>3815</v>
      </c>
      <c r="O178" s="207" t="s">
        <v>3816</v>
      </c>
      <c r="V178" s="294"/>
    </row>
    <row r="179" spans="1:22" ht="39.75" customHeight="1">
      <c r="A179" s="181">
        <v>187</v>
      </c>
      <c r="B179" s="299" t="s">
        <v>3931</v>
      </c>
      <c r="C179" s="300" t="s">
        <v>3937</v>
      </c>
      <c r="D179" s="299" t="s">
        <v>949</v>
      </c>
      <c r="E179" s="312" t="s">
        <v>3989</v>
      </c>
      <c r="F179" s="326">
        <v>2</v>
      </c>
      <c r="G179" s="326">
        <v>1</v>
      </c>
      <c r="H179" s="361" t="s">
        <v>1956</v>
      </c>
      <c r="I179" s="322" t="s">
        <v>1954</v>
      </c>
      <c r="J179" s="319" t="s">
        <v>2102</v>
      </c>
      <c r="K179" s="326" t="s">
        <v>623</v>
      </c>
      <c r="L179" s="205" t="s">
        <v>3989</v>
      </c>
      <c r="M179" s="222" t="s">
        <v>2000</v>
      </c>
      <c r="N179" s="195" t="s">
        <v>2003</v>
      </c>
      <c r="O179" s="231" t="s">
        <v>2001</v>
      </c>
      <c r="T179" s="197"/>
      <c r="U179" s="197"/>
      <c r="V179" s="7"/>
    </row>
    <row r="180" spans="1:22" ht="39.75" customHeight="1">
      <c r="A180" s="181">
        <v>188</v>
      </c>
      <c r="B180" s="299" t="s">
        <v>3931</v>
      </c>
      <c r="C180" s="300" t="s">
        <v>3937</v>
      </c>
      <c r="D180" s="299" t="s">
        <v>949</v>
      </c>
      <c r="E180" s="312" t="s">
        <v>3989</v>
      </c>
      <c r="F180" s="326">
        <v>6</v>
      </c>
      <c r="G180" s="326">
        <v>2</v>
      </c>
      <c r="H180" s="361" t="s">
        <v>1831</v>
      </c>
      <c r="I180" s="322" t="s">
        <v>1954</v>
      </c>
      <c r="J180" s="362" t="s">
        <v>2101</v>
      </c>
      <c r="K180" s="326" t="s">
        <v>639</v>
      </c>
      <c r="L180" s="205" t="s">
        <v>3989</v>
      </c>
      <c r="M180" s="223" t="s">
        <v>1998</v>
      </c>
      <c r="N180" s="195" t="s">
        <v>2002</v>
      </c>
      <c r="O180" s="231" t="s">
        <v>1999</v>
      </c>
      <c r="T180" s="197"/>
      <c r="U180" s="197"/>
      <c r="V180" s="7"/>
    </row>
    <row r="181" spans="1:22" ht="39.75" customHeight="1">
      <c r="A181" s="181">
        <v>189</v>
      </c>
      <c r="B181" s="299" t="s">
        <v>3931</v>
      </c>
      <c r="C181" s="300" t="s">
        <v>3937</v>
      </c>
      <c r="D181" s="299" t="s">
        <v>949</v>
      </c>
      <c r="E181" s="312" t="s">
        <v>3989</v>
      </c>
      <c r="F181" s="334">
        <v>14</v>
      </c>
      <c r="G181" s="334">
        <v>7</v>
      </c>
      <c r="H181" s="382" t="s">
        <v>611</v>
      </c>
      <c r="I181" s="308" t="s">
        <v>827</v>
      </c>
      <c r="J181" s="383" t="s">
        <v>2103</v>
      </c>
      <c r="K181" s="326" t="s">
        <v>623</v>
      </c>
      <c r="L181" s="205" t="s">
        <v>3989</v>
      </c>
      <c r="M181" s="208">
        <v>998321875</v>
      </c>
      <c r="N181" s="232" t="s">
        <v>2771</v>
      </c>
      <c r="O181" s="235" t="s">
        <v>2772</v>
      </c>
      <c r="T181" s="197"/>
      <c r="U181" s="197"/>
      <c r="V181" s="7"/>
    </row>
    <row r="182" spans="1:22" ht="39.75" customHeight="1">
      <c r="A182" s="181">
        <v>190</v>
      </c>
      <c r="B182" s="299" t="s">
        <v>3931</v>
      </c>
      <c r="C182" s="300" t="s">
        <v>3937</v>
      </c>
      <c r="D182" s="299" t="s">
        <v>949</v>
      </c>
      <c r="E182" s="312" t="s">
        <v>3989</v>
      </c>
      <c r="F182" s="334">
        <v>1</v>
      </c>
      <c r="G182" s="334">
        <v>1</v>
      </c>
      <c r="H182" s="382" t="s">
        <v>612</v>
      </c>
      <c r="I182" s="308" t="s">
        <v>613</v>
      </c>
      <c r="J182" s="383" t="s">
        <v>614</v>
      </c>
      <c r="K182" s="326" t="s">
        <v>623</v>
      </c>
      <c r="L182" s="205" t="s">
        <v>3989</v>
      </c>
      <c r="M182" s="202" t="s">
        <v>615</v>
      </c>
      <c r="N182" s="208" t="s">
        <v>616</v>
      </c>
      <c r="O182" s="231" t="s">
        <v>1833</v>
      </c>
      <c r="T182" s="197"/>
      <c r="U182" s="197"/>
      <c r="V182" s="7"/>
    </row>
    <row r="183" spans="1:22" ht="39.75" customHeight="1">
      <c r="A183" s="181">
        <v>191</v>
      </c>
      <c r="B183" s="299" t="s">
        <v>3931</v>
      </c>
      <c r="C183" s="300" t="s">
        <v>3937</v>
      </c>
      <c r="D183" s="299" t="s">
        <v>949</v>
      </c>
      <c r="E183" s="312" t="s">
        <v>3989</v>
      </c>
      <c r="F183" s="334">
        <v>4</v>
      </c>
      <c r="G183" s="334">
        <v>3</v>
      </c>
      <c r="H183" s="382" t="s">
        <v>617</v>
      </c>
      <c r="I183" s="384" t="s">
        <v>617</v>
      </c>
      <c r="J183" s="383" t="s">
        <v>2266</v>
      </c>
      <c r="K183" s="326" t="s">
        <v>623</v>
      </c>
      <c r="L183" s="205" t="s">
        <v>3989</v>
      </c>
      <c r="M183" s="227" t="s">
        <v>618</v>
      </c>
      <c r="N183" s="227" t="s">
        <v>619</v>
      </c>
      <c r="O183" s="207" t="s">
        <v>2267</v>
      </c>
      <c r="T183" s="197"/>
      <c r="U183" s="197"/>
      <c r="V183" s="7"/>
    </row>
    <row r="184" spans="1:22" ht="39.75" customHeight="1">
      <c r="A184" s="181">
        <v>192</v>
      </c>
      <c r="B184" s="299" t="s">
        <v>3931</v>
      </c>
      <c r="C184" s="300" t="s">
        <v>3937</v>
      </c>
      <c r="D184" s="299" t="s">
        <v>949</v>
      </c>
      <c r="E184" s="312" t="s">
        <v>3989</v>
      </c>
      <c r="F184" s="306">
        <v>2</v>
      </c>
      <c r="G184" s="306">
        <v>1</v>
      </c>
      <c r="H184" s="382" t="s">
        <v>620</v>
      </c>
      <c r="I184" s="385" t="s">
        <v>621</v>
      </c>
      <c r="J184" s="383" t="s">
        <v>622</v>
      </c>
      <c r="K184" s="326" t="s">
        <v>623</v>
      </c>
      <c r="L184" s="205" t="s">
        <v>3989</v>
      </c>
      <c r="M184" s="228" t="s">
        <v>624</v>
      </c>
      <c r="N184" s="228" t="s">
        <v>625</v>
      </c>
      <c r="O184" s="231" t="s">
        <v>626</v>
      </c>
      <c r="T184" s="197"/>
      <c r="U184" s="197"/>
      <c r="V184" s="7"/>
    </row>
    <row r="185" spans="1:22" ht="39.75" customHeight="1">
      <c r="A185" s="181">
        <v>193</v>
      </c>
      <c r="B185" s="299" t="s">
        <v>3931</v>
      </c>
      <c r="C185" s="300" t="s">
        <v>3937</v>
      </c>
      <c r="D185" s="299" t="s">
        <v>949</v>
      </c>
      <c r="E185" s="312" t="s">
        <v>3989</v>
      </c>
      <c r="F185" s="386">
        <v>1</v>
      </c>
      <c r="G185" s="386">
        <v>1</v>
      </c>
      <c r="H185" s="382" t="s">
        <v>609</v>
      </c>
      <c r="I185" s="332" t="s">
        <v>609</v>
      </c>
      <c r="J185" s="383" t="s">
        <v>2105</v>
      </c>
      <c r="K185" s="312" t="s">
        <v>610</v>
      </c>
      <c r="L185" s="205" t="s">
        <v>3989</v>
      </c>
      <c r="M185" s="202">
        <v>989022970</v>
      </c>
      <c r="N185" s="208" t="s">
        <v>1835</v>
      </c>
      <c r="O185" s="231" t="s">
        <v>1836</v>
      </c>
      <c r="T185" s="197"/>
      <c r="U185" s="197"/>
      <c r="V185" s="7"/>
    </row>
    <row r="186" spans="1:22" ht="39.75" customHeight="1">
      <c r="A186" s="181">
        <v>194</v>
      </c>
      <c r="B186" s="299" t="s">
        <v>3931</v>
      </c>
      <c r="C186" s="300" t="s">
        <v>3937</v>
      </c>
      <c r="D186" s="299" t="s">
        <v>949</v>
      </c>
      <c r="E186" s="312" t="s">
        <v>3989</v>
      </c>
      <c r="F186" s="334">
        <v>1</v>
      </c>
      <c r="G186" s="334">
        <v>1</v>
      </c>
      <c r="H186" s="382" t="s">
        <v>2518</v>
      </c>
      <c r="I186" s="369" t="s">
        <v>2518</v>
      </c>
      <c r="J186" s="383" t="s">
        <v>2268</v>
      </c>
      <c r="K186" s="326" t="s">
        <v>623</v>
      </c>
      <c r="L186" s="205" t="s">
        <v>3989</v>
      </c>
      <c r="M186" s="202" t="s">
        <v>629</v>
      </c>
      <c r="N186" s="208" t="s">
        <v>630</v>
      </c>
      <c r="O186" s="231" t="s">
        <v>631</v>
      </c>
      <c r="T186" s="197"/>
      <c r="U186" s="197"/>
      <c r="V186" s="7"/>
    </row>
    <row r="187" spans="1:22" ht="39.75" customHeight="1">
      <c r="A187" s="181">
        <v>195</v>
      </c>
      <c r="B187" s="299" t="s">
        <v>3931</v>
      </c>
      <c r="C187" s="300" t="s">
        <v>3937</v>
      </c>
      <c r="D187" s="299" t="s">
        <v>949</v>
      </c>
      <c r="E187" s="312" t="s">
        <v>3989</v>
      </c>
      <c r="F187" s="386">
        <v>1</v>
      </c>
      <c r="G187" s="386">
        <v>1</v>
      </c>
      <c r="H187" s="382" t="s">
        <v>632</v>
      </c>
      <c r="I187" s="332" t="s">
        <v>633</v>
      </c>
      <c r="J187" s="383" t="s">
        <v>2106</v>
      </c>
      <c r="K187" s="326" t="s">
        <v>623</v>
      </c>
      <c r="L187" s="205" t="s">
        <v>3989</v>
      </c>
      <c r="M187" s="202">
        <v>987939974</v>
      </c>
      <c r="N187" s="208" t="s">
        <v>634</v>
      </c>
      <c r="O187" s="231" t="s">
        <v>635</v>
      </c>
      <c r="T187" s="197"/>
      <c r="U187" s="197"/>
      <c r="V187" s="7"/>
    </row>
    <row r="188" spans="1:22" ht="39.75" customHeight="1">
      <c r="A188" s="181">
        <v>196</v>
      </c>
      <c r="B188" s="299" t="s">
        <v>3931</v>
      </c>
      <c r="C188" s="300" t="s">
        <v>3937</v>
      </c>
      <c r="D188" s="299" t="s">
        <v>949</v>
      </c>
      <c r="E188" s="312" t="s">
        <v>3989</v>
      </c>
      <c r="F188" s="386">
        <v>7</v>
      </c>
      <c r="G188" s="386">
        <v>6</v>
      </c>
      <c r="H188" s="382" t="s">
        <v>636</v>
      </c>
      <c r="I188" s="332" t="s">
        <v>1938</v>
      </c>
      <c r="J188" s="383" t="s">
        <v>2774</v>
      </c>
      <c r="K188" s="326" t="s">
        <v>623</v>
      </c>
      <c r="L188" s="205" t="s">
        <v>3989</v>
      </c>
      <c r="M188" s="202" t="s">
        <v>2775</v>
      </c>
      <c r="N188" s="208" t="s">
        <v>830</v>
      </c>
      <c r="O188" s="231" t="s">
        <v>637</v>
      </c>
      <c r="T188" s="197"/>
      <c r="U188" s="197"/>
      <c r="V188" s="7"/>
    </row>
    <row r="189" spans="1:22" ht="39.75" customHeight="1">
      <c r="A189" s="181">
        <v>197</v>
      </c>
      <c r="B189" s="299" t="s">
        <v>3931</v>
      </c>
      <c r="C189" s="300" t="s">
        <v>3937</v>
      </c>
      <c r="D189" s="299" t="s">
        <v>949</v>
      </c>
      <c r="E189" s="312" t="s">
        <v>3989</v>
      </c>
      <c r="F189" s="334">
        <v>7</v>
      </c>
      <c r="G189" s="334">
        <v>6</v>
      </c>
      <c r="H189" s="382" t="s">
        <v>638</v>
      </c>
      <c r="I189" s="332" t="s">
        <v>1938</v>
      </c>
      <c r="J189" s="383" t="s">
        <v>2107</v>
      </c>
      <c r="K189" s="315" t="s">
        <v>639</v>
      </c>
      <c r="L189" s="205" t="s">
        <v>3989</v>
      </c>
      <c r="M189" s="208" t="s">
        <v>2269</v>
      </c>
      <c r="N189" s="221" t="s">
        <v>830</v>
      </c>
      <c r="O189" s="231" t="s">
        <v>637</v>
      </c>
      <c r="T189" s="197"/>
      <c r="U189" s="197"/>
      <c r="V189" s="7"/>
    </row>
    <row r="190" spans="1:22" ht="39.75" customHeight="1">
      <c r="A190" s="181">
        <v>198</v>
      </c>
      <c r="B190" s="299" t="s">
        <v>3931</v>
      </c>
      <c r="C190" s="300" t="s">
        <v>3937</v>
      </c>
      <c r="D190" s="299" t="s">
        <v>949</v>
      </c>
      <c r="E190" s="312" t="s">
        <v>3989</v>
      </c>
      <c r="F190" s="387">
        <v>4</v>
      </c>
      <c r="G190" s="387">
        <v>4</v>
      </c>
      <c r="H190" s="382" t="s">
        <v>2776</v>
      </c>
      <c r="I190" s="322" t="s">
        <v>2777</v>
      </c>
      <c r="J190" s="353" t="s">
        <v>2778</v>
      </c>
      <c r="K190" s="326" t="s">
        <v>623</v>
      </c>
      <c r="L190" s="205" t="s">
        <v>3989</v>
      </c>
      <c r="M190" s="227" t="s">
        <v>2779</v>
      </c>
      <c r="N190" s="221" t="s">
        <v>2780</v>
      </c>
      <c r="O190" s="207" t="s">
        <v>2781</v>
      </c>
      <c r="T190" s="197"/>
      <c r="U190" s="197"/>
      <c r="V190" s="7"/>
    </row>
    <row r="191" spans="1:22" ht="39.75" customHeight="1">
      <c r="A191" s="181">
        <v>199</v>
      </c>
      <c r="B191" s="299" t="s">
        <v>3931</v>
      </c>
      <c r="C191" s="300" t="s">
        <v>3937</v>
      </c>
      <c r="D191" s="299" t="s">
        <v>949</v>
      </c>
      <c r="E191" s="312" t="s">
        <v>3989</v>
      </c>
      <c r="F191" s="334">
        <v>2</v>
      </c>
      <c r="G191" s="334">
        <v>1</v>
      </c>
      <c r="H191" s="382" t="s">
        <v>647</v>
      </c>
      <c r="I191" s="303" t="s">
        <v>648</v>
      </c>
      <c r="J191" s="383" t="s">
        <v>2110</v>
      </c>
      <c r="K191" s="315" t="s">
        <v>1905</v>
      </c>
      <c r="L191" s="205" t="s">
        <v>3989</v>
      </c>
      <c r="M191" s="208" t="s">
        <v>649</v>
      </c>
      <c r="N191" s="208" t="s">
        <v>2581</v>
      </c>
      <c r="O191" s="231" t="s">
        <v>2122</v>
      </c>
      <c r="T191" s="197"/>
      <c r="U191" s="197"/>
      <c r="V191" s="7"/>
    </row>
    <row r="192" spans="1:22" ht="39.75" customHeight="1">
      <c r="A192" s="181">
        <v>200</v>
      </c>
      <c r="B192" s="299" t="s">
        <v>3931</v>
      </c>
      <c r="C192" s="300" t="s">
        <v>3937</v>
      </c>
      <c r="D192" s="299" t="s">
        <v>949</v>
      </c>
      <c r="E192" s="312" t="s">
        <v>3989</v>
      </c>
      <c r="F192" s="387">
        <v>2</v>
      </c>
      <c r="G192" s="387">
        <v>1</v>
      </c>
      <c r="H192" s="382" t="s">
        <v>3882</v>
      </c>
      <c r="I192" s="303" t="s">
        <v>648</v>
      </c>
      <c r="J192" s="383" t="s">
        <v>650</v>
      </c>
      <c r="K192" s="315" t="s">
        <v>1905</v>
      </c>
      <c r="L192" s="205" t="s">
        <v>3989</v>
      </c>
      <c r="M192" s="208" t="s">
        <v>651</v>
      </c>
      <c r="N192" s="208" t="s">
        <v>2581</v>
      </c>
      <c r="O192" s="231" t="s">
        <v>2122</v>
      </c>
      <c r="T192" s="197"/>
      <c r="U192" s="197"/>
      <c r="V192" s="7"/>
    </row>
    <row r="193" spans="1:22" ht="39.75" customHeight="1">
      <c r="A193" s="181">
        <v>201</v>
      </c>
      <c r="B193" s="299" t="s">
        <v>3931</v>
      </c>
      <c r="C193" s="300" t="s">
        <v>3937</v>
      </c>
      <c r="D193" s="299" t="s">
        <v>949</v>
      </c>
      <c r="E193" s="312" t="s">
        <v>3989</v>
      </c>
      <c r="F193" s="386">
        <v>3</v>
      </c>
      <c r="G193" s="386">
        <v>1</v>
      </c>
      <c r="H193" s="382" t="s">
        <v>652</v>
      </c>
      <c r="I193" s="303" t="s">
        <v>2782</v>
      </c>
      <c r="J193" s="383" t="s">
        <v>2783</v>
      </c>
      <c r="K193" s="312" t="s">
        <v>610</v>
      </c>
      <c r="L193" s="205" t="s">
        <v>3989</v>
      </c>
      <c r="M193" s="202" t="s">
        <v>2784</v>
      </c>
      <c r="N193" s="195" t="s">
        <v>2785</v>
      </c>
      <c r="O193" s="207" t="s">
        <v>2786</v>
      </c>
      <c r="T193" s="197"/>
      <c r="U193" s="197"/>
      <c r="V193" s="7"/>
    </row>
    <row r="194" spans="1:22" ht="39.75" customHeight="1">
      <c r="A194" s="181">
        <v>202</v>
      </c>
      <c r="B194" s="299" t="s">
        <v>3931</v>
      </c>
      <c r="C194" s="300" t="s">
        <v>3937</v>
      </c>
      <c r="D194" s="299" t="s">
        <v>949</v>
      </c>
      <c r="E194" s="312" t="s">
        <v>3989</v>
      </c>
      <c r="F194" s="386">
        <v>9</v>
      </c>
      <c r="G194" s="386">
        <v>6</v>
      </c>
      <c r="H194" s="382" t="s">
        <v>1832</v>
      </c>
      <c r="I194" s="308" t="s">
        <v>653</v>
      </c>
      <c r="J194" s="383" t="s">
        <v>2112</v>
      </c>
      <c r="K194" s="326" t="s">
        <v>623</v>
      </c>
      <c r="L194" s="205" t="s">
        <v>3989</v>
      </c>
      <c r="M194" s="202" t="s">
        <v>654</v>
      </c>
      <c r="N194" s="208" t="s">
        <v>655</v>
      </c>
      <c r="O194" s="231" t="s">
        <v>656</v>
      </c>
      <c r="T194" s="197"/>
      <c r="U194" s="197"/>
      <c r="V194" s="7"/>
    </row>
    <row r="195" spans="1:22" ht="39.75" customHeight="1">
      <c r="A195" s="181">
        <v>203</v>
      </c>
      <c r="B195" s="299" t="s">
        <v>3931</v>
      </c>
      <c r="C195" s="300" t="s">
        <v>3937</v>
      </c>
      <c r="D195" s="299" t="s">
        <v>949</v>
      </c>
      <c r="E195" s="312" t="s">
        <v>3989</v>
      </c>
      <c r="F195" s="386">
        <v>3</v>
      </c>
      <c r="G195" s="386">
        <v>1</v>
      </c>
      <c r="H195" s="382" t="s">
        <v>660</v>
      </c>
      <c r="I195" s="308" t="s">
        <v>2787</v>
      </c>
      <c r="J195" s="383" t="s">
        <v>2788</v>
      </c>
      <c r="K195" s="326" t="s">
        <v>623</v>
      </c>
      <c r="L195" s="205" t="s">
        <v>3989</v>
      </c>
      <c r="M195" s="202" t="s">
        <v>2789</v>
      </c>
      <c r="N195" s="208" t="s">
        <v>1996</v>
      </c>
      <c r="O195" s="231" t="s">
        <v>662</v>
      </c>
      <c r="T195" s="197"/>
      <c r="U195" s="197"/>
      <c r="V195" s="7"/>
    </row>
    <row r="196" spans="1:22" ht="39.75" customHeight="1">
      <c r="A196" s="181">
        <v>204</v>
      </c>
      <c r="B196" s="299" t="s">
        <v>3931</v>
      </c>
      <c r="C196" s="300" t="s">
        <v>3937</v>
      </c>
      <c r="D196" s="299" t="s">
        <v>949</v>
      </c>
      <c r="E196" s="312" t="s">
        <v>3989</v>
      </c>
      <c r="F196" s="386">
        <v>2</v>
      </c>
      <c r="G196" s="386">
        <v>2</v>
      </c>
      <c r="H196" s="382" t="s">
        <v>663</v>
      </c>
      <c r="I196" s="308" t="s">
        <v>661</v>
      </c>
      <c r="J196" s="383" t="s">
        <v>664</v>
      </c>
      <c r="K196" s="326" t="s">
        <v>623</v>
      </c>
      <c r="L196" s="205" t="s">
        <v>3989</v>
      </c>
      <c r="M196" s="202" t="s">
        <v>665</v>
      </c>
      <c r="N196" s="208" t="s">
        <v>1996</v>
      </c>
      <c r="O196" s="231" t="s">
        <v>662</v>
      </c>
      <c r="T196" s="197"/>
      <c r="U196" s="197"/>
      <c r="V196" s="7"/>
    </row>
    <row r="197" spans="1:22" ht="39.75" customHeight="1">
      <c r="A197" s="181">
        <v>205</v>
      </c>
      <c r="B197" s="299" t="s">
        <v>3931</v>
      </c>
      <c r="C197" s="300" t="s">
        <v>3937</v>
      </c>
      <c r="D197" s="299" t="s">
        <v>949</v>
      </c>
      <c r="E197" s="312" t="s">
        <v>3989</v>
      </c>
      <c r="F197" s="386">
        <v>1</v>
      </c>
      <c r="G197" s="386">
        <v>1</v>
      </c>
      <c r="H197" s="382" t="s">
        <v>3884</v>
      </c>
      <c r="I197" s="332" t="s">
        <v>666</v>
      </c>
      <c r="J197" s="383" t="s">
        <v>2124</v>
      </c>
      <c r="K197" s="326" t="s">
        <v>623</v>
      </c>
      <c r="L197" s="205" t="s">
        <v>3989</v>
      </c>
      <c r="M197" s="202" t="s">
        <v>667</v>
      </c>
      <c r="N197" s="208" t="s">
        <v>1838</v>
      </c>
      <c r="O197" s="231" t="s">
        <v>1839</v>
      </c>
      <c r="T197" s="197"/>
      <c r="U197" s="197"/>
      <c r="V197" s="7"/>
    </row>
    <row r="198" spans="1:22" ht="39.75" customHeight="1">
      <c r="A198" s="181">
        <v>206</v>
      </c>
      <c r="B198" s="299" t="s">
        <v>3931</v>
      </c>
      <c r="C198" s="300" t="s">
        <v>3937</v>
      </c>
      <c r="D198" s="299" t="s">
        <v>949</v>
      </c>
      <c r="E198" s="312" t="s">
        <v>3989</v>
      </c>
      <c r="F198" s="386">
        <v>16</v>
      </c>
      <c r="G198" s="386">
        <v>11</v>
      </c>
      <c r="H198" s="382" t="s">
        <v>668</v>
      </c>
      <c r="I198" s="332" t="s">
        <v>669</v>
      </c>
      <c r="J198" s="383" t="s">
        <v>2114</v>
      </c>
      <c r="K198" s="326" t="s">
        <v>623</v>
      </c>
      <c r="L198" s="205" t="s">
        <v>3989</v>
      </c>
      <c r="M198" s="202" t="s">
        <v>670</v>
      </c>
      <c r="N198" s="208" t="s">
        <v>1840</v>
      </c>
      <c r="O198" s="231" t="s">
        <v>2121</v>
      </c>
      <c r="T198" s="197"/>
      <c r="U198" s="197"/>
      <c r="V198" s="7"/>
    </row>
    <row r="199" spans="1:22" ht="39.75" customHeight="1">
      <c r="A199" s="181">
        <v>207</v>
      </c>
      <c r="B199" s="299" t="s">
        <v>3931</v>
      </c>
      <c r="C199" s="300" t="s">
        <v>3937</v>
      </c>
      <c r="D199" s="299" t="s">
        <v>949</v>
      </c>
      <c r="E199" s="312" t="s">
        <v>3989</v>
      </c>
      <c r="F199" s="386">
        <v>2</v>
      </c>
      <c r="G199" s="386">
        <v>1</v>
      </c>
      <c r="H199" s="382" t="s">
        <v>671</v>
      </c>
      <c r="I199" s="332" t="s">
        <v>1162</v>
      </c>
      <c r="J199" s="383" t="s">
        <v>2115</v>
      </c>
      <c r="K199" s="326" t="s">
        <v>623</v>
      </c>
      <c r="L199" s="205" t="s">
        <v>3989</v>
      </c>
      <c r="M199" s="202" t="s">
        <v>672</v>
      </c>
      <c r="N199" s="208" t="s">
        <v>1841</v>
      </c>
      <c r="O199" s="231" t="s">
        <v>2120</v>
      </c>
      <c r="T199" s="197"/>
      <c r="U199" s="197"/>
      <c r="V199" s="7"/>
    </row>
    <row r="200" spans="1:22" ht="39.75" customHeight="1">
      <c r="A200" s="181">
        <v>208</v>
      </c>
      <c r="B200" s="299" t="s">
        <v>3931</v>
      </c>
      <c r="C200" s="300" t="s">
        <v>3937</v>
      </c>
      <c r="D200" s="299" t="s">
        <v>949</v>
      </c>
      <c r="E200" s="312" t="s">
        <v>3989</v>
      </c>
      <c r="F200" s="386">
        <v>5</v>
      </c>
      <c r="G200" s="386">
        <v>3</v>
      </c>
      <c r="H200" s="382" t="s">
        <v>674</v>
      </c>
      <c r="I200" s="317" t="s">
        <v>675</v>
      </c>
      <c r="J200" s="383" t="s">
        <v>676</v>
      </c>
      <c r="K200" s="326" t="s">
        <v>623</v>
      </c>
      <c r="L200" s="205" t="s">
        <v>3989</v>
      </c>
      <c r="M200" s="202" t="s">
        <v>1843</v>
      </c>
      <c r="N200" s="199" t="s">
        <v>1844</v>
      </c>
      <c r="O200" s="231" t="s">
        <v>1845</v>
      </c>
      <c r="T200" s="197"/>
      <c r="U200" s="197"/>
      <c r="V200" s="7"/>
    </row>
    <row r="201" spans="1:22" ht="39.75" customHeight="1">
      <c r="A201" s="181">
        <v>209</v>
      </c>
      <c r="B201" s="299" t="s">
        <v>3931</v>
      </c>
      <c r="C201" s="300" t="s">
        <v>3937</v>
      </c>
      <c r="D201" s="299" t="s">
        <v>949</v>
      </c>
      <c r="E201" s="312" t="s">
        <v>3989</v>
      </c>
      <c r="F201" s="334">
        <v>3</v>
      </c>
      <c r="G201" s="334">
        <v>3</v>
      </c>
      <c r="H201" s="382" t="s">
        <v>677</v>
      </c>
      <c r="I201" s="323" t="s">
        <v>678</v>
      </c>
      <c r="J201" s="383" t="s">
        <v>2116</v>
      </c>
      <c r="K201" s="326" t="s">
        <v>623</v>
      </c>
      <c r="L201" s="205" t="s">
        <v>3989</v>
      </c>
      <c r="M201" s="221" t="s">
        <v>679</v>
      </c>
      <c r="N201" s="232" t="s">
        <v>828</v>
      </c>
      <c r="O201" s="231" t="s">
        <v>680</v>
      </c>
      <c r="T201" s="197"/>
      <c r="U201" s="197"/>
      <c r="V201" s="7"/>
    </row>
    <row r="202" spans="1:22" ht="39.75" customHeight="1">
      <c r="A202" s="181">
        <v>210</v>
      </c>
      <c r="B202" s="299" t="s">
        <v>3931</v>
      </c>
      <c r="C202" s="300" t="s">
        <v>3937</v>
      </c>
      <c r="D202" s="299" t="s">
        <v>949</v>
      </c>
      <c r="E202" s="312" t="s">
        <v>3989</v>
      </c>
      <c r="F202" s="386">
        <v>0</v>
      </c>
      <c r="G202" s="386">
        <v>3</v>
      </c>
      <c r="H202" s="382" t="s">
        <v>3885</v>
      </c>
      <c r="I202" s="332" t="s">
        <v>2111</v>
      </c>
      <c r="J202" s="383" t="s">
        <v>2125</v>
      </c>
      <c r="K202" s="326" t="s">
        <v>623</v>
      </c>
      <c r="L202" s="205" t="s">
        <v>3989</v>
      </c>
      <c r="M202" s="202">
        <v>989165515</v>
      </c>
      <c r="N202" s="208" t="s">
        <v>1997</v>
      </c>
      <c r="O202" s="231" t="s">
        <v>1846</v>
      </c>
      <c r="T202" s="197"/>
      <c r="U202" s="197"/>
      <c r="V202" s="7"/>
    </row>
    <row r="203" spans="1:22" ht="39.75" customHeight="1">
      <c r="A203" s="181">
        <v>211</v>
      </c>
      <c r="B203" s="299" t="s">
        <v>3931</v>
      </c>
      <c r="C203" s="300" t="s">
        <v>3937</v>
      </c>
      <c r="D203" s="299" t="s">
        <v>949</v>
      </c>
      <c r="E203" s="312" t="s">
        <v>3989</v>
      </c>
      <c r="F203" s="334">
        <v>1</v>
      </c>
      <c r="G203" s="334">
        <v>1</v>
      </c>
      <c r="H203" s="382" t="s">
        <v>681</v>
      </c>
      <c r="I203" s="323" t="s">
        <v>681</v>
      </c>
      <c r="J203" s="309" t="s">
        <v>2117</v>
      </c>
      <c r="K203" s="315" t="s">
        <v>639</v>
      </c>
      <c r="L203" s="205" t="s">
        <v>3989</v>
      </c>
      <c r="M203" s="208" t="s">
        <v>682</v>
      </c>
      <c r="N203" s="221" t="s">
        <v>2119</v>
      </c>
      <c r="O203" s="231" t="s">
        <v>683</v>
      </c>
      <c r="T203" s="197"/>
      <c r="U203" s="197"/>
      <c r="V203" s="7"/>
    </row>
    <row r="204" spans="1:22" ht="39.75" customHeight="1">
      <c r="A204" s="181">
        <v>212</v>
      </c>
      <c r="B204" s="299" t="s">
        <v>3931</v>
      </c>
      <c r="C204" s="300" t="s">
        <v>3937</v>
      </c>
      <c r="D204" s="299" t="s">
        <v>949</v>
      </c>
      <c r="E204" s="312" t="s">
        <v>3989</v>
      </c>
      <c r="F204" s="386">
        <v>2</v>
      </c>
      <c r="G204" s="386">
        <v>1</v>
      </c>
      <c r="H204" s="382" t="s">
        <v>604</v>
      </c>
      <c r="I204" s="332" t="s">
        <v>605</v>
      </c>
      <c r="J204" s="383" t="s">
        <v>606</v>
      </c>
      <c r="K204" s="326" t="s">
        <v>623</v>
      </c>
      <c r="L204" s="205" t="s">
        <v>3989</v>
      </c>
      <c r="M204" s="202" t="s">
        <v>2790</v>
      </c>
      <c r="N204" s="208" t="s">
        <v>607</v>
      </c>
      <c r="O204" s="231" t="s">
        <v>608</v>
      </c>
      <c r="T204" s="197"/>
      <c r="U204" s="197"/>
      <c r="V204" s="7"/>
    </row>
    <row r="205" spans="1:22" s="282" customFormat="1" ht="39.75" customHeight="1">
      <c r="A205" s="181">
        <v>213</v>
      </c>
      <c r="B205" s="299" t="s">
        <v>3932</v>
      </c>
      <c r="C205" s="300" t="s">
        <v>3937</v>
      </c>
      <c r="D205" s="299" t="s">
        <v>1751</v>
      </c>
      <c r="E205" s="301" t="s">
        <v>4020</v>
      </c>
      <c r="F205" s="306">
        <v>6</v>
      </c>
      <c r="G205" s="306">
        <v>8</v>
      </c>
      <c r="H205" s="322" t="s">
        <v>2187</v>
      </c>
      <c r="I205" s="322" t="s">
        <v>2353</v>
      </c>
      <c r="J205" s="314" t="s">
        <v>2188</v>
      </c>
      <c r="K205" s="331" t="s">
        <v>11</v>
      </c>
      <c r="L205" s="195" t="s">
        <v>4020</v>
      </c>
      <c r="M205" s="212" t="s">
        <v>2189</v>
      </c>
      <c r="N205" s="212" t="s">
        <v>2190</v>
      </c>
      <c r="O205" s="207" t="s">
        <v>826</v>
      </c>
      <c r="V205" s="288"/>
    </row>
    <row r="206" spans="1:22" s="282" customFormat="1" ht="39.75" customHeight="1">
      <c r="A206" s="181">
        <v>214</v>
      </c>
      <c r="B206" s="299" t="s">
        <v>3932</v>
      </c>
      <c r="C206" s="300" t="s">
        <v>3937</v>
      </c>
      <c r="D206" s="299" t="s">
        <v>1751</v>
      </c>
      <c r="E206" s="301" t="s">
        <v>4020</v>
      </c>
      <c r="F206" s="299">
        <v>1</v>
      </c>
      <c r="G206" s="299">
        <v>1</v>
      </c>
      <c r="H206" s="313" t="s">
        <v>1847</v>
      </c>
      <c r="I206" s="323" t="s">
        <v>827</v>
      </c>
      <c r="J206" s="321" t="s">
        <v>1861</v>
      </c>
      <c r="K206" s="306" t="s">
        <v>11</v>
      </c>
      <c r="L206" s="195" t="s">
        <v>4020</v>
      </c>
      <c r="M206" s="208" t="s">
        <v>1862</v>
      </c>
      <c r="N206" s="208" t="s">
        <v>1863</v>
      </c>
      <c r="O206" s="235" t="s">
        <v>1864</v>
      </c>
      <c r="V206" s="288"/>
    </row>
    <row r="207" spans="1:22" ht="39.75" customHeight="1">
      <c r="A207" s="181">
        <v>314</v>
      </c>
      <c r="B207" s="356" t="s">
        <v>1464</v>
      </c>
      <c r="C207" s="325" t="s">
        <v>3938</v>
      </c>
      <c r="D207" s="351" t="s">
        <v>3048</v>
      </c>
      <c r="E207" s="351" t="s">
        <v>4024</v>
      </c>
      <c r="F207" s="306">
        <v>8</v>
      </c>
      <c r="G207" s="306">
        <v>7</v>
      </c>
      <c r="H207" s="353" t="s">
        <v>2152</v>
      </c>
      <c r="I207" s="328" t="s">
        <v>2740</v>
      </c>
      <c r="J207" s="314" t="s">
        <v>2154</v>
      </c>
      <c r="K207" s="355" t="s">
        <v>55</v>
      </c>
      <c r="L207" s="199" t="s">
        <v>4024</v>
      </c>
      <c r="M207" s="212" t="s">
        <v>2153</v>
      </c>
      <c r="N207" s="212" t="s">
        <v>2741</v>
      </c>
      <c r="O207" s="207" t="s">
        <v>2585</v>
      </c>
      <c r="T207" s="197"/>
      <c r="U207" s="197"/>
      <c r="V207" s="7"/>
    </row>
    <row r="208" spans="1:22" s="282" customFormat="1" ht="39.75" customHeight="1">
      <c r="A208" s="181">
        <v>216</v>
      </c>
      <c r="B208" s="299" t="s">
        <v>3932</v>
      </c>
      <c r="C208" s="300" t="s">
        <v>3937</v>
      </c>
      <c r="D208" s="299" t="s">
        <v>1751</v>
      </c>
      <c r="E208" s="301" t="s">
        <v>4020</v>
      </c>
      <c r="F208" s="299">
        <v>8</v>
      </c>
      <c r="G208" s="299">
        <v>3</v>
      </c>
      <c r="H208" s="313" t="s">
        <v>1848</v>
      </c>
      <c r="I208" s="323" t="s">
        <v>856</v>
      </c>
      <c r="J208" s="321" t="s">
        <v>1906</v>
      </c>
      <c r="K208" s="315" t="s">
        <v>11</v>
      </c>
      <c r="L208" s="195" t="s">
        <v>4020</v>
      </c>
      <c r="M208" s="199" t="s">
        <v>1865</v>
      </c>
      <c r="N208" s="199" t="s">
        <v>1866</v>
      </c>
      <c r="O208" s="235" t="s">
        <v>1867</v>
      </c>
      <c r="V208" s="288"/>
    </row>
    <row r="209" spans="1:22" s="282" customFormat="1" ht="39.75" customHeight="1">
      <c r="A209" s="181">
        <v>217</v>
      </c>
      <c r="B209" s="299" t="s">
        <v>3932</v>
      </c>
      <c r="C209" s="300" t="s">
        <v>3937</v>
      </c>
      <c r="D209" s="299" t="s">
        <v>1751</v>
      </c>
      <c r="E209" s="301" t="s">
        <v>4020</v>
      </c>
      <c r="F209" s="299">
        <v>5</v>
      </c>
      <c r="G209" s="299">
        <v>2</v>
      </c>
      <c r="H209" s="313" t="s">
        <v>1849</v>
      </c>
      <c r="I209" s="323" t="s">
        <v>856</v>
      </c>
      <c r="J209" s="321" t="s">
        <v>1907</v>
      </c>
      <c r="K209" s="315" t="s">
        <v>11</v>
      </c>
      <c r="L209" s="195" t="s">
        <v>4020</v>
      </c>
      <c r="M209" s="199" t="s">
        <v>1865</v>
      </c>
      <c r="N209" s="199" t="s">
        <v>1866</v>
      </c>
      <c r="O209" s="235" t="s">
        <v>1867</v>
      </c>
      <c r="V209" s="288"/>
    </row>
    <row r="210" spans="1:22" s="282" customFormat="1" ht="39.75" customHeight="1">
      <c r="A210" s="181">
        <v>218</v>
      </c>
      <c r="B210" s="299" t="s">
        <v>3932</v>
      </c>
      <c r="C210" s="300" t="s">
        <v>3937</v>
      </c>
      <c r="D210" s="299" t="s">
        <v>1751</v>
      </c>
      <c r="E210" s="301" t="s">
        <v>4020</v>
      </c>
      <c r="F210" s="299">
        <v>14</v>
      </c>
      <c r="G210" s="299">
        <v>6</v>
      </c>
      <c r="H210" s="313" t="s">
        <v>1901</v>
      </c>
      <c r="I210" s="323" t="s">
        <v>270</v>
      </c>
      <c r="J210" s="321" t="s">
        <v>1868</v>
      </c>
      <c r="K210" s="315" t="s">
        <v>11</v>
      </c>
      <c r="L210" s="195" t="s">
        <v>4020</v>
      </c>
      <c r="M210" s="199" t="s">
        <v>1869</v>
      </c>
      <c r="N210" s="203" t="s">
        <v>2555</v>
      </c>
      <c r="O210" s="196" t="s">
        <v>2583</v>
      </c>
      <c r="V210" s="288"/>
    </row>
    <row r="211" spans="1:22" s="282" customFormat="1" ht="39.75" customHeight="1">
      <c r="A211" s="181">
        <v>219</v>
      </c>
      <c r="B211" s="299" t="s">
        <v>3932</v>
      </c>
      <c r="C211" s="300" t="s">
        <v>3937</v>
      </c>
      <c r="D211" s="299" t="s">
        <v>1751</v>
      </c>
      <c r="E211" s="301" t="s">
        <v>4020</v>
      </c>
      <c r="F211" s="299">
        <v>4</v>
      </c>
      <c r="G211" s="299">
        <v>2</v>
      </c>
      <c r="H211" s="313" t="s">
        <v>1850</v>
      </c>
      <c r="I211" s="323" t="s">
        <v>678</v>
      </c>
      <c r="J211" s="314" t="s">
        <v>1872</v>
      </c>
      <c r="K211" s="315" t="s">
        <v>11</v>
      </c>
      <c r="L211" s="195" t="s">
        <v>4020</v>
      </c>
      <c r="M211" s="208" t="s">
        <v>1873</v>
      </c>
      <c r="N211" s="208" t="s">
        <v>135</v>
      </c>
      <c r="O211" s="235" t="s">
        <v>31</v>
      </c>
      <c r="V211" s="288"/>
    </row>
    <row r="212" spans="1:22" s="282" customFormat="1" ht="39.75" customHeight="1">
      <c r="A212" s="181">
        <v>220</v>
      </c>
      <c r="B212" s="299" t="s">
        <v>3932</v>
      </c>
      <c r="C212" s="300" t="s">
        <v>3937</v>
      </c>
      <c r="D212" s="299" t="s">
        <v>1751</v>
      </c>
      <c r="E212" s="301" t="s">
        <v>4020</v>
      </c>
      <c r="F212" s="299">
        <v>3</v>
      </c>
      <c r="G212" s="299">
        <v>1</v>
      </c>
      <c r="H212" s="313" t="s">
        <v>1851</v>
      </c>
      <c r="I212" s="332" t="s">
        <v>1938</v>
      </c>
      <c r="J212" s="343" t="s">
        <v>1908</v>
      </c>
      <c r="K212" s="306" t="s">
        <v>11</v>
      </c>
      <c r="L212" s="195" t="s">
        <v>4020</v>
      </c>
      <c r="M212" s="199" t="s">
        <v>1909</v>
      </c>
      <c r="N212" s="199" t="s">
        <v>2554</v>
      </c>
      <c r="O212" s="196" t="s">
        <v>2354</v>
      </c>
      <c r="V212" s="288"/>
    </row>
    <row r="213" spans="1:22" s="282" customFormat="1" ht="39.75" customHeight="1">
      <c r="A213" s="181">
        <v>221</v>
      </c>
      <c r="B213" s="299" t="s">
        <v>3932</v>
      </c>
      <c r="C213" s="300" t="s">
        <v>3937</v>
      </c>
      <c r="D213" s="299" t="s">
        <v>1751</v>
      </c>
      <c r="E213" s="301" t="s">
        <v>4020</v>
      </c>
      <c r="F213" s="299">
        <v>1</v>
      </c>
      <c r="G213" s="299">
        <v>1</v>
      </c>
      <c r="H213" s="313" t="s">
        <v>1852</v>
      </c>
      <c r="I213" s="322" t="s">
        <v>51</v>
      </c>
      <c r="J213" s="321" t="s">
        <v>1874</v>
      </c>
      <c r="K213" s="315" t="s">
        <v>11</v>
      </c>
      <c r="L213" s="195" t="s">
        <v>4020</v>
      </c>
      <c r="M213" s="205" t="s">
        <v>1910</v>
      </c>
      <c r="N213" s="241" t="s">
        <v>592</v>
      </c>
      <c r="O213" s="235" t="s">
        <v>63</v>
      </c>
      <c r="V213" s="288"/>
    </row>
    <row r="214" spans="1:22" s="282" customFormat="1" ht="39.75" customHeight="1">
      <c r="A214" s="181">
        <v>222</v>
      </c>
      <c r="B214" s="299" t="s">
        <v>3932</v>
      </c>
      <c r="C214" s="300" t="s">
        <v>3937</v>
      </c>
      <c r="D214" s="299" t="s">
        <v>1751</v>
      </c>
      <c r="E214" s="301" t="s">
        <v>4020</v>
      </c>
      <c r="F214" s="299">
        <v>0</v>
      </c>
      <c r="G214" s="299">
        <v>1</v>
      </c>
      <c r="H214" s="313" t="s">
        <v>1853</v>
      </c>
      <c r="I214" s="323" t="s">
        <v>1036</v>
      </c>
      <c r="J214" s="321" t="s">
        <v>1911</v>
      </c>
      <c r="K214" s="315" t="s">
        <v>11</v>
      </c>
      <c r="L214" s="195" t="s">
        <v>4020</v>
      </c>
      <c r="M214" s="205" t="s">
        <v>1912</v>
      </c>
      <c r="N214" s="205" t="s">
        <v>2553</v>
      </c>
      <c r="O214" s="235" t="s">
        <v>1875</v>
      </c>
      <c r="V214" s="288"/>
    </row>
    <row r="215" spans="1:22" s="282" customFormat="1" ht="39.75" customHeight="1">
      <c r="A215" s="181">
        <v>224</v>
      </c>
      <c r="B215" s="299" t="s">
        <v>3932</v>
      </c>
      <c r="C215" s="300" t="s">
        <v>3937</v>
      </c>
      <c r="D215" s="299" t="s">
        <v>1751</v>
      </c>
      <c r="E215" s="301" t="s">
        <v>4020</v>
      </c>
      <c r="F215" s="299">
        <v>13</v>
      </c>
      <c r="G215" s="299">
        <v>12</v>
      </c>
      <c r="H215" s="313" t="s">
        <v>3886</v>
      </c>
      <c r="I215" s="323" t="s">
        <v>736</v>
      </c>
      <c r="J215" s="321" t="s">
        <v>1913</v>
      </c>
      <c r="K215" s="315" t="s">
        <v>11</v>
      </c>
      <c r="L215" s="195" t="s">
        <v>4020</v>
      </c>
      <c r="M215" s="208" t="s">
        <v>1914</v>
      </c>
      <c r="N215" s="208" t="s">
        <v>1876</v>
      </c>
      <c r="O215" s="235" t="s">
        <v>1877</v>
      </c>
      <c r="V215" s="288"/>
    </row>
    <row r="216" spans="1:22" s="282" customFormat="1" ht="39.75" customHeight="1">
      <c r="A216" s="181">
        <v>225</v>
      </c>
      <c r="B216" s="299" t="s">
        <v>3932</v>
      </c>
      <c r="C216" s="300" t="s">
        <v>3937</v>
      </c>
      <c r="D216" s="299" t="s">
        <v>1751</v>
      </c>
      <c r="E216" s="301" t="s">
        <v>4020</v>
      </c>
      <c r="F216" s="299">
        <v>2</v>
      </c>
      <c r="G216" s="299">
        <v>1</v>
      </c>
      <c r="H216" s="313" t="s">
        <v>1854</v>
      </c>
      <c r="I216" s="323" t="s">
        <v>1915</v>
      </c>
      <c r="J216" s="321" t="s">
        <v>1916</v>
      </c>
      <c r="K216" s="306" t="s">
        <v>11</v>
      </c>
      <c r="L216" s="195" t="s">
        <v>4020</v>
      </c>
      <c r="M216" s="199" t="s">
        <v>1917</v>
      </c>
      <c r="N216" s="208" t="s">
        <v>1918</v>
      </c>
      <c r="O216" s="235" t="s">
        <v>1878</v>
      </c>
      <c r="V216" s="288"/>
    </row>
    <row r="217" spans="1:22" s="282" customFormat="1" ht="39.75" customHeight="1">
      <c r="A217" s="181">
        <v>226</v>
      </c>
      <c r="B217" s="299" t="s">
        <v>3932</v>
      </c>
      <c r="C217" s="300" t="s">
        <v>3937</v>
      </c>
      <c r="D217" s="299" t="s">
        <v>1751</v>
      </c>
      <c r="E217" s="301" t="s">
        <v>4020</v>
      </c>
      <c r="F217" s="299">
        <v>1</v>
      </c>
      <c r="G217" s="299">
        <v>1</v>
      </c>
      <c r="H217" s="313" t="s">
        <v>1856</v>
      </c>
      <c r="I217" s="342" t="s">
        <v>2404</v>
      </c>
      <c r="J217" s="321" t="s">
        <v>1921</v>
      </c>
      <c r="K217" s="315" t="s">
        <v>11</v>
      </c>
      <c r="L217" s="195" t="s">
        <v>4020</v>
      </c>
      <c r="M217" s="199">
        <v>997506594</v>
      </c>
      <c r="N217" s="208" t="s">
        <v>1880</v>
      </c>
      <c r="O217" s="235" t="s">
        <v>1881</v>
      </c>
      <c r="V217" s="288"/>
    </row>
    <row r="218" spans="1:22" s="282" customFormat="1" ht="39.75" customHeight="1">
      <c r="A218" s="181">
        <v>227</v>
      </c>
      <c r="B218" s="299" t="s">
        <v>3932</v>
      </c>
      <c r="C218" s="300" t="s">
        <v>3937</v>
      </c>
      <c r="D218" s="299" t="s">
        <v>1751</v>
      </c>
      <c r="E218" s="301" t="s">
        <v>4020</v>
      </c>
      <c r="F218" s="299">
        <v>2</v>
      </c>
      <c r="G218" s="299">
        <v>1</v>
      </c>
      <c r="H218" s="313" t="s">
        <v>2228</v>
      </c>
      <c r="I218" s="323" t="s">
        <v>1882</v>
      </c>
      <c r="J218" s="321" t="s">
        <v>1883</v>
      </c>
      <c r="K218" s="315" t="s">
        <v>11</v>
      </c>
      <c r="L218" s="195" t="s">
        <v>4020</v>
      </c>
      <c r="M218" s="194" t="s">
        <v>1884</v>
      </c>
      <c r="N218" s="208" t="s">
        <v>1885</v>
      </c>
      <c r="O218" s="196" t="s">
        <v>2357</v>
      </c>
      <c r="V218" s="288"/>
    </row>
    <row r="219" spans="1:22" ht="39.75" customHeight="1">
      <c r="A219" s="181">
        <v>285</v>
      </c>
      <c r="B219" s="356" t="s">
        <v>1464</v>
      </c>
      <c r="C219" s="325" t="s">
        <v>3938</v>
      </c>
      <c r="D219" s="356" t="s">
        <v>3048</v>
      </c>
      <c r="E219" s="351" t="s">
        <v>4024</v>
      </c>
      <c r="F219" s="327">
        <v>5</v>
      </c>
      <c r="G219" s="327">
        <v>3</v>
      </c>
      <c r="H219" s="309" t="s">
        <v>3053</v>
      </c>
      <c r="I219" s="345" t="s">
        <v>3054</v>
      </c>
      <c r="J219" s="330" t="s">
        <v>3055</v>
      </c>
      <c r="K219" s="326" t="s">
        <v>623</v>
      </c>
      <c r="L219" s="199" t="s">
        <v>4024</v>
      </c>
      <c r="M219" s="218" t="s">
        <v>3056</v>
      </c>
      <c r="N219" s="218" t="s">
        <v>3057</v>
      </c>
      <c r="O219" s="207" t="s">
        <v>3058</v>
      </c>
      <c r="T219" s="197"/>
      <c r="U219" s="197"/>
      <c r="V219" s="7"/>
    </row>
    <row r="220" spans="1:22" s="282" customFormat="1" ht="39.75" customHeight="1">
      <c r="A220" s="181">
        <v>229</v>
      </c>
      <c r="B220" s="299" t="s">
        <v>3932</v>
      </c>
      <c r="C220" s="300" t="s">
        <v>3937</v>
      </c>
      <c r="D220" s="299" t="s">
        <v>1751</v>
      </c>
      <c r="E220" s="301" t="s">
        <v>4020</v>
      </c>
      <c r="F220" s="299">
        <v>2</v>
      </c>
      <c r="G220" s="299">
        <v>1</v>
      </c>
      <c r="H220" s="313" t="s">
        <v>1903</v>
      </c>
      <c r="I220" s="323" t="s">
        <v>810</v>
      </c>
      <c r="J220" s="383" t="s">
        <v>1923</v>
      </c>
      <c r="K220" s="315" t="s">
        <v>11</v>
      </c>
      <c r="L220" s="195" t="s">
        <v>4020</v>
      </c>
      <c r="M220" s="208" t="s">
        <v>1924</v>
      </c>
      <c r="N220" s="232" t="s">
        <v>1889</v>
      </c>
      <c r="O220" s="235" t="s">
        <v>1890</v>
      </c>
      <c r="V220" s="288"/>
    </row>
    <row r="221" spans="1:22" ht="39.75" customHeight="1">
      <c r="A221" s="181">
        <v>286</v>
      </c>
      <c r="B221" s="356" t="s">
        <v>1464</v>
      </c>
      <c r="C221" s="325" t="s">
        <v>3938</v>
      </c>
      <c r="D221" s="356" t="s">
        <v>3048</v>
      </c>
      <c r="E221" s="351" t="s">
        <v>4024</v>
      </c>
      <c r="F221" s="327">
        <v>2</v>
      </c>
      <c r="G221" s="327">
        <v>2</v>
      </c>
      <c r="H221" s="309" t="s">
        <v>3059</v>
      </c>
      <c r="I221" s="345" t="s">
        <v>3060</v>
      </c>
      <c r="J221" s="330" t="s">
        <v>3061</v>
      </c>
      <c r="K221" s="326" t="s">
        <v>623</v>
      </c>
      <c r="L221" s="199" t="s">
        <v>4024</v>
      </c>
      <c r="M221" s="218" t="s">
        <v>3062</v>
      </c>
      <c r="N221" s="218" t="s">
        <v>3063</v>
      </c>
      <c r="O221" s="207" t="s">
        <v>3064</v>
      </c>
      <c r="T221" s="197"/>
      <c r="U221" s="197"/>
      <c r="V221" s="7"/>
    </row>
    <row r="222" spans="1:22" s="282" customFormat="1" ht="39.75" customHeight="1">
      <c r="A222" s="181">
        <v>231</v>
      </c>
      <c r="B222" s="299" t="s">
        <v>3932</v>
      </c>
      <c r="C222" s="300" t="s">
        <v>3937</v>
      </c>
      <c r="D222" s="299" t="s">
        <v>1751</v>
      </c>
      <c r="E222" s="301" t="s">
        <v>4020</v>
      </c>
      <c r="F222" s="299">
        <v>2</v>
      </c>
      <c r="G222" s="299">
        <v>2</v>
      </c>
      <c r="H222" s="313" t="s">
        <v>3887</v>
      </c>
      <c r="I222" s="323" t="s">
        <v>1896</v>
      </c>
      <c r="J222" s="343" t="s">
        <v>3888</v>
      </c>
      <c r="K222" s="312" t="s">
        <v>11</v>
      </c>
      <c r="L222" s="195" t="s">
        <v>4020</v>
      </c>
      <c r="M222" s="208" t="s">
        <v>1869</v>
      </c>
      <c r="N222" s="208" t="s">
        <v>1895</v>
      </c>
      <c r="O222" s="235" t="s">
        <v>860</v>
      </c>
      <c r="V222" s="288"/>
    </row>
    <row r="223" spans="1:22" ht="39.75" customHeight="1">
      <c r="A223" s="181">
        <v>287</v>
      </c>
      <c r="B223" s="356" t="s">
        <v>1464</v>
      </c>
      <c r="C223" s="325" t="s">
        <v>3938</v>
      </c>
      <c r="D223" s="356" t="s">
        <v>3048</v>
      </c>
      <c r="E223" s="351" t="s">
        <v>4024</v>
      </c>
      <c r="F223" s="327">
        <v>3</v>
      </c>
      <c r="G223" s="327">
        <v>2</v>
      </c>
      <c r="H223" s="309" t="s">
        <v>3065</v>
      </c>
      <c r="I223" s="345" t="s">
        <v>281</v>
      </c>
      <c r="J223" s="330" t="s">
        <v>3066</v>
      </c>
      <c r="K223" s="326" t="s">
        <v>623</v>
      </c>
      <c r="L223" s="199" t="s">
        <v>4024</v>
      </c>
      <c r="M223" s="218" t="s">
        <v>3067</v>
      </c>
      <c r="N223" s="218" t="s">
        <v>3068</v>
      </c>
      <c r="O223" s="207" t="s">
        <v>3069</v>
      </c>
      <c r="T223" s="197"/>
      <c r="U223" s="197"/>
      <c r="V223" s="7"/>
    </row>
    <row r="224" spans="1:22" s="282" customFormat="1" ht="39.75" customHeight="1">
      <c r="A224" s="181">
        <v>233</v>
      </c>
      <c r="B224" s="299" t="s">
        <v>3932</v>
      </c>
      <c r="C224" s="300" t="s">
        <v>3937</v>
      </c>
      <c r="D224" s="299" t="s">
        <v>1751</v>
      </c>
      <c r="E224" s="301" t="s">
        <v>4020</v>
      </c>
      <c r="F224" s="299">
        <v>16</v>
      </c>
      <c r="G224" s="299">
        <v>8</v>
      </c>
      <c r="H224" s="313" t="s">
        <v>1904</v>
      </c>
      <c r="I224" s="323" t="s">
        <v>270</v>
      </c>
      <c r="J224" s="321" t="s">
        <v>2358</v>
      </c>
      <c r="K224" s="315" t="s">
        <v>11</v>
      </c>
      <c r="L224" s="195" t="s">
        <v>4020</v>
      </c>
      <c r="M224" s="199" t="s">
        <v>1869</v>
      </c>
      <c r="N224" s="203" t="s">
        <v>1870</v>
      </c>
      <c r="O224" s="235" t="s">
        <v>1871</v>
      </c>
      <c r="V224" s="288"/>
    </row>
    <row r="225" spans="1:22" ht="39.75" customHeight="1">
      <c r="A225" s="181">
        <v>288</v>
      </c>
      <c r="B225" s="356" t="s">
        <v>1464</v>
      </c>
      <c r="C225" s="325" t="s">
        <v>3938</v>
      </c>
      <c r="D225" s="356" t="s">
        <v>3048</v>
      </c>
      <c r="E225" s="351" t="s">
        <v>4024</v>
      </c>
      <c r="F225" s="327">
        <v>1</v>
      </c>
      <c r="G225" s="327">
        <v>1</v>
      </c>
      <c r="H225" s="309" t="s">
        <v>3085</v>
      </c>
      <c r="I225" s="345" t="s">
        <v>1022</v>
      </c>
      <c r="J225" s="330" t="s">
        <v>3086</v>
      </c>
      <c r="K225" s="326" t="s">
        <v>623</v>
      </c>
      <c r="L225" s="199" t="s">
        <v>4024</v>
      </c>
      <c r="M225" s="218" t="s">
        <v>3087</v>
      </c>
      <c r="N225" s="218" t="s">
        <v>3088</v>
      </c>
      <c r="O225" s="207" t="s">
        <v>3089</v>
      </c>
      <c r="T225" s="197"/>
      <c r="U225" s="197"/>
      <c r="V225" s="7"/>
    </row>
    <row r="226" spans="1:22" s="282" customFormat="1" ht="39.75" customHeight="1">
      <c r="A226" s="181">
        <v>235</v>
      </c>
      <c r="B226" s="299" t="s">
        <v>3932</v>
      </c>
      <c r="C226" s="300" t="s">
        <v>3937</v>
      </c>
      <c r="D226" s="299" t="s">
        <v>1751</v>
      </c>
      <c r="E226" s="301" t="s">
        <v>4020</v>
      </c>
      <c r="F226" s="299">
        <v>2</v>
      </c>
      <c r="G226" s="299">
        <v>2</v>
      </c>
      <c r="H226" s="313" t="s">
        <v>1859</v>
      </c>
      <c r="I226" s="323" t="s">
        <v>1599</v>
      </c>
      <c r="J226" s="321" t="s">
        <v>1930</v>
      </c>
      <c r="K226" s="315" t="s">
        <v>11</v>
      </c>
      <c r="L226" s="195" t="s">
        <v>4020</v>
      </c>
      <c r="M226" s="208" t="s">
        <v>1897</v>
      </c>
      <c r="N226" s="199" t="s">
        <v>1929</v>
      </c>
      <c r="O226" s="233" t="s">
        <v>2531</v>
      </c>
      <c r="V226" s="288"/>
    </row>
    <row r="227" spans="1:22" s="282" customFormat="1" ht="39.75" customHeight="1">
      <c r="A227" s="181">
        <v>236</v>
      </c>
      <c r="B227" s="299" t="s">
        <v>3932</v>
      </c>
      <c r="C227" s="300" t="s">
        <v>3937</v>
      </c>
      <c r="D227" s="299" t="s">
        <v>1751</v>
      </c>
      <c r="E227" s="301" t="s">
        <v>4020</v>
      </c>
      <c r="F227" s="299">
        <v>34</v>
      </c>
      <c r="G227" s="299">
        <v>7</v>
      </c>
      <c r="H227" s="313" t="s">
        <v>1860</v>
      </c>
      <c r="I227" s="323" t="s">
        <v>600</v>
      </c>
      <c r="J227" s="321" t="s">
        <v>1931</v>
      </c>
      <c r="K227" s="315" t="s">
        <v>11</v>
      </c>
      <c r="L227" s="195" t="s">
        <v>4020</v>
      </c>
      <c r="M227" s="208" t="s">
        <v>1898</v>
      </c>
      <c r="N227" s="199" t="s">
        <v>1932</v>
      </c>
      <c r="O227" s="235" t="s">
        <v>1933</v>
      </c>
      <c r="V227" s="288"/>
    </row>
    <row r="228" spans="1:22" ht="39.75" customHeight="1">
      <c r="A228" s="181">
        <v>289</v>
      </c>
      <c r="B228" s="356" t="s">
        <v>1464</v>
      </c>
      <c r="C228" s="325" t="s">
        <v>3938</v>
      </c>
      <c r="D228" s="356" t="s">
        <v>3048</v>
      </c>
      <c r="E228" s="351" t="s">
        <v>4024</v>
      </c>
      <c r="F228" s="327">
        <v>1</v>
      </c>
      <c r="G228" s="327">
        <v>1</v>
      </c>
      <c r="H228" s="309" t="s">
        <v>3090</v>
      </c>
      <c r="I228" s="345" t="s">
        <v>3091</v>
      </c>
      <c r="J228" s="330" t="s">
        <v>3092</v>
      </c>
      <c r="K228" s="326" t="s">
        <v>623</v>
      </c>
      <c r="L228" s="199" t="s">
        <v>4024</v>
      </c>
      <c r="M228" s="218" t="s">
        <v>3093</v>
      </c>
      <c r="N228" s="218" t="s">
        <v>3094</v>
      </c>
      <c r="O228" s="207" t="s">
        <v>3095</v>
      </c>
      <c r="T228" s="197"/>
      <c r="U228" s="197"/>
      <c r="V228" s="7"/>
    </row>
    <row r="229" spans="1:22" s="282" customFormat="1" ht="39.75" customHeight="1">
      <c r="A229" s="181">
        <v>238</v>
      </c>
      <c r="B229" s="299" t="s">
        <v>3932</v>
      </c>
      <c r="C229" s="300" t="s">
        <v>3937</v>
      </c>
      <c r="D229" s="306" t="s">
        <v>1751</v>
      </c>
      <c r="E229" s="301" t="s">
        <v>4020</v>
      </c>
      <c r="F229" s="306">
        <v>1</v>
      </c>
      <c r="G229" s="306">
        <v>1</v>
      </c>
      <c r="H229" s="317" t="s">
        <v>3439</v>
      </c>
      <c r="I229" s="317" t="s">
        <v>3440</v>
      </c>
      <c r="J229" s="305" t="s">
        <v>3441</v>
      </c>
      <c r="K229" s="306" t="s">
        <v>11</v>
      </c>
      <c r="L229" s="195" t="s">
        <v>4020</v>
      </c>
      <c r="M229" s="204" t="s">
        <v>3442</v>
      </c>
      <c r="N229" s="204" t="s">
        <v>3443</v>
      </c>
      <c r="O229" s="196" t="s">
        <v>3444</v>
      </c>
      <c r="V229" s="288"/>
    </row>
    <row r="230" spans="1:22" s="280" customFormat="1" ht="39.75" customHeight="1">
      <c r="A230" s="181">
        <v>239</v>
      </c>
      <c r="B230" s="300" t="s">
        <v>1604</v>
      </c>
      <c r="C230" s="325" t="s">
        <v>3938</v>
      </c>
      <c r="D230" s="325" t="s">
        <v>836</v>
      </c>
      <c r="E230" s="337" t="s">
        <v>4021</v>
      </c>
      <c r="F230" s="351">
        <v>1</v>
      </c>
      <c r="G230" s="351">
        <v>1</v>
      </c>
      <c r="H230" s="348" t="s">
        <v>1605</v>
      </c>
      <c r="I230" s="339" t="s">
        <v>1606</v>
      </c>
      <c r="J230" s="339" t="s">
        <v>1607</v>
      </c>
      <c r="K230" s="337" t="s">
        <v>53</v>
      </c>
      <c r="L230" s="224" t="s">
        <v>4021</v>
      </c>
      <c r="M230" s="202" t="s">
        <v>1608</v>
      </c>
      <c r="N230" s="203" t="s">
        <v>2610</v>
      </c>
      <c r="O230" s="207" t="s">
        <v>2611</v>
      </c>
      <c r="V230" s="281"/>
    </row>
    <row r="231" spans="1:22" s="280" customFormat="1" ht="39.75" customHeight="1">
      <c r="A231" s="181">
        <v>240</v>
      </c>
      <c r="B231" s="300" t="s">
        <v>1604</v>
      </c>
      <c r="C231" s="325" t="s">
        <v>3938</v>
      </c>
      <c r="D231" s="325" t="s">
        <v>836</v>
      </c>
      <c r="E231" s="337" t="s">
        <v>4021</v>
      </c>
      <c r="F231" s="351">
        <v>55</v>
      </c>
      <c r="G231" s="351">
        <v>55</v>
      </c>
      <c r="H231" s="348" t="s">
        <v>1609</v>
      </c>
      <c r="I231" s="339" t="s">
        <v>1610</v>
      </c>
      <c r="J231" s="339" t="s">
        <v>1611</v>
      </c>
      <c r="K231" s="337" t="s">
        <v>53</v>
      </c>
      <c r="L231" s="224" t="s">
        <v>4021</v>
      </c>
      <c r="M231" s="202" t="s">
        <v>1612</v>
      </c>
      <c r="N231" s="203" t="s">
        <v>2612</v>
      </c>
      <c r="O231" s="207" t="s">
        <v>1613</v>
      </c>
      <c r="V231" s="281"/>
    </row>
    <row r="232" spans="1:22" ht="39.75" customHeight="1">
      <c r="A232" s="181">
        <v>241</v>
      </c>
      <c r="B232" s="300" t="s">
        <v>1604</v>
      </c>
      <c r="C232" s="325" t="s">
        <v>3938</v>
      </c>
      <c r="D232" s="325" t="s">
        <v>836</v>
      </c>
      <c r="E232" s="351" t="s">
        <v>4024</v>
      </c>
      <c r="F232" s="351">
        <v>6</v>
      </c>
      <c r="G232" s="351">
        <v>4</v>
      </c>
      <c r="H232" s="305" t="s">
        <v>1614</v>
      </c>
      <c r="I232" s="343" t="s">
        <v>416</v>
      </c>
      <c r="J232" s="305" t="s">
        <v>1615</v>
      </c>
      <c r="K232" s="351" t="s">
        <v>53</v>
      </c>
      <c r="L232" s="199" t="s">
        <v>4024</v>
      </c>
      <c r="M232" s="208" t="s">
        <v>2613</v>
      </c>
      <c r="N232" s="208" t="s">
        <v>2614</v>
      </c>
      <c r="O232" s="207" t="s">
        <v>2615</v>
      </c>
      <c r="T232" s="197"/>
      <c r="U232" s="197"/>
      <c r="V232" s="7"/>
    </row>
    <row r="233" spans="1:22" s="280" customFormat="1" ht="39.75" customHeight="1">
      <c r="A233" s="181">
        <v>242</v>
      </c>
      <c r="B233" s="300" t="s">
        <v>1604</v>
      </c>
      <c r="C233" s="325" t="s">
        <v>3938</v>
      </c>
      <c r="D233" s="325" t="s">
        <v>836</v>
      </c>
      <c r="E233" s="337" t="s">
        <v>4021</v>
      </c>
      <c r="F233" s="351">
        <v>1</v>
      </c>
      <c r="G233" s="351">
        <v>1</v>
      </c>
      <c r="H233" s="305" t="s">
        <v>1616</v>
      </c>
      <c r="I233" s="345" t="s">
        <v>124</v>
      </c>
      <c r="J233" s="305" t="s">
        <v>1617</v>
      </c>
      <c r="K233" s="351" t="s">
        <v>53</v>
      </c>
      <c r="L233" s="224" t="s">
        <v>4021</v>
      </c>
      <c r="M233" s="199" t="s">
        <v>1618</v>
      </c>
      <c r="N233" s="199" t="s">
        <v>2616</v>
      </c>
      <c r="O233" s="207" t="s">
        <v>1619</v>
      </c>
      <c r="V233" s="281"/>
    </row>
    <row r="234" spans="1:22" s="280" customFormat="1" ht="39.75" customHeight="1">
      <c r="A234" s="181">
        <v>244</v>
      </c>
      <c r="B234" s="300" t="s">
        <v>1604</v>
      </c>
      <c r="C234" s="325" t="s">
        <v>3938</v>
      </c>
      <c r="D234" s="325" t="s">
        <v>836</v>
      </c>
      <c r="E234" s="337" t="s">
        <v>4021</v>
      </c>
      <c r="F234" s="388">
        <v>2</v>
      </c>
      <c r="G234" s="388">
        <v>2</v>
      </c>
      <c r="H234" s="311" t="s">
        <v>1620</v>
      </c>
      <c r="I234" s="389" t="s">
        <v>1621</v>
      </c>
      <c r="J234" s="311" t="s">
        <v>1622</v>
      </c>
      <c r="K234" s="388" t="s">
        <v>53</v>
      </c>
      <c r="L234" s="224" t="s">
        <v>4021</v>
      </c>
      <c r="M234" s="206" t="s">
        <v>1623</v>
      </c>
      <c r="N234" s="206" t="s">
        <v>1624</v>
      </c>
      <c r="O234" s="207" t="s">
        <v>1625</v>
      </c>
      <c r="V234" s="281"/>
    </row>
    <row r="235" spans="1:22" s="280" customFormat="1" ht="39.75" customHeight="1">
      <c r="A235" s="181">
        <v>245</v>
      </c>
      <c r="B235" s="300" t="s">
        <v>1604</v>
      </c>
      <c r="C235" s="325" t="s">
        <v>3938</v>
      </c>
      <c r="D235" s="325" t="s">
        <v>836</v>
      </c>
      <c r="E235" s="337" t="s">
        <v>4021</v>
      </c>
      <c r="F235" s="351">
        <v>4</v>
      </c>
      <c r="G235" s="351">
        <v>3</v>
      </c>
      <c r="H235" s="348" t="s">
        <v>1626</v>
      </c>
      <c r="I235" s="321" t="s">
        <v>1627</v>
      </c>
      <c r="J235" s="339" t="s">
        <v>1628</v>
      </c>
      <c r="K235" s="337" t="s">
        <v>53</v>
      </c>
      <c r="L235" s="224" t="s">
        <v>4021</v>
      </c>
      <c r="M235" s="208" t="s">
        <v>2617</v>
      </c>
      <c r="N235" s="208" t="s">
        <v>1629</v>
      </c>
      <c r="O235" s="207" t="s">
        <v>1630</v>
      </c>
      <c r="V235" s="281"/>
    </row>
    <row r="236" spans="1:22" s="280" customFormat="1" ht="39.75" customHeight="1">
      <c r="A236" s="181">
        <v>246</v>
      </c>
      <c r="B236" s="300" t="s">
        <v>1604</v>
      </c>
      <c r="C236" s="325" t="s">
        <v>3938</v>
      </c>
      <c r="D236" s="325" t="s">
        <v>836</v>
      </c>
      <c r="E236" s="337" t="s">
        <v>4021</v>
      </c>
      <c r="F236" s="351">
        <v>3</v>
      </c>
      <c r="G236" s="351">
        <v>3</v>
      </c>
      <c r="H236" s="348" t="s">
        <v>1631</v>
      </c>
      <c r="I236" s="339" t="s">
        <v>1123</v>
      </c>
      <c r="J236" s="339" t="s">
        <v>1632</v>
      </c>
      <c r="K236" s="337" t="s">
        <v>53</v>
      </c>
      <c r="L236" s="224" t="s">
        <v>4021</v>
      </c>
      <c r="M236" s="230" t="s">
        <v>1633</v>
      </c>
      <c r="N236" s="230" t="s">
        <v>1634</v>
      </c>
      <c r="O236" s="207" t="s">
        <v>1635</v>
      </c>
      <c r="V236" s="281"/>
    </row>
    <row r="237" spans="1:22" s="280" customFormat="1" ht="39.75" customHeight="1">
      <c r="A237" s="181">
        <v>247</v>
      </c>
      <c r="B237" s="300" t="s">
        <v>1604</v>
      </c>
      <c r="C237" s="325" t="s">
        <v>3938</v>
      </c>
      <c r="D237" s="325" t="s">
        <v>836</v>
      </c>
      <c r="E237" s="337" t="s">
        <v>4021</v>
      </c>
      <c r="F237" s="351">
        <v>2</v>
      </c>
      <c r="G237" s="351">
        <v>2</v>
      </c>
      <c r="H237" s="330" t="s">
        <v>1636</v>
      </c>
      <c r="I237" s="349" t="s">
        <v>419</v>
      </c>
      <c r="J237" s="330" t="s">
        <v>1637</v>
      </c>
      <c r="K237" s="390" t="s">
        <v>53</v>
      </c>
      <c r="L237" s="224" t="s">
        <v>4021</v>
      </c>
      <c r="M237" s="218" t="s">
        <v>1638</v>
      </c>
      <c r="N237" s="218" t="s">
        <v>1639</v>
      </c>
      <c r="O237" s="207" t="s">
        <v>1640</v>
      </c>
      <c r="V237" s="281"/>
    </row>
    <row r="238" spans="1:22" s="280" customFormat="1" ht="39.75" customHeight="1">
      <c r="A238" s="181">
        <v>248</v>
      </c>
      <c r="B238" s="300" t="s">
        <v>1604</v>
      </c>
      <c r="C238" s="325" t="s">
        <v>3938</v>
      </c>
      <c r="D238" s="325" t="s">
        <v>836</v>
      </c>
      <c r="E238" s="337" t="s">
        <v>4021</v>
      </c>
      <c r="F238" s="351">
        <v>2</v>
      </c>
      <c r="G238" s="351">
        <v>3</v>
      </c>
      <c r="H238" s="330" t="s">
        <v>1641</v>
      </c>
      <c r="I238" s="349" t="s">
        <v>419</v>
      </c>
      <c r="J238" s="330" t="s">
        <v>1642</v>
      </c>
      <c r="K238" s="390" t="s">
        <v>53</v>
      </c>
      <c r="L238" s="224" t="s">
        <v>4021</v>
      </c>
      <c r="M238" s="218" t="s">
        <v>1643</v>
      </c>
      <c r="N238" s="218" t="s">
        <v>1644</v>
      </c>
      <c r="O238" s="207" t="s">
        <v>1645</v>
      </c>
      <c r="V238" s="281"/>
    </row>
    <row r="239" spans="1:22" s="280" customFormat="1" ht="39.75" customHeight="1">
      <c r="A239" s="181">
        <v>249</v>
      </c>
      <c r="B239" s="300" t="s">
        <v>1604</v>
      </c>
      <c r="C239" s="325" t="s">
        <v>3938</v>
      </c>
      <c r="D239" s="325" t="s">
        <v>836</v>
      </c>
      <c r="E239" s="337" t="s">
        <v>4021</v>
      </c>
      <c r="F239" s="351">
        <v>23</v>
      </c>
      <c r="G239" s="351">
        <v>18</v>
      </c>
      <c r="H239" s="330" t="s">
        <v>1647</v>
      </c>
      <c r="I239" s="349" t="s">
        <v>1648</v>
      </c>
      <c r="J239" s="330" t="s">
        <v>1649</v>
      </c>
      <c r="K239" s="390" t="s">
        <v>53</v>
      </c>
      <c r="L239" s="224" t="s">
        <v>4021</v>
      </c>
      <c r="M239" s="218" t="s">
        <v>1822</v>
      </c>
      <c r="N239" s="228" t="s">
        <v>1650</v>
      </c>
      <c r="O239" s="207" t="s">
        <v>1823</v>
      </c>
      <c r="V239" s="281"/>
    </row>
    <row r="240" spans="1:22" s="280" customFormat="1" ht="39.75" customHeight="1">
      <c r="A240" s="181">
        <v>250</v>
      </c>
      <c r="B240" s="300" t="s">
        <v>1604</v>
      </c>
      <c r="C240" s="325" t="s">
        <v>3938</v>
      </c>
      <c r="D240" s="325" t="s">
        <v>836</v>
      </c>
      <c r="E240" s="337" t="s">
        <v>4021</v>
      </c>
      <c r="F240" s="351">
        <v>3</v>
      </c>
      <c r="G240" s="351">
        <v>3</v>
      </c>
      <c r="H240" s="309" t="s">
        <v>2618</v>
      </c>
      <c r="I240" s="349" t="s">
        <v>1648</v>
      </c>
      <c r="J240" s="309" t="s">
        <v>1651</v>
      </c>
      <c r="K240" s="351" t="s">
        <v>53</v>
      </c>
      <c r="L240" s="224" t="s">
        <v>4021</v>
      </c>
      <c r="M240" s="218" t="s">
        <v>2619</v>
      </c>
      <c r="N240" s="228" t="s">
        <v>1650</v>
      </c>
      <c r="O240" s="207" t="s">
        <v>1823</v>
      </c>
      <c r="V240" s="281"/>
    </row>
    <row r="241" spans="1:22" s="280" customFormat="1" ht="39.75" customHeight="1">
      <c r="A241" s="181">
        <v>251</v>
      </c>
      <c r="B241" s="300" t="s">
        <v>1604</v>
      </c>
      <c r="C241" s="325" t="s">
        <v>3938</v>
      </c>
      <c r="D241" s="325" t="s">
        <v>836</v>
      </c>
      <c r="E241" s="337" t="s">
        <v>4021</v>
      </c>
      <c r="F241" s="351">
        <v>21</v>
      </c>
      <c r="G241" s="351">
        <v>21</v>
      </c>
      <c r="H241" s="309" t="s">
        <v>1652</v>
      </c>
      <c r="I241" s="304" t="s">
        <v>648</v>
      </c>
      <c r="J241" s="309" t="s">
        <v>1653</v>
      </c>
      <c r="K241" s="351" t="s">
        <v>53</v>
      </c>
      <c r="L241" s="224" t="s">
        <v>4021</v>
      </c>
      <c r="M241" s="218" t="s">
        <v>156</v>
      </c>
      <c r="N241" s="228" t="s">
        <v>2620</v>
      </c>
      <c r="O241" s="207" t="s">
        <v>2621</v>
      </c>
      <c r="V241" s="281"/>
    </row>
    <row r="242" spans="1:22" s="280" customFormat="1" ht="39.75" customHeight="1">
      <c r="A242" s="181">
        <v>252</v>
      </c>
      <c r="B242" s="300" t="s">
        <v>1604</v>
      </c>
      <c r="C242" s="325" t="s">
        <v>3938</v>
      </c>
      <c r="D242" s="325" t="s">
        <v>836</v>
      </c>
      <c r="E242" s="337" t="s">
        <v>4021</v>
      </c>
      <c r="F242" s="300">
        <v>19</v>
      </c>
      <c r="G242" s="300">
        <v>12</v>
      </c>
      <c r="H242" s="309" t="s">
        <v>1657</v>
      </c>
      <c r="I242" s="321" t="s">
        <v>1962</v>
      </c>
      <c r="J242" s="319" t="s">
        <v>1658</v>
      </c>
      <c r="K242" s="391" t="s">
        <v>53</v>
      </c>
      <c r="L242" s="224" t="s">
        <v>4021</v>
      </c>
      <c r="M242" s="223" t="s">
        <v>1659</v>
      </c>
      <c r="N242" s="208" t="s">
        <v>1655</v>
      </c>
      <c r="O242" s="207" t="s">
        <v>1656</v>
      </c>
      <c r="V242" s="281"/>
    </row>
    <row r="243" spans="1:22" s="280" customFormat="1" ht="39.75" customHeight="1">
      <c r="A243" s="181">
        <v>253</v>
      </c>
      <c r="B243" s="300" t="s">
        <v>1604</v>
      </c>
      <c r="C243" s="325" t="s">
        <v>3938</v>
      </c>
      <c r="D243" s="325" t="s">
        <v>836</v>
      </c>
      <c r="E243" s="337" t="s">
        <v>4021</v>
      </c>
      <c r="F243" s="351">
        <v>4</v>
      </c>
      <c r="G243" s="351">
        <v>2</v>
      </c>
      <c r="H243" s="348" t="s">
        <v>1819</v>
      </c>
      <c r="I243" s="304" t="s">
        <v>1497</v>
      </c>
      <c r="J243" s="339" t="s">
        <v>1660</v>
      </c>
      <c r="K243" s="337" t="s">
        <v>53</v>
      </c>
      <c r="L243" s="224" t="s">
        <v>4021</v>
      </c>
      <c r="M243" s="202" t="s">
        <v>1824</v>
      </c>
      <c r="N243" s="203" t="s">
        <v>1825</v>
      </c>
      <c r="O243" s="207" t="s">
        <v>1826</v>
      </c>
      <c r="V243" s="281"/>
    </row>
    <row r="244" spans="1:22" s="280" customFormat="1" ht="39.75" customHeight="1">
      <c r="A244" s="181">
        <v>254</v>
      </c>
      <c r="B244" s="300" t="s">
        <v>1604</v>
      </c>
      <c r="C244" s="325" t="s">
        <v>3938</v>
      </c>
      <c r="D244" s="325" t="s">
        <v>836</v>
      </c>
      <c r="E244" s="337" t="s">
        <v>4021</v>
      </c>
      <c r="F244" s="351">
        <v>1</v>
      </c>
      <c r="G244" s="351">
        <v>1</v>
      </c>
      <c r="H244" s="348" t="s">
        <v>3973</v>
      </c>
      <c r="I244" s="304" t="s">
        <v>3974</v>
      </c>
      <c r="J244" s="339" t="s">
        <v>3975</v>
      </c>
      <c r="K244" s="337" t="s">
        <v>53</v>
      </c>
      <c r="L244" s="224" t="s">
        <v>4021</v>
      </c>
      <c r="M244" s="202"/>
      <c r="N244" s="203" t="s">
        <v>3976</v>
      </c>
      <c r="O244" s="264" t="s">
        <v>3977</v>
      </c>
      <c r="V244" s="281"/>
    </row>
    <row r="245" spans="1:22" s="280" customFormat="1" ht="39.75" customHeight="1">
      <c r="A245" s="181">
        <v>255</v>
      </c>
      <c r="B245" s="300" t="s">
        <v>1604</v>
      </c>
      <c r="C245" s="325" t="s">
        <v>3938</v>
      </c>
      <c r="D245" s="325" t="s">
        <v>836</v>
      </c>
      <c r="E245" s="337" t="s">
        <v>4021</v>
      </c>
      <c r="F245" s="351">
        <v>3</v>
      </c>
      <c r="G245" s="351">
        <v>2</v>
      </c>
      <c r="H245" s="305" t="s">
        <v>1661</v>
      </c>
      <c r="I245" s="343" t="s">
        <v>1662</v>
      </c>
      <c r="J245" s="305" t="s">
        <v>1663</v>
      </c>
      <c r="K245" s="351" t="s">
        <v>53</v>
      </c>
      <c r="L245" s="224" t="s">
        <v>4021</v>
      </c>
      <c r="M245" s="199" t="s">
        <v>1664</v>
      </c>
      <c r="N245" s="199" t="s">
        <v>1827</v>
      </c>
      <c r="O245" s="207" t="s">
        <v>1828</v>
      </c>
      <c r="V245" s="281"/>
    </row>
    <row r="246" spans="1:22" ht="39.75" customHeight="1">
      <c r="A246" s="181">
        <v>256</v>
      </c>
      <c r="B246" s="300" t="s">
        <v>1604</v>
      </c>
      <c r="C246" s="325" t="s">
        <v>3938</v>
      </c>
      <c r="D246" s="325" t="s">
        <v>836</v>
      </c>
      <c r="E246" s="351" t="s">
        <v>4024</v>
      </c>
      <c r="F246" s="351">
        <v>4</v>
      </c>
      <c r="G246" s="351">
        <v>4</v>
      </c>
      <c r="H246" s="348" t="s">
        <v>1669</v>
      </c>
      <c r="I246" s="332" t="s">
        <v>50</v>
      </c>
      <c r="J246" s="339" t="s">
        <v>1670</v>
      </c>
      <c r="K246" s="337" t="s">
        <v>53</v>
      </c>
      <c r="L246" s="199" t="s">
        <v>4024</v>
      </c>
      <c r="M246" s="228" t="s">
        <v>1671</v>
      </c>
      <c r="N246" s="208" t="s">
        <v>1672</v>
      </c>
      <c r="O246" s="207" t="s">
        <v>1673</v>
      </c>
      <c r="T246" s="197"/>
      <c r="U246" s="197"/>
      <c r="V246" s="7"/>
    </row>
    <row r="247" spans="1:22" ht="39.75" customHeight="1">
      <c r="A247" s="181">
        <v>257</v>
      </c>
      <c r="B247" s="300" t="s">
        <v>1604</v>
      </c>
      <c r="C247" s="325" t="s">
        <v>3938</v>
      </c>
      <c r="D247" s="325" t="s">
        <v>836</v>
      </c>
      <c r="E247" s="351" t="s">
        <v>4024</v>
      </c>
      <c r="F247" s="351">
        <v>7</v>
      </c>
      <c r="G247" s="351">
        <v>1</v>
      </c>
      <c r="H247" s="348" t="s">
        <v>1677</v>
      </c>
      <c r="I247" s="345" t="s">
        <v>439</v>
      </c>
      <c r="J247" s="339" t="s">
        <v>1678</v>
      </c>
      <c r="K247" s="337" t="s">
        <v>53</v>
      </c>
      <c r="L247" s="199" t="s">
        <v>4024</v>
      </c>
      <c r="M247" s="202" t="s">
        <v>2625</v>
      </c>
      <c r="N247" s="203" t="s">
        <v>1583</v>
      </c>
      <c r="O247" s="207" t="s">
        <v>1584</v>
      </c>
      <c r="T247" s="197"/>
      <c r="U247" s="197"/>
      <c r="V247" s="7"/>
    </row>
    <row r="248" spans="1:22" ht="39.75" customHeight="1">
      <c r="A248" s="181">
        <v>258</v>
      </c>
      <c r="B248" s="300" t="s">
        <v>1604</v>
      </c>
      <c r="C248" s="325" t="s">
        <v>3938</v>
      </c>
      <c r="D248" s="325" t="s">
        <v>836</v>
      </c>
      <c r="E248" s="351" t="s">
        <v>4024</v>
      </c>
      <c r="F248" s="351">
        <v>1</v>
      </c>
      <c r="G248" s="351">
        <v>1</v>
      </c>
      <c r="H248" s="348" t="s">
        <v>1967</v>
      </c>
      <c r="I248" s="339" t="s">
        <v>2351</v>
      </c>
      <c r="J248" s="339" t="s">
        <v>2352</v>
      </c>
      <c r="K248" s="337" t="s">
        <v>53</v>
      </c>
      <c r="L248" s="199" t="s">
        <v>4024</v>
      </c>
      <c r="M248" s="228" t="s">
        <v>2131</v>
      </c>
      <c r="N248" s="208" t="s">
        <v>2034</v>
      </c>
      <c r="O248" s="207" t="s">
        <v>1968</v>
      </c>
      <c r="T248" s="197"/>
      <c r="U248" s="197"/>
      <c r="V248" s="7"/>
    </row>
    <row r="249" spans="1:22" ht="39.75" customHeight="1">
      <c r="A249" s="181">
        <v>259</v>
      </c>
      <c r="B249" s="300" t="s">
        <v>1604</v>
      </c>
      <c r="C249" s="325" t="s">
        <v>3938</v>
      </c>
      <c r="D249" s="325" t="s">
        <v>836</v>
      </c>
      <c r="E249" s="351" t="s">
        <v>4024</v>
      </c>
      <c r="F249" s="351">
        <v>1</v>
      </c>
      <c r="G249" s="351">
        <v>1</v>
      </c>
      <c r="H249" s="348" t="s">
        <v>2192</v>
      </c>
      <c r="I249" s="339" t="s">
        <v>2626</v>
      </c>
      <c r="J249" s="339" t="s">
        <v>1678</v>
      </c>
      <c r="K249" s="337" t="s">
        <v>53</v>
      </c>
      <c r="L249" s="199" t="s">
        <v>4024</v>
      </c>
      <c r="M249" s="208" t="s">
        <v>2627</v>
      </c>
      <c r="N249" s="208" t="s">
        <v>2586</v>
      </c>
      <c r="O249" s="207" t="s">
        <v>2587</v>
      </c>
      <c r="T249" s="197"/>
      <c r="U249" s="197"/>
      <c r="V249" s="7"/>
    </row>
    <row r="250" spans="1:22" s="280" customFormat="1" ht="39.75" customHeight="1">
      <c r="A250" s="181">
        <v>260</v>
      </c>
      <c r="B250" s="300" t="s">
        <v>1604</v>
      </c>
      <c r="C250" s="325" t="s">
        <v>3938</v>
      </c>
      <c r="D250" s="325" t="s">
        <v>836</v>
      </c>
      <c r="E250" s="337" t="s">
        <v>4021</v>
      </c>
      <c r="F250" s="351">
        <v>2</v>
      </c>
      <c r="G250" s="351">
        <v>2</v>
      </c>
      <c r="H250" s="348" t="s">
        <v>2519</v>
      </c>
      <c r="I250" s="340" t="s">
        <v>2628</v>
      </c>
      <c r="J250" s="340" t="s">
        <v>1646</v>
      </c>
      <c r="K250" s="337" t="s">
        <v>53</v>
      </c>
      <c r="L250" s="224" t="s">
        <v>4021</v>
      </c>
      <c r="M250" s="208">
        <v>965406498</v>
      </c>
      <c r="N250" s="208" t="s">
        <v>2582</v>
      </c>
      <c r="O250" s="207" t="s">
        <v>2520</v>
      </c>
      <c r="V250" s="281"/>
    </row>
    <row r="251" spans="1:22" s="280" customFormat="1" ht="39.75" customHeight="1">
      <c r="A251" s="181">
        <v>261</v>
      </c>
      <c r="B251" s="300" t="s">
        <v>1604</v>
      </c>
      <c r="C251" s="325" t="s">
        <v>3938</v>
      </c>
      <c r="D251" s="325" t="s">
        <v>836</v>
      </c>
      <c r="E251" s="337" t="s">
        <v>4021</v>
      </c>
      <c r="F251" s="351">
        <v>2</v>
      </c>
      <c r="G251" s="351">
        <v>2</v>
      </c>
      <c r="H251" s="392" t="s">
        <v>2599</v>
      </c>
      <c r="I251" s="392" t="s">
        <v>2629</v>
      </c>
      <c r="J251" s="392" t="s">
        <v>2630</v>
      </c>
      <c r="K251" s="393" t="s">
        <v>53</v>
      </c>
      <c r="L251" s="224" t="s">
        <v>4021</v>
      </c>
      <c r="M251" s="243" t="s">
        <v>2631</v>
      </c>
      <c r="N251" s="243" t="s">
        <v>2632</v>
      </c>
      <c r="O251" s="242" t="s">
        <v>2633</v>
      </c>
      <c r="V251" s="281"/>
    </row>
    <row r="252" spans="1:22" s="280" customFormat="1" ht="39.75" customHeight="1">
      <c r="A252" s="181">
        <v>262</v>
      </c>
      <c r="B252" s="300" t="s">
        <v>1604</v>
      </c>
      <c r="C252" s="325" t="s">
        <v>3938</v>
      </c>
      <c r="D252" s="325" t="s">
        <v>836</v>
      </c>
      <c r="E252" s="337" t="s">
        <v>4021</v>
      </c>
      <c r="F252" s="393">
        <v>3</v>
      </c>
      <c r="G252" s="393">
        <v>3</v>
      </c>
      <c r="H252" s="392" t="s">
        <v>2634</v>
      </c>
      <c r="I252" s="392" t="s">
        <v>2635</v>
      </c>
      <c r="J252" s="392" t="s">
        <v>2636</v>
      </c>
      <c r="K252" s="393" t="s">
        <v>53</v>
      </c>
      <c r="L252" s="224" t="s">
        <v>4021</v>
      </c>
      <c r="M252" s="243" t="s">
        <v>2637</v>
      </c>
      <c r="N252" s="243" t="s">
        <v>2638</v>
      </c>
      <c r="O252" s="244" t="s">
        <v>2639</v>
      </c>
      <c r="V252" s="281"/>
    </row>
    <row r="253" spans="1:22" s="280" customFormat="1" ht="39.75" customHeight="1">
      <c r="A253" s="181">
        <v>263</v>
      </c>
      <c r="B253" s="300" t="s">
        <v>1214</v>
      </c>
      <c r="C253" s="325" t="s">
        <v>3938</v>
      </c>
      <c r="D253" s="300" t="s">
        <v>2932</v>
      </c>
      <c r="E253" s="337" t="s">
        <v>4021</v>
      </c>
      <c r="F253" s="300">
        <v>1</v>
      </c>
      <c r="G253" s="300">
        <v>1</v>
      </c>
      <c r="H253" s="324" t="s">
        <v>2951</v>
      </c>
      <c r="I253" s="345" t="s">
        <v>416</v>
      </c>
      <c r="J253" s="324" t="s">
        <v>2952</v>
      </c>
      <c r="K253" s="354" t="s">
        <v>588</v>
      </c>
      <c r="L253" s="224" t="s">
        <v>4021</v>
      </c>
      <c r="M253" s="202" t="s">
        <v>2953</v>
      </c>
      <c r="N253" s="225" t="s">
        <v>589</v>
      </c>
      <c r="O253" s="207" t="s">
        <v>590</v>
      </c>
      <c r="V253" s="281"/>
    </row>
    <row r="254" spans="1:22" s="280" customFormat="1" ht="39.75" customHeight="1">
      <c r="A254" s="181">
        <v>264</v>
      </c>
      <c r="B254" s="300" t="s">
        <v>1214</v>
      </c>
      <c r="C254" s="325" t="s">
        <v>3938</v>
      </c>
      <c r="D254" s="300" t="s">
        <v>2932</v>
      </c>
      <c r="E254" s="337" t="s">
        <v>4021</v>
      </c>
      <c r="F254" s="300">
        <v>3</v>
      </c>
      <c r="G254" s="300">
        <v>2</v>
      </c>
      <c r="H254" s="305" t="s">
        <v>2954</v>
      </c>
      <c r="I254" s="345" t="s">
        <v>416</v>
      </c>
      <c r="J254" s="305" t="s">
        <v>2955</v>
      </c>
      <c r="K254" s="351" t="s">
        <v>588</v>
      </c>
      <c r="L254" s="224" t="s">
        <v>4021</v>
      </c>
      <c r="M254" s="208" t="s">
        <v>2956</v>
      </c>
      <c r="N254" s="199" t="s">
        <v>589</v>
      </c>
      <c r="O254" s="207" t="s">
        <v>590</v>
      </c>
      <c r="V254" s="281"/>
    </row>
    <row r="255" spans="1:22" s="280" customFormat="1" ht="39.75" customHeight="1">
      <c r="A255" s="181">
        <v>265</v>
      </c>
      <c r="B255" s="300" t="s">
        <v>1214</v>
      </c>
      <c r="C255" s="325" t="s">
        <v>3938</v>
      </c>
      <c r="D255" s="300" t="s">
        <v>2932</v>
      </c>
      <c r="E255" s="337" t="s">
        <v>4021</v>
      </c>
      <c r="F255" s="300">
        <v>1</v>
      </c>
      <c r="G255" s="300">
        <v>1</v>
      </c>
      <c r="H255" s="305" t="s">
        <v>2957</v>
      </c>
      <c r="I255" s="345" t="s">
        <v>952</v>
      </c>
      <c r="J255" s="305" t="s">
        <v>2958</v>
      </c>
      <c r="K255" s="354" t="s">
        <v>588</v>
      </c>
      <c r="L255" s="224" t="s">
        <v>4021</v>
      </c>
      <c r="M255" s="199" t="s">
        <v>2959</v>
      </c>
      <c r="N255" s="199" t="s">
        <v>2960</v>
      </c>
      <c r="O255" s="207" t="s">
        <v>2961</v>
      </c>
      <c r="V255" s="281"/>
    </row>
    <row r="256" spans="1:22" s="280" customFormat="1" ht="39.75" customHeight="1">
      <c r="A256" s="181">
        <v>266</v>
      </c>
      <c r="B256" s="300" t="s">
        <v>1214</v>
      </c>
      <c r="C256" s="325" t="s">
        <v>3938</v>
      </c>
      <c r="D256" s="300" t="s">
        <v>2932</v>
      </c>
      <c r="E256" s="337" t="s">
        <v>4021</v>
      </c>
      <c r="F256" s="300">
        <v>1</v>
      </c>
      <c r="G256" s="300">
        <v>1</v>
      </c>
      <c r="H256" s="305" t="s">
        <v>2962</v>
      </c>
      <c r="I256" s="305" t="s">
        <v>591</v>
      </c>
      <c r="J256" s="305" t="s">
        <v>2963</v>
      </c>
      <c r="K256" s="351" t="s">
        <v>587</v>
      </c>
      <c r="L256" s="224" t="s">
        <v>4021</v>
      </c>
      <c r="M256" s="199" t="s">
        <v>2964</v>
      </c>
      <c r="N256" s="199" t="s">
        <v>2965</v>
      </c>
      <c r="O256" s="207" t="s">
        <v>2966</v>
      </c>
      <c r="V256" s="281"/>
    </row>
    <row r="257" spans="1:22" s="280" customFormat="1" ht="39.75" customHeight="1">
      <c r="A257" s="181">
        <v>267</v>
      </c>
      <c r="B257" s="300" t="s">
        <v>1214</v>
      </c>
      <c r="C257" s="325" t="s">
        <v>3938</v>
      </c>
      <c r="D257" s="300" t="s">
        <v>2932</v>
      </c>
      <c r="E257" s="337" t="s">
        <v>4021</v>
      </c>
      <c r="F257" s="300">
        <v>3</v>
      </c>
      <c r="G257" s="300">
        <v>2</v>
      </c>
      <c r="H257" s="311" t="s">
        <v>2967</v>
      </c>
      <c r="I257" s="311" t="s">
        <v>2968</v>
      </c>
      <c r="J257" s="311" t="s">
        <v>2969</v>
      </c>
      <c r="K257" s="388" t="s">
        <v>588</v>
      </c>
      <c r="L257" s="224" t="s">
        <v>4021</v>
      </c>
      <c r="M257" s="206" t="s">
        <v>2970</v>
      </c>
      <c r="N257" s="206" t="s">
        <v>2971</v>
      </c>
      <c r="O257" s="207" t="s">
        <v>2972</v>
      </c>
      <c r="V257" s="281"/>
    </row>
    <row r="258" spans="1:22" s="280" customFormat="1" ht="39.75" customHeight="1">
      <c r="A258" s="181">
        <v>268</v>
      </c>
      <c r="B258" s="300" t="s">
        <v>1214</v>
      </c>
      <c r="C258" s="325" t="s">
        <v>3938</v>
      </c>
      <c r="D258" s="300" t="s">
        <v>2932</v>
      </c>
      <c r="E258" s="337" t="s">
        <v>4021</v>
      </c>
      <c r="F258" s="300">
        <v>10</v>
      </c>
      <c r="G258" s="300">
        <v>3</v>
      </c>
      <c r="H258" s="309" t="s">
        <v>2973</v>
      </c>
      <c r="I258" s="330" t="s">
        <v>419</v>
      </c>
      <c r="J258" s="309" t="s">
        <v>2974</v>
      </c>
      <c r="K258" s="351" t="s">
        <v>550</v>
      </c>
      <c r="L258" s="224" t="s">
        <v>4021</v>
      </c>
      <c r="M258" s="208" t="s">
        <v>2975</v>
      </c>
      <c r="N258" s="208" t="s">
        <v>593</v>
      </c>
      <c r="O258" s="207" t="s">
        <v>2976</v>
      </c>
      <c r="V258" s="281"/>
    </row>
    <row r="259" spans="1:22" s="280" customFormat="1" ht="39.75" customHeight="1">
      <c r="A259" s="181">
        <v>269</v>
      </c>
      <c r="B259" s="300" t="s">
        <v>1214</v>
      </c>
      <c r="C259" s="325" t="s">
        <v>3938</v>
      </c>
      <c r="D259" s="300" t="s">
        <v>2932</v>
      </c>
      <c r="E259" s="337" t="s">
        <v>4021</v>
      </c>
      <c r="F259" s="300">
        <v>1</v>
      </c>
      <c r="G259" s="300">
        <v>1</v>
      </c>
      <c r="H259" s="309" t="s">
        <v>2977</v>
      </c>
      <c r="I259" s="309" t="s">
        <v>2978</v>
      </c>
      <c r="J259" s="309" t="s">
        <v>2979</v>
      </c>
      <c r="K259" s="351" t="s">
        <v>588</v>
      </c>
      <c r="L259" s="224" t="s">
        <v>4021</v>
      </c>
      <c r="M259" s="228" t="s">
        <v>156</v>
      </c>
      <c r="N259" s="228" t="s">
        <v>2980</v>
      </c>
      <c r="O259" s="207" t="s">
        <v>2981</v>
      </c>
      <c r="V259" s="281"/>
    </row>
    <row r="260" spans="1:22" s="280" customFormat="1" ht="39.75" customHeight="1">
      <c r="A260" s="181">
        <v>270</v>
      </c>
      <c r="B260" s="300" t="s">
        <v>1214</v>
      </c>
      <c r="C260" s="325" t="s">
        <v>3938</v>
      </c>
      <c r="D260" s="300" t="s">
        <v>2932</v>
      </c>
      <c r="E260" s="337" t="s">
        <v>4021</v>
      </c>
      <c r="F260" s="300">
        <v>2</v>
      </c>
      <c r="G260" s="300">
        <v>2</v>
      </c>
      <c r="H260" s="309" t="s">
        <v>3844</v>
      </c>
      <c r="I260" s="309" t="s">
        <v>2978</v>
      </c>
      <c r="J260" s="309"/>
      <c r="K260" s="351"/>
      <c r="L260" s="224" t="s">
        <v>4021</v>
      </c>
      <c r="M260" s="228"/>
      <c r="N260" s="228"/>
      <c r="O260" s="228"/>
      <c r="V260" s="281"/>
    </row>
    <row r="261" spans="1:22" s="280" customFormat="1" ht="39.75" customHeight="1">
      <c r="A261" s="181">
        <v>271</v>
      </c>
      <c r="B261" s="300" t="s">
        <v>1214</v>
      </c>
      <c r="C261" s="325" t="s">
        <v>3938</v>
      </c>
      <c r="D261" s="300" t="s">
        <v>2932</v>
      </c>
      <c r="E261" s="337" t="s">
        <v>4021</v>
      </c>
      <c r="F261" s="300">
        <v>19</v>
      </c>
      <c r="G261" s="300">
        <v>20</v>
      </c>
      <c r="H261" s="394" t="s">
        <v>2982</v>
      </c>
      <c r="I261" s="305" t="s">
        <v>2983</v>
      </c>
      <c r="J261" s="379" t="s">
        <v>2984</v>
      </c>
      <c r="K261" s="300" t="s">
        <v>588</v>
      </c>
      <c r="L261" s="224" t="s">
        <v>4021</v>
      </c>
      <c r="M261" s="194">
        <v>956885658</v>
      </c>
      <c r="N261" s="222" t="s">
        <v>2985</v>
      </c>
      <c r="O261" s="207" t="s">
        <v>2986</v>
      </c>
      <c r="V261" s="281"/>
    </row>
    <row r="262" spans="1:22" s="280" customFormat="1" ht="39.75" customHeight="1">
      <c r="A262" s="181">
        <v>272</v>
      </c>
      <c r="B262" s="300" t="s">
        <v>1214</v>
      </c>
      <c r="C262" s="325" t="s">
        <v>3938</v>
      </c>
      <c r="D262" s="300" t="s">
        <v>2932</v>
      </c>
      <c r="E262" s="337" t="s">
        <v>4021</v>
      </c>
      <c r="F262" s="300">
        <v>1</v>
      </c>
      <c r="G262" s="300">
        <v>1</v>
      </c>
      <c r="H262" s="336" t="s">
        <v>4013</v>
      </c>
      <c r="I262" s="350" t="s">
        <v>4015</v>
      </c>
      <c r="J262" s="324" t="s">
        <v>4014</v>
      </c>
      <c r="K262" s="354" t="s">
        <v>1477</v>
      </c>
      <c r="L262" s="224" t="s">
        <v>4021</v>
      </c>
      <c r="M262" s="228" t="s">
        <v>156</v>
      </c>
      <c r="N262" s="222" t="s">
        <v>4017</v>
      </c>
      <c r="O262" s="264" t="s">
        <v>4016</v>
      </c>
      <c r="V262" s="281"/>
    </row>
    <row r="263" spans="1:22" s="280" customFormat="1" ht="39.75" customHeight="1">
      <c r="A263" s="181">
        <v>273</v>
      </c>
      <c r="B263" s="300" t="s">
        <v>1214</v>
      </c>
      <c r="C263" s="325" t="s">
        <v>3938</v>
      </c>
      <c r="D263" s="300" t="s">
        <v>2932</v>
      </c>
      <c r="E263" s="337" t="s">
        <v>4021</v>
      </c>
      <c r="F263" s="300">
        <v>2</v>
      </c>
      <c r="G263" s="300">
        <v>2</v>
      </c>
      <c r="H263" s="324" t="s">
        <v>2998</v>
      </c>
      <c r="I263" s="345" t="s">
        <v>224</v>
      </c>
      <c r="J263" s="336" t="s">
        <v>2999</v>
      </c>
      <c r="K263" s="354" t="s">
        <v>587</v>
      </c>
      <c r="L263" s="224" t="s">
        <v>4021</v>
      </c>
      <c r="M263" s="208" t="s">
        <v>3000</v>
      </c>
      <c r="N263" s="208" t="s">
        <v>3001</v>
      </c>
      <c r="O263" s="207" t="s">
        <v>3002</v>
      </c>
      <c r="V263" s="281"/>
    </row>
    <row r="264" spans="1:22" s="280" customFormat="1" ht="39.75" customHeight="1">
      <c r="A264" s="181">
        <v>274</v>
      </c>
      <c r="B264" s="300" t="s">
        <v>1214</v>
      </c>
      <c r="C264" s="325" t="s">
        <v>3938</v>
      </c>
      <c r="D264" s="300" t="s">
        <v>2932</v>
      </c>
      <c r="E264" s="337" t="s">
        <v>4021</v>
      </c>
      <c r="F264" s="300">
        <v>1</v>
      </c>
      <c r="G264" s="300">
        <v>1</v>
      </c>
      <c r="H264" s="324" t="s">
        <v>3003</v>
      </c>
      <c r="I264" s="305" t="s">
        <v>1947</v>
      </c>
      <c r="J264" s="336" t="s">
        <v>3004</v>
      </c>
      <c r="K264" s="300" t="s">
        <v>584</v>
      </c>
      <c r="L264" s="224" t="s">
        <v>4021</v>
      </c>
      <c r="M264" s="208" t="s">
        <v>3005</v>
      </c>
      <c r="N264" s="208" t="s">
        <v>60</v>
      </c>
      <c r="O264" s="207" t="s">
        <v>3006</v>
      </c>
      <c r="V264" s="281"/>
    </row>
    <row r="265" spans="1:22" s="280" customFormat="1" ht="39.75" customHeight="1">
      <c r="A265" s="181">
        <v>275</v>
      </c>
      <c r="B265" s="300" t="s">
        <v>1214</v>
      </c>
      <c r="C265" s="325" t="s">
        <v>3938</v>
      </c>
      <c r="D265" s="300" t="s">
        <v>2932</v>
      </c>
      <c r="E265" s="337" t="s">
        <v>4021</v>
      </c>
      <c r="F265" s="300">
        <v>2</v>
      </c>
      <c r="G265" s="300">
        <v>2</v>
      </c>
      <c r="H265" s="336" t="s">
        <v>3007</v>
      </c>
      <c r="I265" s="324" t="s">
        <v>3008</v>
      </c>
      <c r="J265" s="336" t="s">
        <v>3009</v>
      </c>
      <c r="K265" s="354" t="s">
        <v>587</v>
      </c>
      <c r="L265" s="224" t="s">
        <v>4021</v>
      </c>
      <c r="M265" s="208">
        <v>989006654</v>
      </c>
      <c r="N265" s="208" t="s">
        <v>3010</v>
      </c>
      <c r="O265" s="207" t="s">
        <v>3011</v>
      </c>
      <c r="V265" s="281"/>
    </row>
    <row r="266" spans="1:22" s="280" customFormat="1" ht="39.75" customHeight="1">
      <c r="A266" s="181">
        <v>276</v>
      </c>
      <c r="B266" s="300" t="s">
        <v>1214</v>
      </c>
      <c r="C266" s="325" t="s">
        <v>3938</v>
      </c>
      <c r="D266" s="300" t="s">
        <v>2932</v>
      </c>
      <c r="E266" s="337" t="s">
        <v>4021</v>
      </c>
      <c r="F266" s="300">
        <v>1</v>
      </c>
      <c r="G266" s="300">
        <v>1</v>
      </c>
      <c r="H266" s="324" t="s">
        <v>3012</v>
      </c>
      <c r="I266" s="324" t="s">
        <v>3008</v>
      </c>
      <c r="J266" s="336" t="s">
        <v>3013</v>
      </c>
      <c r="K266" s="354" t="s">
        <v>588</v>
      </c>
      <c r="L266" s="224" t="s">
        <v>4021</v>
      </c>
      <c r="M266" s="208" t="s">
        <v>3014</v>
      </c>
      <c r="N266" s="208" t="s">
        <v>3015</v>
      </c>
      <c r="O266" s="207" t="s">
        <v>3016</v>
      </c>
      <c r="V266" s="281"/>
    </row>
    <row r="267" spans="1:22" s="280" customFormat="1" ht="39.75" customHeight="1">
      <c r="A267" s="181">
        <v>277</v>
      </c>
      <c r="B267" s="300" t="s">
        <v>1214</v>
      </c>
      <c r="C267" s="325" t="s">
        <v>3938</v>
      </c>
      <c r="D267" s="300" t="s">
        <v>2932</v>
      </c>
      <c r="E267" s="337" t="s">
        <v>4021</v>
      </c>
      <c r="F267" s="300">
        <v>1</v>
      </c>
      <c r="G267" s="300">
        <v>1</v>
      </c>
      <c r="H267" s="324" t="s">
        <v>3017</v>
      </c>
      <c r="I267" s="324" t="s">
        <v>3018</v>
      </c>
      <c r="J267" s="336" t="s">
        <v>3019</v>
      </c>
      <c r="K267" s="354" t="s">
        <v>587</v>
      </c>
      <c r="L267" s="224" t="s">
        <v>4021</v>
      </c>
      <c r="M267" s="202" t="s">
        <v>3020</v>
      </c>
      <c r="N267" s="225" t="s">
        <v>3021</v>
      </c>
      <c r="O267" s="207" t="s">
        <v>3022</v>
      </c>
      <c r="V267" s="281"/>
    </row>
    <row r="268" spans="1:22" s="280" customFormat="1" ht="39.75" customHeight="1">
      <c r="A268" s="181">
        <v>278</v>
      </c>
      <c r="B268" s="300" t="s">
        <v>1214</v>
      </c>
      <c r="C268" s="325" t="s">
        <v>3938</v>
      </c>
      <c r="D268" s="300" t="s">
        <v>2932</v>
      </c>
      <c r="E268" s="337" t="s">
        <v>4021</v>
      </c>
      <c r="F268" s="300">
        <v>4</v>
      </c>
      <c r="G268" s="300">
        <v>1</v>
      </c>
      <c r="H268" s="324" t="s">
        <v>3023</v>
      </c>
      <c r="I268" s="345" t="s">
        <v>439</v>
      </c>
      <c r="J268" s="336" t="s">
        <v>3024</v>
      </c>
      <c r="K268" s="354" t="s">
        <v>407</v>
      </c>
      <c r="L268" s="224" t="s">
        <v>4021</v>
      </c>
      <c r="M268" s="208">
        <v>989148116</v>
      </c>
      <c r="N268" s="208" t="s">
        <v>3025</v>
      </c>
      <c r="O268" s="207" t="s">
        <v>3026</v>
      </c>
      <c r="V268" s="281"/>
    </row>
    <row r="269" spans="1:22" s="280" customFormat="1" ht="39.75" customHeight="1">
      <c r="A269" s="181">
        <v>279</v>
      </c>
      <c r="B269" s="300" t="s">
        <v>1214</v>
      </c>
      <c r="C269" s="325" t="s">
        <v>3938</v>
      </c>
      <c r="D269" s="300" t="s">
        <v>2932</v>
      </c>
      <c r="E269" s="337" t="s">
        <v>4021</v>
      </c>
      <c r="F269" s="300">
        <v>5</v>
      </c>
      <c r="G269" s="300">
        <v>3</v>
      </c>
      <c r="H269" s="324" t="s">
        <v>3027</v>
      </c>
      <c r="I269" s="324" t="s">
        <v>3028</v>
      </c>
      <c r="J269" s="336" t="s">
        <v>3029</v>
      </c>
      <c r="K269" s="354" t="s">
        <v>587</v>
      </c>
      <c r="L269" s="224" t="s">
        <v>4021</v>
      </c>
      <c r="M269" s="202" t="s">
        <v>3030</v>
      </c>
      <c r="N269" s="225" t="s">
        <v>3031</v>
      </c>
      <c r="O269" s="207" t="s">
        <v>3032</v>
      </c>
      <c r="V269" s="281"/>
    </row>
    <row r="270" spans="1:22" s="280" customFormat="1" ht="39.75" customHeight="1">
      <c r="A270" s="181">
        <v>280</v>
      </c>
      <c r="B270" s="300" t="s">
        <v>1214</v>
      </c>
      <c r="C270" s="325" t="s">
        <v>3938</v>
      </c>
      <c r="D270" s="300" t="s">
        <v>2932</v>
      </c>
      <c r="E270" s="337" t="s">
        <v>4021</v>
      </c>
      <c r="F270" s="395">
        <v>10</v>
      </c>
      <c r="G270" s="300">
        <v>7</v>
      </c>
      <c r="H270" s="324" t="s">
        <v>3034</v>
      </c>
      <c r="I270" s="324" t="s">
        <v>599</v>
      </c>
      <c r="J270" s="336" t="s">
        <v>3035</v>
      </c>
      <c r="K270" s="354" t="s">
        <v>588</v>
      </c>
      <c r="L270" s="224" t="s">
        <v>4021</v>
      </c>
      <c r="M270" s="208" t="s">
        <v>3036</v>
      </c>
      <c r="N270" s="214" t="s">
        <v>3037</v>
      </c>
      <c r="O270" s="207" t="s">
        <v>3038</v>
      </c>
      <c r="V270" s="281"/>
    </row>
    <row r="271" spans="1:22" s="280" customFormat="1" ht="39.75" customHeight="1">
      <c r="A271" s="181">
        <v>281</v>
      </c>
      <c r="B271" s="300" t="s">
        <v>1214</v>
      </c>
      <c r="C271" s="325" t="s">
        <v>3938</v>
      </c>
      <c r="D271" s="300" t="s">
        <v>2932</v>
      </c>
      <c r="E271" s="337" t="s">
        <v>4021</v>
      </c>
      <c r="F271" s="300">
        <v>1</v>
      </c>
      <c r="G271" s="300">
        <v>1</v>
      </c>
      <c r="H271" s="309" t="s">
        <v>3043</v>
      </c>
      <c r="I271" s="309" t="s">
        <v>594</v>
      </c>
      <c r="J271" s="309" t="s">
        <v>3044</v>
      </c>
      <c r="K271" s="351" t="s">
        <v>550</v>
      </c>
      <c r="L271" s="224" t="s">
        <v>4021</v>
      </c>
      <c r="M271" s="208" t="s">
        <v>3045</v>
      </c>
      <c r="N271" s="208" t="s">
        <v>3046</v>
      </c>
      <c r="O271" s="207" t="s">
        <v>595</v>
      </c>
      <c r="V271" s="281"/>
    </row>
    <row r="272" spans="1:22" s="280" customFormat="1" ht="39.75" customHeight="1">
      <c r="A272" s="181">
        <v>282</v>
      </c>
      <c r="B272" s="300" t="s">
        <v>1214</v>
      </c>
      <c r="C272" s="325" t="s">
        <v>3938</v>
      </c>
      <c r="D272" s="300" t="s">
        <v>602</v>
      </c>
      <c r="E272" s="337" t="s">
        <v>4021</v>
      </c>
      <c r="F272" s="300">
        <v>1</v>
      </c>
      <c r="G272" s="300">
        <v>1</v>
      </c>
      <c r="H272" s="309" t="s">
        <v>3800</v>
      </c>
      <c r="I272" s="309" t="s">
        <v>3787</v>
      </c>
      <c r="J272" s="309" t="s">
        <v>3801</v>
      </c>
      <c r="K272" s="351" t="s">
        <v>3797</v>
      </c>
      <c r="L272" s="224" t="s">
        <v>4021</v>
      </c>
      <c r="M272" s="208"/>
      <c r="N272" s="208" t="s">
        <v>3802</v>
      </c>
      <c r="O272" s="207" t="s">
        <v>3803</v>
      </c>
      <c r="V272" s="281"/>
    </row>
    <row r="273" spans="1:22" s="280" customFormat="1" ht="39.75" customHeight="1">
      <c r="A273" s="181">
        <v>283</v>
      </c>
      <c r="B273" s="300" t="s">
        <v>1214</v>
      </c>
      <c r="C273" s="325" t="s">
        <v>3938</v>
      </c>
      <c r="D273" s="300" t="s">
        <v>2932</v>
      </c>
      <c r="E273" s="337" t="s">
        <v>4021</v>
      </c>
      <c r="F273" s="300">
        <v>1</v>
      </c>
      <c r="G273" s="300">
        <v>1</v>
      </c>
      <c r="H273" s="309" t="s">
        <v>3804</v>
      </c>
      <c r="I273" s="309" t="s">
        <v>3787</v>
      </c>
      <c r="J273" s="309" t="s">
        <v>3805</v>
      </c>
      <c r="K273" s="351" t="s">
        <v>587</v>
      </c>
      <c r="L273" s="224" t="s">
        <v>4021</v>
      </c>
      <c r="M273" s="208"/>
      <c r="N273" s="208" t="s">
        <v>3806</v>
      </c>
      <c r="O273" s="207" t="s">
        <v>3807</v>
      </c>
      <c r="V273" s="281"/>
    </row>
    <row r="274" spans="1:22" ht="39.75" customHeight="1">
      <c r="A274" s="181">
        <v>290</v>
      </c>
      <c r="B274" s="356" t="s">
        <v>1464</v>
      </c>
      <c r="C274" s="325" t="s">
        <v>3938</v>
      </c>
      <c r="D274" s="356" t="s">
        <v>3048</v>
      </c>
      <c r="E274" s="351" t="s">
        <v>4024</v>
      </c>
      <c r="F274" s="327">
        <v>1</v>
      </c>
      <c r="G274" s="327">
        <v>1</v>
      </c>
      <c r="H274" s="309" t="s">
        <v>3096</v>
      </c>
      <c r="I274" s="345" t="s">
        <v>2279</v>
      </c>
      <c r="J274" s="330" t="s">
        <v>3097</v>
      </c>
      <c r="K274" s="326" t="s">
        <v>623</v>
      </c>
      <c r="L274" s="199" t="s">
        <v>4024</v>
      </c>
      <c r="M274" s="218" t="s">
        <v>3098</v>
      </c>
      <c r="N274" s="218" t="s">
        <v>3099</v>
      </c>
      <c r="O274" s="207" t="s">
        <v>3100</v>
      </c>
      <c r="T274" s="197"/>
      <c r="U274" s="197"/>
      <c r="V274" s="7"/>
    </row>
    <row r="275" spans="1:22" ht="39.75" customHeight="1">
      <c r="A275" s="181">
        <v>291</v>
      </c>
      <c r="B275" s="356" t="s">
        <v>1464</v>
      </c>
      <c r="C275" s="325" t="s">
        <v>3938</v>
      </c>
      <c r="D275" s="356" t="s">
        <v>3048</v>
      </c>
      <c r="E275" s="351" t="s">
        <v>4024</v>
      </c>
      <c r="F275" s="327">
        <v>2</v>
      </c>
      <c r="G275" s="327">
        <v>1</v>
      </c>
      <c r="H275" s="309" t="s">
        <v>3101</v>
      </c>
      <c r="I275" s="345" t="s">
        <v>2279</v>
      </c>
      <c r="J275" s="330" t="s">
        <v>3102</v>
      </c>
      <c r="K275" s="326" t="s">
        <v>623</v>
      </c>
      <c r="L275" s="199" t="s">
        <v>4024</v>
      </c>
      <c r="M275" s="218" t="s">
        <v>3103</v>
      </c>
      <c r="N275" s="218" t="s">
        <v>3099</v>
      </c>
      <c r="O275" s="207" t="s">
        <v>3100</v>
      </c>
      <c r="T275" s="197"/>
      <c r="U275" s="197"/>
      <c r="V275" s="7"/>
    </row>
    <row r="276" spans="1:22" ht="39.75" customHeight="1">
      <c r="A276" s="181">
        <v>292</v>
      </c>
      <c r="B276" s="356" t="s">
        <v>1464</v>
      </c>
      <c r="C276" s="325" t="s">
        <v>3938</v>
      </c>
      <c r="D276" s="356" t="s">
        <v>3048</v>
      </c>
      <c r="E276" s="351" t="s">
        <v>4024</v>
      </c>
      <c r="F276" s="327">
        <v>2</v>
      </c>
      <c r="G276" s="327">
        <v>2</v>
      </c>
      <c r="H276" s="309" t="s">
        <v>4010</v>
      </c>
      <c r="I276" s="345" t="s">
        <v>4011</v>
      </c>
      <c r="J276" s="330" t="s">
        <v>4012</v>
      </c>
      <c r="K276" s="326" t="s">
        <v>623</v>
      </c>
      <c r="L276" s="199" t="s">
        <v>4024</v>
      </c>
      <c r="M276" s="218"/>
      <c r="N276" s="218" t="s">
        <v>3958</v>
      </c>
      <c r="O276" s="207" t="s">
        <v>3959</v>
      </c>
      <c r="T276" s="197"/>
      <c r="U276" s="197"/>
      <c r="V276" s="7"/>
    </row>
    <row r="277" spans="1:22" ht="39.75" customHeight="1">
      <c r="A277" s="181">
        <v>293</v>
      </c>
      <c r="B277" s="356" t="s">
        <v>1464</v>
      </c>
      <c r="C277" s="325" t="s">
        <v>3938</v>
      </c>
      <c r="D277" s="356" t="s">
        <v>3048</v>
      </c>
      <c r="E277" s="351" t="s">
        <v>4024</v>
      </c>
      <c r="F277" s="327">
        <v>1</v>
      </c>
      <c r="G277" s="327">
        <v>1</v>
      </c>
      <c r="H277" s="309" t="s">
        <v>3104</v>
      </c>
      <c r="I277" s="324" t="s">
        <v>1938</v>
      </c>
      <c r="J277" s="383" t="s">
        <v>3105</v>
      </c>
      <c r="K277" s="326" t="s">
        <v>623</v>
      </c>
      <c r="L277" s="199" t="s">
        <v>4024</v>
      </c>
      <c r="M277" s="218" t="s">
        <v>3106</v>
      </c>
      <c r="N277" s="218" t="s">
        <v>3107</v>
      </c>
      <c r="O277" s="207" t="s">
        <v>3108</v>
      </c>
      <c r="T277" s="197"/>
      <c r="U277" s="197"/>
      <c r="V277" s="7"/>
    </row>
    <row r="278" spans="1:22" ht="39.75" customHeight="1">
      <c r="A278" s="181">
        <v>294</v>
      </c>
      <c r="B278" s="356" t="s">
        <v>1464</v>
      </c>
      <c r="C278" s="325" t="s">
        <v>3938</v>
      </c>
      <c r="D278" s="356" t="s">
        <v>3048</v>
      </c>
      <c r="E278" s="351" t="s">
        <v>4024</v>
      </c>
      <c r="F278" s="327">
        <v>17</v>
      </c>
      <c r="G278" s="327">
        <v>7</v>
      </c>
      <c r="H278" s="309" t="s">
        <v>3860</v>
      </c>
      <c r="I278" s="353" t="s">
        <v>1960</v>
      </c>
      <c r="J278" s="330" t="s">
        <v>3112</v>
      </c>
      <c r="K278" s="326" t="s">
        <v>623</v>
      </c>
      <c r="L278" s="199" t="s">
        <v>4024</v>
      </c>
      <c r="M278" s="218" t="s">
        <v>3113</v>
      </c>
      <c r="N278" s="218" t="s">
        <v>355</v>
      </c>
      <c r="O278" s="207" t="s">
        <v>263</v>
      </c>
      <c r="T278" s="197"/>
      <c r="U278" s="197"/>
      <c r="V278" s="7"/>
    </row>
    <row r="279" spans="1:22" ht="39.75" customHeight="1">
      <c r="A279" s="181">
        <v>295</v>
      </c>
      <c r="B279" s="356" t="s">
        <v>1464</v>
      </c>
      <c r="C279" s="325" t="s">
        <v>3938</v>
      </c>
      <c r="D279" s="356" t="s">
        <v>3048</v>
      </c>
      <c r="E279" s="351" t="s">
        <v>4024</v>
      </c>
      <c r="F279" s="327">
        <v>1</v>
      </c>
      <c r="G279" s="327">
        <v>1</v>
      </c>
      <c r="H279" s="396" t="s">
        <v>3114</v>
      </c>
      <c r="I279" s="397" t="s">
        <v>3115</v>
      </c>
      <c r="J279" s="383" t="s">
        <v>3116</v>
      </c>
      <c r="K279" s="398" t="s">
        <v>623</v>
      </c>
      <c r="L279" s="199" t="s">
        <v>4024</v>
      </c>
      <c r="M279" s="202" t="s">
        <v>3117</v>
      </c>
      <c r="N279" s="218" t="s">
        <v>3118</v>
      </c>
      <c r="O279" s="207" t="s">
        <v>3119</v>
      </c>
      <c r="T279" s="197"/>
      <c r="U279" s="197"/>
      <c r="V279" s="7"/>
    </row>
    <row r="280" spans="1:22" ht="39.75" customHeight="1">
      <c r="A280" s="181">
        <v>296</v>
      </c>
      <c r="B280" s="356" t="s">
        <v>1464</v>
      </c>
      <c r="C280" s="325" t="s">
        <v>3938</v>
      </c>
      <c r="D280" s="356" t="s">
        <v>3048</v>
      </c>
      <c r="E280" s="351" t="s">
        <v>4024</v>
      </c>
      <c r="F280" s="327">
        <v>2</v>
      </c>
      <c r="G280" s="327">
        <v>2</v>
      </c>
      <c r="H280" s="309" t="s">
        <v>3120</v>
      </c>
      <c r="I280" s="324" t="s">
        <v>1376</v>
      </c>
      <c r="J280" s="330" t="s">
        <v>3121</v>
      </c>
      <c r="K280" s="326" t="s">
        <v>623</v>
      </c>
      <c r="L280" s="199" t="s">
        <v>4024</v>
      </c>
      <c r="M280" s="218" t="s">
        <v>3122</v>
      </c>
      <c r="N280" s="218" t="s">
        <v>3123</v>
      </c>
      <c r="O280" s="207" t="s">
        <v>3124</v>
      </c>
      <c r="T280" s="197"/>
      <c r="U280" s="197"/>
      <c r="V280" s="7"/>
    </row>
    <row r="281" spans="1:22" ht="39.75" customHeight="1">
      <c r="A281" s="181">
        <v>297</v>
      </c>
      <c r="B281" s="356" t="s">
        <v>1464</v>
      </c>
      <c r="C281" s="325" t="s">
        <v>3938</v>
      </c>
      <c r="D281" s="356" t="s">
        <v>3048</v>
      </c>
      <c r="E281" s="351" t="s">
        <v>4024</v>
      </c>
      <c r="F281" s="399">
        <v>2</v>
      </c>
      <c r="G281" s="399">
        <v>1</v>
      </c>
      <c r="H281" s="400" t="s">
        <v>3130</v>
      </c>
      <c r="I281" s="400" t="s">
        <v>3131</v>
      </c>
      <c r="J281" s="401" t="s">
        <v>3132</v>
      </c>
      <c r="K281" s="326" t="s">
        <v>623</v>
      </c>
      <c r="L281" s="199" t="s">
        <v>4024</v>
      </c>
      <c r="M281" s="247" t="s">
        <v>3133</v>
      </c>
      <c r="N281" s="246" t="s">
        <v>3134</v>
      </c>
      <c r="O281" s="207" t="s">
        <v>3135</v>
      </c>
      <c r="T281" s="197"/>
      <c r="U281" s="197"/>
      <c r="V281" s="7"/>
    </row>
    <row r="282" spans="1:22" ht="39.75" customHeight="1">
      <c r="A282" s="181">
        <v>298</v>
      </c>
      <c r="B282" s="356" t="s">
        <v>1464</v>
      </c>
      <c r="C282" s="325" t="s">
        <v>3938</v>
      </c>
      <c r="D282" s="356" t="s">
        <v>3048</v>
      </c>
      <c r="E282" s="351" t="s">
        <v>4024</v>
      </c>
      <c r="F282" s="399">
        <v>2</v>
      </c>
      <c r="G282" s="399">
        <v>1</v>
      </c>
      <c r="H282" s="353" t="s">
        <v>3136</v>
      </c>
      <c r="I282" s="353" t="s">
        <v>3136</v>
      </c>
      <c r="J282" s="314" t="s">
        <v>3137</v>
      </c>
      <c r="K282" s="355" t="s">
        <v>623</v>
      </c>
      <c r="L282" s="199" t="s">
        <v>4024</v>
      </c>
      <c r="M282" s="212" t="s">
        <v>3138</v>
      </c>
      <c r="N282" s="212" t="s">
        <v>3139</v>
      </c>
      <c r="O282" s="248" t="s">
        <v>3140</v>
      </c>
      <c r="T282" s="197"/>
      <c r="U282" s="197"/>
      <c r="V282" s="7"/>
    </row>
    <row r="283" spans="1:22" ht="39.75" customHeight="1">
      <c r="A283" s="181">
        <v>299</v>
      </c>
      <c r="B283" s="356" t="s">
        <v>1464</v>
      </c>
      <c r="C283" s="325" t="s">
        <v>3938</v>
      </c>
      <c r="D283" s="356" t="s">
        <v>3048</v>
      </c>
      <c r="E283" s="351" t="s">
        <v>4024</v>
      </c>
      <c r="F283" s="327">
        <v>2</v>
      </c>
      <c r="G283" s="327">
        <v>2</v>
      </c>
      <c r="H283" s="309" t="s">
        <v>3147</v>
      </c>
      <c r="I283" s="345" t="s">
        <v>3148</v>
      </c>
      <c r="J283" s="330" t="s">
        <v>3149</v>
      </c>
      <c r="K283" s="326" t="s">
        <v>623</v>
      </c>
      <c r="L283" s="199" t="s">
        <v>4024</v>
      </c>
      <c r="M283" s="218" t="s">
        <v>3150</v>
      </c>
      <c r="N283" s="218" t="s">
        <v>3151</v>
      </c>
      <c r="O283" s="207" t="s">
        <v>3152</v>
      </c>
      <c r="T283" s="197"/>
      <c r="U283" s="197"/>
      <c r="V283" s="7"/>
    </row>
    <row r="284" spans="1:22" ht="39.75" customHeight="1">
      <c r="A284" s="181">
        <v>300</v>
      </c>
      <c r="B284" s="356" t="s">
        <v>1464</v>
      </c>
      <c r="C284" s="325" t="s">
        <v>3938</v>
      </c>
      <c r="D284" s="356" t="s">
        <v>3048</v>
      </c>
      <c r="E284" s="351" t="s">
        <v>4024</v>
      </c>
      <c r="F284" s="327">
        <v>3</v>
      </c>
      <c r="G284" s="327">
        <v>1</v>
      </c>
      <c r="H284" s="309" t="s">
        <v>3153</v>
      </c>
      <c r="I284" s="345" t="s">
        <v>3154</v>
      </c>
      <c r="J284" s="330" t="s">
        <v>3155</v>
      </c>
      <c r="K284" s="326" t="s">
        <v>623</v>
      </c>
      <c r="L284" s="199" t="s">
        <v>4024</v>
      </c>
      <c r="M284" s="212" t="s">
        <v>3156</v>
      </c>
      <c r="N284" s="218" t="s">
        <v>3157</v>
      </c>
      <c r="O284" s="207" t="s">
        <v>3158</v>
      </c>
      <c r="T284" s="197"/>
      <c r="U284" s="197"/>
      <c r="V284" s="7"/>
    </row>
    <row r="285" spans="1:22" ht="39.75" customHeight="1">
      <c r="A285" s="181">
        <v>301</v>
      </c>
      <c r="B285" s="356" t="s">
        <v>1464</v>
      </c>
      <c r="C285" s="325" t="s">
        <v>3938</v>
      </c>
      <c r="D285" s="356" t="s">
        <v>3048</v>
      </c>
      <c r="E285" s="351" t="s">
        <v>4024</v>
      </c>
      <c r="F285" s="327">
        <v>1</v>
      </c>
      <c r="G285" s="327">
        <v>1</v>
      </c>
      <c r="H285" s="309" t="s">
        <v>3159</v>
      </c>
      <c r="I285" s="345" t="s">
        <v>3154</v>
      </c>
      <c r="J285" s="330" t="s">
        <v>3160</v>
      </c>
      <c r="K285" s="326" t="s">
        <v>623</v>
      </c>
      <c r="L285" s="199" t="s">
        <v>4024</v>
      </c>
      <c r="M285" s="212" t="s">
        <v>3161</v>
      </c>
      <c r="N285" s="218" t="s">
        <v>3162</v>
      </c>
      <c r="O285" s="207" t="s">
        <v>3163</v>
      </c>
      <c r="T285" s="197"/>
      <c r="U285" s="197"/>
      <c r="V285" s="7"/>
    </row>
    <row r="286" spans="1:22" ht="39.75" customHeight="1">
      <c r="A286" s="181">
        <v>302</v>
      </c>
      <c r="B286" s="356" t="s">
        <v>1464</v>
      </c>
      <c r="C286" s="325" t="s">
        <v>3938</v>
      </c>
      <c r="D286" s="356" t="s">
        <v>3048</v>
      </c>
      <c r="E286" s="351" t="s">
        <v>4024</v>
      </c>
      <c r="F286" s="327">
        <v>1</v>
      </c>
      <c r="G286" s="327">
        <v>1</v>
      </c>
      <c r="H286" s="309" t="s">
        <v>3164</v>
      </c>
      <c r="I286" s="320" t="s">
        <v>661</v>
      </c>
      <c r="J286" s="330" t="s">
        <v>3165</v>
      </c>
      <c r="K286" s="326" t="s">
        <v>623</v>
      </c>
      <c r="L286" s="199" t="s">
        <v>4024</v>
      </c>
      <c r="M286" s="218" t="s">
        <v>3166</v>
      </c>
      <c r="N286" s="218" t="s">
        <v>3167</v>
      </c>
      <c r="O286" s="207" t="s">
        <v>3168</v>
      </c>
      <c r="T286" s="197"/>
      <c r="U286" s="197"/>
      <c r="V286" s="7"/>
    </row>
    <row r="287" spans="1:22" ht="39.75" customHeight="1">
      <c r="A287" s="181">
        <v>303</v>
      </c>
      <c r="B287" s="356" t="s">
        <v>1464</v>
      </c>
      <c r="C287" s="325" t="s">
        <v>3938</v>
      </c>
      <c r="D287" s="356" t="s">
        <v>3048</v>
      </c>
      <c r="E287" s="351" t="s">
        <v>4024</v>
      </c>
      <c r="F287" s="327">
        <v>6</v>
      </c>
      <c r="G287" s="327">
        <v>6</v>
      </c>
      <c r="H287" s="309" t="s">
        <v>3179</v>
      </c>
      <c r="I287" s="345" t="s">
        <v>955</v>
      </c>
      <c r="J287" s="330" t="s">
        <v>3180</v>
      </c>
      <c r="K287" s="326" t="s">
        <v>623</v>
      </c>
      <c r="L287" s="199" t="s">
        <v>4024</v>
      </c>
      <c r="M287" s="218" t="s">
        <v>3181</v>
      </c>
      <c r="N287" s="218" t="s">
        <v>3182</v>
      </c>
      <c r="O287" s="207" t="s">
        <v>3183</v>
      </c>
      <c r="T287" s="197"/>
      <c r="U287" s="197"/>
      <c r="V287" s="7"/>
    </row>
    <row r="288" spans="1:22" ht="39.75" customHeight="1">
      <c r="A288" s="181">
        <v>305</v>
      </c>
      <c r="B288" s="356" t="s">
        <v>1464</v>
      </c>
      <c r="C288" s="325" t="s">
        <v>3938</v>
      </c>
      <c r="D288" s="356" t="s">
        <v>3048</v>
      </c>
      <c r="E288" s="351" t="s">
        <v>4024</v>
      </c>
      <c r="F288" s="327">
        <v>1</v>
      </c>
      <c r="G288" s="327">
        <v>1</v>
      </c>
      <c r="H288" s="309" t="s">
        <v>3194</v>
      </c>
      <c r="I288" s="345" t="s">
        <v>3195</v>
      </c>
      <c r="J288" s="330" t="s">
        <v>3196</v>
      </c>
      <c r="K288" s="326" t="s">
        <v>623</v>
      </c>
      <c r="L288" s="199" t="s">
        <v>4024</v>
      </c>
      <c r="M288" s="218" t="s">
        <v>3197</v>
      </c>
      <c r="N288" s="218" t="s">
        <v>60</v>
      </c>
      <c r="O288" s="207" t="s">
        <v>926</v>
      </c>
      <c r="T288" s="197"/>
      <c r="U288" s="197"/>
      <c r="V288" s="7"/>
    </row>
    <row r="289" spans="1:22" ht="39.75" customHeight="1">
      <c r="A289" s="181">
        <v>306</v>
      </c>
      <c r="B289" s="356" t="s">
        <v>1464</v>
      </c>
      <c r="C289" s="325" t="s">
        <v>3938</v>
      </c>
      <c r="D289" s="356" t="s">
        <v>3048</v>
      </c>
      <c r="E289" s="351" t="s">
        <v>4024</v>
      </c>
      <c r="F289" s="327">
        <v>4</v>
      </c>
      <c r="G289" s="327">
        <v>2</v>
      </c>
      <c r="H289" s="309" t="s">
        <v>3198</v>
      </c>
      <c r="I289" s="345" t="s">
        <v>1966</v>
      </c>
      <c r="J289" s="330" t="s">
        <v>3199</v>
      </c>
      <c r="K289" s="326" t="s">
        <v>623</v>
      </c>
      <c r="L289" s="199" t="s">
        <v>4024</v>
      </c>
      <c r="M289" s="218" t="s">
        <v>3200</v>
      </c>
      <c r="N289" s="218" t="s">
        <v>957</v>
      </c>
      <c r="O289" s="207" t="s">
        <v>958</v>
      </c>
      <c r="T289" s="197"/>
      <c r="U289" s="197"/>
      <c r="V289" s="7"/>
    </row>
    <row r="290" spans="1:22" ht="39.75" customHeight="1">
      <c r="A290" s="181">
        <v>307</v>
      </c>
      <c r="B290" s="356" t="s">
        <v>1464</v>
      </c>
      <c r="C290" s="325" t="s">
        <v>3938</v>
      </c>
      <c r="D290" s="356" t="s">
        <v>3048</v>
      </c>
      <c r="E290" s="351" t="s">
        <v>4024</v>
      </c>
      <c r="F290" s="327">
        <v>1</v>
      </c>
      <c r="G290" s="327">
        <v>1</v>
      </c>
      <c r="H290" s="309" t="s">
        <v>3201</v>
      </c>
      <c r="I290" s="345" t="s">
        <v>1966</v>
      </c>
      <c r="J290" s="330" t="s">
        <v>3202</v>
      </c>
      <c r="K290" s="326" t="s">
        <v>623</v>
      </c>
      <c r="L290" s="199" t="s">
        <v>4024</v>
      </c>
      <c r="M290" s="218" t="s">
        <v>3203</v>
      </c>
      <c r="N290" s="218" t="s">
        <v>957</v>
      </c>
      <c r="O290" s="207" t="s">
        <v>958</v>
      </c>
      <c r="T290" s="197"/>
      <c r="U290" s="197"/>
      <c r="V290" s="7"/>
    </row>
    <row r="291" spans="1:22" ht="39.75" customHeight="1">
      <c r="A291" s="181">
        <v>308</v>
      </c>
      <c r="B291" s="356" t="s">
        <v>1464</v>
      </c>
      <c r="C291" s="325" t="s">
        <v>3938</v>
      </c>
      <c r="D291" s="356" t="s">
        <v>3048</v>
      </c>
      <c r="E291" s="351" t="s">
        <v>4024</v>
      </c>
      <c r="F291" s="327">
        <v>1</v>
      </c>
      <c r="G291" s="327">
        <v>1</v>
      </c>
      <c r="H291" s="309" t="s">
        <v>3204</v>
      </c>
      <c r="I291" s="345" t="s">
        <v>3205</v>
      </c>
      <c r="J291" s="330" t="s">
        <v>3206</v>
      </c>
      <c r="K291" s="326" t="s">
        <v>623</v>
      </c>
      <c r="L291" s="199" t="s">
        <v>4024</v>
      </c>
      <c r="M291" s="218" t="s">
        <v>3207</v>
      </c>
      <c r="N291" s="218" t="s">
        <v>3208</v>
      </c>
      <c r="O291" s="207" t="s">
        <v>3209</v>
      </c>
      <c r="T291" s="197"/>
      <c r="U291" s="197"/>
      <c r="V291" s="7"/>
    </row>
    <row r="292" spans="1:22" ht="39.75" customHeight="1">
      <c r="A292" s="181">
        <v>309</v>
      </c>
      <c r="B292" s="356" t="s">
        <v>1464</v>
      </c>
      <c r="C292" s="325" t="s">
        <v>3938</v>
      </c>
      <c r="D292" s="356" t="s">
        <v>3048</v>
      </c>
      <c r="E292" s="351" t="s">
        <v>4024</v>
      </c>
      <c r="F292" s="327">
        <v>1</v>
      </c>
      <c r="G292" s="327">
        <v>1</v>
      </c>
      <c r="H292" s="309" t="s">
        <v>3210</v>
      </c>
      <c r="I292" s="345" t="s">
        <v>3205</v>
      </c>
      <c r="J292" s="330" t="s">
        <v>3211</v>
      </c>
      <c r="K292" s="326" t="s">
        <v>623</v>
      </c>
      <c r="L292" s="199" t="s">
        <v>4024</v>
      </c>
      <c r="M292" s="218" t="s">
        <v>3212</v>
      </c>
      <c r="N292" s="218" t="s">
        <v>3208</v>
      </c>
      <c r="O292" s="207" t="s">
        <v>3209</v>
      </c>
      <c r="T292" s="197"/>
      <c r="U292" s="197"/>
      <c r="V292" s="7"/>
    </row>
    <row r="293" spans="1:22" ht="39.75" customHeight="1">
      <c r="A293" s="181">
        <v>310</v>
      </c>
      <c r="B293" s="356" t="s">
        <v>1464</v>
      </c>
      <c r="C293" s="325" t="s">
        <v>3938</v>
      </c>
      <c r="D293" s="356" t="s">
        <v>3048</v>
      </c>
      <c r="E293" s="351" t="s">
        <v>4024</v>
      </c>
      <c r="F293" s="327">
        <v>3</v>
      </c>
      <c r="G293" s="327">
        <v>2</v>
      </c>
      <c r="H293" s="309" t="s">
        <v>3213</v>
      </c>
      <c r="I293" s="345" t="s">
        <v>959</v>
      </c>
      <c r="J293" s="330" t="s">
        <v>3214</v>
      </c>
      <c r="K293" s="326" t="s">
        <v>623</v>
      </c>
      <c r="L293" s="199" t="s">
        <v>4024</v>
      </c>
      <c r="M293" s="218" t="s">
        <v>3215</v>
      </c>
      <c r="N293" s="218" t="s">
        <v>3216</v>
      </c>
      <c r="O293" s="207" t="s">
        <v>3217</v>
      </c>
      <c r="T293" s="197"/>
      <c r="U293" s="197"/>
      <c r="V293" s="7"/>
    </row>
    <row r="294" spans="1:22" ht="39.75" customHeight="1">
      <c r="A294" s="181">
        <v>311</v>
      </c>
      <c r="B294" s="356" t="s">
        <v>1464</v>
      </c>
      <c r="C294" s="325" t="s">
        <v>3938</v>
      </c>
      <c r="D294" s="356" t="s">
        <v>3048</v>
      </c>
      <c r="E294" s="351" t="s">
        <v>4024</v>
      </c>
      <c r="F294" s="327">
        <v>2</v>
      </c>
      <c r="G294" s="327">
        <v>2</v>
      </c>
      <c r="H294" s="309" t="s">
        <v>3227</v>
      </c>
      <c r="I294" s="345" t="s">
        <v>960</v>
      </c>
      <c r="J294" s="330" t="s">
        <v>3228</v>
      </c>
      <c r="K294" s="326" t="s">
        <v>623</v>
      </c>
      <c r="L294" s="199" t="s">
        <v>4024</v>
      </c>
      <c r="M294" s="218" t="s">
        <v>3229</v>
      </c>
      <c r="N294" s="218" t="s">
        <v>3230</v>
      </c>
      <c r="O294" s="207" t="s">
        <v>3231</v>
      </c>
      <c r="T294" s="197"/>
      <c r="U294" s="197"/>
      <c r="V294" s="7"/>
    </row>
    <row r="295" spans="1:22" ht="39.75" customHeight="1">
      <c r="A295" s="181">
        <v>312</v>
      </c>
      <c r="B295" s="356" t="s">
        <v>1464</v>
      </c>
      <c r="C295" s="325" t="s">
        <v>3938</v>
      </c>
      <c r="D295" s="356" t="s">
        <v>3048</v>
      </c>
      <c r="E295" s="351" t="s">
        <v>4024</v>
      </c>
      <c r="F295" s="327">
        <v>10</v>
      </c>
      <c r="G295" s="327">
        <v>7</v>
      </c>
      <c r="H295" s="309" t="s">
        <v>3823</v>
      </c>
      <c r="I295" s="345" t="s">
        <v>3824</v>
      </c>
      <c r="J295" s="330" t="s">
        <v>3825</v>
      </c>
      <c r="K295" s="326" t="s">
        <v>623</v>
      </c>
      <c r="L295" s="199" t="s">
        <v>4024</v>
      </c>
      <c r="M295" s="218" t="s">
        <v>3826</v>
      </c>
      <c r="N295" s="218" t="s">
        <v>3828</v>
      </c>
      <c r="O295" s="249" t="s">
        <v>3827</v>
      </c>
      <c r="T295" s="197"/>
      <c r="U295" s="197"/>
      <c r="V295" s="7"/>
    </row>
    <row r="296" spans="1:22" ht="39.75" customHeight="1">
      <c r="A296" s="181">
        <v>313</v>
      </c>
      <c r="B296" s="356" t="s">
        <v>1464</v>
      </c>
      <c r="C296" s="325" t="s">
        <v>3938</v>
      </c>
      <c r="D296" s="351" t="s">
        <v>3048</v>
      </c>
      <c r="E296" s="351" t="s">
        <v>4024</v>
      </c>
      <c r="F296" s="351">
        <v>12</v>
      </c>
      <c r="G296" s="351">
        <v>5</v>
      </c>
      <c r="H296" s="353" t="s">
        <v>3906</v>
      </c>
      <c r="I296" s="353" t="s">
        <v>562</v>
      </c>
      <c r="J296" s="324" t="s">
        <v>2076</v>
      </c>
      <c r="K296" s="326" t="s">
        <v>623</v>
      </c>
      <c r="L296" s="199" t="s">
        <v>4024</v>
      </c>
      <c r="M296" s="212" t="s">
        <v>2734</v>
      </c>
      <c r="N296" s="212" t="s">
        <v>2735</v>
      </c>
      <c r="O296" s="207" t="s">
        <v>561</v>
      </c>
      <c r="T296" s="197"/>
      <c r="U296" s="197"/>
      <c r="V296" s="7"/>
    </row>
    <row r="297" spans="1:22" ht="39.75" customHeight="1">
      <c r="A297" s="181">
        <v>112</v>
      </c>
      <c r="B297" s="356" t="s">
        <v>3928</v>
      </c>
      <c r="C297" s="300" t="s">
        <v>3937</v>
      </c>
      <c r="D297" s="300" t="s">
        <v>580</v>
      </c>
      <c r="E297" s="351" t="s">
        <v>4024</v>
      </c>
      <c r="F297" s="300">
        <v>2</v>
      </c>
      <c r="G297" s="300">
        <v>2</v>
      </c>
      <c r="H297" s="305" t="s">
        <v>755</v>
      </c>
      <c r="I297" s="353" t="s">
        <v>208</v>
      </c>
      <c r="J297" s="324" t="s">
        <v>756</v>
      </c>
      <c r="K297" s="354" t="s">
        <v>757</v>
      </c>
      <c r="L297" s="199" t="s">
        <v>4024</v>
      </c>
      <c r="M297" s="208" t="s">
        <v>758</v>
      </c>
      <c r="N297" s="208" t="s">
        <v>759</v>
      </c>
      <c r="O297" s="207" t="s">
        <v>760</v>
      </c>
      <c r="T297" s="197"/>
      <c r="U297" s="197"/>
      <c r="V297" s="7"/>
    </row>
    <row r="298" spans="1:22" ht="39.75" customHeight="1">
      <c r="A298" s="181">
        <v>122</v>
      </c>
      <c r="B298" s="356" t="s">
        <v>3928</v>
      </c>
      <c r="C298" s="300" t="s">
        <v>3937</v>
      </c>
      <c r="D298" s="300" t="s">
        <v>580</v>
      </c>
      <c r="E298" s="351" t="s">
        <v>4024</v>
      </c>
      <c r="F298" s="300">
        <v>1</v>
      </c>
      <c r="G298" s="300">
        <v>1</v>
      </c>
      <c r="H298" s="305" t="s">
        <v>811</v>
      </c>
      <c r="I298" s="324" t="s">
        <v>453</v>
      </c>
      <c r="J298" s="324" t="s">
        <v>812</v>
      </c>
      <c r="K298" s="354" t="s">
        <v>757</v>
      </c>
      <c r="L298" s="199" t="s">
        <v>4024</v>
      </c>
      <c r="M298" s="202" t="s">
        <v>813</v>
      </c>
      <c r="N298" s="203" t="s">
        <v>62</v>
      </c>
      <c r="O298" s="207" t="s">
        <v>66</v>
      </c>
      <c r="T298" s="197"/>
      <c r="U298" s="197"/>
      <c r="V298" s="7"/>
    </row>
    <row r="299" spans="1:22" ht="39.75" customHeight="1">
      <c r="A299" s="181">
        <v>99</v>
      </c>
      <c r="B299" s="356" t="s">
        <v>3928</v>
      </c>
      <c r="C299" s="300" t="s">
        <v>3937</v>
      </c>
      <c r="D299" s="300" t="s">
        <v>580</v>
      </c>
      <c r="E299" s="351" t="s">
        <v>4024</v>
      </c>
      <c r="F299" s="300">
        <v>1</v>
      </c>
      <c r="G299" s="300">
        <v>1</v>
      </c>
      <c r="H299" s="305" t="s">
        <v>703</v>
      </c>
      <c r="I299" s="345" t="s">
        <v>500</v>
      </c>
      <c r="J299" s="360" t="s">
        <v>2274</v>
      </c>
      <c r="K299" s="367" t="s">
        <v>33</v>
      </c>
      <c r="L299" s="199" t="s">
        <v>4024</v>
      </c>
      <c r="M299" s="227" t="s">
        <v>704</v>
      </c>
      <c r="N299" s="221" t="s">
        <v>705</v>
      </c>
      <c r="O299" s="207" t="s">
        <v>706</v>
      </c>
      <c r="T299" s="197"/>
      <c r="U299" s="197"/>
      <c r="V299" s="7"/>
    </row>
    <row r="300" spans="1:22" ht="39.75" customHeight="1">
      <c r="A300" s="181">
        <v>100</v>
      </c>
      <c r="B300" s="356" t="s">
        <v>3928</v>
      </c>
      <c r="C300" s="300" t="s">
        <v>3937</v>
      </c>
      <c r="D300" s="300" t="s">
        <v>580</v>
      </c>
      <c r="E300" s="351" t="s">
        <v>4024</v>
      </c>
      <c r="F300" s="300">
        <v>2</v>
      </c>
      <c r="G300" s="300">
        <v>1</v>
      </c>
      <c r="H300" s="305" t="s">
        <v>707</v>
      </c>
      <c r="I300" s="324" t="s">
        <v>708</v>
      </c>
      <c r="J300" s="360" t="s">
        <v>709</v>
      </c>
      <c r="K300" s="367" t="s">
        <v>33</v>
      </c>
      <c r="L300" s="199" t="s">
        <v>4024</v>
      </c>
      <c r="M300" s="227" t="s">
        <v>710</v>
      </c>
      <c r="N300" s="221" t="s">
        <v>711</v>
      </c>
      <c r="O300" s="207" t="s">
        <v>522</v>
      </c>
      <c r="T300" s="197"/>
      <c r="U300" s="197"/>
      <c r="V300" s="7"/>
    </row>
    <row r="301" spans="1:22" ht="39.75" customHeight="1">
      <c r="A301" s="181">
        <v>102</v>
      </c>
      <c r="B301" s="356" t="s">
        <v>3928</v>
      </c>
      <c r="C301" s="300" t="s">
        <v>3937</v>
      </c>
      <c r="D301" s="300" t="s">
        <v>580</v>
      </c>
      <c r="E301" s="351" t="s">
        <v>4024</v>
      </c>
      <c r="F301" s="300">
        <v>5</v>
      </c>
      <c r="G301" s="300">
        <v>2</v>
      </c>
      <c r="H301" s="305" t="s">
        <v>716</v>
      </c>
      <c r="I301" s="353" t="s">
        <v>543</v>
      </c>
      <c r="J301" s="360" t="s">
        <v>717</v>
      </c>
      <c r="K301" s="367" t="s">
        <v>33</v>
      </c>
      <c r="L301" s="199" t="s">
        <v>4024</v>
      </c>
      <c r="M301" s="227" t="s">
        <v>718</v>
      </c>
      <c r="N301" s="221" t="s">
        <v>719</v>
      </c>
      <c r="O301" s="207" t="s">
        <v>720</v>
      </c>
      <c r="T301" s="197"/>
      <c r="U301" s="197"/>
      <c r="V301" s="7"/>
    </row>
    <row r="302" spans="1:22" ht="39.75" customHeight="1">
      <c r="A302" s="181">
        <v>103</v>
      </c>
      <c r="B302" s="356" t="s">
        <v>3928</v>
      </c>
      <c r="C302" s="300" t="s">
        <v>3937</v>
      </c>
      <c r="D302" s="300" t="s">
        <v>580</v>
      </c>
      <c r="E302" s="351" t="s">
        <v>4024</v>
      </c>
      <c r="F302" s="300">
        <v>1</v>
      </c>
      <c r="G302" s="300">
        <v>1</v>
      </c>
      <c r="H302" s="305" t="s">
        <v>721</v>
      </c>
      <c r="I302" s="324" t="s">
        <v>722</v>
      </c>
      <c r="J302" s="360" t="s">
        <v>723</v>
      </c>
      <c r="K302" s="367" t="s">
        <v>33</v>
      </c>
      <c r="L302" s="199" t="s">
        <v>4024</v>
      </c>
      <c r="M302" s="227" t="s">
        <v>724</v>
      </c>
      <c r="N302" s="221" t="s">
        <v>725</v>
      </c>
      <c r="O302" s="207" t="s">
        <v>726</v>
      </c>
      <c r="T302" s="197"/>
      <c r="U302" s="197"/>
      <c r="V302" s="7"/>
    </row>
    <row r="303" spans="1:22" ht="39.75" customHeight="1">
      <c r="A303" s="181">
        <v>114</v>
      </c>
      <c r="B303" s="356" t="s">
        <v>3928</v>
      </c>
      <c r="C303" s="300" t="s">
        <v>3937</v>
      </c>
      <c r="D303" s="300" t="s">
        <v>580</v>
      </c>
      <c r="E303" s="351" t="s">
        <v>4024</v>
      </c>
      <c r="F303" s="300">
        <v>2</v>
      </c>
      <c r="G303" s="300">
        <v>1</v>
      </c>
      <c r="H303" s="305" t="s">
        <v>766</v>
      </c>
      <c r="I303" s="324" t="s">
        <v>1942</v>
      </c>
      <c r="J303" s="309" t="s">
        <v>767</v>
      </c>
      <c r="K303" s="391" t="s">
        <v>33</v>
      </c>
      <c r="L303" s="199" t="s">
        <v>4024</v>
      </c>
      <c r="M303" s="208" t="s">
        <v>768</v>
      </c>
      <c r="N303" s="208" t="s">
        <v>764</v>
      </c>
      <c r="O303" s="207" t="s">
        <v>765</v>
      </c>
      <c r="T303" s="197"/>
      <c r="U303" s="197"/>
      <c r="V303" s="7"/>
    </row>
    <row r="304" spans="1:22" ht="39.75" customHeight="1">
      <c r="A304" s="181">
        <v>115</v>
      </c>
      <c r="B304" s="356" t="s">
        <v>3928</v>
      </c>
      <c r="C304" s="300" t="s">
        <v>3937</v>
      </c>
      <c r="D304" s="300" t="s">
        <v>580</v>
      </c>
      <c r="E304" s="351" t="s">
        <v>4024</v>
      </c>
      <c r="F304" s="300">
        <v>1</v>
      </c>
      <c r="G304" s="300">
        <v>1</v>
      </c>
      <c r="H304" s="305" t="s">
        <v>769</v>
      </c>
      <c r="I304" s="324" t="s">
        <v>770</v>
      </c>
      <c r="J304" s="324" t="s">
        <v>771</v>
      </c>
      <c r="K304" s="354" t="s">
        <v>33</v>
      </c>
      <c r="L304" s="199" t="s">
        <v>4024</v>
      </c>
      <c r="M304" s="208" t="s">
        <v>772</v>
      </c>
      <c r="N304" s="208" t="s">
        <v>773</v>
      </c>
      <c r="O304" s="207" t="s">
        <v>774</v>
      </c>
      <c r="T304" s="197"/>
      <c r="U304" s="197"/>
      <c r="V304" s="7"/>
    </row>
    <row r="305" spans="1:22" ht="39.75" customHeight="1">
      <c r="A305" s="181">
        <v>116</v>
      </c>
      <c r="B305" s="356" t="s">
        <v>3928</v>
      </c>
      <c r="C305" s="300" t="s">
        <v>3937</v>
      </c>
      <c r="D305" s="300" t="s">
        <v>580</v>
      </c>
      <c r="E305" s="351" t="s">
        <v>4024</v>
      </c>
      <c r="F305" s="300">
        <v>5</v>
      </c>
      <c r="G305" s="300">
        <v>2</v>
      </c>
      <c r="H305" s="305" t="s">
        <v>775</v>
      </c>
      <c r="I305" s="353" t="s">
        <v>455</v>
      </c>
      <c r="J305" s="324" t="s">
        <v>776</v>
      </c>
      <c r="K305" s="354" t="s">
        <v>33</v>
      </c>
      <c r="L305" s="199" t="s">
        <v>4024</v>
      </c>
      <c r="M305" s="208" t="s">
        <v>777</v>
      </c>
      <c r="N305" s="208" t="s">
        <v>778</v>
      </c>
      <c r="O305" s="207" t="s">
        <v>779</v>
      </c>
      <c r="T305" s="197"/>
      <c r="U305" s="197"/>
      <c r="V305" s="7"/>
    </row>
    <row r="306" spans="1:22" ht="39.75" customHeight="1">
      <c r="A306" s="181">
        <v>317</v>
      </c>
      <c r="B306" s="306" t="s">
        <v>2931</v>
      </c>
      <c r="C306" s="325" t="s">
        <v>3938</v>
      </c>
      <c r="D306" s="299" t="s">
        <v>2517</v>
      </c>
      <c r="E306" s="312" t="s">
        <v>3989</v>
      </c>
      <c r="F306" s="334">
        <v>1</v>
      </c>
      <c r="G306" s="334">
        <v>1</v>
      </c>
      <c r="H306" s="308" t="s">
        <v>1215</v>
      </c>
      <c r="I306" s="335" t="s">
        <v>685</v>
      </c>
      <c r="J306" s="336" t="s">
        <v>1216</v>
      </c>
      <c r="K306" s="326" t="s">
        <v>623</v>
      </c>
      <c r="L306" s="205" t="s">
        <v>3989</v>
      </c>
      <c r="M306" s="208" t="s">
        <v>1217</v>
      </c>
      <c r="N306" s="208" t="s">
        <v>2640</v>
      </c>
      <c r="O306" s="207" t="s">
        <v>1218</v>
      </c>
      <c r="T306" s="197"/>
      <c r="U306" s="197"/>
      <c r="V306" s="7"/>
    </row>
    <row r="307" spans="1:22" ht="39.75" customHeight="1">
      <c r="A307" s="181">
        <v>318</v>
      </c>
      <c r="B307" s="306" t="s">
        <v>2931</v>
      </c>
      <c r="C307" s="325" t="s">
        <v>3938</v>
      </c>
      <c r="D307" s="299" t="s">
        <v>2517</v>
      </c>
      <c r="E307" s="312" t="s">
        <v>3989</v>
      </c>
      <c r="F307" s="334">
        <v>1</v>
      </c>
      <c r="G307" s="334">
        <v>1</v>
      </c>
      <c r="H307" s="308" t="s">
        <v>1219</v>
      </c>
      <c r="I307" s="335" t="s">
        <v>1220</v>
      </c>
      <c r="J307" s="336" t="s">
        <v>1221</v>
      </c>
      <c r="K307" s="326" t="s">
        <v>402</v>
      </c>
      <c r="L307" s="205" t="s">
        <v>3989</v>
      </c>
      <c r="M307" s="208" t="s">
        <v>1222</v>
      </c>
      <c r="N307" s="208" t="s">
        <v>1223</v>
      </c>
      <c r="O307" s="207" t="s">
        <v>1224</v>
      </c>
      <c r="T307" s="197"/>
      <c r="U307" s="197"/>
      <c r="V307" s="7"/>
    </row>
    <row r="308" spans="1:22" ht="39.75" customHeight="1">
      <c r="A308" s="181">
        <v>319</v>
      </c>
      <c r="B308" s="306" t="s">
        <v>2931</v>
      </c>
      <c r="C308" s="325" t="s">
        <v>3938</v>
      </c>
      <c r="D308" s="299" t="s">
        <v>2517</v>
      </c>
      <c r="E308" s="312" t="s">
        <v>3989</v>
      </c>
      <c r="F308" s="334">
        <v>6</v>
      </c>
      <c r="G308" s="334">
        <v>2</v>
      </c>
      <c r="H308" s="308" t="s">
        <v>1955</v>
      </c>
      <c r="I308" s="335" t="s">
        <v>1954</v>
      </c>
      <c r="J308" s="336" t="s">
        <v>2642</v>
      </c>
      <c r="K308" s="326" t="s">
        <v>402</v>
      </c>
      <c r="L308" s="205" t="s">
        <v>3989</v>
      </c>
      <c r="M308" s="208" t="s">
        <v>1969</v>
      </c>
      <c r="N308" s="208" t="s">
        <v>2643</v>
      </c>
      <c r="O308" s="207" t="s">
        <v>1970</v>
      </c>
      <c r="T308" s="197"/>
      <c r="U308" s="197"/>
      <c r="V308" s="7"/>
    </row>
    <row r="309" spans="1:22" ht="39.75" customHeight="1">
      <c r="A309" s="181">
        <v>320</v>
      </c>
      <c r="B309" s="306" t="s">
        <v>2931</v>
      </c>
      <c r="C309" s="325" t="s">
        <v>3938</v>
      </c>
      <c r="D309" s="299" t="s">
        <v>2517</v>
      </c>
      <c r="E309" s="312" t="s">
        <v>3989</v>
      </c>
      <c r="F309" s="334">
        <v>4</v>
      </c>
      <c r="G309" s="334">
        <v>2</v>
      </c>
      <c r="H309" s="308" t="s">
        <v>1228</v>
      </c>
      <c r="I309" s="335" t="s">
        <v>2272</v>
      </c>
      <c r="J309" s="336" t="s">
        <v>2644</v>
      </c>
      <c r="K309" s="326" t="s">
        <v>402</v>
      </c>
      <c r="L309" s="205" t="s">
        <v>3989</v>
      </c>
      <c r="M309" s="208" t="s">
        <v>1229</v>
      </c>
      <c r="N309" s="208" t="s">
        <v>2645</v>
      </c>
      <c r="O309" s="207" t="s">
        <v>1230</v>
      </c>
      <c r="T309" s="197"/>
      <c r="U309" s="197"/>
      <c r="V309" s="7"/>
    </row>
    <row r="310" spans="1:22" ht="39.75" customHeight="1">
      <c r="A310" s="181">
        <v>321</v>
      </c>
      <c r="B310" s="306" t="s">
        <v>2931</v>
      </c>
      <c r="C310" s="325" t="s">
        <v>3938</v>
      </c>
      <c r="D310" s="299" t="s">
        <v>2517</v>
      </c>
      <c r="E310" s="312" t="s">
        <v>3989</v>
      </c>
      <c r="F310" s="334">
        <v>4</v>
      </c>
      <c r="G310" s="334">
        <v>2</v>
      </c>
      <c r="H310" s="308" t="s">
        <v>2093</v>
      </c>
      <c r="I310" s="335" t="s">
        <v>1231</v>
      </c>
      <c r="J310" s="336" t="s">
        <v>1232</v>
      </c>
      <c r="K310" s="326" t="s">
        <v>402</v>
      </c>
      <c r="L310" s="205" t="s">
        <v>3989</v>
      </c>
      <c r="M310" s="208" t="s">
        <v>1233</v>
      </c>
      <c r="N310" s="208" t="s">
        <v>1971</v>
      </c>
      <c r="O310" s="207" t="s">
        <v>1972</v>
      </c>
      <c r="T310" s="197"/>
      <c r="U310" s="197"/>
      <c r="V310" s="7"/>
    </row>
    <row r="311" spans="1:22" ht="39.75" customHeight="1">
      <c r="A311" s="181">
        <v>322</v>
      </c>
      <c r="B311" s="306" t="s">
        <v>2931</v>
      </c>
      <c r="C311" s="325" t="s">
        <v>3938</v>
      </c>
      <c r="D311" s="299" t="s">
        <v>2517</v>
      </c>
      <c r="E311" s="312" t="s">
        <v>3989</v>
      </c>
      <c r="F311" s="334">
        <v>1</v>
      </c>
      <c r="G311" s="334">
        <v>1</v>
      </c>
      <c r="H311" s="308" t="s">
        <v>1234</v>
      </c>
      <c r="I311" s="335" t="s">
        <v>540</v>
      </c>
      <c r="J311" s="336" t="s">
        <v>1235</v>
      </c>
      <c r="K311" s="326" t="s">
        <v>402</v>
      </c>
      <c r="L311" s="205" t="s">
        <v>3989</v>
      </c>
      <c r="M311" s="208" t="s">
        <v>1236</v>
      </c>
      <c r="N311" s="208" t="s">
        <v>4066</v>
      </c>
      <c r="O311" s="207" t="s">
        <v>2646</v>
      </c>
      <c r="T311" s="197"/>
      <c r="U311" s="197"/>
      <c r="V311" s="7"/>
    </row>
    <row r="312" spans="1:22" ht="39.75" customHeight="1">
      <c r="A312" s="181">
        <v>324</v>
      </c>
      <c r="B312" s="306" t="s">
        <v>2931</v>
      </c>
      <c r="C312" s="325" t="s">
        <v>3938</v>
      </c>
      <c r="D312" s="299" t="s">
        <v>2517</v>
      </c>
      <c r="E312" s="312" t="s">
        <v>3989</v>
      </c>
      <c r="F312" s="334">
        <v>1</v>
      </c>
      <c r="G312" s="334">
        <v>1</v>
      </c>
      <c r="H312" s="308" t="s">
        <v>1240</v>
      </c>
      <c r="I312" s="335" t="s">
        <v>416</v>
      </c>
      <c r="J312" s="336" t="s">
        <v>1241</v>
      </c>
      <c r="K312" s="326" t="s">
        <v>402</v>
      </c>
      <c r="L312" s="205" t="s">
        <v>3989</v>
      </c>
      <c r="M312" s="208" t="s">
        <v>2647</v>
      </c>
      <c r="N312" s="208" t="s">
        <v>2614</v>
      </c>
      <c r="O312" s="207" t="s">
        <v>2615</v>
      </c>
      <c r="T312" s="197"/>
      <c r="U312" s="197"/>
      <c r="V312" s="7"/>
    </row>
    <row r="313" spans="1:22" ht="39.75" customHeight="1">
      <c r="A313" s="181">
        <v>325</v>
      </c>
      <c r="B313" s="306" t="s">
        <v>2931</v>
      </c>
      <c r="C313" s="325" t="s">
        <v>3938</v>
      </c>
      <c r="D313" s="299" t="s">
        <v>2517</v>
      </c>
      <c r="E313" s="312" t="s">
        <v>3989</v>
      </c>
      <c r="F313" s="334">
        <v>1</v>
      </c>
      <c r="G313" s="334">
        <v>1</v>
      </c>
      <c r="H313" s="308" t="s">
        <v>1253</v>
      </c>
      <c r="I313" s="335" t="s">
        <v>1937</v>
      </c>
      <c r="J313" s="336" t="s">
        <v>2648</v>
      </c>
      <c r="K313" s="326" t="s">
        <v>623</v>
      </c>
      <c r="L313" s="205" t="s">
        <v>3989</v>
      </c>
      <c r="M313" s="208" t="s">
        <v>2649</v>
      </c>
      <c r="N313" s="208" t="s">
        <v>2650</v>
      </c>
      <c r="O313" s="207" t="s">
        <v>829</v>
      </c>
      <c r="T313" s="197"/>
      <c r="U313" s="197"/>
      <c r="V313" s="7"/>
    </row>
    <row r="314" spans="1:22" ht="39.75" customHeight="1">
      <c r="A314" s="181">
        <v>326</v>
      </c>
      <c r="B314" s="306" t="s">
        <v>2931</v>
      </c>
      <c r="C314" s="325" t="s">
        <v>3938</v>
      </c>
      <c r="D314" s="299" t="s">
        <v>2517</v>
      </c>
      <c r="E314" s="312" t="s">
        <v>3989</v>
      </c>
      <c r="F314" s="334">
        <v>1</v>
      </c>
      <c r="G314" s="334">
        <v>1</v>
      </c>
      <c r="H314" s="308" t="s">
        <v>1260</v>
      </c>
      <c r="I314" s="335" t="s">
        <v>192</v>
      </c>
      <c r="J314" s="336" t="s">
        <v>1261</v>
      </c>
      <c r="K314" s="326" t="s">
        <v>402</v>
      </c>
      <c r="L314" s="205" t="s">
        <v>3989</v>
      </c>
      <c r="M314" s="208" t="s">
        <v>1262</v>
      </c>
      <c r="N314" s="208" t="s">
        <v>1263</v>
      </c>
      <c r="O314" s="207" t="s">
        <v>1264</v>
      </c>
      <c r="T314" s="197"/>
      <c r="U314" s="197"/>
      <c r="V314" s="7"/>
    </row>
    <row r="315" spans="1:22" ht="39.75" customHeight="1">
      <c r="A315" s="181">
        <v>327</v>
      </c>
      <c r="B315" s="306" t="s">
        <v>2931</v>
      </c>
      <c r="C315" s="325" t="s">
        <v>3938</v>
      </c>
      <c r="D315" s="299" t="s">
        <v>2517</v>
      </c>
      <c r="E315" s="312" t="s">
        <v>3989</v>
      </c>
      <c r="F315" s="334">
        <v>2</v>
      </c>
      <c r="G315" s="334">
        <v>2</v>
      </c>
      <c r="H315" s="308" t="s">
        <v>1265</v>
      </c>
      <c r="I315" s="335" t="s">
        <v>192</v>
      </c>
      <c r="J315" s="336" t="s">
        <v>1266</v>
      </c>
      <c r="K315" s="326" t="s">
        <v>409</v>
      </c>
      <c r="L315" s="205" t="s">
        <v>3989</v>
      </c>
      <c r="M315" s="208" t="s">
        <v>1267</v>
      </c>
      <c r="N315" s="208" t="s">
        <v>1263</v>
      </c>
      <c r="O315" s="207" t="s">
        <v>1264</v>
      </c>
      <c r="T315" s="197"/>
      <c r="U315" s="197"/>
      <c r="V315" s="7"/>
    </row>
    <row r="316" spans="1:22" ht="39.75" customHeight="1">
      <c r="A316" s="181">
        <v>328</v>
      </c>
      <c r="B316" s="306" t="s">
        <v>2931</v>
      </c>
      <c r="C316" s="325" t="s">
        <v>3938</v>
      </c>
      <c r="D316" s="299" t="s">
        <v>2517</v>
      </c>
      <c r="E316" s="312" t="s">
        <v>3989</v>
      </c>
      <c r="F316" s="334">
        <v>4</v>
      </c>
      <c r="G316" s="334">
        <v>1</v>
      </c>
      <c r="H316" s="308" t="s">
        <v>1305</v>
      </c>
      <c r="I316" s="335" t="s">
        <v>439</v>
      </c>
      <c r="J316" s="336" t="s">
        <v>1306</v>
      </c>
      <c r="K316" s="326" t="s">
        <v>402</v>
      </c>
      <c r="L316" s="205" t="s">
        <v>3989</v>
      </c>
      <c r="M316" s="208" t="s">
        <v>2656</v>
      </c>
      <c r="N316" s="208" t="s">
        <v>1307</v>
      </c>
      <c r="O316" s="207" t="s">
        <v>1308</v>
      </c>
      <c r="T316" s="197"/>
      <c r="U316" s="197"/>
      <c r="V316" s="7"/>
    </row>
    <row r="317" spans="1:22" ht="39.75" customHeight="1">
      <c r="A317" s="181">
        <v>329</v>
      </c>
      <c r="B317" s="306" t="s">
        <v>2931</v>
      </c>
      <c r="C317" s="325" t="s">
        <v>3938</v>
      </c>
      <c r="D317" s="299" t="s">
        <v>2517</v>
      </c>
      <c r="E317" s="312" t="s">
        <v>3989</v>
      </c>
      <c r="F317" s="334">
        <v>2</v>
      </c>
      <c r="G317" s="334">
        <v>1</v>
      </c>
      <c r="H317" s="308" t="s">
        <v>1313</v>
      </c>
      <c r="I317" s="335" t="s">
        <v>1946</v>
      </c>
      <c r="J317" s="336" t="s">
        <v>1314</v>
      </c>
      <c r="K317" s="326" t="s">
        <v>402</v>
      </c>
      <c r="L317" s="205" t="s">
        <v>3989</v>
      </c>
      <c r="M317" s="208" t="s">
        <v>2658</v>
      </c>
      <c r="N317" s="208" t="s">
        <v>1315</v>
      </c>
      <c r="O317" s="207" t="s">
        <v>1316</v>
      </c>
      <c r="T317" s="197"/>
      <c r="U317" s="197"/>
      <c r="V317" s="7"/>
    </row>
    <row r="318" spans="1:22" ht="39.75" customHeight="1">
      <c r="A318" s="181">
        <v>330</v>
      </c>
      <c r="B318" s="306" t="s">
        <v>2931</v>
      </c>
      <c r="C318" s="325" t="s">
        <v>3938</v>
      </c>
      <c r="D318" s="299" t="s">
        <v>2517</v>
      </c>
      <c r="E318" s="312" t="s">
        <v>3989</v>
      </c>
      <c r="F318" s="334">
        <v>3</v>
      </c>
      <c r="G318" s="334">
        <v>2</v>
      </c>
      <c r="H318" s="308" t="s">
        <v>2663</v>
      </c>
      <c r="I318" s="335" t="s">
        <v>1345</v>
      </c>
      <c r="J318" s="336" t="s">
        <v>1346</v>
      </c>
      <c r="K318" s="326" t="s">
        <v>402</v>
      </c>
      <c r="L318" s="205" t="s">
        <v>3989</v>
      </c>
      <c r="M318" s="208" t="s">
        <v>2664</v>
      </c>
      <c r="N318" s="208" t="s">
        <v>2665</v>
      </c>
      <c r="O318" s="207" t="s">
        <v>2666</v>
      </c>
      <c r="T318" s="197"/>
      <c r="U318" s="197"/>
      <c r="V318" s="7"/>
    </row>
    <row r="319" spans="1:22" ht="39.75" customHeight="1">
      <c r="A319" s="181">
        <v>331</v>
      </c>
      <c r="B319" s="306" t="s">
        <v>2931</v>
      </c>
      <c r="C319" s="325" t="s">
        <v>3938</v>
      </c>
      <c r="D319" s="299" t="s">
        <v>2517</v>
      </c>
      <c r="E319" s="312" t="s">
        <v>3989</v>
      </c>
      <c r="F319" s="334">
        <v>8</v>
      </c>
      <c r="G319" s="334">
        <v>6</v>
      </c>
      <c r="H319" s="308" t="s">
        <v>1268</v>
      </c>
      <c r="I319" s="335" t="s">
        <v>952</v>
      </c>
      <c r="J319" s="336" t="s">
        <v>1269</v>
      </c>
      <c r="K319" s="326" t="s">
        <v>1245</v>
      </c>
      <c r="L319" s="205" t="s">
        <v>3989</v>
      </c>
      <c r="M319" s="208" t="s">
        <v>1270</v>
      </c>
      <c r="N319" s="208" t="s">
        <v>1271</v>
      </c>
      <c r="O319" s="207" t="s">
        <v>1272</v>
      </c>
      <c r="T319" s="197"/>
      <c r="U319" s="197"/>
      <c r="V319" s="7"/>
    </row>
    <row r="320" spans="1:22" ht="39.75" customHeight="1">
      <c r="A320" s="181">
        <v>332</v>
      </c>
      <c r="B320" s="306" t="s">
        <v>2931</v>
      </c>
      <c r="C320" s="325" t="s">
        <v>3938</v>
      </c>
      <c r="D320" s="329" t="s">
        <v>2517</v>
      </c>
      <c r="E320" s="312" t="s">
        <v>3989</v>
      </c>
      <c r="F320" s="327">
        <v>2</v>
      </c>
      <c r="G320" s="327">
        <v>1</v>
      </c>
      <c r="H320" s="308" t="s">
        <v>3070</v>
      </c>
      <c r="I320" s="323" t="s">
        <v>3071</v>
      </c>
      <c r="J320" s="330" t="s">
        <v>3072</v>
      </c>
      <c r="K320" s="326" t="s">
        <v>623</v>
      </c>
      <c r="L320" s="205" t="s">
        <v>3989</v>
      </c>
      <c r="M320" s="218" t="s">
        <v>3073</v>
      </c>
      <c r="N320" s="218" t="s">
        <v>3074</v>
      </c>
      <c r="O320" s="207" t="s">
        <v>3075</v>
      </c>
      <c r="T320" s="197"/>
      <c r="U320" s="197"/>
      <c r="V320" s="7"/>
    </row>
    <row r="321" spans="1:22" ht="39.75" customHeight="1">
      <c r="A321" s="181">
        <v>333</v>
      </c>
      <c r="B321" s="306" t="s">
        <v>2931</v>
      </c>
      <c r="C321" s="325" t="s">
        <v>3938</v>
      </c>
      <c r="D321" s="329" t="s">
        <v>2517</v>
      </c>
      <c r="E321" s="312" t="s">
        <v>3989</v>
      </c>
      <c r="F321" s="327">
        <v>1</v>
      </c>
      <c r="G321" s="327">
        <v>1</v>
      </c>
      <c r="H321" s="308" t="s">
        <v>3076</v>
      </c>
      <c r="I321" s="313" t="s">
        <v>633</v>
      </c>
      <c r="J321" s="330" t="s">
        <v>3077</v>
      </c>
      <c r="K321" s="326" t="s">
        <v>623</v>
      </c>
      <c r="L321" s="205" t="s">
        <v>3989</v>
      </c>
      <c r="M321" s="218" t="s">
        <v>3078</v>
      </c>
      <c r="N321" s="218" t="s">
        <v>634</v>
      </c>
      <c r="O321" s="207" t="s">
        <v>635</v>
      </c>
      <c r="T321" s="197"/>
      <c r="U321" s="197"/>
      <c r="V321" s="7"/>
    </row>
    <row r="322" spans="1:22" ht="39.75" customHeight="1">
      <c r="A322" s="181">
        <v>334</v>
      </c>
      <c r="B322" s="306" t="s">
        <v>2931</v>
      </c>
      <c r="C322" s="325" t="s">
        <v>3938</v>
      </c>
      <c r="D322" s="329" t="s">
        <v>2517</v>
      </c>
      <c r="E322" s="326" t="s">
        <v>3989</v>
      </c>
      <c r="F322" s="327">
        <v>6</v>
      </c>
      <c r="G322" s="327">
        <v>3</v>
      </c>
      <c r="H322" s="308" t="s">
        <v>3079</v>
      </c>
      <c r="I322" s="323" t="s">
        <v>3080</v>
      </c>
      <c r="J322" s="330" t="s">
        <v>3081</v>
      </c>
      <c r="K322" s="326" t="s">
        <v>623</v>
      </c>
      <c r="L322" s="222" t="s">
        <v>3989</v>
      </c>
      <c r="M322" s="218" t="s">
        <v>3082</v>
      </c>
      <c r="N322" s="218" t="s">
        <v>3083</v>
      </c>
      <c r="O322" s="207" t="s">
        <v>3084</v>
      </c>
      <c r="T322" s="197"/>
      <c r="U322" s="197"/>
      <c r="V322" s="7"/>
    </row>
    <row r="323" spans="1:22" ht="39.75" customHeight="1">
      <c r="A323" s="181">
        <v>335</v>
      </c>
      <c r="B323" s="306" t="s">
        <v>2931</v>
      </c>
      <c r="C323" s="325" t="s">
        <v>3938</v>
      </c>
      <c r="D323" s="329" t="s">
        <v>2517</v>
      </c>
      <c r="E323" s="326" t="s">
        <v>3989</v>
      </c>
      <c r="F323" s="327">
        <v>4</v>
      </c>
      <c r="G323" s="327">
        <v>3</v>
      </c>
      <c r="H323" s="308" t="s">
        <v>3109</v>
      </c>
      <c r="I323" s="322" t="s">
        <v>1960</v>
      </c>
      <c r="J323" s="330" t="s">
        <v>3110</v>
      </c>
      <c r="K323" s="326" t="s">
        <v>623</v>
      </c>
      <c r="L323" s="222" t="s">
        <v>3989</v>
      </c>
      <c r="M323" s="218" t="s">
        <v>3111</v>
      </c>
      <c r="N323" s="218" t="s">
        <v>355</v>
      </c>
      <c r="O323" s="207" t="s">
        <v>263</v>
      </c>
      <c r="T323" s="197"/>
      <c r="U323" s="197"/>
      <c r="V323" s="7"/>
    </row>
    <row r="324" spans="1:22" ht="39.75" customHeight="1">
      <c r="A324" s="181">
        <v>336</v>
      </c>
      <c r="B324" s="306" t="s">
        <v>2931</v>
      </c>
      <c r="C324" s="325" t="s">
        <v>3938</v>
      </c>
      <c r="D324" s="329" t="s">
        <v>2517</v>
      </c>
      <c r="E324" s="326" t="s">
        <v>3989</v>
      </c>
      <c r="F324" s="327">
        <v>1</v>
      </c>
      <c r="G324" s="327">
        <v>1</v>
      </c>
      <c r="H324" s="308" t="s">
        <v>3861</v>
      </c>
      <c r="I324" s="322"/>
      <c r="J324" s="330"/>
      <c r="K324" s="326" t="s">
        <v>623</v>
      </c>
      <c r="L324" s="222" t="s">
        <v>3989</v>
      </c>
      <c r="M324" s="208" t="s">
        <v>3991</v>
      </c>
      <c r="N324" s="208" t="s">
        <v>3990</v>
      </c>
      <c r="O324" s="207"/>
      <c r="T324" s="197"/>
      <c r="U324" s="197"/>
      <c r="V324" s="7"/>
    </row>
    <row r="325" spans="1:22" ht="39.75" customHeight="1">
      <c r="A325" s="181">
        <v>337</v>
      </c>
      <c r="B325" s="306" t="s">
        <v>2931</v>
      </c>
      <c r="C325" s="325" t="s">
        <v>3938</v>
      </c>
      <c r="D325" s="329" t="s">
        <v>2517</v>
      </c>
      <c r="E325" s="326" t="s">
        <v>3989</v>
      </c>
      <c r="F325" s="327">
        <v>2</v>
      </c>
      <c r="G325" s="327">
        <v>2</v>
      </c>
      <c r="H325" s="308" t="s">
        <v>3125</v>
      </c>
      <c r="I325" s="323" t="s">
        <v>952</v>
      </c>
      <c r="J325" s="330" t="s">
        <v>3126</v>
      </c>
      <c r="K325" s="326" t="s">
        <v>623</v>
      </c>
      <c r="L325" s="222" t="s">
        <v>3989</v>
      </c>
      <c r="M325" s="218" t="s">
        <v>3127</v>
      </c>
      <c r="N325" s="218" t="s">
        <v>3128</v>
      </c>
      <c r="O325" s="207" t="s">
        <v>3129</v>
      </c>
      <c r="T325" s="197"/>
      <c r="U325" s="197"/>
      <c r="V325" s="7"/>
    </row>
    <row r="326" spans="1:22" ht="39.75" customHeight="1">
      <c r="A326" s="181">
        <v>338</v>
      </c>
      <c r="B326" s="306" t="s">
        <v>2931</v>
      </c>
      <c r="C326" s="325" t="s">
        <v>3938</v>
      </c>
      <c r="D326" s="329" t="s">
        <v>2517</v>
      </c>
      <c r="E326" s="326" t="s">
        <v>3989</v>
      </c>
      <c r="F326" s="327">
        <v>1</v>
      </c>
      <c r="G326" s="327">
        <v>1</v>
      </c>
      <c r="H326" s="308" t="s">
        <v>3141</v>
      </c>
      <c r="I326" s="303" t="s">
        <v>3142</v>
      </c>
      <c r="J326" s="330" t="s">
        <v>3143</v>
      </c>
      <c r="K326" s="326" t="s">
        <v>623</v>
      </c>
      <c r="L326" s="222" t="s">
        <v>3989</v>
      </c>
      <c r="M326" s="218" t="s">
        <v>3144</v>
      </c>
      <c r="N326" s="218" t="s">
        <v>3145</v>
      </c>
      <c r="O326" s="207" t="s">
        <v>3146</v>
      </c>
      <c r="T326" s="197"/>
      <c r="U326" s="197"/>
      <c r="V326" s="7"/>
    </row>
    <row r="327" spans="1:22" ht="39.75" customHeight="1">
      <c r="A327" s="181">
        <v>339</v>
      </c>
      <c r="B327" s="306" t="s">
        <v>2931</v>
      </c>
      <c r="C327" s="325" t="s">
        <v>3938</v>
      </c>
      <c r="D327" s="329" t="s">
        <v>2517</v>
      </c>
      <c r="E327" s="326" t="s">
        <v>3989</v>
      </c>
      <c r="F327" s="327">
        <v>6</v>
      </c>
      <c r="G327" s="327">
        <v>5</v>
      </c>
      <c r="H327" s="308" t="s">
        <v>3169</v>
      </c>
      <c r="I327" s="323" t="s">
        <v>953</v>
      </c>
      <c r="J327" s="330" t="s">
        <v>3170</v>
      </c>
      <c r="K327" s="326" t="s">
        <v>623</v>
      </c>
      <c r="L327" s="222" t="s">
        <v>3989</v>
      </c>
      <c r="M327" s="218" t="s">
        <v>3171</v>
      </c>
      <c r="N327" s="218" t="s">
        <v>3172</v>
      </c>
      <c r="O327" s="207" t="s">
        <v>954</v>
      </c>
      <c r="T327" s="197"/>
      <c r="U327" s="197"/>
      <c r="V327" s="7"/>
    </row>
    <row r="328" spans="1:22" ht="39.75" customHeight="1">
      <c r="A328" s="181">
        <v>340</v>
      </c>
      <c r="B328" s="306" t="s">
        <v>2931</v>
      </c>
      <c r="C328" s="325" t="s">
        <v>3938</v>
      </c>
      <c r="D328" s="329" t="s">
        <v>2517</v>
      </c>
      <c r="E328" s="326" t="s">
        <v>3989</v>
      </c>
      <c r="F328" s="327">
        <v>3</v>
      </c>
      <c r="G328" s="327">
        <v>2</v>
      </c>
      <c r="H328" s="308" t="s">
        <v>3173</v>
      </c>
      <c r="I328" s="357" t="s">
        <v>3174</v>
      </c>
      <c r="J328" s="330" t="s">
        <v>3175</v>
      </c>
      <c r="K328" s="326" t="s">
        <v>623</v>
      </c>
      <c r="L328" s="222" t="s">
        <v>3989</v>
      </c>
      <c r="M328" s="218" t="s">
        <v>3176</v>
      </c>
      <c r="N328" s="218" t="s">
        <v>3177</v>
      </c>
      <c r="O328" s="207" t="s">
        <v>3178</v>
      </c>
      <c r="T328" s="197"/>
      <c r="U328" s="197"/>
      <c r="V328" s="7"/>
    </row>
    <row r="329" spans="1:22" ht="39.75" customHeight="1">
      <c r="A329" s="181">
        <v>341</v>
      </c>
      <c r="B329" s="306" t="s">
        <v>2931</v>
      </c>
      <c r="C329" s="325" t="s">
        <v>3938</v>
      </c>
      <c r="D329" s="329" t="s">
        <v>2517</v>
      </c>
      <c r="E329" s="326" t="s">
        <v>3989</v>
      </c>
      <c r="F329" s="327">
        <v>3</v>
      </c>
      <c r="G329" s="327">
        <v>3</v>
      </c>
      <c r="H329" s="308" t="s">
        <v>3184</v>
      </c>
      <c r="I329" s="313" t="s">
        <v>669</v>
      </c>
      <c r="J329" s="330" t="s">
        <v>3185</v>
      </c>
      <c r="K329" s="326" t="s">
        <v>623</v>
      </c>
      <c r="L329" s="222" t="s">
        <v>3989</v>
      </c>
      <c r="M329" s="218" t="s">
        <v>3186</v>
      </c>
      <c r="N329" s="218" t="s">
        <v>3187</v>
      </c>
      <c r="O329" s="207" t="s">
        <v>3188</v>
      </c>
      <c r="T329" s="197"/>
      <c r="U329" s="197"/>
      <c r="V329" s="7"/>
    </row>
    <row r="330" spans="1:22" ht="39.75" customHeight="1">
      <c r="A330" s="181">
        <v>342</v>
      </c>
      <c r="B330" s="306" t="s">
        <v>2931</v>
      </c>
      <c r="C330" s="325" t="s">
        <v>3938</v>
      </c>
      <c r="D330" s="329" t="s">
        <v>2517</v>
      </c>
      <c r="E330" s="326" t="s">
        <v>3989</v>
      </c>
      <c r="F330" s="327">
        <v>1</v>
      </c>
      <c r="G330" s="327">
        <v>1</v>
      </c>
      <c r="H330" s="308" t="s">
        <v>3218</v>
      </c>
      <c r="I330" s="323" t="s">
        <v>3219</v>
      </c>
      <c r="J330" s="330" t="s">
        <v>3220</v>
      </c>
      <c r="K330" s="326" t="s">
        <v>623</v>
      </c>
      <c r="L330" s="222" t="s">
        <v>3989</v>
      </c>
      <c r="M330" s="218" t="s">
        <v>3221</v>
      </c>
      <c r="N330" s="218" t="s">
        <v>3222</v>
      </c>
      <c r="O330" s="207" t="s">
        <v>3223</v>
      </c>
      <c r="T330" s="197"/>
      <c r="U330" s="197"/>
      <c r="V330" s="7"/>
    </row>
    <row r="331" spans="1:22" ht="39.75" customHeight="1">
      <c r="A331" s="181">
        <v>343</v>
      </c>
      <c r="B331" s="306" t="s">
        <v>2931</v>
      </c>
      <c r="C331" s="325" t="s">
        <v>3938</v>
      </c>
      <c r="D331" s="329" t="s">
        <v>2517</v>
      </c>
      <c r="E331" s="326" t="s">
        <v>3989</v>
      </c>
      <c r="F331" s="327">
        <v>1</v>
      </c>
      <c r="G331" s="327">
        <v>1</v>
      </c>
      <c r="H331" s="308" t="s">
        <v>3224</v>
      </c>
      <c r="I331" s="323" t="s">
        <v>3219</v>
      </c>
      <c r="J331" s="330" t="s">
        <v>3225</v>
      </c>
      <c r="K331" s="326" t="s">
        <v>623</v>
      </c>
      <c r="L331" s="222" t="s">
        <v>3989</v>
      </c>
      <c r="M331" s="218" t="s">
        <v>3226</v>
      </c>
      <c r="N331" s="218" t="s">
        <v>3222</v>
      </c>
      <c r="O331" s="207" t="s">
        <v>3223</v>
      </c>
      <c r="T331" s="197"/>
      <c r="U331" s="197"/>
      <c r="V331" s="7"/>
    </row>
    <row r="332" spans="1:22" ht="39.75" customHeight="1">
      <c r="A332" s="181">
        <v>344</v>
      </c>
      <c r="B332" s="306" t="s">
        <v>2931</v>
      </c>
      <c r="C332" s="325" t="s">
        <v>3938</v>
      </c>
      <c r="D332" s="299" t="s">
        <v>2517</v>
      </c>
      <c r="E332" s="326" t="s">
        <v>3989</v>
      </c>
      <c r="F332" s="326">
        <v>2</v>
      </c>
      <c r="G332" s="326">
        <v>2</v>
      </c>
      <c r="H332" s="382" t="s">
        <v>628</v>
      </c>
      <c r="I332" s="361" t="s">
        <v>627</v>
      </c>
      <c r="J332" s="319" t="s">
        <v>2104</v>
      </c>
      <c r="K332" s="326" t="s">
        <v>623</v>
      </c>
      <c r="L332" s="222" t="s">
        <v>3989</v>
      </c>
      <c r="M332" s="223" t="s">
        <v>2773</v>
      </c>
      <c r="N332" s="223" t="s">
        <v>1834</v>
      </c>
      <c r="O332" s="231" t="s">
        <v>2123</v>
      </c>
      <c r="T332" s="197"/>
      <c r="U332" s="197"/>
      <c r="V332" s="7"/>
    </row>
    <row r="333" spans="1:22" ht="39.75" customHeight="1">
      <c r="A333" s="181">
        <v>471</v>
      </c>
      <c r="B333" s="300" t="s">
        <v>3389</v>
      </c>
      <c r="C333" s="325" t="s">
        <v>2510</v>
      </c>
      <c r="D333" s="325" t="s">
        <v>2532</v>
      </c>
      <c r="E333" s="351" t="s">
        <v>4024</v>
      </c>
      <c r="F333" s="327">
        <v>0</v>
      </c>
      <c r="G333" s="327">
        <v>1</v>
      </c>
      <c r="H333" s="328" t="s">
        <v>2056</v>
      </c>
      <c r="I333" s="328" t="s">
        <v>2054</v>
      </c>
      <c r="J333" s="319" t="s">
        <v>2455</v>
      </c>
      <c r="K333" s="326" t="s">
        <v>53</v>
      </c>
      <c r="L333" s="199" t="s">
        <v>4024</v>
      </c>
      <c r="M333" s="217">
        <v>966362432</v>
      </c>
      <c r="N333" s="257" t="s">
        <v>2471</v>
      </c>
      <c r="O333" s="235" t="s">
        <v>2470</v>
      </c>
      <c r="T333" s="197"/>
      <c r="U333" s="197"/>
      <c r="V333" s="7"/>
    </row>
    <row r="334" spans="1:22" s="282" customFormat="1" ht="39.75" customHeight="1">
      <c r="A334" s="181">
        <v>469</v>
      </c>
      <c r="B334" s="299" t="s">
        <v>3389</v>
      </c>
      <c r="C334" s="325" t="s">
        <v>2510</v>
      </c>
      <c r="D334" s="326" t="s">
        <v>2532</v>
      </c>
      <c r="E334" s="326" t="s">
        <v>4020</v>
      </c>
      <c r="F334" s="327">
        <v>0</v>
      </c>
      <c r="G334" s="327">
        <v>1</v>
      </c>
      <c r="H334" s="328" t="s">
        <v>2057</v>
      </c>
      <c r="I334" s="328" t="s">
        <v>2054</v>
      </c>
      <c r="J334" s="319" t="s">
        <v>2453</v>
      </c>
      <c r="K334" s="326" t="s">
        <v>1905</v>
      </c>
      <c r="L334" s="222" t="s">
        <v>4020</v>
      </c>
      <c r="M334" s="217">
        <v>967746781</v>
      </c>
      <c r="N334" s="257" t="s">
        <v>2469</v>
      </c>
      <c r="O334" s="235" t="s">
        <v>2470</v>
      </c>
      <c r="V334" s="288"/>
    </row>
    <row r="335" spans="1:22" s="282" customFormat="1" ht="39.75" customHeight="1">
      <c r="A335" s="181">
        <v>476</v>
      </c>
      <c r="B335" s="299" t="s">
        <v>3389</v>
      </c>
      <c r="C335" s="325" t="s">
        <v>2510</v>
      </c>
      <c r="D335" s="326" t="s">
        <v>2532</v>
      </c>
      <c r="E335" s="326" t="s">
        <v>4020</v>
      </c>
      <c r="F335" s="327">
        <v>1</v>
      </c>
      <c r="G335" s="327">
        <v>1</v>
      </c>
      <c r="H335" s="328" t="s">
        <v>2460</v>
      </c>
      <c r="I335" s="328" t="s">
        <v>2054</v>
      </c>
      <c r="J335" s="319" t="s">
        <v>2461</v>
      </c>
      <c r="K335" s="326" t="s">
        <v>11</v>
      </c>
      <c r="L335" s="222" t="s">
        <v>4020</v>
      </c>
      <c r="M335" s="217" t="s">
        <v>2589</v>
      </c>
      <c r="N335" s="257" t="s">
        <v>2471</v>
      </c>
      <c r="O335" s="235" t="s">
        <v>2470</v>
      </c>
      <c r="V335" s="288"/>
    </row>
    <row r="336" spans="1:22" ht="39.75" customHeight="1">
      <c r="A336" s="181">
        <v>477</v>
      </c>
      <c r="B336" s="299" t="s">
        <v>3389</v>
      </c>
      <c r="C336" s="325" t="s">
        <v>2510</v>
      </c>
      <c r="D336" s="326" t="s">
        <v>2532</v>
      </c>
      <c r="E336" s="326" t="s">
        <v>3989</v>
      </c>
      <c r="F336" s="327">
        <v>1</v>
      </c>
      <c r="G336" s="327">
        <v>1</v>
      </c>
      <c r="H336" s="328" t="s">
        <v>3893</v>
      </c>
      <c r="I336" s="328" t="s">
        <v>2054</v>
      </c>
      <c r="J336" s="319" t="s">
        <v>2462</v>
      </c>
      <c r="K336" s="326" t="s">
        <v>610</v>
      </c>
      <c r="L336" s="222" t="s">
        <v>3989</v>
      </c>
      <c r="M336" s="217">
        <v>949147203</v>
      </c>
      <c r="N336" s="257" t="s">
        <v>2471</v>
      </c>
      <c r="O336" s="235" t="s">
        <v>2470</v>
      </c>
      <c r="T336" s="197"/>
      <c r="U336" s="197"/>
      <c r="V336" s="7"/>
    </row>
    <row r="337" spans="1:22" ht="39.75" customHeight="1">
      <c r="A337" s="181">
        <v>479</v>
      </c>
      <c r="B337" s="299" t="s">
        <v>3389</v>
      </c>
      <c r="C337" s="325" t="s">
        <v>2510</v>
      </c>
      <c r="D337" s="326" t="s">
        <v>2532</v>
      </c>
      <c r="E337" s="326" t="s">
        <v>3989</v>
      </c>
      <c r="F337" s="327">
        <v>1</v>
      </c>
      <c r="G337" s="327">
        <v>1</v>
      </c>
      <c r="H337" s="328" t="s">
        <v>3895</v>
      </c>
      <c r="I337" s="328" t="s">
        <v>2054</v>
      </c>
      <c r="J337" s="319" t="s">
        <v>2464</v>
      </c>
      <c r="K337" s="326" t="s">
        <v>623</v>
      </c>
      <c r="L337" s="222" t="s">
        <v>3989</v>
      </c>
      <c r="M337" s="217">
        <v>989283260</v>
      </c>
      <c r="N337" s="257" t="s">
        <v>2471</v>
      </c>
      <c r="O337" s="235" t="s">
        <v>2470</v>
      </c>
      <c r="T337" s="197"/>
      <c r="U337" s="197"/>
      <c r="V337" s="7"/>
    </row>
    <row r="338" spans="1:22" ht="39.75" customHeight="1">
      <c r="A338" s="181">
        <v>493</v>
      </c>
      <c r="B338" s="299" t="s">
        <v>3389</v>
      </c>
      <c r="C338" s="325" t="s">
        <v>2510</v>
      </c>
      <c r="D338" s="326" t="s">
        <v>2532</v>
      </c>
      <c r="E338" s="326" t="s">
        <v>3989</v>
      </c>
      <c r="F338" s="327">
        <v>1</v>
      </c>
      <c r="G338" s="327">
        <v>1</v>
      </c>
      <c r="H338" s="328" t="s">
        <v>2497</v>
      </c>
      <c r="I338" s="342" t="s">
        <v>316</v>
      </c>
      <c r="J338" s="319" t="s">
        <v>2498</v>
      </c>
      <c r="K338" s="326" t="s">
        <v>623</v>
      </c>
      <c r="L338" s="222" t="s">
        <v>3989</v>
      </c>
      <c r="M338" s="217" t="s">
        <v>2049</v>
      </c>
      <c r="N338" s="257" t="s">
        <v>2036</v>
      </c>
      <c r="O338" s="235" t="s">
        <v>2037</v>
      </c>
      <c r="T338" s="197"/>
      <c r="U338" s="197"/>
      <c r="V338" s="7"/>
    </row>
    <row r="339" spans="1:22" ht="39.75" customHeight="1">
      <c r="A339" s="181">
        <v>495</v>
      </c>
      <c r="B339" s="299" t="s">
        <v>3389</v>
      </c>
      <c r="C339" s="325" t="s">
        <v>2510</v>
      </c>
      <c r="D339" s="326" t="s">
        <v>2532</v>
      </c>
      <c r="E339" s="326" t="s">
        <v>3989</v>
      </c>
      <c r="F339" s="327">
        <v>3</v>
      </c>
      <c r="G339" s="327">
        <v>1</v>
      </c>
      <c r="H339" s="328" t="s">
        <v>2500</v>
      </c>
      <c r="I339" s="342" t="s">
        <v>316</v>
      </c>
      <c r="J339" s="319" t="s">
        <v>2501</v>
      </c>
      <c r="K339" s="326" t="s">
        <v>623</v>
      </c>
      <c r="L339" s="222" t="s">
        <v>3989</v>
      </c>
      <c r="M339" s="217" t="s">
        <v>2050</v>
      </c>
      <c r="N339" s="257" t="s">
        <v>2036</v>
      </c>
      <c r="O339" s="235" t="s">
        <v>2037</v>
      </c>
      <c r="T339" s="197"/>
      <c r="U339" s="197"/>
      <c r="V339" s="7"/>
    </row>
    <row r="340" spans="1:22" ht="39.75" customHeight="1">
      <c r="A340" s="181">
        <v>496</v>
      </c>
      <c r="B340" s="299" t="s">
        <v>3389</v>
      </c>
      <c r="C340" s="325" t="s">
        <v>2510</v>
      </c>
      <c r="D340" s="326" t="s">
        <v>2532</v>
      </c>
      <c r="E340" s="326" t="s">
        <v>3989</v>
      </c>
      <c r="F340" s="327">
        <v>6</v>
      </c>
      <c r="G340" s="327">
        <v>3</v>
      </c>
      <c r="H340" s="328" t="s">
        <v>3900</v>
      </c>
      <c r="I340" s="342" t="s">
        <v>316</v>
      </c>
      <c r="J340" s="319" t="s">
        <v>2502</v>
      </c>
      <c r="K340" s="326" t="s">
        <v>623</v>
      </c>
      <c r="L340" s="222" t="s">
        <v>3989</v>
      </c>
      <c r="M340" s="217" t="s">
        <v>2051</v>
      </c>
      <c r="N340" s="257" t="s">
        <v>2036</v>
      </c>
      <c r="O340" s="235" t="s">
        <v>2037</v>
      </c>
      <c r="T340" s="197"/>
      <c r="U340" s="197"/>
      <c r="V340" s="7"/>
    </row>
    <row r="341" spans="1:22" ht="39.75" customHeight="1">
      <c r="A341" s="181">
        <v>490</v>
      </c>
      <c r="B341" s="299" t="s">
        <v>3389</v>
      </c>
      <c r="C341" s="325" t="s">
        <v>2510</v>
      </c>
      <c r="D341" s="326" t="s">
        <v>2532</v>
      </c>
      <c r="E341" s="326" t="s">
        <v>3989</v>
      </c>
      <c r="F341" s="327">
        <v>2</v>
      </c>
      <c r="G341" s="327">
        <v>1</v>
      </c>
      <c r="H341" s="328" t="s">
        <v>2490</v>
      </c>
      <c r="I341" s="328" t="s">
        <v>2491</v>
      </c>
      <c r="J341" s="319" t="s">
        <v>2492</v>
      </c>
      <c r="K341" s="326" t="s">
        <v>1905</v>
      </c>
      <c r="L341" s="222" t="s">
        <v>3989</v>
      </c>
      <c r="M341" s="217" t="s">
        <v>2046</v>
      </c>
      <c r="N341" s="257" t="s">
        <v>2036</v>
      </c>
      <c r="O341" s="235" t="s">
        <v>2037</v>
      </c>
      <c r="T341" s="197"/>
      <c r="U341" s="197"/>
      <c r="V341" s="7"/>
    </row>
    <row r="342" spans="1:22" s="291" customFormat="1" ht="39.75" customHeight="1">
      <c r="A342" s="181">
        <v>381</v>
      </c>
      <c r="B342" s="300" t="s">
        <v>579</v>
      </c>
      <c r="C342" s="325" t="s">
        <v>3938</v>
      </c>
      <c r="D342" s="299" t="s">
        <v>581</v>
      </c>
      <c r="E342" s="337" t="s">
        <v>4019</v>
      </c>
      <c r="F342" s="352">
        <v>0</v>
      </c>
      <c r="G342" s="352">
        <v>1</v>
      </c>
      <c r="H342" s="402" t="s">
        <v>2721</v>
      </c>
      <c r="I342" s="403" t="s">
        <v>2023</v>
      </c>
      <c r="J342" s="403" t="s">
        <v>2403</v>
      </c>
      <c r="K342" s="337" t="s">
        <v>372</v>
      </c>
      <c r="L342" s="224" t="s">
        <v>4019</v>
      </c>
      <c r="M342" s="251" t="s">
        <v>373</v>
      </c>
      <c r="N342" s="251" t="s">
        <v>374</v>
      </c>
      <c r="O342" s="250" t="s">
        <v>375</v>
      </c>
      <c r="V342" s="294"/>
    </row>
    <row r="343" spans="1:22" s="291" customFormat="1" ht="39.75" customHeight="1">
      <c r="A343" s="181">
        <v>347</v>
      </c>
      <c r="B343" s="300" t="s">
        <v>579</v>
      </c>
      <c r="C343" s="325" t="s">
        <v>3938</v>
      </c>
      <c r="D343" s="299" t="s">
        <v>581</v>
      </c>
      <c r="E343" s="337" t="s">
        <v>4019</v>
      </c>
      <c r="F343" s="352">
        <v>0</v>
      </c>
      <c r="G343" s="352">
        <v>1</v>
      </c>
      <c r="H343" s="348" t="s">
        <v>2704</v>
      </c>
      <c r="I343" s="348" t="s">
        <v>565</v>
      </c>
      <c r="J343" s="348" t="s">
        <v>2011</v>
      </c>
      <c r="K343" s="337" t="s">
        <v>329</v>
      </c>
      <c r="L343" s="224" t="s">
        <v>4019</v>
      </c>
      <c r="M343" s="251" t="s">
        <v>330</v>
      </c>
      <c r="N343" s="251" t="s">
        <v>2705</v>
      </c>
      <c r="O343" s="200" t="s">
        <v>331</v>
      </c>
      <c r="V343" s="294"/>
    </row>
    <row r="344" spans="1:22" ht="39.75" customHeight="1">
      <c r="A344" s="181">
        <v>491</v>
      </c>
      <c r="B344" s="299" t="s">
        <v>3389</v>
      </c>
      <c r="C344" s="325" t="s">
        <v>2510</v>
      </c>
      <c r="D344" s="326" t="s">
        <v>2532</v>
      </c>
      <c r="E344" s="326" t="s">
        <v>3989</v>
      </c>
      <c r="F344" s="327">
        <v>1</v>
      </c>
      <c r="G344" s="327">
        <v>1</v>
      </c>
      <c r="H344" s="328" t="s">
        <v>2493</v>
      </c>
      <c r="I344" s="328" t="s">
        <v>2491</v>
      </c>
      <c r="J344" s="319" t="s">
        <v>2494</v>
      </c>
      <c r="K344" s="326" t="s">
        <v>1905</v>
      </c>
      <c r="L344" s="222" t="s">
        <v>3989</v>
      </c>
      <c r="M344" s="217" t="s">
        <v>2045</v>
      </c>
      <c r="N344" s="257" t="s">
        <v>2036</v>
      </c>
      <c r="O344" s="235" t="s">
        <v>2037</v>
      </c>
      <c r="T344" s="197"/>
      <c r="U344" s="197"/>
      <c r="V344" s="7"/>
    </row>
    <row r="345" spans="1:22" ht="39.75" customHeight="1">
      <c r="A345" s="181">
        <v>497</v>
      </c>
      <c r="B345" s="299" t="s">
        <v>3389</v>
      </c>
      <c r="C345" s="325" t="s">
        <v>2510</v>
      </c>
      <c r="D345" s="326" t="s">
        <v>2532</v>
      </c>
      <c r="E345" s="326" t="s">
        <v>3989</v>
      </c>
      <c r="F345" s="327">
        <v>1</v>
      </c>
      <c r="G345" s="327">
        <v>1</v>
      </c>
      <c r="H345" s="328" t="s">
        <v>2503</v>
      </c>
      <c r="I345" s="342" t="s">
        <v>316</v>
      </c>
      <c r="J345" s="319" t="s">
        <v>2504</v>
      </c>
      <c r="K345" s="404" t="s">
        <v>402</v>
      </c>
      <c r="L345" s="222" t="s">
        <v>3989</v>
      </c>
      <c r="M345" s="217" t="s">
        <v>2047</v>
      </c>
      <c r="N345" s="257" t="s">
        <v>2036</v>
      </c>
      <c r="O345" s="235" t="s">
        <v>2037</v>
      </c>
      <c r="T345" s="197"/>
      <c r="U345" s="197"/>
      <c r="V345" s="7"/>
    </row>
    <row r="346" spans="1:22" ht="39.75" customHeight="1">
      <c r="A346" s="181"/>
      <c r="B346" s="300" t="s">
        <v>3389</v>
      </c>
      <c r="C346" s="325" t="s">
        <v>2510</v>
      </c>
      <c r="D346" s="325" t="s">
        <v>2532</v>
      </c>
      <c r="E346" s="337" t="s">
        <v>4026</v>
      </c>
      <c r="F346" s="327">
        <v>0</v>
      </c>
      <c r="G346" s="327">
        <v>1</v>
      </c>
      <c r="H346" s="328" t="s">
        <v>4022</v>
      </c>
      <c r="I346" s="328" t="s">
        <v>2054</v>
      </c>
      <c r="J346" s="319" t="s">
        <v>4023</v>
      </c>
      <c r="K346" s="326" t="s">
        <v>33</v>
      </c>
      <c r="L346" s="222" t="s">
        <v>3986</v>
      </c>
      <c r="M346" s="217"/>
      <c r="N346" s="257"/>
      <c r="O346" s="235"/>
      <c r="T346" s="197"/>
      <c r="U346" s="197"/>
      <c r="V346" s="7"/>
    </row>
    <row r="347" spans="1:22" ht="39.75" customHeight="1">
      <c r="A347" s="181">
        <v>473</v>
      </c>
      <c r="B347" s="300" t="s">
        <v>3389</v>
      </c>
      <c r="C347" s="325" t="s">
        <v>2510</v>
      </c>
      <c r="D347" s="325" t="s">
        <v>2532</v>
      </c>
      <c r="E347" s="337" t="s">
        <v>4026</v>
      </c>
      <c r="F347" s="327">
        <v>1</v>
      </c>
      <c r="G347" s="327">
        <v>1</v>
      </c>
      <c r="H347" s="328" t="s">
        <v>2145</v>
      </c>
      <c r="I347" s="328" t="s">
        <v>2054</v>
      </c>
      <c r="J347" s="319" t="s">
        <v>2458</v>
      </c>
      <c r="K347" s="326" t="s">
        <v>119</v>
      </c>
      <c r="L347" s="222" t="s">
        <v>3986</v>
      </c>
      <c r="M347" s="217">
        <v>967746822</v>
      </c>
      <c r="N347" s="257" t="s">
        <v>2471</v>
      </c>
      <c r="O347" s="235" t="s">
        <v>2470</v>
      </c>
      <c r="T347" s="197"/>
      <c r="U347" s="197"/>
      <c r="V347" s="7"/>
    </row>
    <row r="348" spans="1:22" s="282" customFormat="1" ht="39.75" customHeight="1">
      <c r="A348" s="181">
        <v>390</v>
      </c>
      <c r="B348" s="299" t="s">
        <v>579</v>
      </c>
      <c r="C348" s="325" t="s">
        <v>3938</v>
      </c>
      <c r="D348" s="299" t="s">
        <v>581</v>
      </c>
      <c r="E348" s="398" t="s">
        <v>4020</v>
      </c>
      <c r="F348" s="363">
        <v>0</v>
      </c>
      <c r="G348" s="363">
        <v>1</v>
      </c>
      <c r="H348" s="405" t="s">
        <v>2727</v>
      </c>
      <c r="I348" s="342" t="s">
        <v>2728</v>
      </c>
      <c r="J348" s="403" t="s">
        <v>2413</v>
      </c>
      <c r="K348" s="398" t="s">
        <v>1905</v>
      </c>
      <c r="L348" s="224" t="s">
        <v>4020</v>
      </c>
      <c r="M348" s="251" t="s">
        <v>385</v>
      </c>
      <c r="N348" s="251" t="s">
        <v>2029</v>
      </c>
      <c r="O348" s="200" t="s">
        <v>2030</v>
      </c>
      <c r="V348" s="288"/>
    </row>
    <row r="349" spans="1:22" ht="39.75" customHeight="1">
      <c r="A349" s="181">
        <v>474</v>
      </c>
      <c r="B349" s="300" t="s">
        <v>3389</v>
      </c>
      <c r="C349" s="325" t="s">
        <v>2510</v>
      </c>
      <c r="D349" s="325" t="s">
        <v>2532</v>
      </c>
      <c r="E349" s="337" t="s">
        <v>4026</v>
      </c>
      <c r="F349" s="327">
        <v>1</v>
      </c>
      <c r="G349" s="327">
        <v>1</v>
      </c>
      <c r="H349" s="328" t="s">
        <v>2459</v>
      </c>
      <c r="I349" s="328" t="s">
        <v>2054</v>
      </c>
      <c r="J349" s="319" t="s">
        <v>2458</v>
      </c>
      <c r="K349" s="326" t="s">
        <v>119</v>
      </c>
      <c r="L349" s="222" t="s">
        <v>3986</v>
      </c>
      <c r="M349" s="217">
        <v>967746822</v>
      </c>
      <c r="N349" s="257" t="s">
        <v>2471</v>
      </c>
      <c r="O349" s="235" t="s">
        <v>2470</v>
      </c>
      <c r="T349" s="197"/>
      <c r="U349" s="197"/>
      <c r="V349" s="7"/>
    </row>
    <row r="350" spans="1:22" ht="39.75" customHeight="1">
      <c r="A350" s="181">
        <v>492</v>
      </c>
      <c r="B350" s="300" t="s">
        <v>3389</v>
      </c>
      <c r="C350" s="325" t="s">
        <v>2510</v>
      </c>
      <c r="D350" s="325" t="s">
        <v>2532</v>
      </c>
      <c r="E350" s="351" t="s">
        <v>4024</v>
      </c>
      <c r="F350" s="327">
        <v>1</v>
      </c>
      <c r="G350" s="327">
        <v>1</v>
      </c>
      <c r="H350" s="328" t="s">
        <v>2495</v>
      </c>
      <c r="I350" s="403" t="s">
        <v>316</v>
      </c>
      <c r="J350" s="319" t="s">
        <v>2496</v>
      </c>
      <c r="K350" s="326" t="s">
        <v>54</v>
      </c>
      <c r="L350" s="199" t="s">
        <v>4024</v>
      </c>
      <c r="M350" s="217" t="s">
        <v>2508</v>
      </c>
      <c r="N350" s="257" t="s">
        <v>2036</v>
      </c>
      <c r="O350" s="235" t="s">
        <v>2037</v>
      </c>
      <c r="T350" s="197"/>
      <c r="U350" s="197"/>
      <c r="V350" s="7"/>
    </row>
    <row r="351" spans="1:22" s="280" customFormat="1" ht="39.75" customHeight="1">
      <c r="A351" s="181">
        <v>470</v>
      </c>
      <c r="B351" s="300" t="s">
        <v>3389</v>
      </c>
      <c r="C351" s="325" t="s">
        <v>2510</v>
      </c>
      <c r="D351" s="325" t="s">
        <v>2532</v>
      </c>
      <c r="E351" s="325" t="s">
        <v>4021</v>
      </c>
      <c r="F351" s="406">
        <v>0</v>
      </c>
      <c r="G351" s="406">
        <v>1</v>
      </c>
      <c r="H351" s="407" t="s">
        <v>2055</v>
      </c>
      <c r="I351" s="407" t="s">
        <v>2054</v>
      </c>
      <c r="J351" s="319" t="s">
        <v>2454</v>
      </c>
      <c r="K351" s="325" t="s">
        <v>53</v>
      </c>
      <c r="L351" s="222" t="s">
        <v>4021</v>
      </c>
      <c r="M351" s="217">
        <v>991903963</v>
      </c>
      <c r="N351" s="257" t="s">
        <v>2471</v>
      </c>
      <c r="O351" s="235" t="s">
        <v>2470</v>
      </c>
      <c r="V351" s="281"/>
    </row>
    <row r="352" spans="1:22" s="280" customFormat="1" ht="39.75" customHeight="1">
      <c r="A352" s="181">
        <v>484</v>
      </c>
      <c r="B352" s="300" t="s">
        <v>3389</v>
      </c>
      <c r="C352" s="325" t="s">
        <v>2510</v>
      </c>
      <c r="D352" s="325" t="s">
        <v>2532</v>
      </c>
      <c r="E352" s="325" t="s">
        <v>4021</v>
      </c>
      <c r="F352" s="406">
        <v>1</v>
      </c>
      <c r="G352" s="406">
        <v>1</v>
      </c>
      <c r="H352" s="407" t="s">
        <v>2472</v>
      </c>
      <c r="I352" s="403" t="s">
        <v>316</v>
      </c>
      <c r="J352" s="319" t="s">
        <v>2473</v>
      </c>
      <c r="K352" s="325" t="s">
        <v>53</v>
      </c>
      <c r="L352" s="222" t="s">
        <v>4021</v>
      </c>
      <c r="M352" s="217" t="s">
        <v>2052</v>
      </c>
      <c r="N352" s="257" t="s">
        <v>2036</v>
      </c>
      <c r="O352" s="235" t="s">
        <v>2037</v>
      </c>
      <c r="V352" s="281"/>
    </row>
    <row r="353" spans="1:22" s="291" customFormat="1" ht="39.75" customHeight="1">
      <c r="A353" s="181">
        <v>346</v>
      </c>
      <c r="B353" s="300" t="s">
        <v>579</v>
      </c>
      <c r="C353" s="325" t="s">
        <v>3938</v>
      </c>
      <c r="D353" s="299" t="s">
        <v>581</v>
      </c>
      <c r="E353" s="337" t="s">
        <v>4019</v>
      </c>
      <c r="F353" s="352">
        <v>1</v>
      </c>
      <c r="G353" s="352">
        <v>2</v>
      </c>
      <c r="H353" s="348" t="s">
        <v>2700</v>
      </c>
      <c r="I353" s="348" t="s">
        <v>2597</v>
      </c>
      <c r="J353" s="348" t="s">
        <v>2701</v>
      </c>
      <c r="K353" s="337" t="s">
        <v>332</v>
      </c>
      <c r="L353" s="224" t="s">
        <v>4019</v>
      </c>
      <c r="M353" s="251" t="s">
        <v>2702</v>
      </c>
      <c r="N353" s="251" t="s">
        <v>2703</v>
      </c>
      <c r="O353" s="200" t="s">
        <v>2598</v>
      </c>
      <c r="V353" s="294"/>
    </row>
    <row r="354" spans="1:22" s="291" customFormat="1" ht="39.75" customHeight="1">
      <c r="A354" s="181">
        <v>348</v>
      </c>
      <c r="B354" s="300" t="s">
        <v>579</v>
      </c>
      <c r="C354" s="325" t="s">
        <v>3938</v>
      </c>
      <c r="D354" s="299" t="s">
        <v>581</v>
      </c>
      <c r="E354" s="337" t="s">
        <v>4019</v>
      </c>
      <c r="F354" s="352">
        <v>1</v>
      </c>
      <c r="G354" s="352">
        <v>1</v>
      </c>
      <c r="H354" s="348" t="s">
        <v>265</v>
      </c>
      <c r="I354" s="348" t="s">
        <v>289</v>
      </c>
      <c r="J354" s="348" t="s">
        <v>2366</v>
      </c>
      <c r="K354" s="337" t="s">
        <v>332</v>
      </c>
      <c r="L354" s="224" t="s">
        <v>4019</v>
      </c>
      <c r="M354" s="251" t="s">
        <v>333</v>
      </c>
      <c r="N354" s="251" t="s">
        <v>289</v>
      </c>
      <c r="O354" s="250" t="s">
        <v>2012</v>
      </c>
      <c r="V354" s="294"/>
    </row>
    <row r="355" spans="1:22" s="291" customFormat="1" ht="39.75" customHeight="1">
      <c r="A355" s="181">
        <v>360</v>
      </c>
      <c r="B355" s="300" t="s">
        <v>579</v>
      </c>
      <c r="C355" s="325" t="s">
        <v>3938</v>
      </c>
      <c r="D355" s="299" t="s">
        <v>581</v>
      </c>
      <c r="E355" s="337" t="s">
        <v>4019</v>
      </c>
      <c r="F355" s="352">
        <v>1</v>
      </c>
      <c r="G355" s="352">
        <v>1</v>
      </c>
      <c r="H355" s="408" t="s">
        <v>279</v>
      </c>
      <c r="I355" s="403" t="s">
        <v>2370</v>
      </c>
      <c r="J355" s="408" t="s">
        <v>2376</v>
      </c>
      <c r="K355" s="337" t="s">
        <v>332</v>
      </c>
      <c r="L355" s="224" t="s">
        <v>4019</v>
      </c>
      <c r="M355" s="252" t="s">
        <v>512</v>
      </c>
      <c r="N355" s="252" t="s">
        <v>343</v>
      </c>
      <c r="O355" s="200" t="s">
        <v>2707</v>
      </c>
      <c r="V355" s="294"/>
    </row>
    <row r="356" spans="1:22" s="291" customFormat="1" ht="39.75" customHeight="1">
      <c r="A356" s="181">
        <v>362</v>
      </c>
      <c r="B356" s="300" t="s">
        <v>579</v>
      </c>
      <c r="C356" s="325" t="s">
        <v>3938</v>
      </c>
      <c r="D356" s="299" t="s">
        <v>581</v>
      </c>
      <c r="E356" s="337" t="s">
        <v>4019</v>
      </c>
      <c r="F356" s="363">
        <v>0</v>
      </c>
      <c r="G356" s="363">
        <v>1</v>
      </c>
      <c r="H356" s="402" t="s">
        <v>2709</v>
      </c>
      <c r="I356" s="403" t="s">
        <v>2383</v>
      </c>
      <c r="J356" s="403" t="s">
        <v>2384</v>
      </c>
      <c r="K356" s="337" t="s">
        <v>332</v>
      </c>
      <c r="L356" s="224" t="s">
        <v>4019</v>
      </c>
      <c r="M356" s="251" t="s">
        <v>528</v>
      </c>
      <c r="N356" s="251" t="s">
        <v>2064</v>
      </c>
      <c r="O356" s="200" t="s">
        <v>538</v>
      </c>
      <c r="V356" s="294"/>
    </row>
    <row r="357" spans="1:22" s="291" customFormat="1" ht="39.75" customHeight="1">
      <c r="A357" s="181">
        <v>363</v>
      </c>
      <c r="B357" s="300" t="s">
        <v>579</v>
      </c>
      <c r="C357" s="325" t="s">
        <v>3938</v>
      </c>
      <c r="D357" s="299" t="s">
        <v>581</v>
      </c>
      <c r="E357" s="337" t="s">
        <v>4019</v>
      </c>
      <c r="F357" s="352">
        <v>1</v>
      </c>
      <c r="G357" s="352">
        <v>1</v>
      </c>
      <c r="H357" s="348" t="s">
        <v>282</v>
      </c>
      <c r="I357" s="348" t="s">
        <v>2015</v>
      </c>
      <c r="J357" s="348" t="s">
        <v>2382</v>
      </c>
      <c r="K357" s="337" t="s">
        <v>332</v>
      </c>
      <c r="L357" s="224" t="s">
        <v>4019</v>
      </c>
      <c r="M357" s="202" t="s">
        <v>2710</v>
      </c>
      <c r="N357" s="225" t="s">
        <v>2711</v>
      </c>
      <c r="O357" s="250" t="s">
        <v>2016</v>
      </c>
      <c r="V357" s="294"/>
    </row>
    <row r="358" spans="1:22" s="291" customFormat="1" ht="39.75" customHeight="1">
      <c r="A358" s="181">
        <v>368</v>
      </c>
      <c r="B358" s="300" t="s">
        <v>579</v>
      </c>
      <c r="C358" s="325" t="s">
        <v>3938</v>
      </c>
      <c r="D358" s="299" t="s">
        <v>581</v>
      </c>
      <c r="E358" s="337" t="s">
        <v>4019</v>
      </c>
      <c r="F358" s="352">
        <v>1</v>
      </c>
      <c r="G358" s="352">
        <v>1</v>
      </c>
      <c r="H358" s="348" t="s">
        <v>286</v>
      </c>
      <c r="I358" s="348" t="s">
        <v>287</v>
      </c>
      <c r="J358" s="348" t="s">
        <v>2388</v>
      </c>
      <c r="K358" s="337" t="s">
        <v>332</v>
      </c>
      <c r="L358" s="224" t="s">
        <v>4019</v>
      </c>
      <c r="M358" s="251" t="s">
        <v>2018</v>
      </c>
      <c r="N358" s="251" t="s">
        <v>352</v>
      </c>
      <c r="O358" s="250" t="s">
        <v>353</v>
      </c>
      <c r="V358" s="294"/>
    </row>
    <row r="359" spans="1:22" s="291" customFormat="1" ht="39.75" customHeight="1">
      <c r="A359" s="181">
        <v>370</v>
      </c>
      <c r="B359" s="300" t="s">
        <v>579</v>
      </c>
      <c r="C359" s="325" t="s">
        <v>3938</v>
      </c>
      <c r="D359" s="299" t="s">
        <v>581</v>
      </c>
      <c r="E359" s="337" t="s">
        <v>4019</v>
      </c>
      <c r="F359" s="352">
        <v>0</v>
      </c>
      <c r="G359" s="352">
        <v>1</v>
      </c>
      <c r="H359" s="348" t="s">
        <v>2716</v>
      </c>
      <c r="I359" s="348" t="s">
        <v>2390</v>
      </c>
      <c r="J359" s="348" t="s">
        <v>2391</v>
      </c>
      <c r="K359" s="337" t="s">
        <v>332</v>
      </c>
      <c r="L359" s="224" t="s">
        <v>4019</v>
      </c>
      <c r="M359" s="251" t="s">
        <v>483</v>
      </c>
      <c r="N359" s="251" t="s">
        <v>355</v>
      </c>
      <c r="O359" s="200" t="s">
        <v>263</v>
      </c>
      <c r="V359" s="294"/>
    </row>
    <row r="360" spans="1:22" s="291" customFormat="1" ht="39.75" customHeight="1">
      <c r="A360" s="181">
        <v>371</v>
      </c>
      <c r="B360" s="300" t="s">
        <v>579</v>
      </c>
      <c r="C360" s="325" t="s">
        <v>3938</v>
      </c>
      <c r="D360" s="299" t="s">
        <v>581</v>
      </c>
      <c r="E360" s="337" t="s">
        <v>4019</v>
      </c>
      <c r="F360" s="352">
        <v>1</v>
      </c>
      <c r="G360" s="352">
        <v>1</v>
      </c>
      <c r="H360" s="348" t="s">
        <v>2717</v>
      </c>
      <c r="I360" s="348" t="s">
        <v>2390</v>
      </c>
      <c r="J360" s="348" t="s">
        <v>2392</v>
      </c>
      <c r="K360" s="337" t="s">
        <v>332</v>
      </c>
      <c r="L360" s="224" t="s">
        <v>4019</v>
      </c>
      <c r="M360" s="251" t="s">
        <v>484</v>
      </c>
      <c r="N360" s="251" t="s">
        <v>355</v>
      </c>
      <c r="O360" s="200" t="s">
        <v>263</v>
      </c>
      <c r="V360" s="294"/>
    </row>
    <row r="361" spans="1:22" s="291" customFormat="1" ht="39.75" customHeight="1">
      <c r="A361" s="181">
        <v>373</v>
      </c>
      <c r="B361" s="300" t="s">
        <v>579</v>
      </c>
      <c r="C361" s="325" t="s">
        <v>3938</v>
      </c>
      <c r="D361" s="299" t="s">
        <v>581</v>
      </c>
      <c r="E361" s="337" t="s">
        <v>4019</v>
      </c>
      <c r="F361" s="352">
        <v>1</v>
      </c>
      <c r="G361" s="352">
        <v>2</v>
      </c>
      <c r="H361" s="348" t="s">
        <v>291</v>
      </c>
      <c r="I361" s="348" t="s">
        <v>45</v>
      </c>
      <c r="J361" s="348" t="s">
        <v>2394</v>
      </c>
      <c r="K361" s="337" t="s">
        <v>332</v>
      </c>
      <c r="L361" s="224" t="s">
        <v>4019</v>
      </c>
      <c r="M361" s="251" t="s">
        <v>358</v>
      </c>
      <c r="N361" s="251" t="s">
        <v>359</v>
      </c>
      <c r="O361" s="200" t="s">
        <v>65</v>
      </c>
      <c r="V361" s="294"/>
    </row>
    <row r="362" spans="1:22" s="291" customFormat="1" ht="39.75" customHeight="1">
      <c r="A362" s="181">
        <v>378</v>
      </c>
      <c r="B362" s="300" t="s">
        <v>579</v>
      </c>
      <c r="C362" s="325" t="s">
        <v>3938</v>
      </c>
      <c r="D362" s="299" t="s">
        <v>581</v>
      </c>
      <c r="E362" s="337" t="s">
        <v>4019</v>
      </c>
      <c r="F362" s="352">
        <v>1</v>
      </c>
      <c r="G362" s="352">
        <v>1</v>
      </c>
      <c r="H362" s="402" t="s">
        <v>2020</v>
      </c>
      <c r="I362" s="403" t="s">
        <v>276</v>
      </c>
      <c r="J362" s="403" t="s">
        <v>2401</v>
      </c>
      <c r="K362" s="337" t="s">
        <v>332</v>
      </c>
      <c r="L362" s="224" t="s">
        <v>4019</v>
      </c>
      <c r="M362" s="251" t="s">
        <v>370</v>
      </c>
      <c r="N362" s="251" t="s">
        <v>2021</v>
      </c>
      <c r="O362" s="200" t="s">
        <v>2022</v>
      </c>
      <c r="V362" s="294"/>
    </row>
    <row r="363" spans="1:22" s="291" customFormat="1" ht="39.75" customHeight="1">
      <c r="A363" s="181">
        <v>380</v>
      </c>
      <c r="B363" s="300" t="s">
        <v>579</v>
      </c>
      <c r="C363" s="325" t="s">
        <v>3938</v>
      </c>
      <c r="D363" s="299" t="s">
        <v>581</v>
      </c>
      <c r="E363" s="337" t="s">
        <v>4019</v>
      </c>
      <c r="F363" s="352">
        <v>1</v>
      </c>
      <c r="G363" s="352">
        <v>1</v>
      </c>
      <c r="H363" s="402" t="s">
        <v>299</v>
      </c>
      <c r="I363" s="403" t="s">
        <v>2402</v>
      </c>
      <c r="J363" s="403" t="s">
        <v>371</v>
      </c>
      <c r="K363" s="337" t="s">
        <v>332</v>
      </c>
      <c r="L363" s="224" t="s">
        <v>4019</v>
      </c>
      <c r="M363" s="251" t="s">
        <v>488</v>
      </c>
      <c r="N363" s="251" t="s">
        <v>489</v>
      </c>
      <c r="O363" s="200" t="s">
        <v>490</v>
      </c>
      <c r="V363" s="294"/>
    </row>
    <row r="364" spans="1:22" s="291" customFormat="1" ht="39.75" customHeight="1">
      <c r="A364" s="181">
        <v>382</v>
      </c>
      <c r="B364" s="300" t="s">
        <v>579</v>
      </c>
      <c r="C364" s="325" t="s">
        <v>3938</v>
      </c>
      <c r="D364" s="299" t="s">
        <v>581</v>
      </c>
      <c r="E364" s="337" t="s">
        <v>4019</v>
      </c>
      <c r="F364" s="352">
        <v>1</v>
      </c>
      <c r="G364" s="352">
        <v>1</v>
      </c>
      <c r="H364" s="402" t="s">
        <v>300</v>
      </c>
      <c r="I364" s="403" t="s">
        <v>2404</v>
      </c>
      <c r="J364" s="403" t="s">
        <v>2405</v>
      </c>
      <c r="K364" s="337" t="s">
        <v>332</v>
      </c>
      <c r="L364" s="224" t="s">
        <v>4019</v>
      </c>
      <c r="M364" s="251" t="s">
        <v>2024</v>
      </c>
      <c r="N364" s="251" t="s">
        <v>1830</v>
      </c>
      <c r="O364" s="200"/>
      <c r="V364" s="294"/>
    </row>
    <row r="365" spans="1:22" s="291" customFormat="1" ht="39.75" customHeight="1">
      <c r="A365" s="181">
        <v>387</v>
      </c>
      <c r="B365" s="300" t="s">
        <v>579</v>
      </c>
      <c r="C365" s="325" t="s">
        <v>3938</v>
      </c>
      <c r="D365" s="299" t="s">
        <v>581</v>
      </c>
      <c r="E365" s="337" t="s">
        <v>4019</v>
      </c>
      <c r="F365" s="352">
        <v>1</v>
      </c>
      <c r="G365" s="352">
        <v>1</v>
      </c>
      <c r="H365" s="402" t="s">
        <v>306</v>
      </c>
      <c r="I365" s="403" t="s">
        <v>307</v>
      </c>
      <c r="J365" s="403" t="s">
        <v>2411</v>
      </c>
      <c r="K365" s="337" t="s">
        <v>332</v>
      </c>
      <c r="L365" s="224" t="s">
        <v>4019</v>
      </c>
      <c r="M365" s="251" t="s">
        <v>491</v>
      </c>
      <c r="N365" s="251" t="s">
        <v>2724</v>
      </c>
      <c r="O365" s="200" t="s">
        <v>381</v>
      </c>
      <c r="V365" s="294"/>
    </row>
    <row r="366" spans="1:22" s="280" customFormat="1" ht="39.75" customHeight="1">
      <c r="A366" s="181">
        <v>472</v>
      </c>
      <c r="B366" s="300" t="s">
        <v>3389</v>
      </c>
      <c r="C366" s="325" t="s">
        <v>2510</v>
      </c>
      <c r="D366" s="325" t="s">
        <v>2532</v>
      </c>
      <c r="E366" s="325" t="s">
        <v>4021</v>
      </c>
      <c r="F366" s="406">
        <v>1</v>
      </c>
      <c r="G366" s="406">
        <v>1</v>
      </c>
      <c r="H366" s="407" t="s">
        <v>2456</v>
      </c>
      <c r="I366" s="407" t="s">
        <v>2054</v>
      </c>
      <c r="J366" s="319" t="s">
        <v>2457</v>
      </c>
      <c r="K366" s="325" t="s">
        <v>407</v>
      </c>
      <c r="L366" s="222" t="s">
        <v>4021</v>
      </c>
      <c r="M366" s="217">
        <v>991903971</v>
      </c>
      <c r="N366" s="257" t="s">
        <v>2471</v>
      </c>
      <c r="O366" s="235" t="s">
        <v>2470</v>
      </c>
      <c r="V366" s="281"/>
    </row>
    <row r="367" spans="1:22" s="280" customFormat="1" ht="39.75" customHeight="1">
      <c r="A367" s="181">
        <v>475</v>
      </c>
      <c r="B367" s="300" t="s">
        <v>3389</v>
      </c>
      <c r="C367" s="325" t="s">
        <v>2510</v>
      </c>
      <c r="D367" s="325" t="s">
        <v>2532</v>
      </c>
      <c r="E367" s="325" t="s">
        <v>4021</v>
      </c>
      <c r="F367" s="406">
        <v>2</v>
      </c>
      <c r="G367" s="406">
        <v>2</v>
      </c>
      <c r="H367" s="407" t="s">
        <v>2059</v>
      </c>
      <c r="I367" s="407" t="s">
        <v>2054</v>
      </c>
      <c r="J367" s="319" t="s">
        <v>2146</v>
      </c>
      <c r="K367" s="325" t="s">
        <v>550</v>
      </c>
      <c r="L367" s="222" t="s">
        <v>4021</v>
      </c>
      <c r="M367" s="217">
        <v>984112032</v>
      </c>
      <c r="N367" s="257" t="s">
        <v>2471</v>
      </c>
      <c r="O367" s="235" t="s">
        <v>2470</v>
      </c>
      <c r="V367" s="281"/>
    </row>
    <row r="368" spans="1:22" s="280" customFormat="1" ht="39.75" customHeight="1">
      <c r="A368" s="181">
        <v>489</v>
      </c>
      <c r="B368" s="300" t="s">
        <v>3389</v>
      </c>
      <c r="C368" s="325" t="s">
        <v>2510</v>
      </c>
      <c r="D368" s="325" t="s">
        <v>2532</v>
      </c>
      <c r="E368" s="325" t="s">
        <v>4021</v>
      </c>
      <c r="F368" s="406">
        <v>1</v>
      </c>
      <c r="G368" s="406">
        <v>1</v>
      </c>
      <c r="H368" s="407" t="s">
        <v>2485</v>
      </c>
      <c r="I368" s="407" t="s">
        <v>2486</v>
      </c>
      <c r="J368" s="319" t="s">
        <v>2487</v>
      </c>
      <c r="K368" s="325" t="s">
        <v>587</v>
      </c>
      <c r="L368" s="222" t="s">
        <v>4021</v>
      </c>
      <c r="M368" s="217" t="s">
        <v>2053</v>
      </c>
      <c r="N368" s="257" t="s">
        <v>2036</v>
      </c>
      <c r="O368" s="235" t="s">
        <v>2037</v>
      </c>
      <c r="V368" s="281"/>
    </row>
    <row r="369" spans="1:22" s="280" customFormat="1" ht="39.75" customHeight="1">
      <c r="A369" s="181">
        <v>480</v>
      </c>
      <c r="B369" s="300" t="s">
        <v>3389</v>
      </c>
      <c r="C369" s="325" t="s">
        <v>2510</v>
      </c>
      <c r="D369" s="325" t="s">
        <v>2532</v>
      </c>
      <c r="E369" s="325" t="s">
        <v>4021</v>
      </c>
      <c r="F369" s="406">
        <v>1</v>
      </c>
      <c r="G369" s="406">
        <v>1</v>
      </c>
      <c r="H369" s="407" t="s">
        <v>3896</v>
      </c>
      <c r="I369" s="407" t="s">
        <v>2054</v>
      </c>
      <c r="J369" s="319" t="s">
        <v>2465</v>
      </c>
      <c r="K369" s="354" t="s">
        <v>588</v>
      </c>
      <c r="L369" s="222" t="s">
        <v>4021</v>
      </c>
      <c r="M369" s="217">
        <v>989150182</v>
      </c>
      <c r="N369" s="257" t="s">
        <v>2471</v>
      </c>
      <c r="O369" s="235" t="s">
        <v>2470</v>
      </c>
      <c r="V369" s="281"/>
    </row>
    <row r="370" spans="1:22" ht="39.75" customHeight="1">
      <c r="A370" s="181">
        <v>351</v>
      </c>
      <c r="B370" s="300" t="s">
        <v>579</v>
      </c>
      <c r="C370" s="325" t="s">
        <v>3938</v>
      </c>
      <c r="D370" s="299" t="s">
        <v>581</v>
      </c>
      <c r="E370" s="337" t="s">
        <v>4026</v>
      </c>
      <c r="F370" s="352">
        <v>6</v>
      </c>
      <c r="G370" s="352">
        <v>6</v>
      </c>
      <c r="H370" s="348" t="s">
        <v>268</v>
      </c>
      <c r="I370" s="348" t="s">
        <v>2272</v>
      </c>
      <c r="J370" s="348" t="s">
        <v>2380</v>
      </c>
      <c r="K370" s="337" t="s">
        <v>33</v>
      </c>
      <c r="L370" s="224" t="s">
        <v>3986</v>
      </c>
      <c r="M370" s="251" t="s">
        <v>479</v>
      </c>
      <c r="N370" s="251" t="s">
        <v>336</v>
      </c>
      <c r="O370" s="200" t="s">
        <v>334</v>
      </c>
      <c r="T370" s="197"/>
      <c r="U370" s="197"/>
      <c r="V370" s="7"/>
    </row>
    <row r="371" spans="1:22" ht="39.75" customHeight="1">
      <c r="A371" s="181">
        <v>367</v>
      </c>
      <c r="B371" s="300" t="s">
        <v>579</v>
      </c>
      <c r="C371" s="325" t="s">
        <v>3938</v>
      </c>
      <c r="D371" s="299" t="s">
        <v>581</v>
      </c>
      <c r="E371" s="337" t="s">
        <v>4026</v>
      </c>
      <c r="F371" s="352">
        <v>1</v>
      </c>
      <c r="G371" s="352">
        <v>1</v>
      </c>
      <c r="H371" s="348" t="s">
        <v>284</v>
      </c>
      <c r="I371" s="348" t="s">
        <v>285</v>
      </c>
      <c r="J371" s="348" t="s">
        <v>2387</v>
      </c>
      <c r="K371" s="337" t="s">
        <v>33</v>
      </c>
      <c r="L371" s="224" t="s">
        <v>3986</v>
      </c>
      <c r="M371" s="251" t="s">
        <v>350</v>
      </c>
      <c r="N371" s="251" t="s">
        <v>2714</v>
      </c>
      <c r="O371" s="200" t="s">
        <v>351</v>
      </c>
      <c r="T371" s="197"/>
      <c r="U371" s="197"/>
      <c r="V371" s="7"/>
    </row>
    <row r="372" spans="1:22" ht="39.75" customHeight="1">
      <c r="A372" s="181">
        <v>392</v>
      </c>
      <c r="B372" s="300" t="s">
        <v>579</v>
      </c>
      <c r="C372" s="325" t="s">
        <v>3938</v>
      </c>
      <c r="D372" s="299" t="s">
        <v>581</v>
      </c>
      <c r="E372" s="337" t="s">
        <v>4026</v>
      </c>
      <c r="F372" s="352">
        <v>2</v>
      </c>
      <c r="G372" s="352">
        <v>2</v>
      </c>
      <c r="H372" s="402" t="s">
        <v>311</v>
      </c>
      <c r="I372" s="403" t="s">
        <v>312</v>
      </c>
      <c r="J372" s="403" t="s">
        <v>2415</v>
      </c>
      <c r="K372" s="337" t="s">
        <v>33</v>
      </c>
      <c r="L372" s="224" t="s">
        <v>3986</v>
      </c>
      <c r="M372" s="251" t="s">
        <v>2731</v>
      </c>
      <c r="N372" s="251" t="s">
        <v>2729</v>
      </c>
      <c r="O372" s="250" t="s">
        <v>386</v>
      </c>
      <c r="T372" s="197"/>
      <c r="U372" s="197"/>
      <c r="V372" s="7"/>
    </row>
    <row r="373" spans="1:22" ht="39.75" customHeight="1">
      <c r="A373" s="181">
        <v>395</v>
      </c>
      <c r="B373" s="300" t="s">
        <v>579</v>
      </c>
      <c r="C373" s="325" t="s">
        <v>3938</v>
      </c>
      <c r="D373" s="299" t="s">
        <v>581</v>
      </c>
      <c r="E373" s="337" t="s">
        <v>4026</v>
      </c>
      <c r="F373" s="352">
        <v>1</v>
      </c>
      <c r="G373" s="352">
        <v>1</v>
      </c>
      <c r="H373" s="402" t="s">
        <v>317</v>
      </c>
      <c r="I373" s="403" t="s">
        <v>316</v>
      </c>
      <c r="J373" s="403" t="s">
        <v>2418</v>
      </c>
      <c r="K373" s="337" t="s">
        <v>33</v>
      </c>
      <c r="L373" s="224" t="s">
        <v>3986</v>
      </c>
      <c r="M373" s="251" t="s">
        <v>389</v>
      </c>
      <c r="N373" s="251" t="s">
        <v>2032</v>
      </c>
      <c r="O373" s="200" t="s">
        <v>2033</v>
      </c>
      <c r="T373" s="197"/>
      <c r="U373" s="197"/>
      <c r="V373" s="7"/>
    </row>
    <row r="374" spans="1:22" ht="39.75" customHeight="1">
      <c r="A374" s="181">
        <v>386</v>
      </c>
      <c r="B374" s="300" t="s">
        <v>579</v>
      </c>
      <c r="C374" s="325" t="s">
        <v>3938</v>
      </c>
      <c r="D374" s="299" t="s">
        <v>581</v>
      </c>
      <c r="E374" s="337" t="s">
        <v>4018</v>
      </c>
      <c r="F374" s="352">
        <v>0</v>
      </c>
      <c r="G374" s="352">
        <v>1</v>
      </c>
      <c r="H374" s="402" t="s">
        <v>2723</v>
      </c>
      <c r="I374" s="403" t="s">
        <v>305</v>
      </c>
      <c r="J374" s="403" t="s">
        <v>2410</v>
      </c>
      <c r="K374" s="337" t="s">
        <v>378</v>
      </c>
      <c r="L374" s="224" t="s">
        <v>4018</v>
      </c>
      <c r="M374" s="251" t="s">
        <v>379</v>
      </c>
      <c r="N374" s="251" t="s">
        <v>107</v>
      </c>
      <c r="O374" s="250" t="s">
        <v>380</v>
      </c>
      <c r="T374" s="197"/>
      <c r="U374" s="197"/>
      <c r="V374" s="7"/>
    </row>
    <row r="375" spans="1:22" ht="39.75" customHeight="1">
      <c r="A375" s="181">
        <v>389</v>
      </c>
      <c r="B375" s="300" t="s">
        <v>579</v>
      </c>
      <c r="C375" s="325" t="s">
        <v>3938</v>
      </c>
      <c r="D375" s="299" t="s">
        <v>581</v>
      </c>
      <c r="E375" s="337" t="s">
        <v>4018</v>
      </c>
      <c r="F375" s="352">
        <v>0</v>
      </c>
      <c r="G375" s="352">
        <v>1</v>
      </c>
      <c r="H375" s="402" t="s">
        <v>2725</v>
      </c>
      <c r="I375" s="403" t="s">
        <v>308</v>
      </c>
      <c r="J375" s="403" t="s">
        <v>384</v>
      </c>
      <c r="K375" s="337" t="s">
        <v>378</v>
      </c>
      <c r="L375" s="224" t="s">
        <v>4018</v>
      </c>
      <c r="M375" s="251" t="s">
        <v>2028</v>
      </c>
      <c r="N375" s="251" t="s">
        <v>110</v>
      </c>
      <c r="O375" s="200" t="s">
        <v>2726</v>
      </c>
      <c r="T375" s="197"/>
      <c r="U375" s="197"/>
      <c r="V375" s="7"/>
    </row>
    <row r="376" spans="1:22" s="280" customFormat="1" ht="39.75" customHeight="1">
      <c r="A376" s="181">
        <v>478</v>
      </c>
      <c r="B376" s="300" t="s">
        <v>3389</v>
      </c>
      <c r="C376" s="325" t="s">
        <v>2510</v>
      </c>
      <c r="D376" s="325" t="s">
        <v>2532</v>
      </c>
      <c r="E376" s="325" t="s">
        <v>4021</v>
      </c>
      <c r="F376" s="406">
        <v>1</v>
      </c>
      <c r="G376" s="406">
        <v>1</v>
      </c>
      <c r="H376" s="407" t="s">
        <v>3894</v>
      </c>
      <c r="I376" s="407" t="s">
        <v>2054</v>
      </c>
      <c r="J376" s="319" t="s">
        <v>2463</v>
      </c>
      <c r="K376" s="325" t="s">
        <v>584</v>
      </c>
      <c r="L376" s="222" t="s">
        <v>4021</v>
      </c>
      <c r="M376" s="217">
        <v>967746791</v>
      </c>
      <c r="N376" s="257" t="s">
        <v>2471</v>
      </c>
      <c r="O376" s="235" t="s">
        <v>2470</v>
      </c>
      <c r="V376" s="281"/>
    </row>
    <row r="377" spans="1:22" ht="39.75" customHeight="1">
      <c r="A377" s="181">
        <v>118</v>
      </c>
      <c r="B377" s="356" t="s">
        <v>3928</v>
      </c>
      <c r="C377" s="300" t="s">
        <v>3937</v>
      </c>
      <c r="D377" s="300" t="s">
        <v>580</v>
      </c>
      <c r="E377" s="351" t="s">
        <v>4024</v>
      </c>
      <c r="F377" s="300">
        <v>5</v>
      </c>
      <c r="G377" s="300">
        <v>1</v>
      </c>
      <c r="H377" s="305" t="s">
        <v>789</v>
      </c>
      <c r="I377" s="324" t="s">
        <v>597</v>
      </c>
      <c r="J377" s="345" t="s">
        <v>790</v>
      </c>
      <c r="K377" s="347" t="s">
        <v>33</v>
      </c>
      <c r="L377" s="199" t="s">
        <v>4024</v>
      </c>
      <c r="M377" s="221" t="s">
        <v>791</v>
      </c>
      <c r="N377" s="221" t="s">
        <v>792</v>
      </c>
      <c r="O377" s="207" t="s">
        <v>793</v>
      </c>
      <c r="T377" s="197"/>
      <c r="U377" s="197"/>
      <c r="V377" s="7"/>
    </row>
    <row r="378" spans="1:22" ht="39.75" customHeight="1">
      <c r="A378" s="181">
        <v>121</v>
      </c>
      <c r="B378" s="356" t="s">
        <v>3928</v>
      </c>
      <c r="C378" s="300" t="s">
        <v>3937</v>
      </c>
      <c r="D378" s="300" t="s">
        <v>580</v>
      </c>
      <c r="E378" s="351" t="s">
        <v>4024</v>
      </c>
      <c r="F378" s="300">
        <v>1</v>
      </c>
      <c r="G378" s="300">
        <v>1</v>
      </c>
      <c r="H378" s="305" t="s">
        <v>3876</v>
      </c>
      <c r="I378" s="348" t="s">
        <v>2137</v>
      </c>
      <c r="J378" s="324" t="s">
        <v>2138</v>
      </c>
      <c r="K378" s="347" t="s">
        <v>33</v>
      </c>
      <c r="L378" s="199" t="s">
        <v>4024</v>
      </c>
      <c r="M378" s="208" t="s">
        <v>2139</v>
      </c>
      <c r="N378" s="208" t="s">
        <v>2140</v>
      </c>
      <c r="O378" s="207" t="s">
        <v>2141</v>
      </c>
      <c r="T378" s="197"/>
      <c r="U378" s="197"/>
      <c r="V378" s="7"/>
    </row>
    <row r="379" spans="1:22" ht="39.75" customHeight="1">
      <c r="A379" s="181">
        <v>384</v>
      </c>
      <c r="B379" s="300" t="s">
        <v>579</v>
      </c>
      <c r="C379" s="325" t="s">
        <v>3938</v>
      </c>
      <c r="D379" s="299" t="s">
        <v>581</v>
      </c>
      <c r="E379" s="337" t="s">
        <v>4026</v>
      </c>
      <c r="F379" s="352">
        <v>1</v>
      </c>
      <c r="G379" s="352">
        <v>1</v>
      </c>
      <c r="H379" s="402" t="s">
        <v>303</v>
      </c>
      <c r="I379" s="403" t="s">
        <v>293</v>
      </c>
      <c r="J379" s="403" t="s">
        <v>2409</v>
      </c>
      <c r="K379" s="337" t="s">
        <v>118</v>
      </c>
      <c r="L379" s="224" t="s">
        <v>3986</v>
      </c>
      <c r="M379" s="251" t="s">
        <v>376</v>
      </c>
      <c r="N379" s="251" t="s">
        <v>361</v>
      </c>
      <c r="O379" s="250" t="s">
        <v>362</v>
      </c>
      <c r="T379" s="197"/>
      <c r="U379" s="197"/>
      <c r="V379" s="7"/>
    </row>
    <row r="380" spans="1:22" s="282" customFormat="1" ht="39.75" customHeight="1">
      <c r="A380" s="181">
        <v>353</v>
      </c>
      <c r="B380" s="299" t="s">
        <v>579</v>
      </c>
      <c r="C380" s="325" t="s">
        <v>3938</v>
      </c>
      <c r="D380" s="299" t="s">
        <v>581</v>
      </c>
      <c r="E380" s="398" t="s">
        <v>4020</v>
      </c>
      <c r="F380" s="363">
        <v>1</v>
      </c>
      <c r="G380" s="363">
        <v>1</v>
      </c>
      <c r="H380" s="409" t="s">
        <v>269</v>
      </c>
      <c r="I380" s="342" t="s">
        <v>270</v>
      </c>
      <c r="J380" s="408" t="s">
        <v>2367</v>
      </c>
      <c r="K380" s="398" t="s">
        <v>11</v>
      </c>
      <c r="L380" s="224" t="s">
        <v>4020</v>
      </c>
      <c r="M380" s="252" t="s">
        <v>505</v>
      </c>
      <c r="N380" s="252" t="s">
        <v>2014</v>
      </c>
      <c r="O380" s="200" t="s">
        <v>2707</v>
      </c>
      <c r="V380" s="288"/>
    </row>
    <row r="381" spans="1:22" s="282" customFormat="1" ht="39.75" customHeight="1">
      <c r="A381" s="181">
        <v>354</v>
      </c>
      <c r="B381" s="299" t="s">
        <v>579</v>
      </c>
      <c r="C381" s="325" t="s">
        <v>3938</v>
      </c>
      <c r="D381" s="299" t="s">
        <v>581</v>
      </c>
      <c r="E381" s="398" t="s">
        <v>4020</v>
      </c>
      <c r="F381" s="363">
        <v>1</v>
      </c>
      <c r="G381" s="363">
        <v>1</v>
      </c>
      <c r="H381" s="409" t="s">
        <v>271</v>
      </c>
      <c r="I381" s="342" t="s">
        <v>270</v>
      </c>
      <c r="J381" s="408" t="s">
        <v>2368</v>
      </c>
      <c r="K381" s="398" t="s">
        <v>11</v>
      </c>
      <c r="L381" s="224" t="s">
        <v>4020</v>
      </c>
      <c r="M381" s="252" t="s">
        <v>506</v>
      </c>
      <c r="N381" s="252" t="s">
        <v>337</v>
      </c>
      <c r="O381" s="200" t="s">
        <v>2707</v>
      </c>
      <c r="V381" s="288"/>
    </row>
    <row r="382" spans="1:22" s="282" customFormat="1" ht="39.75" customHeight="1">
      <c r="A382" s="181">
        <v>355</v>
      </c>
      <c r="B382" s="299" t="s">
        <v>579</v>
      </c>
      <c r="C382" s="325" t="s">
        <v>3938</v>
      </c>
      <c r="D382" s="299" t="s">
        <v>581</v>
      </c>
      <c r="E382" s="398" t="s">
        <v>4020</v>
      </c>
      <c r="F382" s="363">
        <v>1</v>
      </c>
      <c r="G382" s="363">
        <v>1</v>
      </c>
      <c r="H382" s="409" t="s">
        <v>272</v>
      </c>
      <c r="I382" s="342" t="s">
        <v>273</v>
      </c>
      <c r="J382" s="408" t="s">
        <v>2369</v>
      </c>
      <c r="K382" s="398" t="s">
        <v>11</v>
      </c>
      <c r="L382" s="224" t="s">
        <v>4020</v>
      </c>
      <c r="M382" s="252" t="s">
        <v>507</v>
      </c>
      <c r="N382" s="252" t="s">
        <v>338</v>
      </c>
      <c r="O382" s="200" t="s">
        <v>2707</v>
      </c>
      <c r="V382" s="288"/>
    </row>
    <row r="383" spans="1:22" s="282" customFormat="1" ht="39.75" customHeight="1">
      <c r="A383" s="181">
        <v>356</v>
      </c>
      <c r="B383" s="299" t="s">
        <v>579</v>
      </c>
      <c r="C383" s="325" t="s">
        <v>3938</v>
      </c>
      <c r="D383" s="299" t="s">
        <v>581</v>
      </c>
      <c r="E383" s="398" t="s">
        <v>4020</v>
      </c>
      <c r="F383" s="363">
        <v>1</v>
      </c>
      <c r="G383" s="363">
        <v>1</v>
      </c>
      <c r="H383" s="409" t="s">
        <v>274</v>
      </c>
      <c r="I383" s="342" t="s">
        <v>2370</v>
      </c>
      <c r="J383" s="408" t="s">
        <v>2371</v>
      </c>
      <c r="K383" s="398" t="s">
        <v>11</v>
      </c>
      <c r="L383" s="224" t="s">
        <v>4020</v>
      </c>
      <c r="M383" s="252" t="s">
        <v>508</v>
      </c>
      <c r="N383" s="252" t="s">
        <v>339</v>
      </c>
      <c r="O383" s="200" t="s">
        <v>2707</v>
      </c>
      <c r="V383" s="288"/>
    </row>
    <row r="384" spans="1:22" s="280" customFormat="1" ht="39.75" customHeight="1">
      <c r="A384" s="181">
        <v>397</v>
      </c>
      <c r="B384" s="300" t="s">
        <v>1214</v>
      </c>
      <c r="C384" s="325" t="s">
        <v>3938</v>
      </c>
      <c r="D384" s="300" t="s">
        <v>2932</v>
      </c>
      <c r="E384" s="337" t="s">
        <v>4021</v>
      </c>
      <c r="F384" s="300">
        <v>2</v>
      </c>
      <c r="G384" s="300">
        <v>2</v>
      </c>
      <c r="H384" s="309" t="s">
        <v>3795</v>
      </c>
      <c r="I384" s="309" t="s">
        <v>3787</v>
      </c>
      <c r="J384" s="309" t="s">
        <v>3796</v>
      </c>
      <c r="K384" s="351" t="s">
        <v>3797</v>
      </c>
      <c r="L384" s="224" t="s">
        <v>4021</v>
      </c>
      <c r="M384" s="208"/>
      <c r="N384" s="208" t="s">
        <v>3798</v>
      </c>
      <c r="O384" s="207" t="s">
        <v>3799</v>
      </c>
      <c r="V384" s="281"/>
    </row>
    <row r="385" spans="1:22" s="280" customFormat="1" ht="39.75" customHeight="1">
      <c r="A385" s="181">
        <v>398</v>
      </c>
      <c r="B385" s="300" t="s">
        <v>571</v>
      </c>
      <c r="C385" s="325" t="s">
        <v>3938</v>
      </c>
      <c r="D385" s="300" t="s">
        <v>602</v>
      </c>
      <c r="E385" s="337" t="s">
        <v>4021</v>
      </c>
      <c r="F385" s="300">
        <v>1</v>
      </c>
      <c r="G385" s="300">
        <v>1</v>
      </c>
      <c r="H385" s="309" t="s">
        <v>3817</v>
      </c>
      <c r="I385" s="309" t="s">
        <v>3818</v>
      </c>
      <c r="J385" s="309" t="s">
        <v>3819</v>
      </c>
      <c r="K385" s="351" t="s">
        <v>3797</v>
      </c>
      <c r="L385" s="224" t="s">
        <v>4021</v>
      </c>
      <c r="M385" s="208"/>
      <c r="N385" s="208" t="s">
        <v>3820</v>
      </c>
      <c r="O385" s="207" t="s">
        <v>3821</v>
      </c>
      <c r="V385" s="281"/>
    </row>
    <row r="386" spans="1:22" s="280" customFormat="1" ht="39.75" customHeight="1">
      <c r="A386" s="181">
        <v>400</v>
      </c>
      <c r="B386" s="300" t="s">
        <v>571</v>
      </c>
      <c r="C386" s="325" t="s">
        <v>3938</v>
      </c>
      <c r="D386" s="300" t="s">
        <v>602</v>
      </c>
      <c r="E386" s="337" t="s">
        <v>4021</v>
      </c>
      <c r="F386" s="347">
        <v>3</v>
      </c>
      <c r="G386" s="347">
        <v>3</v>
      </c>
      <c r="H386" s="324" t="s">
        <v>1469</v>
      </c>
      <c r="I386" s="324" t="s">
        <v>1470</v>
      </c>
      <c r="J386" s="314" t="s">
        <v>1471</v>
      </c>
      <c r="K386" s="354" t="s">
        <v>53</v>
      </c>
      <c r="L386" s="224" t="s">
        <v>4021</v>
      </c>
      <c r="M386" s="208" t="s">
        <v>2254</v>
      </c>
      <c r="N386" s="203" t="s">
        <v>2671</v>
      </c>
      <c r="O386" s="207" t="s">
        <v>2672</v>
      </c>
      <c r="V386" s="281"/>
    </row>
    <row r="387" spans="1:22" s="280" customFormat="1" ht="39.75" customHeight="1">
      <c r="A387" s="181">
        <v>401</v>
      </c>
      <c r="B387" s="300" t="s">
        <v>571</v>
      </c>
      <c r="C387" s="325" t="s">
        <v>3938</v>
      </c>
      <c r="D387" s="300" t="s">
        <v>602</v>
      </c>
      <c r="E387" s="337" t="s">
        <v>4021</v>
      </c>
      <c r="F387" s="347">
        <v>5</v>
      </c>
      <c r="G387" s="347">
        <v>3</v>
      </c>
      <c r="H387" s="324" t="s">
        <v>1472</v>
      </c>
      <c r="I387" s="348" t="s">
        <v>984</v>
      </c>
      <c r="J387" s="314" t="s">
        <v>1473</v>
      </c>
      <c r="K387" s="354" t="s">
        <v>53</v>
      </c>
      <c r="L387" s="224" t="s">
        <v>4021</v>
      </c>
      <c r="M387" s="208" t="s">
        <v>1474</v>
      </c>
      <c r="N387" s="203" t="s">
        <v>1475</v>
      </c>
      <c r="O387" s="207" t="s">
        <v>2673</v>
      </c>
      <c r="V387" s="281"/>
    </row>
    <row r="388" spans="1:22" s="280" customFormat="1" ht="39.75" customHeight="1">
      <c r="A388" s="181">
        <v>402</v>
      </c>
      <c r="B388" s="300" t="s">
        <v>571</v>
      </c>
      <c r="C388" s="325" t="s">
        <v>3938</v>
      </c>
      <c r="D388" s="300" t="s">
        <v>602</v>
      </c>
      <c r="E388" s="337" t="s">
        <v>4021</v>
      </c>
      <c r="F388" s="347">
        <v>2</v>
      </c>
      <c r="G388" s="347">
        <v>2</v>
      </c>
      <c r="H388" s="345" t="s">
        <v>2674</v>
      </c>
      <c r="I388" s="348" t="s">
        <v>2675</v>
      </c>
      <c r="J388" s="345" t="s">
        <v>1476</v>
      </c>
      <c r="K388" s="347" t="s">
        <v>1477</v>
      </c>
      <c r="L388" s="224" t="s">
        <v>4021</v>
      </c>
      <c r="M388" s="208" t="s">
        <v>2676</v>
      </c>
      <c r="N388" s="203" t="s">
        <v>2677</v>
      </c>
      <c r="O388" s="207" t="s">
        <v>2678</v>
      </c>
      <c r="V388" s="281"/>
    </row>
    <row r="389" spans="1:22" s="280" customFormat="1" ht="39.75" customHeight="1">
      <c r="A389" s="181">
        <v>403</v>
      </c>
      <c r="B389" s="300" t="s">
        <v>571</v>
      </c>
      <c r="C389" s="325" t="s">
        <v>3938</v>
      </c>
      <c r="D389" s="300" t="s">
        <v>602</v>
      </c>
      <c r="E389" s="337" t="s">
        <v>4021</v>
      </c>
      <c r="F389" s="347">
        <v>2</v>
      </c>
      <c r="G389" s="347">
        <v>2</v>
      </c>
      <c r="H389" s="345" t="s">
        <v>1478</v>
      </c>
      <c r="I389" s="345" t="s">
        <v>1016</v>
      </c>
      <c r="J389" s="345" t="s">
        <v>1479</v>
      </c>
      <c r="K389" s="347" t="s">
        <v>53</v>
      </c>
      <c r="L389" s="224" t="s">
        <v>4021</v>
      </c>
      <c r="M389" s="221" t="s">
        <v>2245</v>
      </c>
      <c r="N389" s="221" t="s">
        <v>2136</v>
      </c>
      <c r="O389" s="253" t="s">
        <v>2246</v>
      </c>
      <c r="V389" s="281"/>
    </row>
    <row r="390" spans="1:22" s="280" customFormat="1" ht="39.75" customHeight="1">
      <c r="A390" s="181">
        <v>404</v>
      </c>
      <c r="B390" s="300" t="s">
        <v>571</v>
      </c>
      <c r="C390" s="325" t="s">
        <v>3938</v>
      </c>
      <c r="D390" s="300" t="s">
        <v>602</v>
      </c>
      <c r="E390" s="337" t="s">
        <v>4021</v>
      </c>
      <c r="F390" s="347">
        <v>2</v>
      </c>
      <c r="G390" s="347">
        <v>2</v>
      </c>
      <c r="H390" s="345" t="s">
        <v>1480</v>
      </c>
      <c r="I390" s="345" t="s">
        <v>1016</v>
      </c>
      <c r="J390" s="345" t="s">
        <v>1481</v>
      </c>
      <c r="K390" s="347" t="s">
        <v>1477</v>
      </c>
      <c r="L390" s="224" t="s">
        <v>4021</v>
      </c>
      <c r="M390" s="221" t="s">
        <v>2679</v>
      </c>
      <c r="N390" s="221" t="s">
        <v>2136</v>
      </c>
      <c r="O390" s="219" t="s">
        <v>2246</v>
      </c>
      <c r="V390" s="281"/>
    </row>
    <row r="391" spans="1:22" s="280" customFormat="1" ht="39.75" customHeight="1">
      <c r="A391" s="181">
        <v>405</v>
      </c>
      <c r="B391" s="300" t="s">
        <v>571</v>
      </c>
      <c r="C391" s="325" t="s">
        <v>3938</v>
      </c>
      <c r="D391" s="300" t="s">
        <v>602</v>
      </c>
      <c r="E391" s="337" t="s">
        <v>4021</v>
      </c>
      <c r="F391" s="347">
        <v>5</v>
      </c>
      <c r="G391" s="347">
        <v>3</v>
      </c>
      <c r="H391" s="311" t="s">
        <v>1489</v>
      </c>
      <c r="I391" s="309" t="s">
        <v>1899</v>
      </c>
      <c r="J391" s="311" t="s">
        <v>2225</v>
      </c>
      <c r="K391" s="388" t="s">
        <v>53</v>
      </c>
      <c r="L391" s="224" t="s">
        <v>4021</v>
      </c>
      <c r="M391" s="221" t="s">
        <v>2255</v>
      </c>
      <c r="N391" s="206" t="s">
        <v>1900</v>
      </c>
      <c r="O391" s="238" t="s">
        <v>2680</v>
      </c>
      <c r="V391" s="281"/>
    </row>
    <row r="392" spans="1:22" s="280" customFormat="1" ht="39.75" customHeight="1">
      <c r="A392" s="181">
        <v>406</v>
      </c>
      <c r="B392" s="300" t="s">
        <v>571</v>
      </c>
      <c r="C392" s="325" t="s">
        <v>3938</v>
      </c>
      <c r="D392" s="300" t="s">
        <v>602</v>
      </c>
      <c r="E392" s="337" t="s">
        <v>4021</v>
      </c>
      <c r="F392" s="347">
        <v>15</v>
      </c>
      <c r="G392" s="347">
        <v>13</v>
      </c>
      <c r="H392" s="311" t="s">
        <v>1483</v>
      </c>
      <c r="I392" s="309" t="s">
        <v>1484</v>
      </c>
      <c r="J392" s="311" t="s">
        <v>1485</v>
      </c>
      <c r="K392" s="388" t="s">
        <v>1477</v>
      </c>
      <c r="L392" s="224" t="s">
        <v>4021</v>
      </c>
      <c r="M392" s="221" t="s">
        <v>1486</v>
      </c>
      <c r="N392" s="206" t="s">
        <v>1487</v>
      </c>
      <c r="O392" s="207" t="s">
        <v>1488</v>
      </c>
      <c r="V392" s="281"/>
    </row>
    <row r="393" spans="1:22" s="280" customFormat="1" ht="39.75" customHeight="1">
      <c r="A393" s="181">
        <v>407</v>
      </c>
      <c r="B393" s="300" t="s">
        <v>571</v>
      </c>
      <c r="C393" s="325" t="s">
        <v>3938</v>
      </c>
      <c r="D393" s="300" t="s">
        <v>602</v>
      </c>
      <c r="E393" s="337" t="s">
        <v>4021</v>
      </c>
      <c r="F393" s="347">
        <v>2</v>
      </c>
      <c r="G393" s="347">
        <v>2</v>
      </c>
      <c r="H393" s="324" t="s">
        <v>1490</v>
      </c>
      <c r="I393" s="324" t="s">
        <v>1491</v>
      </c>
      <c r="J393" s="309" t="s">
        <v>1492</v>
      </c>
      <c r="K393" s="354" t="s">
        <v>53</v>
      </c>
      <c r="L393" s="224" t="s">
        <v>4021</v>
      </c>
      <c r="M393" s="208" t="s">
        <v>1493</v>
      </c>
      <c r="N393" s="208" t="s">
        <v>1494</v>
      </c>
      <c r="O393" s="207" t="s">
        <v>1495</v>
      </c>
      <c r="V393" s="281"/>
    </row>
    <row r="394" spans="1:22" s="280" customFormat="1" ht="39.75" customHeight="1">
      <c r="A394" s="181">
        <v>408</v>
      </c>
      <c r="B394" s="300" t="s">
        <v>571</v>
      </c>
      <c r="C394" s="325" t="s">
        <v>3938</v>
      </c>
      <c r="D394" s="300" t="s">
        <v>602</v>
      </c>
      <c r="E394" s="337" t="s">
        <v>4021</v>
      </c>
      <c r="F394" s="347">
        <v>2</v>
      </c>
      <c r="G394" s="347">
        <v>2</v>
      </c>
      <c r="H394" s="304" t="s">
        <v>2247</v>
      </c>
      <c r="I394" s="304" t="s">
        <v>1497</v>
      </c>
      <c r="J394" s="309" t="s">
        <v>1498</v>
      </c>
      <c r="K394" s="354" t="s">
        <v>1477</v>
      </c>
      <c r="L394" s="224" t="s">
        <v>4021</v>
      </c>
      <c r="M394" s="208" t="s">
        <v>1499</v>
      </c>
      <c r="N394" s="208" t="s">
        <v>1500</v>
      </c>
      <c r="O394" s="207" t="s">
        <v>1501</v>
      </c>
      <c r="V394" s="281"/>
    </row>
    <row r="395" spans="1:22" s="280" customFormat="1" ht="39.75" customHeight="1">
      <c r="A395" s="181">
        <v>409</v>
      </c>
      <c r="B395" s="300" t="s">
        <v>571</v>
      </c>
      <c r="C395" s="325" t="s">
        <v>3938</v>
      </c>
      <c r="D395" s="300" t="s">
        <v>602</v>
      </c>
      <c r="E395" s="337" t="s">
        <v>4021</v>
      </c>
      <c r="F395" s="347">
        <v>23</v>
      </c>
      <c r="G395" s="347">
        <v>19</v>
      </c>
      <c r="H395" s="324" t="s">
        <v>1503</v>
      </c>
      <c r="I395" s="345" t="s">
        <v>1504</v>
      </c>
      <c r="J395" s="309" t="s">
        <v>2226</v>
      </c>
      <c r="K395" s="354" t="s">
        <v>53</v>
      </c>
      <c r="L395" s="224" t="s">
        <v>4021</v>
      </c>
      <c r="M395" s="208" t="s">
        <v>2257</v>
      </c>
      <c r="N395" s="208" t="s">
        <v>2256</v>
      </c>
      <c r="O395" s="207" t="s">
        <v>1505</v>
      </c>
      <c r="V395" s="281"/>
    </row>
    <row r="396" spans="1:22" s="280" customFormat="1" ht="39.75" customHeight="1">
      <c r="A396" s="181">
        <v>410</v>
      </c>
      <c r="B396" s="300" t="s">
        <v>571</v>
      </c>
      <c r="C396" s="325" t="s">
        <v>3938</v>
      </c>
      <c r="D396" s="300" t="s">
        <v>602</v>
      </c>
      <c r="E396" s="337" t="s">
        <v>4021</v>
      </c>
      <c r="F396" s="347">
        <v>3</v>
      </c>
      <c r="G396" s="347">
        <v>1</v>
      </c>
      <c r="H396" s="324" t="s">
        <v>1506</v>
      </c>
      <c r="I396" s="309" t="s">
        <v>1507</v>
      </c>
      <c r="J396" s="309" t="s">
        <v>1508</v>
      </c>
      <c r="K396" s="354" t="s">
        <v>53</v>
      </c>
      <c r="L396" s="224" t="s">
        <v>4021</v>
      </c>
      <c r="M396" s="208" t="s">
        <v>2259</v>
      </c>
      <c r="N396" s="208" t="s">
        <v>2681</v>
      </c>
      <c r="O396" s="207" t="s">
        <v>2682</v>
      </c>
      <c r="V396" s="281"/>
    </row>
    <row r="397" spans="1:22" s="280" customFormat="1" ht="39.75" customHeight="1">
      <c r="A397" s="181">
        <v>411</v>
      </c>
      <c r="B397" s="300" t="s">
        <v>571</v>
      </c>
      <c r="C397" s="325" t="s">
        <v>3938</v>
      </c>
      <c r="D397" s="300" t="s">
        <v>602</v>
      </c>
      <c r="E397" s="337" t="s">
        <v>4021</v>
      </c>
      <c r="F397" s="347">
        <v>15</v>
      </c>
      <c r="G397" s="347">
        <v>7</v>
      </c>
      <c r="H397" s="324" t="s">
        <v>1509</v>
      </c>
      <c r="I397" s="324" t="s">
        <v>1964</v>
      </c>
      <c r="J397" s="309" t="s">
        <v>1510</v>
      </c>
      <c r="K397" s="354" t="s">
        <v>53</v>
      </c>
      <c r="L397" s="224" t="s">
        <v>4021</v>
      </c>
      <c r="M397" s="221" t="s">
        <v>2260</v>
      </c>
      <c r="N397" s="208" t="s">
        <v>2683</v>
      </c>
      <c r="O397" s="219" t="s">
        <v>2684</v>
      </c>
      <c r="V397" s="281"/>
    </row>
    <row r="398" spans="1:22" s="280" customFormat="1" ht="39.75" customHeight="1">
      <c r="A398" s="181">
        <v>412</v>
      </c>
      <c r="B398" s="300" t="s">
        <v>571</v>
      </c>
      <c r="C398" s="325" t="s">
        <v>3938</v>
      </c>
      <c r="D398" s="300" t="s">
        <v>602</v>
      </c>
      <c r="E398" s="337" t="s">
        <v>4021</v>
      </c>
      <c r="F398" s="325">
        <v>3</v>
      </c>
      <c r="G398" s="325">
        <v>3</v>
      </c>
      <c r="H398" s="324" t="s">
        <v>1511</v>
      </c>
      <c r="I398" s="345" t="s">
        <v>1512</v>
      </c>
      <c r="J398" s="410" t="s">
        <v>2262</v>
      </c>
      <c r="K398" s="347" t="s">
        <v>53</v>
      </c>
      <c r="L398" s="224" t="s">
        <v>4021</v>
      </c>
      <c r="M398" s="221" t="s">
        <v>1513</v>
      </c>
      <c r="N398" s="221" t="s">
        <v>1514</v>
      </c>
      <c r="O398" s="207" t="s">
        <v>1515</v>
      </c>
      <c r="V398" s="281"/>
    </row>
    <row r="399" spans="1:22" s="280" customFormat="1" ht="39.75" customHeight="1">
      <c r="A399" s="181">
        <v>413</v>
      </c>
      <c r="B399" s="300" t="s">
        <v>571</v>
      </c>
      <c r="C399" s="325" t="s">
        <v>3938</v>
      </c>
      <c r="D399" s="300" t="s">
        <v>602</v>
      </c>
      <c r="E399" s="337" t="s">
        <v>4021</v>
      </c>
      <c r="F399" s="347">
        <v>6</v>
      </c>
      <c r="G399" s="347">
        <v>5</v>
      </c>
      <c r="H399" s="324" t="s">
        <v>1516</v>
      </c>
      <c r="I399" s="309" t="s">
        <v>1517</v>
      </c>
      <c r="J399" s="309" t="s">
        <v>1518</v>
      </c>
      <c r="K399" s="354" t="s">
        <v>53</v>
      </c>
      <c r="L399" s="224" t="s">
        <v>4021</v>
      </c>
      <c r="M399" s="208" t="s">
        <v>2258</v>
      </c>
      <c r="N399" s="208" t="s">
        <v>1519</v>
      </c>
      <c r="O399" s="207" t="s">
        <v>1520</v>
      </c>
      <c r="V399" s="281"/>
    </row>
    <row r="400" spans="1:22" s="280" customFormat="1" ht="39.75" customHeight="1">
      <c r="A400" s="181">
        <v>414</v>
      </c>
      <c r="B400" s="300" t="s">
        <v>571</v>
      </c>
      <c r="C400" s="325" t="s">
        <v>3938</v>
      </c>
      <c r="D400" s="300" t="s">
        <v>602</v>
      </c>
      <c r="E400" s="337" t="s">
        <v>4021</v>
      </c>
      <c r="F400" s="347">
        <v>3</v>
      </c>
      <c r="G400" s="347">
        <v>1</v>
      </c>
      <c r="H400" s="324" t="s">
        <v>2249</v>
      </c>
      <c r="I400" s="309" t="s">
        <v>2250</v>
      </c>
      <c r="J400" s="309" t="s">
        <v>1521</v>
      </c>
      <c r="K400" s="354" t="s">
        <v>53</v>
      </c>
      <c r="L400" s="224" t="s">
        <v>4021</v>
      </c>
      <c r="M400" s="208" t="s">
        <v>2248</v>
      </c>
      <c r="N400" s="208" t="s">
        <v>2685</v>
      </c>
      <c r="O400" s="219" t="s">
        <v>2686</v>
      </c>
      <c r="V400" s="281"/>
    </row>
    <row r="401" spans="1:22" s="280" customFormat="1" ht="39.75" customHeight="1">
      <c r="A401" s="181">
        <v>415</v>
      </c>
      <c r="B401" s="300" t="s">
        <v>571</v>
      </c>
      <c r="C401" s="325" t="s">
        <v>3938</v>
      </c>
      <c r="D401" s="300" t="s">
        <v>602</v>
      </c>
      <c r="E401" s="337" t="s">
        <v>4021</v>
      </c>
      <c r="F401" s="347">
        <v>2</v>
      </c>
      <c r="G401" s="347">
        <v>3</v>
      </c>
      <c r="H401" s="324" t="s">
        <v>1522</v>
      </c>
      <c r="I401" s="345" t="s">
        <v>1523</v>
      </c>
      <c r="J401" s="309" t="s">
        <v>1524</v>
      </c>
      <c r="K401" s="354" t="s">
        <v>1477</v>
      </c>
      <c r="L401" s="224" t="s">
        <v>4021</v>
      </c>
      <c r="M401" s="254" t="s">
        <v>1525</v>
      </c>
      <c r="N401" s="208" t="s">
        <v>2687</v>
      </c>
      <c r="O401" s="207" t="s">
        <v>2688</v>
      </c>
      <c r="V401" s="281"/>
    </row>
    <row r="402" spans="1:22" s="280" customFormat="1" ht="39.75" customHeight="1">
      <c r="A402" s="181">
        <v>418</v>
      </c>
      <c r="B402" s="300" t="s">
        <v>571</v>
      </c>
      <c r="C402" s="325" t="s">
        <v>3938</v>
      </c>
      <c r="D402" s="300" t="s">
        <v>602</v>
      </c>
      <c r="E402" s="337" t="s">
        <v>4021</v>
      </c>
      <c r="F402" s="347">
        <v>2</v>
      </c>
      <c r="G402" s="347">
        <v>2</v>
      </c>
      <c r="H402" s="324" t="s">
        <v>2066</v>
      </c>
      <c r="I402" s="345" t="s">
        <v>2067</v>
      </c>
      <c r="J402" s="309" t="s">
        <v>2068</v>
      </c>
      <c r="K402" s="354" t="s">
        <v>53</v>
      </c>
      <c r="L402" s="224" t="s">
        <v>4021</v>
      </c>
      <c r="M402" s="221" t="s">
        <v>2261</v>
      </c>
      <c r="N402" s="208" t="s">
        <v>2694</v>
      </c>
      <c r="O402" s="207" t="s">
        <v>2695</v>
      </c>
      <c r="V402" s="281"/>
    </row>
    <row r="403" spans="1:22" s="280" customFormat="1" ht="39.75" customHeight="1">
      <c r="A403" s="181">
        <v>419</v>
      </c>
      <c r="B403" s="300" t="s">
        <v>571</v>
      </c>
      <c r="C403" s="325" t="s">
        <v>3938</v>
      </c>
      <c r="D403" s="300" t="s">
        <v>602</v>
      </c>
      <c r="E403" s="337" t="s">
        <v>4021</v>
      </c>
      <c r="F403" s="347">
        <v>4</v>
      </c>
      <c r="G403" s="347">
        <v>2</v>
      </c>
      <c r="H403" s="324" t="s">
        <v>1529</v>
      </c>
      <c r="I403" s="345" t="s">
        <v>1530</v>
      </c>
      <c r="J403" s="309" t="s">
        <v>1531</v>
      </c>
      <c r="K403" s="354" t="s">
        <v>53</v>
      </c>
      <c r="L403" s="224" t="s">
        <v>4021</v>
      </c>
      <c r="M403" s="221" t="s">
        <v>2251</v>
      </c>
      <c r="N403" s="208" t="s">
        <v>2252</v>
      </c>
      <c r="O403" s="219" t="s">
        <v>2253</v>
      </c>
      <c r="V403" s="281"/>
    </row>
    <row r="404" spans="1:22" ht="39.75" customHeight="1">
      <c r="A404" s="181">
        <v>113</v>
      </c>
      <c r="B404" s="356" t="s">
        <v>3928</v>
      </c>
      <c r="C404" s="300" t="s">
        <v>3937</v>
      </c>
      <c r="D404" s="300" t="s">
        <v>580</v>
      </c>
      <c r="E404" s="351" t="s">
        <v>4024</v>
      </c>
      <c r="F404" s="351">
        <v>1</v>
      </c>
      <c r="G404" s="351">
        <v>1</v>
      </c>
      <c r="H404" s="305" t="s">
        <v>761</v>
      </c>
      <c r="I404" s="324" t="s">
        <v>1942</v>
      </c>
      <c r="J404" s="324" t="s">
        <v>762</v>
      </c>
      <c r="K404" s="354" t="s">
        <v>52</v>
      </c>
      <c r="L404" s="199" t="s">
        <v>4024</v>
      </c>
      <c r="M404" s="208" t="s">
        <v>763</v>
      </c>
      <c r="N404" s="208" t="s">
        <v>764</v>
      </c>
      <c r="O404" s="207" t="s">
        <v>765</v>
      </c>
      <c r="T404" s="197"/>
      <c r="U404" s="197"/>
      <c r="V404" s="7"/>
    </row>
    <row r="405" spans="1:22" ht="39.75" customHeight="1">
      <c r="A405" s="181">
        <v>432</v>
      </c>
      <c r="B405" s="351" t="s">
        <v>3047</v>
      </c>
      <c r="C405" s="325" t="s">
        <v>3938</v>
      </c>
      <c r="D405" s="351" t="s">
        <v>582</v>
      </c>
      <c r="E405" s="351" t="s">
        <v>4024</v>
      </c>
      <c r="F405" s="351">
        <v>1</v>
      </c>
      <c r="G405" s="351">
        <v>1</v>
      </c>
      <c r="H405" s="353" t="s">
        <v>43</v>
      </c>
      <c r="I405" s="353" t="s">
        <v>457</v>
      </c>
      <c r="J405" s="324" t="s">
        <v>189</v>
      </c>
      <c r="K405" s="355" t="s">
        <v>54</v>
      </c>
      <c r="L405" s="199" t="s">
        <v>4024</v>
      </c>
      <c r="M405" s="212" t="s">
        <v>57</v>
      </c>
      <c r="N405" s="212" t="s">
        <v>2198</v>
      </c>
      <c r="O405" s="207" t="s">
        <v>2199</v>
      </c>
      <c r="T405" s="197"/>
      <c r="U405" s="197"/>
      <c r="V405" s="7"/>
    </row>
    <row r="406" spans="1:22" ht="39.75" customHeight="1">
      <c r="A406" s="181">
        <v>420</v>
      </c>
      <c r="B406" s="351" t="s">
        <v>3047</v>
      </c>
      <c r="C406" s="325" t="s">
        <v>3938</v>
      </c>
      <c r="D406" s="351" t="s">
        <v>582</v>
      </c>
      <c r="E406" s="351" t="s">
        <v>4024</v>
      </c>
      <c r="F406" s="351">
        <v>1</v>
      </c>
      <c r="G406" s="351">
        <v>1</v>
      </c>
      <c r="H406" s="353" t="s">
        <v>546</v>
      </c>
      <c r="I406" s="353" t="s">
        <v>465</v>
      </c>
      <c r="J406" s="324" t="s">
        <v>547</v>
      </c>
      <c r="K406" s="355" t="s">
        <v>53</v>
      </c>
      <c r="L406" s="199" t="s">
        <v>4024</v>
      </c>
      <c r="M406" s="212" t="s">
        <v>2077</v>
      </c>
      <c r="N406" s="212" t="s">
        <v>2736</v>
      </c>
      <c r="O406" s="207" t="s">
        <v>144</v>
      </c>
      <c r="T406" s="197"/>
      <c r="U406" s="197"/>
      <c r="V406" s="7"/>
    </row>
    <row r="407" spans="1:22" ht="39.75" customHeight="1">
      <c r="A407" s="181">
        <v>421</v>
      </c>
      <c r="B407" s="351" t="s">
        <v>3047</v>
      </c>
      <c r="C407" s="325" t="s">
        <v>3938</v>
      </c>
      <c r="D407" s="351" t="s">
        <v>582</v>
      </c>
      <c r="E407" s="351" t="s">
        <v>4024</v>
      </c>
      <c r="F407" s="351">
        <v>2</v>
      </c>
      <c r="G407" s="351">
        <v>1</v>
      </c>
      <c r="H407" s="353" t="s">
        <v>39</v>
      </c>
      <c r="I407" s="353" t="s">
        <v>465</v>
      </c>
      <c r="J407" s="324" t="s">
        <v>173</v>
      </c>
      <c r="K407" s="355" t="s">
        <v>53</v>
      </c>
      <c r="L407" s="199" t="s">
        <v>4024</v>
      </c>
      <c r="M407" s="212" t="s">
        <v>2737</v>
      </c>
      <c r="N407" s="212" t="s">
        <v>2078</v>
      </c>
      <c r="O407" s="207" t="s">
        <v>144</v>
      </c>
      <c r="T407" s="197"/>
      <c r="U407" s="197"/>
      <c r="V407" s="7"/>
    </row>
    <row r="408" spans="1:22" ht="39.75" customHeight="1">
      <c r="A408" s="181">
        <v>422</v>
      </c>
      <c r="B408" s="351" t="s">
        <v>3047</v>
      </c>
      <c r="C408" s="325" t="s">
        <v>3938</v>
      </c>
      <c r="D408" s="351" t="s">
        <v>582</v>
      </c>
      <c r="E408" s="351" t="s">
        <v>4024</v>
      </c>
      <c r="F408" s="351">
        <v>1</v>
      </c>
      <c r="G408" s="351">
        <v>1</v>
      </c>
      <c r="H408" s="353" t="s">
        <v>40</v>
      </c>
      <c r="I408" s="353" t="s">
        <v>464</v>
      </c>
      <c r="J408" s="324" t="s">
        <v>172</v>
      </c>
      <c r="K408" s="355" t="s">
        <v>53</v>
      </c>
      <c r="L408" s="199" t="s">
        <v>4024</v>
      </c>
      <c r="M408" s="212" t="s">
        <v>418</v>
      </c>
      <c r="N408" s="212" t="s">
        <v>2738</v>
      </c>
      <c r="O408" s="207" t="s">
        <v>2739</v>
      </c>
      <c r="T408" s="197"/>
      <c r="U408" s="197"/>
      <c r="V408" s="7"/>
    </row>
    <row r="409" spans="1:22" ht="39.75" customHeight="1">
      <c r="A409" s="181">
        <v>423</v>
      </c>
      <c r="B409" s="351" t="s">
        <v>3047</v>
      </c>
      <c r="C409" s="325" t="s">
        <v>3938</v>
      </c>
      <c r="D409" s="351" t="s">
        <v>582</v>
      </c>
      <c r="E409" s="351" t="s">
        <v>4024</v>
      </c>
      <c r="F409" s="351">
        <v>7</v>
      </c>
      <c r="G409" s="351">
        <v>4</v>
      </c>
      <c r="H409" s="353" t="s">
        <v>41</v>
      </c>
      <c r="I409" s="353" t="s">
        <v>463</v>
      </c>
      <c r="J409" s="324" t="s">
        <v>174</v>
      </c>
      <c r="K409" s="355" t="s">
        <v>53</v>
      </c>
      <c r="L409" s="199" t="s">
        <v>4024</v>
      </c>
      <c r="M409" s="212" t="s">
        <v>2742</v>
      </c>
      <c r="N409" s="212" t="s">
        <v>593</v>
      </c>
      <c r="O409" s="207" t="s">
        <v>1973</v>
      </c>
      <c r="T409" s="197"/>
      <c r="U409" s="197"/>
      <c r="V409" s="7"/>
    </row>
    <row r="410" spans="1:22" ht="39.75" customHeight="1">
      <c r="A410" s="181">
        <v>426</v>
      </c>
      <c r="B410" s="351" t="s">
        <v>3047</v>
      </c>
      <c r="C410" s="325" t="s">
        <v>3938</v>
      </c>
      <c r="D410" s="351" t="s">
        <v>582</v>
      </c>
      <c r="E410" s="351" t="s">
        <v>4024</v>
      </c>
      <c r="F410" s="351">
        <v>9</v>
      </c>
      <c r="G410" s="351">
        <v>5</v>
      </c>
      <c r="H410" s="353" t="s">
        <v>249</v>
      </c>
      <c r="I410" s="353" t="s">
        <v>460</v>
      </c>
      <c r="J410" s="305" t="s">
        <v>175</v>
      </c>
      <c r="K410" s="355" t="s">
        <v>53</v>
      </c>
      <c r="L410" s="199" t="s">
        <v>4024</v>
      </c>
      <c r="M410" s="212" t="s">
        <v>176</v>
      </c>
      <c r="N410" s="203" t="s">
        <v>58</v>
      </c>
      <c r="O410" s="207" t="s">
        <v>64</v>
      </c>
      <c r="T410" s="197"/>
      <c r="U410" s="197"/>
      <c r="V410" s="7"/>
    </row>
    <row r="411" spans="1:22" ht="39.75" customHeight="1">
      <c r="A411" s="181">
        <v>427</v>
      </c>
      <c r="B411" s="351" t="s">
        <v>3047</v>
      </c>
      <c r="C411" s="325" t="s">
        <v>3938</v>
      </c>
      <c r="D411" s="351" t="s">
        <v>582</v>
      </c>
      <c r="E411" s="351" t="s">
        <v>4024</v>
      </c>
      <c r="F411" s="351">
        <v>3</v>
      </c>
      <c r="G411" s="351">
        <v>1</v>
      </c>
      <c r="H411" s="353" t="s">
        <v>42</v>
      </c>
      <c r="I411" s="353" t="s">
        <v>459</v>
      </c>
      <c r="J411" s="324" t="s">
        <v>178</v>
      </c>
      <c r="K411" s="355" t="s">
        <v>53</v>
      </c>
      <c r="L411" s="199" t="s">
        <v>4024</v>
      </c>
      <c r="M411" s="212" t="s">
        <v>545</v>
      </c>
      <c r="N411" s="203" t="s">
        <v>2746</v>
      </c>
      <c r="O411" s="207" t="s">
        <v>2747</v>
      </c>
      <c r="T411" s="197"/>
      <c r="U411" s="197"/>
      <c r="V411" s="7"/>
    </row>
    <row r="412" spans="1:22" ht="39.75" customHeight="1">
      <c r="A412" s="181">
        <v>429</v>
      </c>
      <c r="B412" s="351" t="s">
        <v>3047</v>
      </c>
      <c r="C412" s="325" t="s">
        <v>3938</v>
      </c>
      <c r="D412" s="351" t="s">
        <v>582</v>
      </c>
      <c r="E412" s="351" t="s">
        <v>4024</v>
      </c>
      <c r="F412" s="351">
        <v>1</v>
      </c>
      <c r="G412" s="351">
        <v>2</v>
      </c>
      <c r="H412" s="353" t="s">
        <v>140</v>
      </c>
      <c r="I412" s="348" t="s">
        <v>1104</v>
      </c>
      <c r="J412" s="324" t="s">
        <v>181</v>
      </c>
      <c r="K412" s="355" t="s">
        <v>53</v>
      </c>
      <c r="L412" s="199" t="s">
        <v>4024</v>
      </c>
      <c r="M412" s="212" t="s">
        <v>466</v>
      </c>
      <c r="N412" s="212" t="s">
        <v>2749</v>
      </c>
      <c r="O412" s="207" t="s">
        <v>2750</v>
      </c>
      <c r="T412" s="197"/>
      <c r="U412" s="197"/>
      <c r="V412" s="7"/>
    </row>
    <row r="413" spans="1:22" ht="39.75" customHeight="1">
      <c r="A413" s="181">
        <v>430</v>
      </c>
      <c r="B413" s="351" t="s">
        <v>3047</v>
      </c>
      <c r="C413" s="325" t="s">
        <v>3938</v>
      </c>
      <c r="D413" s="351" t="s">
        <v>582</v>
      </c>
      <c r="E413" s="351" t="s">
        <v>4024</v>
      </c>
      <c r="F413" s="351">
        <v>8</v>
      </c>
      <c r="G413" s="351">
        <v>4</v>
      </c>
      <c r="H413" s="353" t="s">
        <v>443</v>
      </c>
      <c r="I413" s="353" t="s">
        <v>1960</v>
      </c>
      <c r="J413" s="324" t="s">
        <v>261</v>
      </c>
      <c r="K413" s="355" t="s">
        <v>53</v>
      </c>
      <c r="L413" s="199" t="s">
        <v>4024</v>
      </c>
      <c r="M413" s="212" t="s">
        <v>469</v>
      </c>
      <c r="N413" s="212" t="s">
        <v>262</v>
      </c>
      <c r="O413" s="207" t="s">
        <v>263</v>
      </c>
      <c r="T413" s="197"/>
      <c r="U413" s="197"/>
      <c r="V413" s="7"/>
    </row>
    <row r="414" spans="1:22" ht="39.75" customHeight="1">
      <c r="A414" s="181">
        <v>431</v>
      </c>
      <c r="B414" s="351" t="s">
        <v>3047</v>
      </c>
      <c r="C414" s="325" t="s">
        <v>3938</v>
      </c>
      <c r="D414" s="351" t="s">
        <v>582</v>
      </c>
      <c r="E414" s="351" t="s">
        <v>4024</v>
      </c>
      <c r="F414" s="351">
        <v>2</v>
      </c>
      <c r="G414" s="351">
        <v>1</v>
      </c>
      <c r="H414" s="353" t="s">
        <v>250</v>
      </c>
      <c r="I414" s="353" t="s">
        <v>1960</v>
      </c>
      <c r="J414" s="324" t="s">
        <v>261</v>
      </c>
      <c r="K414" s="355" t="s">
        <v>53</v>
      </c>
      <c r="L414" s="199" t="s">
        <v>4024</v>
      </c>
      <c r="M414" s="212" t="s">
        <v>468</v>
      </c>
      <c r="N414" s="212" t="s">
        <v>262</v>
      </c>
      <c r="O414" s="207" t="s">
        <v>551</v>
      </c>
      <c r="T414" s="197"/>
      <c r="U414" s="197"/>
      <c r="V414" s="7"/>
    </row>
    <row r="415" spans="1:22" ht="39.75" customHeight="1">
      <c r="A415" s="181">
        <v>434</v>
      </c>
      <c r="B415" s="351" t="s">
        <v>3047</v>
      </c>
      <c r="C415" s="325" t="s">
        <v>3938</v>
      </c>
      <c r="D415" s="351" t="s">
        <v>582</v>
      </c>
      <c r="E415" s="351" t="s">
        <v>4024</v>
      </c>
      <c r="F415" s="351">
        <v>1</v>
      </c>
      <c r="G415" s="351">
        <v>1</v>
      </c>
      <c r="H415" s="324" t="s">
        <v>46</v>
      </c>
      <c r="I415" s="324" t="s">
        <v>456</v>
      </c>
      <c r="J415" s="304" t="s">
        <v>184</v>
      </c>
      <c r="K415" s="355" t="s">
        <v>53</v>
      </c>
      <c r="L415" s="199" t="s">
        <v>4024</v>
      </c>
      <c r="M415" s="255" t="s">
        <v>145</v>
      </c>
      <c r="N415" s="203" t="s">
        <v>2079</v>
      </c>
      <c r="O415" s="210" t="s">
        <v>2080</v>
      </c>
      <c r="T415" s="197"/>
      <c r="U415" s="197"/>
      <c r="V415" s="7"/>
    </row>
    <row r="416" spans="1:22" ht="39.75" customHeight="1">
      <c r="A416" s="181">
        <v>428</v>
      </c>
      <c r="B416" s="351" t="s">
        <v>3047</v>
      </c>
      <c r="C416" s="325" t="s">
        <v>3938</v>
      </c>
      <c r="D416" s="351" t="s">
        <v>582</v>
      </c>
      <c r="E416" s="351" t="s">
        <v>4024</v>
      </c>
      <c r="F416" s="351">
        <v>6</v>
      </c>
      <c r="G416" s="351">
        <v>5</v>
      </c>
      <c r="H416" s="353" t="s">
        <v>44</v>
      </c>
      <c r="I416" s="348" t="s">
        <v>1104</v>
      </c>
      <c r="J416" s="324" t="s">
        <v>180</v>
      </c>
      <c r="K416" s="355" t="s">
        <v>55</v>
      </c>
      <c r="L416" s="199" t="s">
        <v>4024</v>
      </c>
      <c r="M416" s="212" t="s">
        <v>467</v>
      </c>
      <c r="N416" s="212" t="s">
        <v>2749</v>
      </c>
      <c r="O416" s="207" t="s">
        <v>2750</v>
      </c>
      <c r="T416" s="197"/>
      <c r="U416" s="197"/>
      <c r="V416" s="7"/>
    </row>
    <row r="417" spans="1:22" ht="39.75" customHeight="1">
      <c r="A417" s="181">
        <v>441</v>
      </c>
      <c r="B417" s="351" t="s">
        <v>3047</v>
      </c>
      <c r="C417" s="325" t="s">
        <v>3938</v>
      </c>
      <c r="D417" s="351" t="s">
        <v>582</v>
      </c>
      <c r="E417" s="351" t="s">
        <v>4024</v>
      </c>
      <c r="F417" s="351">
        <v>2</v>
      </c>
      <c r="G417" s="351">
        <v>2</v>
      </c>
      <c r="H417" s="305" t="s">
        <v>47</v>
      </c>
      <c r="I417" s="305" t="s">
        <v>454</v>
      </c>
      <c r="J417" s="324" t="s">
        <v>187</v>
      </c>
      <c r="K417" s="355" t="s">
        <v>55</v>
      </c>
      <c r="L417" s="199" t="s">
        <v>4024</v>
      </c>
      <c r="M417" s="208" t="s">
        <v>556</v>
      </c>
      <c r="N417" s="195" t="s">
        <v>61</v>
      </c>
      <c r="O417" s="207" t="s">
        <v>67</v>
      </c>
      <c r="T417" s="197"/>
      <c r="U417" s="197"/>
      <c r="V417" s="7"/>
    </row>
    <row r="418" spans="1:22" ht="39.75" customHeight="1">
      <c r="A418" s="181">
        <v>424</v>
      </c>
      <c r="B418" s="351" t="s">
        <v>3047</v>
      </c>
      <c r="C418" s="325" t="s">
        <v>3938</v>
      </c>
      <c r="D418" s="351" t="s">
        <v>582</v>
      </c>
      <c r="E418" s="351" t="s">
        <v>4024</v>
      </c>
      <c r="F418" s="351">
        <v>3</v>
      </c>
      <c r="G418" s="351">
        <v>2</v>
      </c>
      <c r="H418" s="353" t="s">
        <v>48</v>
      </c>
      <c r="I418" s="411" t="s">
        <v>462</v>
      </c>
      <c r="J418" s="324" t="s">
        <v>515</v>
      </c>
      <c r="K418" s="326" t="s">
        <v>623</v>
      </c>
      <c r="L418" s="199" t="s">
        <v>4024</v>
      </c>
      <c r="M418" s="203" t="s">
        <v>177</v>
      </c>
      <c r="N418" s="212" t="s">
        <v>62</v>
      </c>
      <c r="O418" s="207" t="s">
        <v>66</v>
      </c>
      <c r="T418" s="197"/>
      <c r="U418" s="197"/>
      <c r="V418" s="7"/>
    </row>
    <row r="419" spans="1:22" ht="39.75" customHeight="1">
      <c r="A419" s="181">
        <v>437</v>
      </c>
      <c r="B419" s="351" t="s">
        <v>3047</v>
      </c>
      <c r="C419" s="325" t="s">
        <v>3938</v>
      </c>
      <c r="D419" s="351" t="s">
        <v>582</v>
      </c>
      <c r="E419" s="351" t="s">
        <v>4024</v>
      </c>
      <c r="F419" s="351">
        <v>7</v>
      </c>
      <c r="G419" s="351">
        <v>6</v>
      </c>
      <c r="H419" s="411" t="s">
        <v>49</v>
      </c>
      <c r="I419" s="353" t="s">
        <v>453</v>
      </c>
      <c r="J419" s="324" t="s">
        <v>215</v>
      </c>
      <c r="K419" s="326" t="s">
        <v>623</v>
      </c>
      <c r="L419" s="199" t="s">
        <v>4024</v>
      </c>
      <c r="M419" s="203" t="s">
        <v>2754</v>
      </c>
      <c r="N419" s="212" t="s">
        <v>62</v>
      </c>
      <c r="O419" s="207" t="s">
        <v>66</v>
      </c>
      <c r="T419" s="197"/>
      <c r="U419" s="197"/>
      <c r="V419" s="7"/>
    </row>
    <row r="420" spans="1:22" ht="39.75" customHeight="1">
      <c r="A420" s="181">
        <v>440</v>
      </c>
      <c r="B420" s="351" t="s">
        <v>3047</v>
      </c>
      <c r="C420" s="325" t="s">
        <v>3938</v>
      </c>
      <c r="D420" s="351" t="s">
        <v>582</v>
      </c>
      <c r="E420" s="351" t="s">
        <v>4024</v>
      </c>
      <c r="F420" s="351">
        <v>2</v>
      </c>
      <c r="G420" s="351">
        <v>2</v>
      </c>
      <c r="H420" s="411" t="s">
        <v>237</v>
      </c>
      <c r="I420" s="411" t="s">
        <v>675</v>
      </c>
      <c r="J420" s="324" t="s">
        <v>239</v>
      </c>
      <c r="K420" s="326" t="s">
        <v>623</v>
      </c>
      <c r="L420" s="199" t="s">
        <v>4024</v>
      </c>
      <c r="M420" s="208" t="s">
        <v>2757</v>
      </c>
      <c r="N420" s="212" t="s">
        <v>2758</v>
      </c>
      <c r="O420" s="207" t="s">
        <v>238</v>
      </c>
      <c r="T420" s="197"/>
      <c r="U420" s="197"/>
      <c r="V420" s="7"/>
    </row>
    <row r="421" spans="1:22" ht="39.75" customHeight="1">
      <c r="A421" s="181">
        <v>425</v>
      </c>
      <c r="B421" s="351" t="s">
        <v>3047</v>
      </c>
      <c r="C421" s="325" t="s">
        <v>3938</v>
      </c>
      <c r="D421" s="351" t="s">
        <v>582</v>
      </c>
      <c r="E421" s="351" t="s">
        <v>4024</v>
      </c>
      <c r="F421" s="351">
        <v>7</v>
      </c>
      <c r="G421" s="351">
        <v>1</v>
      </c>
      <c r="H421" s="353" t="s">
        <v>1758</v>
      </c>
      <c r="I421" s="353" t="s">
        <v>1954</v>
      </c>
      <c r="J421" s="324" t="s">
        <v>2075</v>
      </c>
      <c r="K421" s="355" t="s">
        <v>52</v>
      </c>
      <c r="L421" s="199" t="s">
        <v>4024</v>
      </c>
      <c r="M421" s="203" t="s">
        <v>2743</v>
      </c>
      <c r="N421" s="212" t="s">
        <v>2744</v>
      </c>
      <c r="O421" s="207" t="s">
        <v>2745</v>
      </c>
      <c r="T421" s="197"/>
      <c r="U421" s="197"/>
      <c r="V421" s="7"/>
    </row>
    <row r="422" spans="1:22" ht="39.75" customHeight="1">
      <c r="A422" s="181">
        <v>433</v>
      </c>
      <c r="B422" s="351" t="s">
        <v>3047</v>
      </c>
      <c r="C422" s="325" t="s">
        <v>3938</v>
      </c>
      <c r="D422" s="351" t="s">
        <v>582</v>
      </c>
      <c r="E422" s="351" t="s">
        <v>4024</v>
      </c>
      <c r="F422" s="325">
        <v>7</v>
      </c>
      <c r="G422" s="325">
        <v>3</v>
      </c>
      <c r="H422" s="353" t="s">
        <v>37</v>
      </c>
      <c r="I422" s="349" t="s">
        <v>419</v>
      </c>
      <c r="J422" s="311" t="s">
        <v>183</v>
      </c>
      <c r="K422" s="355" t="s">
        <v>52</v>
      </c>
      <c r="L422" s="199" t="s">
        <v>4024</v>
      </c>
      <c r="M422" s="212" t="s">
        <v>557</v>
      </c>
      <c r="N422" s="212" t="s">
        <v>2752</v>
      </c>
      <c r="O422" s="207" t="s">
        <v>417</v>
      </c>
      <c r="T422" s="197"/>
      <c r="U422" s="197"/>
      <c r="V422" s="7"/>
    </row>
    <row r="423" spans="1:22" ht="39.75" customHeight="1">
      <c r="A423" s="181">
        <v>435</v>
      </c>
      <c r="B423" s="351" t="s">
        <v>3047</v>
      </c>
      <c r="C423" s="325" t="s">
        <v>3938</v>
      </c>
      <c r="D423" s="351" t="s">
        <v>582</v>
      </c>
      <c r="E423" s="351" t="s">
        <v>4024</v>
      </c>
      <c r="F423" s="351">
        <v>1</v>
      </c>
      <c r="G423" s="351">
        <v>1</v>
      </c>
      <c r="H423" s="353" t="s">
        <v>35</v>
      </c>
      <c r="I423" s="332" t="s">
        <v>50</v>
      </c>
      <c r="J423" s="324" t="s">
        <v>186</v>
      </c>
      <c r="K423" s="355" t="s">
        <v>52</v>
      </c>
      <c r="L423" s="199" t="s">
        <v>4024</v>
      </c>
      <c r="M423" s="212" t="s">
        <v>158</v>
      </c>
      <c r="N423" s="212" t="s">
        <v>523</v>
      </c>
      <c r="O423" s="207" t="s">
        <v>524</v>
      </c>
      <c r="T423" s="197"/>
      <c r="U423" s="197"/>
      <c r="V423" s="7"/>
    </row>
    <row r="424" spans="1:22" ht="39.75" customHeight="1">
      <c r="A424" s="181">
        <v>436</v>
      </c>
      <c r="B424" s="351" t="s">
        <v>3047</v>
      </c>
      <c r="C424" s="325" t="s">
        <v>3938</v>
      </c>
      <c r="D424" s="351" t="s">
        <v>582</v>
      </c>
      <c r="E424" s="351" t="s">
        <v>4024</v>
      </c>
      <c r="F424" s="351">
        <v>5</v>
      </c>
      <c r="G424" s="351">
        <v>1</v>
      </c>
      <c r="H424" s="317" t="s">
        <v>36</v>
      </c>
      <c r="I424" s="332" t="s">
        <v>50</v>
      </c>
      <c r="J424" s="324" t="s">
        <v>185</v>
      </c>
      <c r="K424" s="355" t="s">
        <v>52</v>
      </c>
      <c r="L424" s="199" t="s">
        <v>4024</v>
      </c>
      <c r="M424" s="199" t="s">
        <v>473</v>
      </c>
      <c r="N424" s="212" t="s">
        <v>525</v>
      </c>
      <c r="O424" s="207" t="s">
        <v>526</v>
      </c>
      <c r="T424" s="197"/>
      <c r="U424" s="197"/>
      <c r="V424" s="7"/>
    </row>
    <row r="425" spans="1:22" ht="39.75" customHeight="1">
      <c r="A425" s="181">
        <v>438</v>
      </c>
      <c r="B425" s="351" t="s">
        <v>3047</v>
      </c>
      <c r="C425" s="325" t="s">
        <v>3938</v>
      </c>
      <c r="D425" s="351" t="s">
        <v>582</v>
      </c>
      <c r="E425" s="351" t="s">
        <v>4024</v>
      </c>
      <c r="F425" s="351">
        <v>3</v>
      </c>
      <c r="G425" s="351">
        <v>3</v>
      </c>
      <c r="H425" s="411" t="s">
        <v>474</v>
      </c>
      <c r="I425" s="411" t="s">
        <v>453</v>
      </c>
      <c r="J425" s="324" t="s">
        <v>516</v>
      </c>
      <c r="K425" s="355" t="s">
        <v>52</v>
      </c>
      <c r="L425" s="199" t="s">
        <v>4024</v>
      </c>
      <c r="M425" s="208" t="s">
        <v>2755</v>
      </c>
      <c r="N425" s="212" t="s">
        <v>62</v>
      </c>
      <c r="O425" s="207" t="s">
        <v>66</v>
      </c>
      <c r="T425" s="197"/>
      <c r="U425" s="197"/>
      <c r="V425" s="7"/>
    </row>
    <row r="426" spans="1:22" ht="39.75" customHeight="1">
      <c r="A426" s="181">
        <v>439</v>
      </c>
      <c r="B426" s="351" t="s">
        <v>3047</v>
      </c>
      <c r="C426" s="325" t="s">
        <v>3938</v>
      </c>
      <c r="D426" s="351" t="s">
        <v>582</v>
      </c>
      <c r="E426" s="351" t="s">
        <v>4024</v>
      </c>
      <c r="F426" s="351">
        <v>2</v>
      </c>
      <c r="G426" s="351">
        <v>2</v>
      </c>
      <c r="H426" s="411" t="s">
        <v>475</v>
      </c>
      <c r="I426" s="411" t="s">
        <v>453</v>
      </c>
      <c r="J426" s="324" t="s">
        <v>445</v>
      </c>
      <c r="K426" s="355" t="s">
        <v>52</v>
      </c>
      <c r="L426" s="199" t="s">
        <v>4024</v>
      </c>
      <c r="M426" s="208" t="s">
        <v>2756</v>
      </c>
      <c r="N426" s="212" t="s">
        <v>62</v>
      </c>
      <c r="O426" s="207" t="s">
        <v>66</v>
      </c>
      <c r="T426" s="197"/>
      <c r="U426" s="197"/>
      <c r="V426" s="7"/>
    </row>
    <row r="427" spans="1:22" ht="39.75" customHeight="1">
      <c r="A427" s="181">
        <v>442</v>
      </c>
      <c r="B427" s="351" t="s">
        <v>3047</v>
      </c>
      <c r="C427" s="325" t="s">
        <v>3938</v>
      </c>
      <c r="D427" s="351" t="s">
        <v>582</v>
      </c>
      <c r="E427" s="351" t="s">
        <v>4024</v>
      </c>
      <c r="F427" s="351">
        <v>6</v>
      </c>
      <c r="G427" s="351">
        <v>4</v>
      </c>
      <c r="H427" s="353" t="s">
        <v>157</v>
      </c>
      <c r="I427" s="353" t="s">
        <v>455</v>
      </c>
      <c r="J427" s="324" t="s">
        <v>188</v>
      </c>
      <c r="K427" s="355" t="s">
        <v>52</v>
      </c>
      <c r="L427" s="199" t="s">
        <v>4024</v>
      </c>
      <c r="M427" s="212" t="s">
        <v>2759</v>
      </c>
      <c r="N427" s="212" t="s">
        <v>2760</v>
      </c>
      <c r="O427" s="207" t="s">
        <v>552</v>
      </c>
      <c r="T427" s="197"/>
      <c r="U427" s="197"/>
      <c r="V427" s="7"/>
    </row>
    <row r="428" spans="1:22" s="280" customFormat="1" ht="39.75" customHeight="1">
      <c r="A428" s="181">
        <v>444</v>
      </c>
      <c r="B428" s="300" t="s">
        <v>601</v>
      </c>
      <c r="C428" s="325" t="s">
        <v>3938</v>
      </c>
      <c r="D428" s="351" t="s">
        <v>3867</v>
      </c>
      <c r="E428" s="337" t="s">
        <v>4021</v>
      </c>
      <c r="F428" s="347">
        <v>0</v>
      </c>
      <c r="G428" s="347">
        <v>1</v>
      </c>
      <c r="H428" s="309" t="s">
        <v>3661</v>
      </c>
      <c r="I428" s="309" t="s">
        <v>1502</v>
      </c>
      <c r="J428" s="309" t="s">
        <v>3662</v>
      </c>
      <c r="K428" s="354" t="s">
        <v>53</v>
      </c>
      <c r="L428" s="224" t="s">
        <v>4021</v>
      </c>
      <c r="M428" s="208" t="s">
        <v>3663</v>
      </c>
      <c r="N428" s="208" t="s">
        <v>3664</v>
      </c>
      <c r="O428" s="207" t="s">
        <v>3665</v>
      </c>
      <c r="V428" s="281"/>
    </row>
    <row r="429" spans="1:22" s="280" customFormat="1" ht="39.75" customHeight="1">
      <c r="A429" s="181">
        <v>445</v>
      </c>
      <c r="B429" s="300" t="s">
        <v>601</v>
      </c>
      <c r="C429" s="325" t="s">
        <v>3938</v>
      </c>
      <c r="D429" s="351" t="s">
        <v>3867</v>
      </c>
      <c r="E429" s="337" t="s">
        <v>4021</v>
      </c>
      <c r="F429" s="347">
        <v>1</v>
      </c>
      <c r="G429" s="347">
        <v>1</v>
      </c>
      <c r="H429" s="324" t="s">
        <v>3666</v>
      </c>
      <c r="I429" s="324" t="s">
        <v>2229</v>
      </c>
      <c r="J429" s="309" t="s">
        <v>3667</v>
      </c>
      <c r="K429" s="354" t="s">
        <v>53</v>
      </c>
      <c r="L429" s="224" t="s">
        <v>4021</v>
      </c>
      <c r="M429" s="221" t="s">
        <v>3668</v>
      </c>
      <c r="N429" s="208" t="s">
        <v>3669</v>
      </c>
      <c r="O429" s="207" t="s">
        <v>3670</v>
      </c>
      <c r="V429" s="281"/>
    </row>
    <row r="430" spans="1:22" s="280" customFormat="1" ht="39.75" customHeight="1">
      <c r="A430" s="181">
        <v>446</v>
      </c>
      <c r="B430" s="300" t="s">
        <v>601</v>
      </c>
      <c r="C430" s="325" t="s">
        <v>3938</v>
      </c>
      <c r="D430" s="351" t="s">
        <v>3867</v>
      </c>
      <c r="E430" s="337" t="s">
        <v>4021</v>
      </c>
      <c r="F430" s="351">
        <v>1</v>
      </c>
      <c r="G430" s="351">
        <v>1</v>
      </c>
      <c r="H430" s="348" t="s">
        <v>3671</v>
      </c>
      <c r="I430" s="348" t="s">
        <v>984</v>
      </c>
      <c r="J430" s="339" t="s">
        <v>3672</v>
      </c>
      <c r="K430" s="337" t="s">
        <v>53</v>
      </c>
      <c r="L430" s="224" t="s">
        <v>4021</v>
      </c>
      <c r="M430" s="202" t="s">
        <v>3673</v>
      </c>
      <c r="N430" s="203" t="s">
        <v>1475</v>
      </c>
      <c r="O430" s="207" t="s">
        <v>1821</v>
      </c>
      <c r="V430" s="281"/>
    </row>
    <row r="431" spans="1:22" s="280" customFormat="1" ht="39.75" customHeight="1">
      <c r="A431" s="181">
        <v>447</v>
      </c>
      <c r="B431" s="300" t="s">
        <v>601</v>
      </c>
      <c r="C431" s="325" t="s">
        <v>3938</v>
      </c>
      <c r="D431" s="351" t="s">
        <v>3867</v>
      </c>
      <c r="E431" s="337" t="s">
        <v>4021</v>
      </c>
      <c r="F431" s="347">
        <v>4</v>
      </c>
      <c r="G431" s="347">
        <v>3</v>
      </c>
      <c r="H431" s="305" t="s">
        <v>3674</v>
      </c>
      <c r="I431" s="345" t="s">
        <v>416</v>
      </c>
      <c r="J431" s="305" t="s">
        <v>3675</v>
      </c>
      <c r="K431" s="351" t="s">
        <v>53</v>
      </c>
      <c r="L431" s="224" t="s">
        <v>4021</v>
      </c>
      <c r="M431" s="208" t="s">
        <v>3676</v>
      </c>
      <c r="N431" s="208" t="s">
        <v>589</v>
      </c>
      <c r="O431" s="207" t="s">
        <v>590</v>
      </c>
      <c r="V431" s="281"/>
    </row>
    <row r="432" spans="1:22" s="280" customFormat="1" ht="39.75" customHeight="1">
      <c r="A432" s="181">
        <v>448</v>
      </c>
      <c r="B432" s="300" t="s">
        <v>601</v>
      </c>
      <c r="C432" s="325" t="s">
        <v>3938</v>
      </c>
      <c r="D432" s="351" t="s">
        <v>3867</v>
      </c>
      <c r="E432" s="337" t="s">
        <v>4021</v>
      </c>
      <c r="F432" s="325">
        <v>1</v>
      </c>
      <c r="G432" s="325">
        <v>1</v>
      </c>
      <c r="H432" s="348" t="s">
        <v>3677</v>
      </c>
      <c r="I432" s="350" t="s">
        <v>1482</v>
      </c>
      <c r="J432" s="339" t="s">
        <v>3678</v>
      </c>
      <c r="K432" s="337" t="s">
        <v>53</v>
      </c>
      <c r="L432" s="224" t="s">
        <v>4021</v>
      </c>
      <c r="M432" s="208" t="s">
        <v>3679</v>
      </c>
      <c r="N432" s="208" t="s">
        <v>3512</v>
      </c>
      <c r="O432" s="207" t="s">
        <v>3513</v>
      </c>
      <c r="V432" s="281"/>
    </row>
    <row r="433" spans="1:22" s="280" customFormat="1" ht="39.75" customHeight="1">
      <c r="A433" s="181">
        <v>449</v>
      </c>
      <c r="B433" s="300" t="s">
        <v>601</v>
      </c>
      <c r="C433" s="325" t="s">
        <v>3938</v>
      </c>
      <c r="D433" s="351" t="s">
        <v>3867</v>
      </c>
      <c r="E433" s="337" t="s">
        <v>4021</v>
      </c>
      <c r="F433" s="300">
        <v>4</v>
      </c>
      <c r="G433" s="300">
        <v>4</v>
      </c>
      <c r="H433" s="309" t="s">
        <v>1654</v>
      </c>
      <c r="I433" s="309" t="s">
        <v>3680</v>
      </c>
      <c r="J433" s="319" t="s">
        <v>3681</v>
      </c>
      <c r="K433" s="391" t="s">
        <v>53</v>
      </c>
      <c r="L433" s="224" t="s">
        <v>4021</v>
      </c>
      <c r="M433" s="223" t="s">
        <v>3682</v>
      </c>
      <c r="N433" s="208" t="s">
        <v>3683</v>
      </c>
      <c r="O433" s="207" t="s">
        <v>3684</v>
      </c>
      <c r="V433" s="281"/>
    </row>
    <row r="434" spans="1:22" s="280" customFormat="1" ht="39.75" customHeight="1">
      <c r="A434" s="181">
        <v>450</v>
      </c>
      <c r="B434" s="300" t="s">
        <v>601</v>
      </c>
      <c r="C434" s="325" t="s">
        <v>3938</v>
      </c>
      <c r="D434" s="351" t="s">
        <v>3867</v>
      </c>
      <c r="E434" s="337" t="s">
        <v>4021</v>
      </c>
      <c r="F434" s="325">
        <v>11</v>
      </c>
      <c r="G434" s="325">
        <v>6</v>
      </c>
      <c r="H434" s="348" t="s">
        <v>3685</v>
      </c>
      <c r="I434" s="348" t="s">
        <v>3686</v>
      </c>
      <c r="J434" s="339" t="s">
        <v>3687</v>
      </c>
      <c r="K434" s="337" t="s">
        <v>53</v>
      </c>
      <c r="L434" s="224" t="s">
        <v>4021</v>
      </c>
      <c r="M434" s="222" t="s">
        <v>3688</v>
      </c>
      <c r="N434" s="208" t="s">
        <v>3689</v>
      </c>
      <c r="O434" s="207" t="s">
        <v>3690</v>
      </c>
      <c r="V434" s="281"/>
    </row>
    <row r="435" spans="1:22" s="280" customFormat="1" ht="39.75" customHeight="1">
      <c r="A435" s="181">
        <v>451</v>
      </c>
      <c r="B435" s="300" t="s">
        <v>601</v>
      </c>
      <c r="C435" s="325" t="s">
        <v>3938</v>
      </c>
      <c r="D435" s="351" t="s">
        <v>3867</v>
      </c>
      <c r="E435" s="337" t="s">
        <v>4021</v>
      </c>
      <c r="F435" s="356">
        <v>6</v>
      </c>
      <c r="G435" s="356">
        <v>2</v>
      </c>
      <c r="H435" s="348" t="s">
        <v>3691</v>
      </c>
      <c r="I435" s="348" t="s">
        <v>597</v>
      </c>
      <c r="J435" s="412" t="s">
        <v>3660</v>
      </c>
      <c r="K435" s="337" t="s">
        <v>53</v>
      </c>
      <c r="L435" s="224" t="s">
        <v>4021</v>
      </c>
      <c r="M435" s="216" t="s">
        <v>3692</v>
      </c>
      <c r="N435" s="216" t="s">
        <v>3693</v>
      </c>
      <c r="O435" s="207" t="s">
        <v>793</v>
      </c>
      <c r="V435" s="281"/>
    </row>
    <row r="436" spans="1:22" s="280" customFormat="1" ht="39.75" customHeight="1">
      <c r="A436" s="181">
        <v>452</v>
      </c>
      <c r="B436" s="300" t="s">
        <v>601</v>
      </c>
      <c r="C436" s="325" t="s">
        <v>3938</v>
      </c>
      <c r="D436" s="351" t="s">
        <v>3867</v>
      </c>
      <c r="E436" s="337" t="s">
        <v>4021</v>
      </c>
      <c r="F436" s="300">
        <v>7</v>
      </c>
      <c r="G436" s="300">
        <v>5</v>
      </c>
      <c r="H436" s="348" t="s">
        <v>3694</v>
      </c>
      <c r="I436" s="348" t="s">
        <v>3555</v>
      </c>
      <c r="J436" s="339" t="s">
        <v>3695</v>
      </c>
      <c r="K436" s="337" t="s">
        <v>53</v>
      </c>
      <c r="L436" s="224" t="s">
        <v>4021</v>
      </c>
      <c r="M436" s="208" t="s">
        <v>3696</v>
      </c>
      <c r="N436" s="208" t="s">
        <v>1830</v>
      </c>
      <c r="O436" s="207" t="s">
        <v>3697</v>
      </c>
      <c r="V436" s="281"/>
    </row>
    <row r="437" spans="1:22" s="280" customFormat="1" ht="39.75" customHeight="1">
      <c r="A437" s="181">
        <v>453</v>
      </c>
      <c r="B437" s="300" t="s">
        <v>601</v>
      </c>
      <c r="C437" s="325" t="s">
        <v>3938</v>
      </c>
      <c r="D437" s="351" t="s">
        <v>3867</v>
      </c>
      <c r="E437" s="337" t="s">
        <v>4021</v>
      </c>
      <c r="F437" s="347">
        <v>3</v>
      </c>
      <c r="G437" s="347">
        <v>2</v>
      </c>
      <c r="H437" s="350" t="s">
        <v>3698</v>
      </c>
      <c r="I437" s="350" t="s">
        <v>3699</v>
      </c>
      <c r="J437" s="376" t="s">
        <v>3700</v>
      </c>
      <c r="K437" s="377" t="s">
        <v>53</v>
      </c>
      <c r="L437" s="224" t="s">
        <v>4021</v>
      </c>
      <c r="M437" s="208" t="s">
        <v>3701</v>
      </c>
      <c r="N437" s="203" t="s">
        <v>3702</v>
      </c>
      <c r="O437" s="207" t="s">
        <v>3703</v>
      </c>
      <c r="V437" s="281"/>
    </row>
    <row r="438" spans="1:22" s="280" customFormat="1" ht="39.75" customHeight="1">
      <c r="A438" s="181">
        <v>454</v>
      </c>
      <c r="B438" s="300" t="s">
        <v>601</v>
      </c>
      <c r="C438" s="325" t="s">
        <v>3938</v>
      </c>
      <c r="D438" s="351" t="s">
        <v>3867</v>
      </c>
      <c r="E438" s="337" t="s">
        <v>4021</v>
      </c>
      <c r="F438" s="347">
        <v>3</v>
      </c>
      <c r="G438" s="347">
        <v>3</v>
      </c>
      <c r="H438" s="350" t="s">
        <v>3704</v>
      </c>
      <c r="I438" s="350" t="s">
        <v>1482</v>
      </c>
      <c r="J438" s="309" t="s">
        <v>3705</v>
      </c>
      <c r="K438" s="377" t="s">
        <v>53</v>
      </c>
      <c r="L438" s="224" t="s">
        <v>4021</v>
      </c>
      <c r="M438" s="208" t="s">
        <v>3706</v>
      </c>
      <c r="N438" s="208" t="s">
        <v>3707</v>
      </c>
      <c r="O438" s="211" t="s">
        <v>3708</v>
      </c>
      <c r="V438" s="281"/>
    </row>
    <row r="439" spans="1:22" s="280" customFormat="1" ht="39.75" customHeight="1">
      <c r="A439" s="181">
        <v>455</v>
      </c>
      <c r="B439" s="300" t="s">
        <v>601</v>
      </c>
      <c r="C439" s="325" t="s">
        <v>3938</v>
      </c>
      <c r="D439" s="351" t="s">
        <v>3867</v>
      </c>
      <c r="E439" s="337" t="s">
        <v>4021</v>
      </c>
      <c r="F439" s="347">
        <v>5</v>
      </c>
      <c r="G439" s="347">
        <v>3</v>
      </c>
      <c r="H439" s="350" t="s">
        <v>3709</v>
      </c>
      <c r="I439" s="345" t="s">
        <v>3710</v>
      </c>
      <c r="J439" s="309" t="s">
        <v>3711</v>
      </c>
      <c r="K439" s="377" t="s">
        <v>53</v>
      </c>
      <c r="L439" s="224" t="s">
        <v>4021</v>
      </c>
      <c r="M439" s="208" t="s">
        <v>3712</v>
      </c>
      <c r="N439" s="208" t="s">
        <v>3713</v>
      </c>
      <c r="O439" s="211" t="s">
        <v>3714</v>
      </c>
      <c r="V439" s="281"/>
    </row>
    <row r="440" spans="1:22" s="280" customFormat="1" ht="39.75" customHeight="1">
      <c r="A440" s="181">
        <v>456</v>
      </c>
      <c r="B440" s="300" t="s">
        <v>601</v>
      </c>
      <c r="C440" s="325" t="s">
        <v>3938</v>
      </c>
      <c r="D440" s="351" t="s">
        <v>3867</v>
      </c>
      <c r="E440" s="337" t="s">
        <v>4021</v>
      </c>
      <c r="F440" s="347">
        <v>10</v>
      </c>
      <c r="G440" s="347">
        <v>10</v>
      </c>
      <c r="H440" s="330" t="s">
        <v>3715</v>
      </c>
      <c r="I440" s="330" t="s">
        <v>1496</v>
      </c>
      <c r="J440" s="309" t="s">
        <v>3716</v>
      </c>
      <c r="K440" s="390" t="s">
        <v>53</v>
      </c>
      <c r="L440" s="224" t="s">
        <v>4021</v>
      </c>
      <c r="M440" s="208" t="s">
        <v>3717</v>
      </c>
      <c r="N440" s="256" t="s">
        <v>3718</v>
      </c>
      <c r="O440" s="207" t="s">
        <v>3719</v>
      </c>
      <c r="V440" s="281"/>
    </row>
    <row r="441" spans="1:22" s="280" customFormat="1" ht="39.75" customHeight="1">
      <c r="A441" s="181">
        <v>457</v>
      </c>
      <c r="B441" s="300" t="s">
        <v>601</v>
      </c>
      <c r="C441" s="325" t="s">
        <v>3938</v>
      </c>
      <c r="D441" s="351" t="s">
        <v>3867</v>
      </c>
      <c r="E441" s="337" t="s">
        <v>4021</v>
      </c>
      <c r="F441" s="347">
        <v>4</v>
      </c>
      <c r="G441" s="347">
        <v>2</v>
      </c>
      <c r="H441" s="330" t="s">
        <v>3720</v>
      </c>
      <c r="I441" s="330" t="s">
        <v>3721</v>
      </c>
      <c r="J441" s="309" t="s">
        <v>3722</v>
      </c>
      <c r="K441" s="391" t="s">
        <v>53</v>
      </c>
      <c r="L441" s="224" t="s">
        <v>4021</v>
      </c>
      <c r="M441" s="208" t="s">
        <v>3723</v>
      </c>
      <c r="N441" s="208" t="s">
        <v>3724</v>
      </c>
      <c r="O441" s="240" t="s">
        <v>3725</v>
      </c>
      <c r="V441" s="281"/>
    </row>
    <row r="442" spans="1:22" s="280" customFormat="1" ht="39.75" customHeight="1">
      <c r="A442" s="181">
        <v>458</v>
      </c>
      <c r="B442" s="300" t="s">
        <v>601</v>
      </c>
      <c r="C442" s="325" t="s">
        <v>3938</v>
      </c>
      <c r="D442" s="351" t="s">
        <v>3867</v>
      </c>
      <c r="E442" s="337" t="s">
        <v>4021</v>
      </c>
      <c r="F442" s="347">
        <v>13</v>
      </c>
      <c r="G442" s="347">
        <v>8</v>
      </c>
      <c r="H442" s="350" t="s">
        <v>3726</v>
      </c>
      <c r="I442" s="413" t="s">
        <v>3727</v>
      </c>
      <c r="J442" s="413" t="s">
        <v>3728</v>
      </c>
      <c r="K442" s="377" t="s">
        <v>53</v>
      </c>
      <c r="L442" s="224" t="s">
        <v>4021</v>
      </c>
      <c r="M442" s="234" t="s">
        <v>3729</v>
      </c>
      <c r="N442" s="208" t="s">
        <v>3730</v>
      </c>
      <c r="O442" s="240"/>
      <c r="V442" s="281"/>
    </row>
    <row r="443" spans="1:22" s="280" customFormat="1" ht="39.75" customHeight="1">
      <c r="A443" s="181">
        <v>459</v>
      </c>
      <c r="B443" s="300" t="s">
        <v>601</v>
      </c>
      <c r="C443" s="325" t="s">
        <v>3938</v>
      </c>
      <c r="D443" s="351" t="s">
        <v>3867</v>
      </c>
      <c r="E443" s="337" t="s">
        <v>4021</v>
      </c>
      <c r="F443" s="325">
        <v>8</v>
      </c>
      <c r="G443" s="325">
        <v>7</v>
      </c>
      <c r="H443" s="350" t="s">
        <v>3891</v>
      </c>
      <c r="I443" s="362" t="s">
        <v>3731</v>
      </c>
      <c r="J443" s="319" t="s">
        <v>3732</v>
      </c>
      <c r="K443" s="377" t="s">
        <v>53</v>
      </c>
      <c r="L443" s="224" t="s">
        <v>4021</v>
      </c>
      <c r="M443" s="223" t="s">
        <v>3733</v>
      </c>
      <c r="N443" s="223" t="s">
        <v>3734</v>
      </c>
      <c r="O443" s="207" t="s">
        <v>3735</v>
      </c>
      <c r="V443" s="281"/>
    </row>
    <row r="444" spans="1:22" s="280" customFormat="1" ht="39.75" customHeight="1">
      <c r="A444" s="181">
        <v>460</v>
      </c>
      <c r="B444" s="300" t="s">
        <v>601</v>
      </c>
      <c r="C444" s="325" t="s">
        <v>3938</v>
      </c>
      <c r="D444" s="351" t="s">
        <v>3867</v>
      </c>
      <c r="E444" s="337" t="s">
        <v>4021</v>
      </c>
      <c r="F444" s="347">
        <v>8</v>
      </c>
      <c r="G444" s="347">
        <v>4</v>
      </c>
      <c r="H444" s="350" t="s">
        <v>3736</v>
      </c>
      <c r="I444" s="350" t="s">
        <v>1528</v>
      </c>
      <c r="J444" s="309" t="s">
        <v>3737</v>
      </c>
      <c r="K444" s="377" t="s">
        <v>53</v>
      </c>
      <c r="L444" s="224" t="s">
        <v>4021</v>
      </c>
      <c r="M444" s="221" t="s">
        <v>3738</v>
      </c>
      <c r="N444" s="208" t="s">
        <v>3739</v>
      </c>
      <c r="O444" s="240" t="s">
        <v>809</v>
      </c>
      <c r="V444" s="281"/>
    </row>
    <row r="445" spans="1:22" s="280" customFormat="1" ht="39.75" customHeight="1">
      <c r="A445" s="181">
        <v>461</v>
      </c>
      <c r="B445" s="300" t="s">
        <v>601</v>
      </c>
      <c r="C445" s="325" t="s">
        <v>3938</v>
      </c>
      <c r="D445" s="351" t="s">
        <v>3867</v>
      </c>
      <c r="E445" s="337" t="s">
        <v>4021</v>
      </c>
      <c r="F445" s="347">
        <v>1</v>
      </c>
      <c r="G445" s="347">
        <v>1</v>
      </c>
      <c r="H445" s="350" t="s">
        <v>3740</v>
      </c>
      <c r="I445" s="350" t="s">
        <v>1786</v>
      </c>
      <c r="J445" s="410" t="s">
        <v>3741</v>
      </c>
      <c r="K445" s="300" t="s">
        <v>584</v>
      </c>
      <c r="L445" s="224" t="s">
        <v>4021</v>
      </c>
      <c r="M445" s="221" t="s">
        <v>156</v>
      </c>
      <c r="N445" s="221" t="s">
        <v>3742</v>
      </c>
      <c r="O445" s="207" t="s">
        <v>3743</v>
      </c>
      <c r="V445" s="281"/>
    </row>
    <row r="446" spans="1:22" s="280" customFormat="1" ht="39.75" customHeight="1">
      <c r="A446" s="181">
        <v>462</v>
      </c>
      <c r="B446" s="300" t="s">
        <v>601</v>
      </c>
      <c r="C446" s="325" t="s">
        <v>3938</v>
      </c>
      <c r="D446" s="351" t="s">
        <v>3867</v>
      </c>
      <c r="E446" s="337" t="s">
        <v>4021</v>
      </c>
      <c r="F446" s="300">
        <v>22</v>
      </c>
      <c r="G446" s="300">
        <v>11</v>
      </c>
      <c r="H446" s="305" t="s">
        <v>3748</v>
      </c>
      <c r="I446" s="305" t="s">
        <v>416</v>
      </c>
      <c r="J446" s="305" t="s">
        <v>3749</v>
      </c>
      <c r="K446" s="300" t="s">
        <v>584</v>
      </c>
      <c r="L446" s="224" t="s">
        <v>4021</v>
      </c>
      <c r="M446" s="199" t="s">
        <v>3750</v>
      </c>
      <c r="N446" s="199" t="s">
        <v>589</v>
      </c>
      <c r="O446" s="207" t="s">
        <v>590</v>
      </c>
      <c r="V446" s="281"/>
    </row>
    <row r="447" spans="1:22" s="280" customFormat="1" ht="39.75" customHeight="1">
      <c r="A447" s="181">
        <v>463</v>
      </c>
      <c r="B447" s="300" t="s">
        <v>601</v>
      </c>
      <c r="C447" s="325" t="s">
        <v>3938</v>
      </c>
      <c r="D447" s="351" t="s">
        <v>3867</v>
      </c>
      <c r="E447" s="337" t="s">
        <v>4021</v>
      </c>
      <c r="F447" s="300">
        <v>2</v>
      </c>
      <c r="G447" s="300">
        <v>2</v>
      </c>
      <c r="H447" s="350" t="s">
        <v>3751</v>
      </c>
      <c r="I447" s="345" t="s">
        <v>224</v>
      </c>
      <c r="J447" s="336" t="s">
        <v>3752</v>
      </c>
      <c r="K447" s="300" t="s">
        <v>584</v>
      </c>
      <c r="L447" s="224" t="s">
        <v>4021</v>
      </c>
      <c r="M447" s="208" t="s">
        <v>3753</v>
      </c>
      <c r="N447" s="208" t="s">
        <v>3001</v>
      </c>
      <c r="O447" s="207" t="s">
        <v>3002</v>
      </c>
      <c r="V447" s="281"/>
    </row>
    <row r="448" spans="1:22" s="280" customFormat="1" ht="39.75" customHeight="1">
      <c r="A448" s="181">
        <v>464</v>
      </c>
      <c r="B448" s="300" t="s">
        <v>601</v>
      </c>
      <c r="C448" s="325" t="s">
        <v>3938</v>
      </c>
      <c r="D448" s="351" t="s">
        <v>3867</v>
      </c>
      <c r="E448" s="337" t="s">
        <v>4021</v>
      </c>
      <c r="F448" s="300">
        <v>3</v>
      </c>
      <c r="G448" s="300">
        <v>2</v>
      </c>
      <c r="H448" s="350" t="s">
        <v>3754</v>
      </c>
      <c r="I448" s="345" t="s">
        <v>224</v>
      </c>
      <c r="J448" s="336" t="s">
        <v>3755</v>
      </c>
      <c r="K448" s="300" t="s">
        <v>584</v>
      </c>
      <c r="L448" s="224" t="s">
        <v>4021</v>
      </c>
      <c r="M448" s="208" t="s">
        <v>3756</v>
      </c>
      <c r="N448" s="208" t="s">
        <v>3001</v>
      </c>
      <c r="O448" s="207" t="s">
        <v>3002</v>
      </c>
      <c r="V448" s="281"/>
    </row>
    <row r="449" spans="1:22" s="280" customFormat="1" ht="39.75" customHeight="1">
      <c r="A449" s="181">
        <v>465</v>
      </c>
      <c r="B449" s="300" t="s">
        <v>601</v>
      </c>
      <c r="C449" s="325" t="s">
        <v>3938</v>
      </c>
      <c r="D449" s="351" t="s">
        <v>3867</v>
      </c>
      <c r="E449" s="337" t="s">
        <v>4021</v>
      </c>
      <c r="F449" s="300">
        <v>1</v>
      </c>
      <c r="G449" s="300">
        <v>1</v>
      </c>
      <c r="H449" s="350" t="s">
        <v>3757</v>
      </c>
      <c r="I449" s="305" t="s">
        <v>1947</v>
      </c>
      <c r="J449" s="336" t="s">
        <v>3758</v>
      </c>
      <c r="K449" s="300" t="s">
        <v>584</v>
      </c>
      <c r="L449" s="224" t="s">
        <v>4021</v>
      </c>
      <c r="M449" s="208" t="s">
        <v>3759</v>
      </c>
      <c r="N449" s="208" t="s">
        <v>60</v>
      </c>
      <c r="O449" s="207" t="s">
        <v>3006</v>
      </c>
      <c r="V449" s="281"/>
    </row>
    <row r="450" spans="1:22" s="280" customFormat="1" ht="39.75" customHeight="1">
      <c r="A450" s="181">
        <v>466</v>
      </c>
      <c r="B450" s="300" t="s">
        <v>601</v>
      </c>
      <c r="C450" s="325" t="s">
        <v>3938</v>
      </c>
      <c r="D450" s="351" t="s">
        <v>3867</v>
      </c>
      <c r="E450" s="337" t="s">
        <v>4021</v>
      </c>
      <c r="F450" s="300">
        <v>1</v>
      </c>
      <c r="G450" s="300">
        <v>1</v>
      </c>
      <c r="H450" s="350" t="s">
        <v>3760</v>
      </c>
      <c r="I450" s="350" t="s">
        <v>598</v>
      </c>
      <c r="J450" s="336" t="s">
        <v>3761</v>
      </c>
      <c r="K450" s="300" t="s">
        <v>584</v>
      </c>
      <c r="L450" s="224" t="s">
        <v>4021</v>
      </c>
      <c r="M450" s="208" t="s">
        <v>3762</v>
      </c>
      <c r="N450" s="208" t="s">
        <v>3763</v>
      </c>
      <c r="O450" s="207" t="s">
        <v>3764</v>
      </c>
      <c r="V450" s="281"/>
    </row>
    <row r="451" spans="1:22" s="280" customFormat="1" ht="39.75" customHeight="1">
      <c r="A451" s="181">
        <v>467</v>
      </c>
      <c r="B451" s="300" t="s">
        <v>601</v>
      </c>
      <c r="C451" s="325" t="s">
        <v>3938</v>
      </c>
      <c r="D451" s="351" t="s">
        <v>3867</v>
      </c>
      <c r="E451" s="337" t="s">
        <v>4021</v>
      </c>
      <c r="F451" s="300">
        <v>20</v>
      </c>
      <c r="G451" s="300">
        <v>2</v>
      </c>
      <c r="H451" s="305" t="s">
        <v>3892</v>
      </c>
      <c r="I451" s="350"/>
      <c r="J451" s="350"/>
      <c r="K451" s="377"/>
      <c r="L451" s="224" t="s">
        <v>4021</v>
      </c>
      <c r="M451" s="202"/>
      <c r="N451" s="208"/>
      <c r="O451" s="207"/>
      <c r="V451" s="281"/>
    </row>
    <row r="452" spans="1:22" s="280" customFormat="1" ht="39.75" customHeight="1">
      <c r="A452" s="181">
        <v>468</v>
      </c>
      <c r="B452" s="300" t="s">
        <v>601</v>
      </c>
      <c r="C452" s="325" t="s">
        <v>3938</v>
      </c>
      <c r="D452" s="351" t="s">
        <v>3867</v>
      </c>
      <c r="E452" s="337" t="s">
        <v>4021</v>
      </c>
      <c r="F452" s="300">
        <v>1</v>
      </c>
      <c r="G452" s="300">
        <v>1</v>
      </c>
      <c r="H452" s="394" t="s">
        <v>3778</v>
      </c>
      <c r="I452" s="345" t="s">
        <v>461</v>
      </c>
      <c r="J452" s="379" t="s">
        <v>3779</v>
      </c>
      <c r="K452" s="300" t="s">
        <v>587</v>
      </c>
      <c r="L452" s="224" t="s">
        <v>4021</v>
      </c>
      <c r="M452" s="194">
        <v>989008833</v>
      </c>
      <c r="N452" s="222" t="s">
        <v>3780</v>
      </c>
      <c r="O452" s="207" t="s">
        <v>3781</v>
      </c>
      <c r="V452" s="281"/>
    </row>
    <row r="453" spans="1:22" s="282" customFormat="1" ht="39.75" customHeight="1">
      <c r="A453" s="181">
        <v>357</v>
      </c>
      <c r="B453" s="299" t="s">
        <v>579</v>
      </c>
      <c r="C453" s="325" t="s">
        <v>3938</v>
      </c>
      <c r="D453" s="299" t="s">
        <v>581</v>
      </c>
      <c r="E453" s="398" t="s">
        <v>4020</v>
      </c>
      <c r="F453" s="363">
        <v>1</v>
      </c>
      <c r="G453" s="363">
        <v>1</v>
      </c>
      <c r="H453" s="409" t="s">
        <v>275</v>
      </c>
      <c r="I453" s="342" t="s">
        <v>276</v>
      </c>
      <c r="J453" s="408" t="s">
        <v>2372</v>
      </c>
      <c r="K453" s="398" t="s">
        <v>11</v>
      </c>
      <c r="L453" s="224" t="s">
        <v>4020</v>
      </c>
      <c r="M453" s="252" t="s">
        <v>509</v>
      </c>
      <c r="N453" s="252" t="s">
        <v>340</v>
      </c>
      <c r="O453" s="200" t="s">
        <v>2707</v>
      </c>
      <c r="V453" s="288"/>
    </row>
    <row r="454" spans="1:22" s="282" customFormat="1" ht="39.75" customHeight="1">
      <c r="A454" s="181">
        <v>358</v>
      </c>
      <c r="B454" s="299" t="s">
        <v>579</v>
      </c>
      <c r="C454" s="325" t="s">
        <v>3938</v>
      </c>
      <c r="D454" s="299" t="s">
        <v>581</v>
      </c>
      <c r="E454" s="398" t="s">
        <v>4020</v>
      </c>
      <c r="F454" s="363">
        <v>1</v>
      </c>
      <c r="G454" s="363">
        <v>1</v>
      </c>
      <c r="H454" s="409" t="s">
        <v>277</v>
      </c>
      <c r="I454" s="342" t="s">
        <v>2373</v>
      </c>
      <c r="J454" s="408" t="s">
        <v>2374</v>
      </c>
      <c r="K454" s="398" t="s">
        <v>11</v>
      </c>
      <c r="L454" s="224" t="s">
        <v>4020</v>
      </c>
      <c r="M454" s="252" t="s">
        <v>510</v>
      </c>
      <c r="N454" s="252" t="s">
        <v>341</v>
      </c>
      <c r="O454" s="200" t="s">
        <v>2707</v>
      </c>
      <c r="V454" s="288"/>
    </row>
    <row r="455" spans="1:22" s="282" customFormat="1" ht="39.75" customHeight="1">
      <c r="A455" s="181">
        <v>359</v>
      </c>
      <c r="B455" s="299" t="s">
        <v>579</v>
      </c>
      <c r="C455" s="325" t="s">
        <v>3938</v>
      </c>
      <c r="D455" s="299" t="s">
        <v>581</v>
      </c>
      <c r="E455" s="398" t="s">
        <v>4020</v>
      </c>
      <c r="F455" s="363">
        <v>1</v>
      </c>
      <c r="G455" s="363">
        <v>1</v>
      </c>
      <c r="H455" s="409" t="s">
        <v>278</v>
      </c>
      <c r="I455" s="342" t="s">
        <v>2708</v>
      </c>
      <c r="J455" s="408" t="s">
        <v>2375</v>
      </c>
      <c r="K455" s="398" t="s">
        <v>11</v>
      </c>
      <c r="L455" s="224" t="s">
        <v>4020</v>
      </c>
      <c r="M455" s="252" t="s">
        <v>511</v>
      </c>
      <c r="N455" s="252" t="s">
        <v>342</v>
      </c>
      <c r="O455" s="200" t="s">
        <v>2707</v>
      </c>
      <c r="V455" s="288"/>
    </row>
    <row r="456" spans="1:22" s="282" customFormat="1" ht="39.75" customHeight="1">
      <c r="A456" s="181">
        <v>364</v>
      </c>
      <c r="B456" s="299" t="s">
        <v>579</v>
      </c>
      <c r="C456" s="325" t="s">
        <v>3938</v>
      </c>
      <c r="D456" s="299" t="s">
        <v>581</v>
      </c>
      <c r="E456" s="398" t="s">
        <v>4020</v>
      </c>
      <c r="F456" s="363">
        <v>0</v>
      </c>
      <c r="G456" s="363">
        <v>1</v>
      </c>
      <c r="H456" s="369" t="s">
        <v>2712</v>
      </c>
      <c r="I456" s="369" t="s">
        <v>2713</v>
      </c>
      <c r="J456" s="348" t="s">
        <v>2385</v>
      </c>
      <c r="K456" s="398" t="s">
        <v>11</v>
      </c>
      <c r="L456" s="224" t="s">
        <v>4020</v>
      </c>
      <c r="M456" s="202" t="s">
        <v>481</v>
      </c>
      <c r="N456" s="225" t="s">
        <v>345</v>
      </c>
      <c r="O456" s="200" t="s">
        <v>346</v>
      </c>
      <c r="V456" s="288"/>
    </row>
    <row r="457" spans="1:22" s="282" customFormat="1" ht="39.75" customHeight="1">
      <c r="A457" s="181">
        <v>365</v>
      </c>
      <c r="B457" s="299" t="s">
        <v>579</v>
      </c>
      <c r="C457" s="325" t="s">
        <v>3938</v>
      </c>
      <c r="D457" s="299" t="s">
        <v>581</v>
      </c>
      <c r="E457" s="398" t="s">
        <v>4020</v>
      </c>
      <c r="F457" s="363">
        <v>1</v>
      </c>
      <c r="G457" s="363">
        <v>1</v>
      </c>
      <c r="H457" s="369" t="s">
        <v>283</v>
      </c>
      <c r="I457" s="369" t="s">
        <v>2017</v>
      </c>
      <c r="J457" s="348" t="s">
        <v>2386</v>
      </c>
      <c r="K457" s="398" t="s">
        <v>11</v>
      </c>
      <c r="L457" s="224" t="s">
        <v>4020</v>
      </c>
      <c r="M457" s="251" t="s">
        <v>347</v>
      </c>
      <c r="N457" s="251" t="s">
        <v>348</v>
      </c>
      <c r="O457" s="200" t="s">
        <v>349</v>
      </c>
      <c r="V457" s="288"/>
    </row>
    <row r="458" spans="1:22" s="282" customFormat="1" ht="39.75" customHeight="1">
      <c r="A458" s="181">
        <v>369</v>
      </c>
      <c r="B458" s="299" t="s">
        <v>579</v>
      </c>
      <c r="C458" s="325" t="s">
        <v>3938</v>
      </c>
      <c r="D458" s="299" t="s">
        <v>581</v>
      </c>
      <c r="E458" s="398" t="s">
        <v>4020</v>
      </c>
      <c r="F458" s="363">
        <v>1</v>
      </c>
      <c r="G458" s="363">
        <v>1</v>
      </c>
      <c r="H458" s="369" t="s">
        <v>288</v>
      </c>
      <c r="I458" s="369" t="s">
        <v>289</v>
      </c>
      <c r="J458" s="348" t="s">
        <v>2389</v>
      </c>
      <c r="K458" s="398" t="s">
        <v>11</v>
      </c>
      <c r="L458" s="224" t="s">
        <v>4020</v>
      </c>
      <c r="M458" s="251" t="s">
        <v>482</v>
      </c>
      <c r="N458" s="251" t="s">
        <v>2715</v>
      </c>
      <c r="O458" s="200" t="s">
        <v>354</v>
      </c>
      <c r="V458" s="288"/>
    </row>
    <row r="459" spans="1:22" s="282" customFormat="1" ht="39.75" customHeight="1">
      <c r="A459" s="181">
        <v>372</v>
      </c>
      <c r="B459" s="299" t="s">
        <v>579</v>
      </c>
      <c r="C459" s="325" t="s">
        <v>3938</v>
      </c>
      <c r="D459" s="299" t="s">
        <v>581</v>
      </c>
      <c r="E459" s="398" t="s">
        <v>4020</v>
      </c>
      <c r="F459" s="363">
        <v>1</v>
      </c>
      <c r="G459" s="363">
        <v>2</v>
      </c>
      <c r="H459" s="369" t="s">
        <v>290</v>
      </c>
      <c r="I459" s="369" t="s">
        <v>30</v>
      </c>
      <c r="J459" s="348" t="s">
        <v>2393</v>
      </c>
      <c r="K459" s="398" t="s">
        <v>11</v>
      </c>
      <c r="L459" s="224" t="s">
        <v>4020</v>
      </c>
      <c r="M459" s="251" t="s">
        <v>485</v>
      </c>
      <c r="N459" s="251" t="s">
        <v>356</v>
      </c>
      <c r="O459" s="200" t="s">
        <v>357</v>
      </c>
      <c r="V459" s="288"/>
    </row>
    <row r="460" spans="1:22" s="282" customFormat="1" ht="39.75" customHeight="1">
      <c r="A460" s="181">
        <v>375</v>
      </c>
      <c r="B460" s="299" t="s">
        <v>579</v>
      </c>
      <c r="C460" s="325" t="s">
        <v>3938</v>
      </c>
      <c r="D460" s="299" t="s">
        <v>581</v>
      </c>
      <c r="E460" s="398" t="s">
        <v>4020</v>
      </c>
      <c r="F460" s="363">
        <v>1</v>
      </c>
      <c r="G460" s="363">
        <v>1</v>
      </c>
      <c r="H460" s="369" t="s">
        <v>295</v>
      </c>
      <c r="I460" s="369" t="s">
        <v>293</v>
      </c>
      <c r="J460" s="348" t="s">
        <v>2397</v>
      </c>
      <c r="K460" s="398" t="s">
        <v>11</v>
      </c>
      <c r="L460" s="224" t="s">
        <v>4020</v>
      </c>
      <c r="M460" s="251" t="s">
        <v>364</v>
      </c>
      <c r="N460" s="251" t="s">
        <v>361</v>
      </c>
      <c r="O460" s="200" t="s">
        <v>362</v>
      </c>
      <c r="V460" s="288"/>
    </row>
    <row r="461" spans="1:22" s="282" customFormat="1" ht="39.75" customHeight="1">
      <c r="A461" s="181">
        <v>376</v>
      </c>
      <c r="B461" s="299" t="s">
        <v>579</v>
      </c>
      <c r="C461" s="325" t="s">
        <v>3938</v>
      </c>
      <c r="D461" s="299" t="s">
        <v>581</v>
      </c>
      <c r="E461" s="398" t="s">
        <v>4020</v>
      </c>
      <c r="F461" s="363">
        <v>1</v>
      </c>
      <c r="G461" s="363">
        <v>1</v>
      </c>
      <c r="H461" s="369" t="s">
        <v>296</v>
      </c>
      <c r="I461" s="369" t="s">
        <v>293</v>
      </c>
      <c r="J461" s="348" t="s">
        <v>2398</v>
      </c>
      <c r="K461" s="398" t="s">
        <v>11</v>
      </c>
      <c r="L461" s="224" t="s">
        <v>4020</v>
      </c>
      <c r="M461" s="251" t="s">
        <v>365</v>
      </c>
      <c r="N461" s="251" t="s">
        <v>361</v>
      </c>
      <c r="O461" s="250" t="s">
        <v>362</v>
      </c>
      <c r="V461" s="288"/>
    </row>
    <row r="462" spans="1:22" s="282" customFormat="1" ht="39.75" customHeight="1">
      <c r="A462" s="181">
        <v>379</v>
      </c>
      <c r="B462" s="299" t="s">
        <v>579</v>
      </c>
      <c r="C462" s="325" t="s">
        <v>3938</v>
      </c>
      <c r="D462" s="299" t="s">
        <v>581</v>
      </c>
      <c r="E462" s="398" t="s">
        <v>4020</v>
      </c>
      <c r="F462" s="363">
        <v>1</v>
      </c>
      <c r="G462" s="363">
        <v>1</v>
      </c>
      <c r="H462" s="405" t="s">
        <v>298</v>
      </c>
      <c r="I462" s="342" t="s">
        <v>2406</v>
      </c>
      <c r="J462" s="403" t="s">
        <v>2407</v>
      </c>
      <c r="K462" s="398" t="s">
        <v>11</v>
      </c>
      <c r="L462" s="224" t="s">
        <v>4020</v>
      </c>
      <c r="M462" s="251" t="s">
        <v>514</v>
      </c>
      <c r="N462" s="251" t="s">
        <v>486</v>
      </c>
      <c r="O462" s="200" t="s">
        <v>487</v>
      </c>
      <c r="V462" s="288"/>
    </row>
    <row r="463" spans="1:22" s="282" customFormat="1" ht="39.75" customHeight="1">
      <c r="A463" s="181">
        <v>383</v>
      </c>
      <c r="B463" s="299" t="s">
        <v>579</v>
      </c>
      <c r="C463" s="325" t="s">
        <v>3938</v>
      </c>
      <c r="D463" s="299" t="s">
        <v>581</v>
      </c>
      <c r="E463" s="398" t="s">
        <v>4020</v>
      </c>
      <c r="F463" s="363">
        <v>1</v>
      </c>
      <c r="G463" s="363">
        <v>1</v>
      </c>
      <c r="H463" s="405" t="s">
        <v>301</v>
      </c>
      <c r="I463" s="342" t="s">
        <v>302</v>
      </c>
      <c r="J463" s="403" t="s">
        <v>2408</v>
      </c>
      <c r="K463" s="398" t="s">
        <v>11</v>
      </c>
      <c r="L463" s="224" t="s">
        <v>4020</v>
      </c>
      <c r="M463" s="251" t="s">
        <v>2025</v>
      </c>
      <c r="N463" s="251" t="s">
        <v>2722</v>
      </c>
      <c r="O463" s="200" t="s">
        <v>2026</v>
      </c>
      <c r="V463" s="288"/>
    </row>
    <row r="464" spans="1:22" s="282" customFormat="1" ht="39.75" customHeight="1">
      <c r="A464" s="181">
        <v>385</v>
      </c>
      <c r="B464" s="299" t="s">
        <v>579</v>
      </c>
      <c r="C464" s="325" t="s">
        <v>3938</v>
      </c>
      <c r="D464" s="299" t="s">
        <v>581</v>
      </c>
      <c r="E464" s="398" t="s">
        <v>4020</v>
      </c>
      <c r="F464" s="363">
        <v>0</v>
      </c>
      <c r="G464" s="363">
        <v>1</v>
      </c>
      <c r="H464" s="405" t="s">
        <v>3943</v>
      </c>
      <c r="I464" s="342" t="s">
        <v>304</v>
      </c>
      <c r="J464" s="403" t="s">
        <v>2365</v>
      </c>
      <c r="K464" s="398" t="s">
        <v>11</v>
      </c>
      <c r="L464" s="224" t="s">
        <v>4020</v>
      </c>
      <c r="M464" s="251" t="s">
        <v>377</v>
      </c>
      <c r="N464" s="251" t="s">
        <v>304</v>
      </c>
      <c r="O464" s="200" t="s">
        <v>2707</v>
      </c>
      <c r="V464" s="288"/>
    </row>
    <row r="465" spans="1:22" s="282" customFormat="1" ht="39.75" customHeight="1">
      <c r="A465" s="181">
        <v>388</v>
      </c>
      <c r="B465" s="299" t="s">
        <v>579</v>
      </c>
      <c r="C465" s="325" t="s">
        <v>3938</v>
      </c>
      <c r="D465" s="299" t="s">
        <v>581</v>
      </c>
      <c r="E465" s="398" t="s">
        <v>4020</v>
      </c>
      <c r="F465" s="363">
        <v>1</v>
      </c>
      <c r="G465" s="363">
        <v>1</v>
      </c>
      <c r="H465" s="405" t="s">
        <v>492</v>
      </c>
      <c r="I465" s="342" t="s">
        <v>493</v>
      </c>
      <c r="J465" s="403" t="s">
        <v>2412</v>
      </c>
      <c r="K465" s="398" t="s">
        <v>11</v>
      </c>
      <c r="L465" s="224" t="s">
        <v>4020</v>
      </c>
      <c r="M465" s="251" t="s">
        <v>2027</v>
      </c>
      <c r="N465" s="251" t="s">
        <v>382</v>
      </c>
      <c r="O465" s="250" t="s">
        <v>383</v>
      </c>
      <c r="V465" s="288"/>
    </row>
    <row r="466" spans="1:22" s="282" customFormat="1" ht="39.75" customHeight="1">
      <c r="A466" s="181">
        <v>391</v>
      </c>
      <c r="B466" s="299" t="s">
        <v>579</v>
      </c>
      <c r="C466" s="325" t="s">
        <v>3938</v>
      </c>
      <c r="D466" s="299" t="s">
        <v>581</v>
      </c>
      <c r="E466" s="398" t="s">
        <v>4020</v>
      </c>
      <c r="F466" s="363">
        <v>1</v>
      </c>
      <c r="G466" s="363">
        <v>1</v>
      </c>
      <c r="H466" s="405" t="s">
        <v>309</v>
      </c>
      <c r="I466" s="342" t="s">
        <v>310</v>
      </c>
      <c r="J466" s="403" t="s">
        <v>2414</v>
      </c>
      <c r="K466" s="398" t="s">
        <v>11</v>
      </c>
      <c r="L466" s="224" t="s">
        <v>4020</v>
      </c>
      <c r="M466" s="251" t="s">
        <v>2730</v>
      </c>
      <c r="N466" s="251" t="s">
        <v>2729</v>
      </c>
      <c r="O466" s="250" t="s">
        <v>386</v>
      </c>
      <c r="V466" s="288"/>
    </row>
    <row r="467" spans="1:22" s="282" customFormat="1" ht="39.75" customHeight="1">
      <c r="A467" s="181">
        <v>393</v>
      </c>
      <c r="B467" s="299" t="s">
        <v>579</v>
      </c>
      <c r="C467" s="325" t="s">
        <v>3938</v>
      </c>
      <c r="D467" s="299" t="s">
        <v>581</v>
      </c>
      <c r="E467" s="398" t="s">
        <v>4020</v>
      </c>
      <c r="F467" s="363">
        <v>1</v>
      </c>
      <c r="G467" s="363">
        <v>1</v>
      </c>
      <c r="H467" s="405" t="s">
        <v>313</v>
      </c>
      <c r="I467" s="342" t="s">
        <v>314</v>
      </c>
      <c r="J467" s="403" t="s">
        <v>2416</v>
      </c>
      <c r="K467" s="398" t="s">
        <v>11</v>
      </c>
      <c r="L467" s="224" t="s">
        <v>4020</v>
      </c>
      <c r="M467" s="251" t="s">
        <v>2732</v>
      </c>
      <c r="N467" s="251" t="s">
        <v>2729</v>
      </c>
      <c r="O467" s="250" t="s">
        <v>386</v>
      </c>
      <c r="V467" s="288"/>
    </row>
    <row r="468" spans="1:22" ht="39.75" customHeight="1">
      <c r="A468" s="181">
        <v>443</v>
      </c>
      <c r="B468" s="351" t="s">
        <v>3047</v>
      </c>
      <c r="C468" s="325" t="s">
        <v>3938</v>
      </c>
      <c r="D468" s="351" t="s">
        <v>582</v>
      </c>
      <c r="E468" s="351" t="s">
        <v>4024</v>
      </c>
      <c r="F468" s="351">
        <v>0</v>
      </c>
      <c r="G468" s="351">
        <v>4</v>
      </c>
      <c r="H468" s="353" t="s">
        <v>496</v>
      </c>
      <c r="I468" s="345" t="s">
        <v>600</v>
      </c>
      <c r="J468" s="324" t="s">
        <v>497</v>
      </c>
      <c r="K468" s="355" t="s">
        <v>52</v>
      </c>
      <c r="L468" s="199" t="s">
        <v>4024</v>
      </c>
      <c r="M468" s="212" t="s">
        <v>555</v>
      </c>
      <c r="N468" s="212" t="s">
        <v>553</v>
      </c>
      <c r="O468" s="207" t="s">
        <v>554</v>
      </c>
      <c r="T468" s="197"/>
      <c r="U468" s="197"/>
      <c r="V468" s="7"/>
    </row>
    <row r="469" spans="1:22" ht="39.75" customHeight="1">
      <c r="A469" s="181">
        <v>483</v>
      </c>
      <c r="B469" s="300" t="s">
        <v>3389</v>
      </c>
      <c r="C469" s="325" t="s">
        <v>2510</v>
      </c>
      <c r="D469" s="325" t="s">
        <v>2532</v>
      </c>
      <c r="E469" s="326" t="s">
        <v>4018</v>
      </c>
      <c r="F469" s="299">
        <v>1</v>
      </c>
      <c r="G469" s="299">
        <v>1</v>
      </c>
      <c r="H469" s="342" t="s">
        <v>3899</v>
      </c>
      <c r="I469" s="328" t="s">
        <v>2054</v>
      </c>
      <c r="J469" s="403" t="s">
        <v>2468</v>
      </c>
      <c r="K469" s="347" t="s">
        <v>1934</v>
      </c>
      <c r="L469" s="222" t="s">
        <v>4018</v>
      </c>
      <c r="M469" s="258">
        <v>968215745</v>
      </c>
      <c r="N469" s="257" t="s">
        <v>2471</v>
      </c>
      <c r="O469" s="235" t="s">
        <v>2470</v>
      </c>
      <c r="T469" s="197"/>
      <c r="U469" s="197"/>
      <c r="V469" s="7"/>
    </row>
    <row r="470" spans="1:22" ht="39.75" customHeight="1">
      <c r="A470" s="181">
        <v>345</v>
      </c>
      <c r="B470" s="300" t="s">
        <v>579</v>
      </c>
      <c r="C470" s="325" t="s">
        <v>3938</v>
      </c>
      <c r="D470" s="299" t="s">
        <v>581</v>
      </c>
      <c r="E470" s="337" t="s">
        <v>4026</v>
      </c>
      <c r="F470" s="352">
        <v>2</v>
      </c>
      <c r="G470" s="352">
        <v>2</v>
      </c>
      <c r="H470" s="348" t="s">
        <v>2696</v>
      </c>
      <c r="I470" s="348" t="s">
        <v>2539</v>
      </c>
      <c r="J470" s="348" t="s">
        <v>2530</v>
      </c>
      <c r="K470" s="337" t="s">
        <v>119</v>
      </c>
      <c r="L470" s="224" t="s">
        <v>3986</v>
      </c>
      <c r="M470" s="251" t="s">
        <v>2697</v>
      </c>
      <c r="N470" s="251" t="s">
        <v>2698</v>
      </c>
      <c r="O470" s="200" t="s">
        <v>2699</v>
      </c>
      <c r="T470" s="197"/>
      <c r="U470" s="197"/>
      <c r="V470" s="7"/>
    </row>
    <row r="471" spans="1:22" ht="39.75" customHeight="1">
      <c r="A471" s="181">
        <v>349</v>
      </c>
      <c r="B471" s="300" t="s">
        <v>579</v>
      </c>
      <c r="C471" s="325" t="s">
        <v>3938</v>
      </c>
      <c r="D471" s="299" t="s">
        <v>581</v>
      </c>
      <c r="E471" s="337" t="s">
        <v>4026</v>
      </c>
      <c r="F471" s="352">
        <v>1</v>
      </c>
      <c r="G471" s="352">
        <v>1</v>
      </c>
      <c r="H471" s="348" t="s">
        <v>266</v>
      </c>
      <c r="I471" s="348" t="s">
        <v>2272</v>
      </c>
      <c r="J471" s="348" t="s">
        <v>2378</v>
      </c>
      <c r="K471" s="337" t="s">
        <v>119</v>
      </c>
      <c r="L471" s="224" t="s">
        <v>3986</v>
      </c>
      <c r="M471" s="251" t="s">
        <v>335</v>
      </c>
      <c r="N471" s="251" t="s">
        <v>2013</v>
      </c>
      <c r="O471" s="200" t="s">
        <v>334</v>
      </c>
      <c r="T471" s="197"/>
      <c r="U471" s="197"/>
      <c r="V471" s="7"/>
    </row>
    <row r="472" spans="1:22" ht="39.75" customHeight="1">
      <c r="A472" s="181">
        <v>350</v>
      </c>
      <c r="B472" s="300" t="s">
        <v>579</v>
      </c>
      <c r="C472" s="325" t="s">
        <v>3938</v>
      </c>
      <c r="D472" s="299" t="s">
        <v>581</v>
      </c>
      <c r="E472" s="337" t="s">
        <v>4026</v>
      </c>
      <c r="F472" s="352">
        <v>0</v>
      </c>
      <c r="G472" s="352">
        <v>1</v>
      </c>
      <c r="H472" s="348" t="s">
        <v>267</v>
      </c>
      <c r="I472" s="348" t="s">
        <v>2272</v>
      </c>
      <c r="J472" s="348" t="s">
        <v>2379</v>
      </c>
      <c r="K472" s="337" t="s">
        <v>119</v>
      </c>
      <c r="L472" s="224" t="s">
        <v>3986</v>
      </c>
      <c r="M472" s="251" t="s">
        <v>335</v>
      </c>
      <c r="N472" s="251" t="s">
        <v>336</v>
      </c>
      <c r="O472" s="200" t="s">
        <v>334</v>
      </c>
      <c r="T472" s="197"/>
      <c r="U472" s="197"/>
      <c r="V472" s="7"/>
    </row>
    <row r="473" spans="1:22" ht="39.75" customHeight="1">
      <c r="A473" s="181">
        <v>361</v>
      </c>
      <c r="B473" s="300" t="s">
        <v>579</v>
      </c>
      <c r="C473" s="325" t="s">
        <v>3938</v>
      </c>
      <c r="D473" s="299" t="s">
        <v>581</v>
      </c>
      <c r="E473" s="337" t="s">
        <v>4026</v>
      </c>
      <c r="F473" s="352">
        <v>1</v>
      </c>
      <c r="G473" s="352">
        <v>1</v>
      </c>
      <c r="H473" s="408" t="s">
        <v>280</v>
      </c>
      <c r="I473" s="403" t="s">
        <v>281</v>
      </c>
      <c r="J473" s="408" t="s">
        <v>2377</v>
      </c>
      <c r="K473" s="337" t="s">
        <v>119</v>
      </c>
      <c r="L473" s="224" t="s">
        <v>3986</v>
      </c>
      <c r="M473" s="252" t="s">
        <v>513</v>
      </c>
      <c r="N473" s="252" t="s">
        <v>344</v>
      </c>
      <c r="O473" s="200" t="s">
        <v>2707</v>
      </c>
      <c r="T473" s="197"/>
      <c r="U473" s="197"/>
      <c r="V473" s="7"/>
    </row>
    <row r="474" spans="1:22" ht="39.75" customHeight="1">
      <c r="A474" s="181">
        <v>374</v>
      </c>
      <c r="B474" s="300" t="s">
        <v>579</v>
      </c>
      <c r="C474" s="325" t="s">
        <v>3938</v>
      </c>
      <c r="D474" s="299" t="s">
        <v>581</v>
      </c>
      <c r="E474" s="337" t="s">
        <v>4026</v>
      </c>
      <c r="F474" s="352">
        <v>1</v>
      </c>
      <c r="G474" s="352">
        <v>1</v>
      </c>
      <c r="H474" s="348" t="s">
        <v>294</v>
      </c>
      <c r="I474" s="348" t="s">
        <v>293</v>
      </c>
      <c r="J474" s="348" t="s">
        <v>2395</v>
      </c>
      <c r="K474" s="337" t="s">
        <v>119</v>
      </c>
      <c r="L474" s="224" t="s">
        <v>3986</v>
      </c>
      <c r="M474" s="251" t="s">
        <v>363</v>
      </c>
      <c r="N474" s="251" t="s">
        <v>361</v>
      </c>
      <c r="O474" s="250" t="s">
        <v>362</v>
      </c>
      <c r="T474" s="197"/>
      <c r="U474" s="197"/>
      <c r="V474" s="7"/>
    </row>
    <row r="475" spans="1:22" ht="39.75" customHeight="1">
      <c r="A475" s="181">
        <v>377</v>
      </c>
      <c r="B475" s="300" t="s">
        <v>579</v>
      </c>
      <c r="C475" s="325" t="s">
        <v>3938</v>
      </c>
      <c r="D475" s="299" t="s">
        <v>581</v>
      </c>
      <c r="E475" s="337" t="s">
        <v>4026</v>
      </c>
      <c r="F475" s="352">
        <v>1</v>
      </c>
      <c r="G475" s="352">
        <v>1</v>
      </c>
      <c r="H475" s="402" t="s">
        <v>297</v>
      </c>
      <c r="I475" s="403" t="s">
        <v>2720</v>
      </c>
      <c r="J475" s="403" t="s">
        <v>2400</v>
      </c>
      <c r="K475" s="337" t="s">
        <v>119</v>
      </c>
      <c r="L475" s="224" t="s">
        <v>3986</v>
      </c>
      <c r="M475" s="251" t="s">
        <v>367</v>
      </c>
      <c r="N475" s="251" t="s">
        <v>368</v>
      </c>
      <c r="O475" s="200" t="s">
        <v>369</v>
      </c>
      <c r="T475" s="197"/>
      <c r="U475" s="197"/>
      <c r="V475" s="7"/>
    </row>
    <row r="476" spans="1:22" ht="39.75" customHeight="1">
      <c r="A476" s="181">
        <v>394</v>
      </c>
      <c r="B476" s="300" t="s">
        <v>579</v>
      </c>
      <c r="C476" s="325" t="s">
        <v>3938</v>
      </c>
      <c r="D476" s="299" t="s">
        <v>581</v>
      </c>
      <c r="E476" s="337" t="s">
        <v>4026</v>
      </c>
      <c r="F476" s="352">
        <v>1</v>
      </c>
      <c r="G476" s="352">
        <v>1</v>
      </c>
      <c r="H476" s="402" t="s">
        <v>315</v>
      </c>
      <c r="I476" s="403" t="s">
        <v>2733</v>
      </c>
      <c r="J476" s="403" t="s">
        <v>2417</v>
      </c>
      <c r="K476" s="337" t="s">
        <v>119</v>
      </c>
      <c r="L476" s="224" t="s">
        <v>3986</v>
      </c>
      <c r="M476" s="251" t="s">
        <v>387</v>
      </c>
      <c r="N476" s="251" t="s">
        <v>2031</v>
      </c>
      <c r="O476" s="250" t="s">
        <v>388</v>
      </c>
      <c r="T476" s="197"/>
      <c r="U476" s="197"/>
      <c r="V476" s="7"/>
    </row>
    <row r="477" spans="1:22" ht="39.75" customHeight="1">
      <c r="A477" s="181">
        <v>498</v>
      </c>
      <c r="B477" s="300" t="s">
        <v>1532</v>
      </c>
      <c r="C477" s="325" t="s">
        <v>2510</v>
      </c>
      <c r="D477" s="300" t="s">
        <v>3939</v>
      </c>
      <c r="E477" s="337" t="s">
        <v>4026</v>
      </c>
      <c r="F477" s="363">
        <v>1</v>
      </c>
      <c r="G477" s="363">
        <v>1</v>
      </c>
      <c r="H477" s="314" t="s">
        <v>3445</v>
      </c>
      <c r="I477" s="348" t="s">
        <v>3446</v>
      </c>
      <c r="J477" s="319" t="s">
        <v>3447</v>
      </c>
      <c r="K477" s="355" t="s">
        <v>118</v>
      </c>
      <c r="L477" s="224" t="s">
        <v>3986</v>
      </c>
      <c r="M477" s="202" t="s">
        <v>3448</v>
      </c>
      <c r="N477" s="203" t="s">
        <v>3449</v>
      </c>
      <c r="O477" s="207" t="s">
        <v>3450</v>
      </c>
      <c r="T477" s="197"/>
      <c r="U477" s="197"/>
      <c r="V477" s="7"/>
    </row>
    <row r="478" spans="1:22" ht="39.75" customHeight="1">
      <c r="A478" s="181">
        <v>215</v>
      </c>
      <c r="B478" s="300" t="s">
        <v>3932</v>
      </c>
      <c r="C478" s="300" t="s">
        <v>3937</v>
      </c>
      <c r="D478" s="300" t="s">
        <v>1751</v>
      </c>
      <c r="E478" s="351" t="s">
        <v>4024</v>
      </c>
      <c r="F478" s="300">
        <v>1</v>
      </c>
      <c r="G478" s="300">
        <v>1</v>
      </c>
      <c r="H478" s="314" t="s">
        <v>3391</v>
      </c>
      <c r="I478" s="345" t="s">
        <v>3392</v>
      </c>
      <c r="J478" s="383" t="s">
        <v>3393</v>
      </c>
      <c r="K478" s="391" t="s">
        <v>1905</v>
      </c>
      <c r="L478" s="199" t="s">
        <v>4024</v>
      </c>
      <c r="M478" s="199" t="s">
        <v>3394</v>
      </c>
      <c r="N478" s="228" t="s">
        <v>3395</v>
      </c>
      <c r="O478" s="235" t="s">
        <v>3396</v>
      </c>
      <c r="T478" s="197"/>
      <c r="U478" s="197"/>
      <c r="V478" s="7"/>
    </row>
    <row r="479" spans="1:22" ht="39.75" customHeight="1">
      <c r="A479" s="181">
        <v>500</v>
      </c>
      <c r="B479" s="300" t="s">
        <v>1532</v>
      </c>
      <c r="C479" s="325" t="s">
        <v>2510</v>
      </c>
      <c r="D479" s="300" t="s">
        <v>3939</v>
      </c>
      <c r="E479" s="337" t="s">
        <v>4026</v>
      </c>
      <c r="F479" s="306">
        <v>2</v>
      </c>
      <c r="G479" s="306">
        <v>1</v>
      </c>
      <c r="H479" s="343" t="s">
        <v>3462</v>
      </c>
      <c r="I479" s="353" t="s">
        <v>1954</v>
      </c>
      <c r="J479" s="343" t="s">
        <v>3463</v>
      </c>
      <c r="K479" s="355" t="s">
        <v>119</v>
      </c>
      <c r="L479" s="224" t="s">
        <v>3986</v>
      </c>
      <c r="M479" s="204" t="s">
        <v>3464</v>
      </c>
      <c r="N479" s="204" t="s">
        <v>1991</v>
      </c>
      <c r="O479" s="207" t="s">
        <v>1992</v>
      </c>
      <c r="T479" s="197"/>
      <c r="U479" s="197"/>
      <c r="V479" s="7"/>
    </row>
    <row r="480" spans="1:22" ht="39.75" customHeight="1">
      <c r="A480" s="181">
        <v>501</v>
      </c>
      <c r="B480" s="300" t="s">
        <v>1532</v>
      </c>
      <c r="C480" s="325" t="s">
        <v>2510</v>
      </c>
      <c r="D480" s="300" t="s">
        <v>3939</v>
      </c>
      <c r="E480" s="337" t="s">
        <v>4026</v>
      </c>
      <c r="F480" s="306">
        <v>5</v>
      </c>
      <c r="G480" s="306">
        <v>1</v>
      </c>
      <c r="H480" s="343" t="s">
        <v>3465</v>
      </c>
      <c r="I480" s="353" t="s">
        <v>1954</v>
      </c>
      <c r="J480" s="343" t="s">
        <v>3466</v>
      </c>
      <c r="K480" s="355" t="s">
        <v>118</v>
      </c>
      <c r="L480" s="224" t="s">
        <v>3986</v>
      </c>
      <c r="M480" s="204" t="s">
        <v>3467</v>
      </c>
      <c r="N480" s="204" t="s">
        <v>1991</v>
      </c>
      <c r="O480" s="207" t="s">
        <v>1992</v>
      </c>
      <c r="T480" s="197"/>
      <c r="U480" s="197"/>
      <c r="V480" s="7"/>
    </row>
    <row r="481" spans="1:22" ht="39.75" customHeight="1">
      <c r="A481" s="181">
        <v>228</v>
      </c>
      <c r="B481" s="300" t="s">
        <v>3932</v>
      </c>
      <c r="C481" s="300" t="s">
        <v>3937</v>
      </c>
      <c r="D481" s="300" t="s">
        <v>1751</v>
      </c>
      <c r="E481" s="351" t="s">
        <v>4024</v>
      </c>
      <c r="F481" s="300">
        <v>3</v>
      </c>
      <c r="G481" s="300">
        <v>1</v>
      </c>
      <c r="H481" s="314" t="s">
        <v>3413</v>
      </c>
      <c r="I481" s="324" t="s">
        <v>1888</v>
      </c>
      <c r="J481" s="383" t="s">
        <v>3414</v>
      </c>
      <c r="K481" s="391" t="s">
        <v>1905</v>
      </c>
      <c r="L481" s="199" t="s">
        <v>4024</v>
      </c>
      <c r="M481" s="208" t="s">
        <v>3415</v>
      </c>
      <c r="N481" s="232" t="s">
        <v>1395</v>
      </c>
      <c r="O481" s="235" t="s">
        <v>3416</v>
      </c>
      <c r="T481" s="197"/>
      <c r="U481" s="197"/>
      <c r="V481" s="7"/>
    </row>
    <row r="482" spans="1:22" ht="39.75" customHeight="1">
      <c r="A482" s="181">
        <v>503</v>
      </c>
      <c r="B482" s="300" t="s">
        <v>1532</v>
      </c>
      <c r="C482" s="325" t="s">
        <v>2510</v>
      </c>
      <c r="D482" s="300" t="s">
        <v>3939</v>
      </c>
      <c r="E482" s="337" t="s">
        <v>4026</v>
      </c>
      <c r="F482" s="352">
        <v>12</v>
      </c>
      <c r="G482" s="352">
        <v>10</v>
      </c>
      <c r="H482" s="314" t="s">
        <v>3472</v>
      </c>
      <c r="I482" s="304" t="s">
        <v>1777</v>
      </c>
      <c r="J482" s="309" t="s">
        <v>3473</v>
      </c>
      <c r="K482" s="355" t="s">
        <v>118</v>
      </c>
      <c r="L482" s="224" t="s">
        <v>3986</v>
      </c>
      <c r="M482" s="202" t="s">
        <v>3474</v>
      </c>
      <c r="N482" s="203" t="s">
        <v>3475</v>
      </c>
      <c r="O482" s="207" t="s">
        <v>3476</v>
      </c>
      <c r="T482" s="197"/>
      <c r="U482" s="197"/>
      <c r="V482" s="7"/>
    </row>
    <row r="483" spans="1:22" ht="39.75" customHeight="1">
      <c r="A483" s="181">
        <v>504</v>
      </c>
      <c r="B483" s="300" t="s">
        <v>1532</v>
      </c>
      <c r="C483" s="325" t="s">
        <v>2510</v>
      </c>
      <c r="D483" s="300" t="s">
        <v>3939</v>
      </c>
      <c r="E483" s="337" t="s">
        <v>4026</v>
      </c>
      <c r="F483" s="363">
        <v>1</v>
      </c>
      <c r="G483" s="363">
        <v>1</v>
      </c>
      <c r="H483" s="305" t="s">
        <v>3477</v>
      </c>
      <c r="I483" s="305" t="s">
        <v>3478</v>
      </c>
      <c r="J483" s="309" t="s">
        <v>3479</v>
      </c>
      <c r="K483" s="355" t="s">
        <v>119</v>
      </c>
      <c r="L483" s="224" t="s">
        <v>3986</v>
      </c>
      <c r="M483" s="208" t="s">
        <v>3480</v>
      </c>
      <c r="N483" s="208" t="s">
        <v>3481</v>
      </c>
      <c r="O483" s="207" t="s">
        <v>3482</v>
      </c>
      <c r="T483" s="197"/>
      <c r="U483" s="197"/>
      <c r="V483" s="7"/>
    </row>
    <row r="484" spans="1:22" ht="39.75" customHeight="1">
      <c r="A484" s="181">
        <v>505</v>
      </c>
      <c r="B484" s="300" t="s">
        <v>1532</v>
      </c>
      <c r="C484" s="325" t="s">
        <v>2510</v>
      </c>
      <c r="D484" s="300" t="s">
        <v>3939</v>
      </c>
      <c r="E484" s="337" t="s">
        <v>4026</v>
      </c>
      <c r="F484" s="363">
        <v>2</v>
      </c>
      <c r="G484" s="363">
        <v>1</v>
      </c>
      <c r="H484" s="305" t="s">
        <v>3483</v>
      </c>
      <c r="I484" s="305" t="s">
        <v>690</v>
      </c>
      <c r="J484" s="309" t="s">
        <v>3484</v>
      </c>
      <c r="K484" s="355" t="s">
        <v>119</v>
      </c>
      <c r="L484" s="224" t="s">
        <v>3986</v>
      </c>
      <c r="M484" s="208" t="s">
        <v>3485</v>
      </c>
      <c r="N484" s="208" t="s">
        <v>691</v>
      </c>
      <c r="O484" s="207" t="s">
        <v>692</v>
      </c>
      <c r="T484" s="197"/>
      <c r="U484" s="197"/>
      <c r="V484" s="7"/>
    </row>
    <row r="485" spans="1:22" ht="39.75" customHeight="1">
      <c r="A485" s="181">
        <v>506</v>
      </c>
      <c r="B485" s="300" t="s">
        <v>1532</v>
      </c>
      <c r="C485" s="325" t="s">
        <v>2510</v>
      </c>
      <c r="D485" s="300" t="s">
        <v>3939</v>
      </c>
      <c r="E485" s="337" t="s">
        <v>4026</v>
      </c>
      <c r="F485" s="352">
        <v>1</v>
      </c>
      <c r="G485" s="352">
        <v>1</v>
      </c>
      <c r="H485" s="305" t="s">
        <v>3486</v>
      </c>
      <c r="I485" s="309" t="s">
        <v>827</v>
      </c>
      <c r="J485" s="309" t="s">
        <v>3487</v>
      </c>
      <c r="K485" s="355" t="s">
        <v>119</v>
      </c>
      <c r="L485" s="224" t="s">
        <v>3986</v>
      </c>
      <c r="M485" s="199" t="s">
        <v>3488</v>
      </c>
      <c r="N485" s="199" t="s">
        <v>3489</v>
      </c>
      <c r="O485" s="207" t="s">
        <v>3490</v>
      </c>
      <c r="T485" s="197"/>
      <c r="U485" s="197"/>
      <c r="V485" s="7"/>
    </row>
    <row r="486" spans="1:22" ht="39.75" customHeight="1">
      <c r="A486" s="181">
        <v>507</v>
      </c>
      <c r="B486" s="300" t="s">
        <v>1532</v>
      </c>
      <c r="C486" s="325" t="s">
        <v>2510</v>
      </c>
      <c r="D486" s="300" t="s">
        <v>3939</v>
      </c>
      <c r="E486" s="337" t="s">
        <v>4026</v>
      </c>
      <c r="F486" s="363">
        <v>1</v>
      </c>
      <c r="G486" s="363">
        <v>1</v>
      </c>
      <c r="H486" s="314" t="s">
        <v>3491</v>
      </c>
      <c r="I486" s="309" t="s">
        <v>827</v>
      </c>
      <c r="J486" s="309" t="s">
        <v>3492</v>
      </c>
      <c r="K486" s="355" t="s">
        <v>118</v>
      </c>
      <c r="L486" s="224" t="s">
        <v>3986</v>
      </c>
      <c r="M486" s="202" t="s">
        <v>3493</v>
      </c>
      <c r="N486" s="203" t="s">
        <v>828</v>
      </c>
      <c r="O486" s="207" t="s">
        <v>31</v>
      </c>
      <c r="T486" s="197"/>
      <c r="U486" s="197"/>
      <c r="V486" s="7"/>
    </row>
    <row r="487" spans="1:22" ht="39.75" customHeight="1">
      <c r="A487" s="181">
        <v>508</v>
      </c>
      <c r="B487" s="300" t="s">
        <v>1532</v>
      </c>
      <c r="C487" s="325" t="s">
        <v>2510</v>
      </c>
      <c r="D487" s="300" t="s">
        <v>3939</v>
      </c>
      <c r="E487" s="337" t="s">
        <v>4026</v>
      </c>
      <c r="F487" s="363">
        <v>1</v>
      </c>
      <c r="G487" s="363">
        <v>1</v>
      </c>
      <c r="H487" s="311" t="s">
        <v>3500</v>
      </c>
      <c r="I487" s="311" t="s">
        <v>1937</v>
      </c>
      <c r="J487" s="305" t="s">
        <v>3501</v>
      </c>
      <c r="K487" s="355" t="s">
        <v>119</v>
      </c>
      <c r="L487" s="224" t="s">
        <v>3986</v>
      </c>
      <c r="M487" s="206" t="s">
        <v>3502</v>
      </c>
      <c r="N487" s="206" t="s">
        <v>3503</v>
      </c>
      <c r="O487" s="207" t="s">
        <v>829</v>
      </c>
      <c r="T487" s="197"/>
      <c r="U487" s="197"/>
      <c r="V487" s="7"/>
    </row>
    <row r="488" spans="1:22" ht="39.75" customHeight="1">
      <c r="A488" s="181">
        <v>509</v>
      </c>
      <c r="B488" s="300" t="s">
        <v>1532</v>
      </c>
      <c r="C488" s="325" t="s">
        <v>2510</v>
      </c>
      <c r="D488" s="300" t="s">
        <v>3939</v>
      </c>
      <c r="E488" s="337" t="s">
        <v>4026</v>
      </c>
      <c r="F488" s="363">
        <v>1</v>
      </c>
      <c r="G488" s="363">
        <v>1</v>
      </c>
      <c r="H488" s="314" t="s">
        <v>3504</v>
      </c>
      <c r="I488" s="353" t="s">
        <v>285</v>
      </c>
      <c r="J488" s="305" t="s">
        <v>3505</v>
      </c>
      <c r="K488" s="355" t="s">
        <v>119</v>
      </c>
      <c r="L488" s="224" t="s">
        <v>3986</v>
      </c>
      <c r="M488" s="208" t="s">
        <v>3506</v>
      </c>
      <c r="N488" s="206" t="s">
        <v>3507</v>
      </c>
      <c r="O488" s="207" t="s">
        <v>3508</v>
      </c>
      <c r="T488" s="197"/>
      <c r="U488" s="197"/>
      <c r="V488" s="7"/>
    </row>
    <row r="489" spans="1:22" ht="39.75" customHeight="1">
      <c r="A489" s="181">
        <v>510</v>
      </c>
      <c r="B489" s="300" t="s">
        <v>1532</v>
      </c>
      <c r="C489" s="325" t="s">
        <v>2510</v>
      </c>
      <c r="D489" s="300" t="s">
        <v>3939</v>
      </c>
      <c r="E489" s="337" t="s">
        <v>4026</v>
      </c>
      <c r="F489" s="363">
        <v>1</v>
      </c>
      <c r="G489" s="363">
        <v>1</v>
      </c>
      <c r="H489" s="314" t="s">
        <v>3509</v>
      </c>
      <c r="I489" s="324" t="s">
        <v>1482</v>
      </c>
      <c r="J489" s="319" t="s">
        <v>3510</v>
      </c>
      <c r="K489" s="355" t="s">
        <v>118</v>
      </c>
      <c r="L489" s="224" t="s">
        <v>3986</v>
      </c>
      <c r="M489" s="202" t="s">
        <v>3511</v>
      </c>
      <c r="N489" s="203" t="s">
        <v>3512</v>
      </c>
      <c r="O489" s="207" t="s">
        <v>3513</v>
      </c>
      <c r="T489" s="197"/>
      <c r="U489" s="197"/>
      <c r="V489" s="7"/>
    </row>
    <row r="490" spans="1:22" ht="39.75" customHeight="1">
      <c r="A490" s="181">
        <v>230</v>
      </c>
      <c r="B490" s="300" t="s">
        <v>3932</v>
      </c>
      <c r="C490" s="300" t="s">
        <v>3937</v>
      </c>
      <c r="D490" s="300" t="s">
        <v>1751</v>
      </c>
      <c r="E490" s="351" t="s">
        <v>4024</v>
      </c>
      <c r="F490" s="300">
        <v>1</v>
      </c>
      <c r="G490" s="300">
        <v>1</v>
      </c>
      <c r="H490" s="314" t="s">
        <v>3417</v>
      </c>
      <c r="I490" s="345" t="s">
        <v>1675</v>
      </c>
      <c r="J490" s="383" t="s">
        <v>3418</v>
      </c>
      <c r="K490" s="391" t="s">
        <v>1905</v>
      </c>
      <c r="L490" s="199" t="s">
        <v>4024</v>
      </c>
      <c r="M490" s="208" t="s">
        <v>3419</v>
      </c>
      <c r="N490" s="232" t="s">
        <v>3420</v>
      </c>
      <c r="O490" s="235" t="s">
        <v>3421</v>
      </c>
      <c r="T490" s="197"/>
      <c r="U490" s="197"/>
      <c r="V490" s="7"/>
    </row>
    <row r="491" spans="1:22" ht="39.75" customHeight="1">
      <c r="A491" s="181">
        <v>512</v>
      </c>
      <c r="B491" s="300" t="s">
        <v>1532</v>
      </c>
      <c r="C491" s="325" t="s">
        <v>2510</v>
      </c>
      <c r="D491" s="300" t="s">
        <v>3939</v>
      </c>
      <c r="E491" s="337" t="s">
        <v>4026</v>
      </c>
      <c r="F491" s="363">
        <v>9</v>
      </c>
      <c r="G491" s="363">
        <v>4</v>
      </c>
      <c r="H491" s="311" t="s">
        <v>3517</v>
      </c>
      <c r="I491" s="353" t="s">
        <v>1960</v>
      </c>
      <c r="J491" s="311" t="s">
        <v>3518</v>
      </c>
      <c r="K491" s="355" t="s">
        <v>119</v>
      </c>
      <c r="L491" s="224" t="s">
        <v>3986</v>
      </c>
      <c r="M491" s="202" t="s">
        <v>3519</v>
      </c>
      <c r="N491" s="206" t="s">
        <v>3520</v>
      </c>
      <c r="O491" s="207" t="s">
        <v>263</v>
      </c>
      <c r="T491" s="197"/>
      <c r="U491" s="197"/>
      <c r="V491" s="7"/>
    </row>
    <row r="492" spans="1:22" ht="39.75" customHeight="1">
      <c r="A492" s="181">
        <v>234</v>
      </c>
      <c r="B492" s="300" t="s">
        <v>3932</v>
      </c>
      <c r="C492" s="300" t="s">
        <v>3937</v>
      </c>
      <c r="D492" s="300" t="s">
        <v>1751</v>
      </c>
      <c r="E492" s="351" t="s">
        <v>4024</v>
      </c>
      <c r="F492" s="300">
        <v>60</v>
      </c>
      <c r="G492" s="300">
        <v>16</v>
      </c>
      <c r="H492" s="314" t="s">
        <v>3422</v>
      </c>
      <c r="I492" s="345" t="s">
        <v>1599</v>
      </c>
      <c r="J492" s="321" t="s">
        <v>3423</v>
      </c>
      <c r="K492" s="391" t="s">
        <v>1905</v>
      </c>
      <c r="L492" s="199" t="s">
        <v>4024</v>
      </c>
      <c r="M492" s="208" t="s">
        <v>1897</v>
      </c>
      <c r="N492" s="199" t="s">
        <v>1929</v>
      </c>
      <c r="O492" s="233" t="s">
        <v>2531</v>
      </c>
      <c r="T492" s="197"/>
      <c r="U492" s="197"/>
      <c r="V492" s="7"/>
    </row>
    <row r="493" spans="1:22" ht="39.75" customHeight="1">
      <c r="A493" s="181">
        <v>237</v>
      </c>
      <c r="B493" s="300" t="s">
        <v>3932</v>
      </c>
      <c r="C493" s="300" t="s">
        <v>3937</v>
      </c>
      <c r="D493" s="306" t="s">
        <v>1751</v>
      </c>
      <c r="E493" s="351" t="s">
        <v>4024</v>
      </c>
      <c r="F493" s="306">
        <v>0</v>
      </c>
      <c r="G493" s="306">
        <v>1</v>
      </c>
      <c r="H493" s="317" t="s">
        <v>3434</v>
      </c>
      <c r="I493" s="414" t="s">
        <v>3435</v>
      </c>
      <c r="J493" s="305" t="s">
        <v>3436</v>
      </c>
      <c r="K493" s="306" t="s">
        <v>1905</v>
      </c>
      <c r="L493" s="199" t="s">
        <v>4024</v>
      </c>
      <c r="M493" s="204">
        <v>987936205</v>
      </c>
      <c r="N493" s="204" t="s">
        <v>3437</v>
      </c>
      <c r="O493" s="196" t="s">
        <v>3438</v>
      </c>
      <c r="T493" s="197"/>
      <c r="U493" s="197"/>
      <c r="V493" s="7"/>
    </row>
    <row r="494" spans="1:22" ht="39.75" customHeight="1">
      <c r="A494" s="181">
        <v>515</v>
      </c>
      <c r="B494" s="300" t="s">
        <v>1532</v>
      </c>
      <c r="C494" s="325" t="s">
        <v>2510</v>
      </c>
      <c r="D494" s="300" t="s">
        <v>3939</v>
      </c>
      <c r="E494" s="337" t="s">
        <v>4026</v>
      </c>
      <c r="F494" s="363">
        <v>4</v>
      </c>
      <c r="G494" s="363">
        <v>3</v>
      </c>
      <c r="H494" s="309" t="s">
        <v>3529</v>
      </c>
      <c r="I494" s="345" t="s">
        <v>221</v>
      </c>
      <c r="J494" s="304" t="s">
        <v>3530</v>
      </c>
      <c r="K494" s="355" t="s">
        <v>119</v>
      </c>
      <c r="L494" s="224" t="s">
        <v>3986</v>
      </c>
      <c r="M494" s="195" t="s">
        <v>3531</v>
      </c>
      <c r="N494" s="203" t="s">
        <v>21</v>
      </c>
      <c r="O494" s="207" t="s">
        <v>22</v>
      </c>
      <c r="T494" s="197"/>
      <c r="U494" s="197"/>
      <c r="V494" s="7"/>
    </row>
    <row r="495" spans="1:22" ht="39.75" customHeight="1">
      <c r="A495" s="181">
        <v>223</v>
      </c>
      <c r="B495" s="300" t="s">
        <v>3932</v>
      </c>
      <c r="C495" s="300" t="s">
        <v>3937</v>
      </c>
      <c r="D495" s="300" t="s">
        <v>1751</v>
      </c>
      <c r="E495" s="351" t="s">
        <v>4024</v>
      </c>
      <c r="F495" s="300">
        <v>2</v>
      </c>
      <c r="G495" s="300">
        <v>1</v>
      </c>
      <c r="H495" s="314" t="s">
        <v>3404</v>
      </c>
      <c r="I495" s="330" t="s">
        <v>419</v>
      </c>
      <c r="J495" s="321" t="s">
        <v>3405</v>
      </c>
      <c r="K495" s="351" t="s">
        <v>3400</v>
      </c>
      <c r="L495" s="199" t="s">
        <v>4024</v>
      </c>
      <c r="M495" s="205" t="s">
        <v>3406</v>
      </c>
      <c r="N495" s="205" t="s">
        <v>361</v>
      </c>
      <c r="O495" s="235" t="s">
        <v>362</v>
      </c>
      <c r="T495" s="197"/>
      <c r="U495" s="197"/>
      <c r="V495" s="7"/>
    </row>
    <row r="496" spans="1:22" ht="39.75" customHeight="1">
      <c r="A496" s="181">
        <v>517</v>
      </c>
      <c r="B496" s="300" t="s">
        <v>1532</v>
      </c>
      <c r="C496" s="325" t="s">
        <v>2510</v>
      </c>
      <c r="D496" s="300" t="s">
        <v>3939</v>
      </c>
      <c r="E496" s="337" t="s">
        <v>4026</v>
      </c>
      <c r="F496" s="363">
        <v>2</v>
      </c>
      <c r="G496" s="363">
        <v>2</v>
      </c>
      <c r="H496" s="304" t="s">
        <v>3537</v>
      </c>
      <c r="I496" s="304" t="s">
        <v>1777</v>
      </c>
      <c r="J496" s="304" t="s">
        <v>3538</v>
      </c>
      <c r="K496" s="355" t="s">
        <v>118</v>
      </c>
      <c r="L496" s="224" t="s">
        <v>3986</v>
      </c>
      <c r="M496" s="195" t="s">
        <v>3539</v>
      </c>
      <c r="N496" s="208" t="s">
        <v>831</v>
      </c>
      <c r="O496" s="207" t="s">
        <v>832</v>
      </c>
      <c r="T496" s="197"/>
      <c r="U496" s="197"/>
      <c r="V496" s="7"/>
    </row>
    <row r="497" spans="1:22" ht="39.75" customHeight="1">
      <c r="A497" s="181">
        <v>518</v>
      </c>
      <c r="B497" s="300" t="s">
        <v>1532</v>
      </c>
      <c r="C497" s="325" t="s">
        <v>2510</v>
      </c>
      <c r="D497" s="300" t="s">
        <v>3939</v>
      </c>
      <c r="E497" s="337" t="s">
        <v>4026</v>
      </c>
      <c r="F497" s="352">
        <v>0</v>
      </c>
      <c r="G497" s="352">
        <v>1</v>
      </c>
      <c r="H497" s="309" t="s">
        <v>3540</v>
      </c>
      <c r="I497" s="304" t="s">
        <v>1777</v>
      </c>
      <c r="J497" s="304" t="s">
        <v>3541</v>
      </c>
      <c r="K497" s="355" t="s">
        <v>118</v>
      </c>
      <c r="L497" s="224" t="s">
        <v>3986</v>
      </c>
      <c r="M497" s="208" t="s">
        <v>156</v>
      </c>
      <c r="N497" s="208" t="s">
        <v>831</v>
      </c>
      <c r="O497" s="207" t="s">
        <v>832</v>
      </c>
      <c r="T497" s="197"/>
      <c r="U497" s="197"/>
      <c r="V497" s="7"/>
    </row>
    <row r="498" spans="1:22" ht="39.75" customHeight="1">
      <c r="A498" s="181">
        <v>519</v>
      </c>
      <c r="B498" s="300" t="s">
        <v>1532</v>
      </c>
      <c r="C498" s="325" t="s">
        <v>2510</v>
      </c>
      <c r="D498" s="300" t="s">
        <v>3939</v>
      </c>
      <c r="E498" s="337" t="s">
        <v>4026</v>
      </c>
      <c r="F498" s="363">
        <v>2</v>
      </c>
      <c r="G498" s="363">
        <v>2</v>
      </c>
      <c r="H498" s="314" t="s">
        <v>3559</v>
      </c>
      <c r="I498" s="324" t="s">
        <v>3560</v>
      </c>
      <c r="J498" s="305" t="s">
        <v>3561</v>
      </c>
      <c r="K498" s="355" t="s">
        <v>119</v>
      </c>
      <c r="L498" s="224" t="s">
        <v>3986</v>
      </c>
      <c r="M498" s="208" t="s">
        <v>3562</v>
      </c>
      <c r="N498" s="208" t="s">
        <v>3563</v>
      </c>
      <c r="O498" s="207" t="s">
        <v>3564</v>
      </c>
      <c r="T498" s="197"/>
      <c r="U498" s="197"/>
      <c r="V498" s="7"/>
    </row>
    <row r="499" spans="1:22" ht="39.75" customHeight="1">
      <c r="A499" s="181">
        <v>520</v>
      </c>
      <c r="B499" s="300" t="s">
        <v>1532</v>
      </c>
      <c r="C499" s="325" t="s">
        <v>2510</v>
      </c>
      <c r="D499" s="300" t="s">
        <v>3939</v>
      </c>
      <c r="E499" s="337" t="s">
        <v>4026</v>
      </c>
      <c r="F499" s="352">
        <v>2</v>
      </c>
      <c r="G499" s="352">
        <v>1</v>
      </c>
      <c r="H499" s="314" t="s">
        <v>3565</v>
      </c>
      <c r="I499" s="324" t="s">
        <v>598</v>
      </c>
      <c r="J499" s="305" t="s">
        <v>3566</v>
      </c>
      <c r="K499" s="355" t="s">
        <v>118</v>
      </c>
      <c r="L499" s="224" t="s">
        <v>3986</v>
      </c>
      <c r="M499" s="208" t="s">
        <v>3567</v>
      </c>
      <c r="N499" s="208" t="s">
        <v>3568</v>
      </c>
      <c r="O499" s="207" t="s">
        <v>3569</v>
      </c>
      <c r="T499" s="197"/>
      <c r="U499" s="197"/>
      <c r="V499" s="7"/>
    </row>
    <row r="500" spans="1:22" ht="39.75" customHeight="1">
      <c r="A500" s="181">
        <v>522</v>
      </c>
      <c r="B500" s="300" t="s">
        <v>1532</v>
      </c>
      <c r="C500" s="325" t="s">
        <v>2510</v>
      </c>
      <c r="D500" s="300" t="s">
        <v>3939</v>
      </c>
      <c r="E500" s="337" t="s">
        <v>4026</v>
      </c>
      <c r="F500" s="363">
        <v>1</v>
      </c>
      <c r="G500" s="363">
        <v>1</v>
      </c>
      <c r="H500" s="314" t="s">
        <v>3575</v>
      </c>
      <c r="I500" s="324" t="s">
        <v>833</v>
      </c>
      <c r="J500" s="305" t="s">
        <v>3576</v>
      </c>
      <c r="K500" s="355" t="s">
        <v>119</v>
      </c>
      <c r="L500" s="224" t="s">
        <v>3986</v>
      </c>
      <c r="M500" s="202" t="s">
        <v>3577</v>
      </c>
      <c r="N500" s="203" t="s">
        <v>3578</v>
      </c>
      <c r="O500" s="207" t="s">
        <v>3579</v>
      </c>
      <c r="T500" s="197"/>
      <c r="U500" s="197"/>
      <c r="V500" s="7"/>
    </row>
    <row r="501" spans="1:22" ht="39.75" customHeight="1">
      <c r="A501" s="181">
        <v>523</v>
      </c>
      <c r="B501" s="300" t="s">
        <v>1532</v>
      </c>
      <c r="C501" s="325" t="s">
        <v>2510</v>
      </c>
      <c r="D501" s="300" t="s">
        <v>3939</v>
      </c>
      <c r="E501" s="337" t="s">
        <v>4026</v>
      </c>
      <c r="F501" s="352">
        <v>4</v>
      </c>
      <c r="G501" s="352">
        <v>3</v>
      </c>
      <c r="H501" s="309" t="s">
        <v>3580</v>
      </c>
      <c r="I501" s="304" t="s">
        <v>1777</v>
      </c>
      <c r="J501" s="304" t="s">
        <v>3581</v>
      </c>
      <c r="K501" s="355" t="s">
        <v>118</v>
      </c>
      <c r="L501" s="224" t="s">
        <v>3986</v>
      </c>
      <c r="M501" s="208" t="s">
        <v>3539</v>
      </c>
      <c r="N501" s="208" t="s">
        <v>3582</v>
      </c>
      <c r="O501" s="207" t="s">
        <v>3583</v>
      </c>
      <c r="T501" s="197"/>
      <c r="U501" s="197"/>
      <c r="V501" s="7"/>
    </row>
    <row r="502" spans="1:22" ht="39.75" customHeight="1">
      <c r="A502" s="181">
        <v>524</v>
      </c>
      <c r="B502" s="300" t="s">
        <v>1532</v>
      </c>
      <c r="C502" s="325" t="s">
        <v>2510</v>
      </c>
      <c r="D502" s="300" t="s">
        <v>3939</v>
      </c>
      <c r="E502" s="337" t="s">
        <v>4026</v>
      </c>
      <c r="F502" s="363">
        <v>24</v>
      </c>
      <c r="G502" s="363">
        <v>10</v>
      </c>
      <c r="H502" s="314" t="s">
        <v>3584</v>
      </c>
      <c r="I502" s="345" t="s">
        <v>600</v>
      </c>
      <c r="J502" s="305" t="s">
        <v>3585</v>
      </c>
      <c r="K502" s="355" t="s">
        <v>119</v>
      </c>
      <c r="L502" s="224" t="s">
        <v>3986</v>
      </c>
      <c r="M502" s="202" t="s">
        <v>3586</v>
      </c>
      <c r="N502" s="203" t="s">
        <v>3587</v>
      </c>
      <c r="O502" s="207" t="s">
        <v>3588</v>
      </c>
      <c r="T502" s="197"/>
      <c r="U502" s="197"/>
      <c r="V502" s="7"/>
    </row>
    <row r="503" spans="1:22" ht="39.75" customHeight="1">
      <c r="A503" s="181">
        <v>525</v>
      </c>
      <c r="B503" s="300" t="s">
        <v>1532</v>
      </c>
      <c r="C503" s="325" t="s">
        <v>2510</v>
      </c>
      <c r="D503" s="300" t="s">
        <v>3939</v>
      </c>
      <c r="E503" s="337" t="s">
        <v>4026</v>
      </c>
      <c r="F503" s="363">
        <v>1</v>
      </c>
      <c r="G503" s="363">
        <v>1</v>
      </c>
      <c r="H503" s="314" t="s">
        <v>3595</v>
      </c>
      <c r="I503" s="345" t="s">
        <v>834</v>
      </c>
      <c r="J503" s="305" t="s">
        <v>3596</v>
      </c>
      <c r="K503" s="355" t="s">
        <v>118</v>
      </c>
      <c r="L503" s="224" t="s">
        <v>3986</v>
      </c>
      <c r="M503" s="202" t="s">
        <v>3597</v>
      </c>
      <c r="N503" s="203" t="s">
        <v>3598</v>
      </c>
      <c r="O503" s="207" t="s">
        <v>3599</v>
      </c>
      <c r="T503" s="197"/>
      <c r="U503" s="197"/>
      <c r="V503" s="7"/>
    </row>
    <row r="504" spans="1:22" s="282" customFormat="1" ht="39.75" customHeight="1">
      <c r="A504" s="181">
        <v>232</v>
      </c>
      <c r="B504" s="299" t="s">
        <v>3932</v>
      </c>
      <c r="C504" s="300" t="s">
        <v>3937</v>
      </c>
      <c r="D504" s="299" t="s">
        <v>1751</v>
      </c>
      <c r="E504" s="306" t="s">
        <v>4020</v>
      </c>
      <c r="F504" s="299">
        <v>4</v>
      </c>
      <c r="G504" s="299">
        <v>1</v>
      </c>
      <c r="H504" s="313" t="s">
        <v>3889</v>
      </c>
      <c r="I504" s="323"/>
      <c r="J504" s="343"/>
      <c r="K504" s="306" t="s">
        <v>11</v>
      </c>
      <c r="L504" s="199" t="s">
        <v>4020</v>
      </c>
      <c r="M504" s="218"/>
      <c r="N504" s="208"/>
      <c r="O504" s="235"/>
      <c r="V504" s="288"/>
    </row>
    <row r="505" spans="1:22" ht="39.75" customHeight="1">
      <c r="A505" s="181">
        <v>527</v>
      </c>
      <c r="B505" s="300" t="s">
        <v>573</v>
      </c>
      <c r="C505" s="325" t="s">
        <v>2510</v>
      </c>
      <c r="D505" s="300" t="s">
        <v>1750</v>
      </c>
      <c r="E505" s="354" t="s">
        <v>4018</v>
      </c>
      <c r="F505" s="299">
        <v>3</v>
      </c>
      <c r="G505" s="299">
        <v>2</v>
      </c>
      <c r="H505" s="324" t="s">
        <v>1770</v>
      </c>
      <c r="I505" s="309" t="s">
        <v>1771</v>
      </c>
      <c r="J505" s="324" t="s">
        <v>2328</v>
      </c>
      <c r="K505" s="354" t="s">
        <v>1790</v>
      </c>
      <c r="L505" s="205" t="s">
        <v>4018</v>
      </c>
      <c r="M505" s="208">
        <v>993540632</v>
      </c>
      <c r="N505" s="208" t="s">
        <v>2798</v>
      </c>
      <c r="O505" s="201" t="s">
        <v>2799</v>
      </c>
      <c r="T505" s="197"/>
      <c r="U505" s="197"/>
      <c r="V505" s="7"/>
    </row>
    <row r="506" spans="1:22" ht="39.75" customHeight="1">
      <c r="A506" s="181">
        <v>528</v>
      </c>
      <c r="B506" s="300" t="s">
        <v>573</v>
      </c>
      <c r="C506" s="325" t="s">
        <v>2510</v>
      </c>
      <c r="D506" s="300" t="s">
        <v>1750</v>
      </c>
      <c r="E506" s="354" t="s">
        <v>4018</v>
      </c>
      <c r="F506" s="299">
        <v>1</v>
      </c>
      <c r="G506" s="299">
        <v>1</v>
      </c>
      <c r="H506" s="305" t="s">
        <v>1535</v>
      </c>
      <c r="I506" s="345" t="s">
        <v>416</v>
      </c>
      <c r="J506" s="305" t="s">
        <v>1536</v>
      </c>
      <c r="K506" s="354" t="s">
        <v>1790</v>
      </c>
      <c r="L506" s="205" t="s">
        <v>4018</v>
      </c>
      <c r="M506" s="199">
        <v>992375280</v>
      </c>
      <c r="N506" s="208" t="s">
        <v>2614</v>
      </c>
      <c r="O506" s="207" t="s">
        <v>2615</v>
      </c>
      <c r="T506" s="197"/>
      <c r="U506" s="197"/>
      <c r="V506" s="7"/>
    </row>
    <row r="507" spans="1:22" ht="39.75" customHeight="1">
      <c r="A507" s="181">
        <v>529</v>
      </c>
      <c r="B507" s="300" t="s">
        <v>573</v>
      </c>
      <c r="C507" s="325" t="s">
        <v>2510</v>
      </c>
      <c r="D507" s="300" t="s">
        <v>1750</v>
      </c>
      <c r="E507" s="354" t="s">
        <v>4018</v>
      </c>
      <c r="F507" s="306">
        <v>3</v>
      </c>
      <c r="G507" s="306">
        <v>3</v>
      </c>
      <c r="H507" s="309" t="s">
        <v>1772</v>
      </c>
      <c r="I507" s="345" t="s">
        <v>461</v>
      </c>
      <c r="J507" s="309" t="s">
        <v>1542</v>
      </c>
      <c r="K507" s="391" t="s">
        <v>1790</v>
      </c>
      <c r="L507" s="205" t="s">
        <v>4018</v>
      </c>
      <c r="M507" s="208"/>
      <c r="N507" s="208" t="s">
        <v>2803</v>
      </c>
      <c r="O507" s="248" t="s">
        <v>2804</v>
      </c>
      <c r="T507" s="197"/>
      <c r="U507" s="197"/>
      <c r="V507" s="7"/>
    </row>
    <row r="508" spans="1:22" ht="39.75" customHeight="1">
      <c r="A508" s="181">
        <v>530</v>
      </c>
      <c r="B508" s="300" t="s">
        <v>573</v>
      </c>
      <c r="C508" s="325" t="s">
        <v>2510</v>
      </c>
      <c r="D508" s="300" t="s">
        <v>1750</v>
      </c>
      <c r="E508" s="354" t="s">
        <v>4018</v>
      </c>
      <c r="F508" s="299">
        <v>4</v>
      </c>
      <c r="G508" s="299">
        <v>2</v>
      </c>
      <c r="H508" s="304" t="s">
        <v>3863</v>
      </c>
      <c r="I508" s="324" t="s">
        <v>1482</v>
      </c>
      <c r="J508" s="324" t="s">
        <v>1975</v>
      </c>
      <c r="K508" s="354" t="s">
        <v>1790</v>
      </c>
      <c r="L508" s="205" t="s">
        <v>4018</v>
      </c>
      <c r="M508" s="208" t="s">
        <v>1797</v>
      </c>
      <c r="N508" s="208" t="s">
        <v>1976</v>
      </c>
      <c r="O508" s="207" t="s">
        <v>2065</v>
      </c>
      <c r="T508" s="197"/>
      <c r="U508" s="197"/>
      <c r="V508" s="7"/>
    </row>
    <row r="509" spans="1:22" ht="39.75" customHeight="1">
      <c r="A509" s="181">
        <v>531</v>
      </c>
      <c r="B509" s="300" t="s">
        <v>573</v>
      </c>
      <c r="C509" s="325" t="s">
        <v>2510</v>
      </c>
      <c r="D509" s="300" t="s">
        <v>1750</v>
      </c>
      <c r="E509" s="354" t="s">
        <v>4018</v>
      </c>
      <c r="F509" s="299">
        <v>2</v>
      </c>
      <c r="G509" s="299">
        <v>1</v>
      </c>
      <c r="H509" s="304" t="s">
        <v>1775</v>
      </c>
      <c r="I509" s="324" t="s">
        <v>1482</v>
      </c>
      <c r="J509" s="304" t="s">
        <v>1543</v>
      </c>
      <c r="K509" s="354" t="s">
        <v>1790</v>
      </c>
      <c r="L509" s="205" t="s">
        <v>4018</v>
      </c>
      <c r="M509" s="195" t="s">
        <v>1544</v>
      </c>
      <c r="N509" s="208" t="s">
        <v>2805</v>
      </c>
      <c r="O509" s="248" t="s">
        <v>2806</v>
      </c>
      <c r="T509" s="197"/>
      <c r="U509" s="197"/>
      <c r="V509" s="7"/>
    </row>
    <row r="510" spans="1:22" ht="39.75" customHeight="1">
      <c r="A510" s="181">
        <v>532</v>
      </c>
      <c r="B510" s="300" t="s">
        <v>573</v>
      </c>
      <c r="C510" s="325" t="s">
        <v>2510</v>
      </c>
      <c r="D510" s="300" t="s">
        <v>1750</v>
      </c>
      <c r="E510" s="354" t="s">
        <v>4018</v>
      </c>
      <c r="F510" s="299">
        <v>9</v>
      </c>
      <c r="G510" s="299">
        <v>5</v>
      </c>
      <c r="H510" s="324" t="s">
        <v>1547</v>
      </c>
      <c r="I510" s="324" t="s">
        <v>1482</v>
      </c>
      <c r="J510" s="324" t="s">
        <v>1798</v>
      </c>
      <c r="K510" s="354" t="s">
        <v>1790</v>
      </c>
      <c r="L510" s="205" t="s">
        <v>4018</v>
      </c>
      <c r="M510" s="208" t="s">
        <v>1548</v>
      </c>
      <c r="N510" s="208" t="s">
        <v>1545</v>
      </c>
      <c r="O510" s="207" t="s">
        <v>1546</v>
      </c>
      <c r="T510" s="197"/>
      <c r="U510" s="197"/>
      <c r="V510" s="7"/>
    </row>
    <row r="511" spans="1:22" ht="39.75" customHeight="1">
      <c r="A511" s="181">
        <v>533</v>
      </c>
      <c r="B511" s="300" t="s">
        <v>573</v>
      </c>
      <c r="C511" s="325" t="s">
        <v>2510</v>
      </c>
      <c r="D511" s="300" t="s">
        <v>1750</v>
      </c>
      <c r="E511" s="354" t="s">
        <v>4018</v>
      </c>
      <c r="F511" s="306">
        <v>1</v>
      </c>
      <c r="G511" s="306">
        <v>1</v>
      </c>
      <c r="H511" s="309" t="s">
        <v>1776</v>
      </c>
      <c r="I511" s="353" t="s">
        <v>192</v>
      </c>
      <c r="J511" s="309" t="s">
        <v>1799</v>
      </c>
      <c r="K511" s="391" t="s">
        <v>1790</v>
      </c>
      <c r="L511" s="205" t="s">
        <v>4018</v>
      </c>
      <c r="M511" s="208" t="s">
        <v>1800</v>
      </c>
      <c r="N511" s="203" t="s">
        <v>1801</v>
      </c>
      <c r="O511" s="198" t="s">
        <v>1802</v>
      </c>
      <c r="T511" s="197"/>
      <c r="U511" s="197"/>
      <c r="V511" s="7"/>
    </row>
    <row r="512" spans="1:22" ht="39.75" customHeight="1">
      <c r="A512" s="181">
        <v>535</v>
      </c>
      <c r="B512" s="300" t="s">
        <v>573</v>
      </c>
      <c r="C512" s="325" t="s">
        <v>2510</v>
      </c>
      <c r="D512" s="300" t="s">
        <v>1750</v>
      </c>
      <c r="E512" s="354" t="s">
        <v>4018</v>
      </c>
      <c r="F512" s="306">
        <v>2</v>
      </c>
      <c r="G512" s="306">
        <v>2</v>
      </c>
      <c r="H512" s="305" t="s">
        <v>1779</v>
      </c>
      <c r="I512" s="353" t="s">
        <v>203</v>
      </c>
      <c r="J512" s="305" t="s">
        <v>1807</v>
      </c>
      <c r="K512" s="354" t="s">
        <v>1790</v>
      </c>
      <c r="L512" s="205" t="s">
        <v>4018</v>
      </c>
      <c r="M512" s="199" t="s">
        <v>1582</v>
      </c>
      <c r="N512" s="208" t="s">
        <v>1808</v>
      </c>
      <c r="O512" s="198" t="s">
        <v>1809</v>
      </c>
      <c r="T512" s="197"/>
      <c r="U512" s="197"/>
      <c r="V512" s="7"/>
    </row>
    <row r="513" spans="1:22" ht="39.75" customHeight="1">
      <c r="A513" s="181">
        <v>536</v>
      </c>
      <c r="B513" s="300" t="s">
        <v>573</v>
      </c>
      <c r="C513" s="325" t="s">
        <v>2510</v>
      </c>
      <c r="D513" s="300" t="s">
        <v>1750</v>
      </c>
      <c r="E513" s="354" t="s">
        <v>4018</v>
      </c>
      <c r="F513" s="299">
        <v>4</v>
      </c>
      <c r="G513" s="299">
        <v>3</v>
      </c>
      <c r="H513" s="305" t="s">
        <v>1780</v>
      </c>
      <c r="I513" s="305" t="s">
        <v>1781</v>
      </c>
      <c r="J513" s="305" t="s">
        <v>1590</v>
      </c>
      <c r="K513" s="354" t="s">
        <v>1790</v>
      </c>
      <c r="L513" s="205" t="s">
        <v>4018</v>
      </c>
      <c r="M513" s="199" t="s">
        <v>1811</v>
      </c>
      <c r="N513" s="199" t="s">
        <v>1588</v>
      </c>
      <c r="O513" s="198" t="s">
        <v>1812</v>
      </c>
      <c r="T513" s="197"/>
      <c r="U513" s="197"/>
      <c r="V513" s="7"/>
    </row>
    <row r="514" spans="1:22" ht="39.75" customHeight="1">
      <c r="A514" s="181">
        <v>537</v>
      </c>
      <c r="B514" s="300" t="s">
        <v>573</v>
      </c>
      <c r="C514" s="325" t="s">
        <v>2510</v>
      </c>
      <c r="D514" s="300" t="s">
        <v>1750</v>
      </c>
      <c r="E514" s="354" t="s">
        <v>4018</v>
      </c>
      <c r="F514" s="299">
        <v>1</v>
      </c>
      <c r="G514" s="299">
        <v>1</v>
      </c>
      <c r="H514" s="324" t="s">
        <v>1782</v>
      </c>
      <c r="I514" s="324" t="s">
        <v>1783</v>
      </c>
      <c r="J514" s="324" t="s">
        <v>1813</v>
      </c>
      <c r="K514" s="354" t="s">
        <v>1790</v>
      </c>
      <c r="L514" s="205" t="s">
        <v>4018</v>
      </c>
      <c r="M514" s="208">
        <v>986688282</v>
      </c>
      <c r="N514" s="214" t="s">
        <v>1814</v>
      </c>
      <c r="O514" s="198" t="s">
        <v>1815</v>
      </c>
      <c r="T514" s="197"/>
      <c r="U514" s="197"/>
      <c r="V514" s="7"/>
    </row>
    <row r="515" spans="1:22" ht="39.75" customHeight="1">
      <c r="A515" s="181">
        <v>538</v>
      </c>
      <c r="B515" s="300" t="s">
        <v>573</v>
      </c>
      <c r="C515" s="325" t="s">
        <v>2510</v>
      </c>
      <c r="D515" s="300" t="s">
        <v>1750</v>
      </c>
      <c r="E515" s="354" t="s">
        <v>4018</v>
      </c>
      <c r="F515" s="299">
        <v>9</v>
      </c>
      <c r="G515" s="299">
        <v>7</v>
      </c>
      <c r="H515" s="324" t="s">
        <v>1592</v>
      </c>
      <c r="I515" s="324" t="s">
        <v>1784</v>
      </c>
      <c r="J515" s="324" t="s">
        <v>1591</v>
      </c>
      <c r="K515" s="354" t="s">
        <v>1790</v>
      </c>
      <c r="L515" s="205" t="s">
        <v>4018</v>
      </c>
      <c r="M515" s="208" t="s">
        <v>1816</v>
      </c>
      <c r="N515" s="206" t="s">
        <v>1817</v>
      </c>
      <c r="O515" s="198" t="s">
        <v>1818</v>
      </c>
      <c r="T515" s="197"/>
      <c r="U515" s="197"/>
      <c r="V515" s="7"/>
    </row>
    <row r="516" spans="1:22" ht="39.75" customHeight="1">
      <c r="A516" s="181">
        <v>539</v>
      </c>
      <c r="B516" s="300" t="s">
        <v>573</v>
      </c>
      <c r="C516" s="325" t="s">
        <v>2510</v>
      </c>
      <c r="D516" s="300" t="s">
        <v>1750</v>
      </c>
      <c r="E516" s="354" t="s">
        <v>4018</v>
      </c>
      <c r="F516" s="329">
        <v>1</v>
      </c>
      <c r="G516" s="329">
        <v>1</v>
      </c>
      <c r="H516" s="336" t="s">
        <v>3864</v>
      </c>
      <c r="I516" s="309" t="s">
        <v>1781</v>
      </c>
      <c r="J516" s="309" t="s">
        <v>1586</v>
      </c>
      <c r="K516" s="391" t="s">
        <v>1790</v>
      </c>
      <c r="L516" s="205" t="s">
        <v>4018</v>
      </c>
      <c r="M516" s="214" t="s">
        <v>1587</v>
      </c>
      <c r="N516" s="208" t="s">
        <v>1588</v>
      </c>
      <c r="O516" s="198" t="s">
        <v>1589</v>
      </c>
      <c r="T516" s="197"/>
      <c r="U516" s="197"/>
      <c r="V516" s="7"/>
    </row>
    <row r="517" spans="1:22" ht="39.75" customHeight="1">
      <c r="A517" s="181">
        <v>540</v>
      </c>
      <c r="B517" s="300" t="s">
        <v>573</v>
      </c>
      <c r="C517" s="325" t="s">
        <v>2510</v>
      </c>
      <c r="D517" s="300" t="s">
        <v>1750</v>
      </c>
      <c r="E517" s="354" t="s">
        <v>4018</v>
      </c>
      <c r="F517" s="299">
        <v>2</v>
      </c>
      <c r="G517" s="299">
        <v>3</v>
      </c>
      <c r="H517" s="324" t="s">
        <v>1785</v>
      </c>
      <c r="I517" s="324" t="s">
        <v>1786</v>
      </c>
      <c r="J517" s="324" t="s">
        <v>2091</v>
      </c>
      <c r="K517" s="354" t="s">
        <v>1790</v>
      </c>
      <c r="L517" s="205" t="s">
        <v>4018</v>
      </c>
      <c r="M517" s="214">
        <v>952066386</v>
      </c>
      <c r="N517" s="208" t="s">
        <v>2808</v>
      </c>
      <c r="O517" s="248" t="s">
        <v>2809</v>
      </c>
      <c r="T517" s="197"/>
      <c r="U517" s="197"/>
      <c r="V517" s="7"/>
    </row>
    <row r="518" spans="1:22" ht="39.75" customHeight="1">
      <c r="A518" s="181">
        <v>541</v>
      </c>
      <c r="B518" s="300" t="s">
        <v>573</v>
      </c>
      <c r="C518" s="325" t="s">
        <v>2510</v>
      </c>
      <c r="D518" s="300" t="s">
        <v>1750</v>
      </c>
      <c r="E518" s="354" t="s">
        <v>4018</v>
      </c>
      <c r="F518" s="299">
        <v>1</v>
      </c>
      <c r="G518" s="299">
        <v>1</v>
      </c>
      <c r="H518" s="324" t="s">
        <v>2542</v>
      </c>
      <c r="I518" s="345" t="s">
        <v>2543</v>
      </c>
      <c r="J518" s="350" t="s">
        <v>2334</v>
      </c>
      <c r="K518" s="347" t="s">
        <v>1934</v>
      </c>
      <c r="L518" s="205" t="s">
        <v>4018</v>
      </c>
      <c r="M518" s="208" t="s">
        <v>2335</v>
      </c>
      <c r="N518" s="208" t="s">
        <v>4067</v>
      </c>
      <c r="O518" s="207" t="s">
        <v>2545</v>
      </c>
      <c r="T518" s="197"/>
      <c r="U518" s="197"/>
      <c r="V518" s="7"/>
    </row>
    <row r="519" spans="1:22" ht="39.75" customHeight="1">
      <c r="A519" s="181">
        <v>542</v>
      </c>
      <c r="B519" s="300" t="s">
        <v>573</v>
      </c>
      <c r="C519" s="325" t="s">
        <v>2510</v>
      </c>
      <c r="D519" s="300" t="s">
        <v>1750</v>
      </c>
      <c r="E519" s="354" t="s">
        <v>4018</v>
      </c>
      <c r="F519" s="299">
        <v>3</v>
      </c>
      <c r="G519" s="299">
        <v>3</v>
      </c>
      <c r="H519" s="324" t="s">
        <v>2548</v>
      </c>
      <c r="I519" s="345" t="s">
        <v>2336</v>
      </c>
      <c r="J519" s="350" t="s">
        <v>2337</v>
      </c>
      <c r="K519" s="355" t="s">
        <v>1790</v>
      </c>
      <c r="L519" s="205" t="s">
        <v>4018</v>
      </c>
      <c r="M519" s="208" t="s">
        <v>2338</v>
      </c>
      <c r="N519" s="208" t="s">
        <v>2339</v>
      </c>
      <c r="O519" s="207" t="s">
        <v>2340</v>
      </c>
      <c r="T519" s="197"/>
      <c r="U519" s="197"/>
      <c r="V519" s="7"/>
    </row>
    <row r="520" spans="1:22" ht="39.75" customHeight="1">
      <c r="A520" s="181">
        <v>543</v>
      </c>
      <c r="B520" s="300" t="s">
        <v>573</v>
      </c>
      <c r="C520" s="325" t="s">
        <v>2510</v>
      </c>
      <c r="D520" s="300" t="s">
        <v>1750</v>
      </c>
      <c r="E520" s="354" t="s">
        <v>4018</v>
      </c>
      <c r="F520" s="299">
        <v>2</v>
      </c>
      <c r="G520" s="299">
        <v>2</v>
      </c>
      <c r="H520" s="324" t="s">
        <v>3786</v>
      </c>
      <c r="I520" s="345" t="s">
        <v>3787</v>
      </c>
      <c r="J520" s="350" t="s">
        <v>3788</v>
      </c>
      <c r="K520" s="355" t="s">
        <v>1934</v>
      </c>
      <c r="L520" s="205" t="s">
        <v>4018</v>
      </c>
      <c r="M520" s="208" t="s">
        <v>3789</v>
      </c>
      <c r="N520" s="208" t="s">
        <v>3790</v>
      </c>
      <c r="O520" s="207" t="s">
        <v>3791</v>
      </c>
      <c r="T520" s="197"/>
      <c r="U520" s="197"/>
      <c r="V520" s="7"/>
    </row>
    <row r="521" spans="1:22" ht="39.75" customHeight="1">
      <c r="A521" s="181">
        <v>544</v>
      </c>
      <c r="B521" s="300" t="s">
        <v>573</v>
      </c>
      <c r="C521" s="325" t="s">
        <v>2510</v>
      </c>
      <c r="D521" s="300" t="s">
        <v>1750</v>
      </c>
      <c r="E521" s="354" t="s">
        <v>4018</v>
      </c>
      <c r="F521" s="334">
        <v>1</v>
      </c>
      <c r="G521" s="334">
        <v>1</v>
      </c>
      <c r="H521" s="305" t="s">
        <v>1773</v>
      </c>
      <c r="I521" s="305" t="s">
        <v>1774</v>
      </c>
      <c r="J521" s="305" t="s">
        <v>1793</v>
      </c>
      <c r="K521" s="347" t="s">
        <v>1934</v>
      </c>
      <c r="L521" s="205" t="s">
        <v>4018</v>
      </c>
      <c r="M521" s="199" t="s">
        <v>1794</v>
      </c>
      <c r="N521" s="221" t="s">
        <v>1795</v>
      </c>
      <c r="O521" s="198" t="s">
        <v>1796</v>
      </c>
      <c r="T521" s="197"/>
      <c r="U521" s="197"/>
      <c r="V521" s="7"/>
    </row>
    <row r="522" spans="1:22" ht="39.75" customHeight="1">
      <c r="A522" s="181">
        <v>545</v>
      </c>
      <c r="B522" s="300" t="s">
        <v>573</v>
      </c>
      <c r="C522" s="325" t="s">
        <v>2510</v>
      </c>
      <c r="D522" s="300" t="s">
        <v>1750</v>
      </c>
      <c r="E522" s="354" t="s">
        <v>4018</v>
      </c>
      <c r="F522" s="299">
        <v>1</v>
      </c>
      <c r="G522" s="299">
        <v>1</v>
      </c>
      <c r="H522" s="309" t="s">
        <v>1576</v>
      </c>
      <c r="I522" s="345" t="s">
        <v>1577</v>
      </c>
      <c r="J522" s="350" t="s">
        <v>1578</v>
      </c>
      <c r="K522" s="347" t="s">
        <v>1934</v>
      </c>
      <c r="L522" s="205" t="s">
        <v>4018</v>
      </c>
      <c r="M522" s="223" t="s">
        <v>1579</v>
      </c>
      <c r="N522" s="208" t="s">
        <v>1580</v>
      </c>
      <c r="O522" s="207" t="s">
        <v>1581</v>
      </c>
      <c r="T522" s="197"/>
      <c r="U522" s="197"/>
      <c r="V522" s="7"/>
    </row>
    <row r="523" spans="1:22" ht="39.75" customHeight="1">
      <c r="A523" s="181">
        <v>546</v>
      </c>
      <c r="B523" s="300" t="s">
        <v>573</v>
      </c>
      <c r="C523" s="325" t="s">
        <v>2510</v>
      </c>
      <c r="D523" s="356" t="s">
        <v>1750</v>
      </c>
      <c r="E523" s="354" t="s">
        <v>4018</v>
      </c>
      <c r="F523" s="338">
        <v>2</v>
      </c>
      <c r="G523" s="338">
        <v>3</v>
      </c>
      <c r="H523" s="348" t="s">
        <v>1766</v>
      </c>
      <c r="I523" s="348" t="s">
        <v>1767</v>
      </c>
      <c r="J523" s="348" t="s">
        <v>1152</v>
      </c>
      <c r="K523" s="337" t="s">
        <v>1089</v>
      </c>
      <c r="L523" s="205" t="s">
        <v>4018</v>
      </c>
      <c r="M523" s="208" t="s">
        <v>1769</v>
      </c>
      <c r="N523" s="208" t="s">
        <v>2578</v>
      </c>
      <c r="O523" s="207" t="s">
        <v>1153</v>
      </c>
      <c r="T523" s="197"/>
      <c r="U523" s="197"/>
      <c r="V523" s="7"/>
    </row>
    <row r="524" spans="1:22" ht="39.75" customHeight="1">
      <c r="A524" s="181">
        <v>547</v>
      </c>
      <c r="B524" s="300" t="s">
        <v>573</v>
      </c>
      <c r="C524" s="325" t="s">
        <v>2510</v>
      </c>
      <c r="D524" s="356" t="s">
        <v>1750</v>
      </c>
      <c r="E524" s="354" t="s">
        <v>4018</v>
      </c>
      <c r="F524" s="338">
        <v>4</v>
      </c>
      <c r="G524" s="338">
        <v>5</v>
      </c>
      <c r="H524" s="348" t="s">
        <v>1122</v>
      </c>
      <c r="I524" s="348" t="s">
        <v>1123</v>
      </c>
      <c r="J524" s="348" t="s">
        <v>1124</v>
      </c>
      <c r="K524" s="337" t="s">
        <v>1089</v>
      </c>
      <c r="L524" s="205" t="s">
        <v>4018</v>
      </c>
      <c r="M524" s="208" t="s">
        <v>1125</v>
      </c>
      <c r="N524" s="208" t="s">
        <v>2576</v>
      </c>
      <c r="O524" s="207" t="s">
        <v>1126</v>
      </c>
      <c r="T524" s="197"/>
      <c r="U524" s="197"/>
      <c r="V524" s="7"/>
    </row>
    <row r="525" spans="1:22" ht="39.75" customHeight="1">
      <c r="A525" s="181">
        <v>548</v>
      </c>
      <c r="B525" s="300" t="s">
        <v>573</v>
      </c>
      <c r="C525" s="325" t="s">
        <v>2510</v>
      </c>
      <c r="D525" s="356" t="s">
        <v>1750</v>
      </c>
      <c r="E525" s="354" t="s">
        <v>4018</v>
      </c>
      <c r="F525" s="338">
        <v>3</v>
      </c>
      <c r="G525" s="338">
        <v>4</v>
      </c>
      <c r="H525" s="348" t="s">
        <v>1158</v>
      </c>
      <c r="I525" s="348" t="s">
        <v>1943</v>
      </c>
      <c r="J525" s="348" t="s">
        <v>1159</v>
      </c>
      <c r="K525" s="337" t="s">
        <v>1089</v>
      </c>
      <c r="L525" s="205" t="s">
        <v>4018</v>
      </c>
      <c r="M525" s="208" t="s">
        <v>1160</v>
      </c>
      <c r="N525" s="208" t="s">
        <v>2306</v>
      </c>
      <c r="O525" s="207" t="s">
        <v>2307</v>
      </c>
      <c r="T525" s="197"/>
      <c r="U525" s="197"/>
      <c r="V525" s="7"/>
    </row>
    <row r="526" spans="1:22" ht="39.75" customHeight="1">
      <c r="A526" s="181">
        <v>549</v>
      </c>
      <c r="B526" s="300" t="s">
        <v>573</v>
      </c>
      <c r="C526" s="325" t="s">
        <v>2510</v>
      </c>
      <c r="D526" s="356" t="s">
        <v>1750</v>
      </c>
      <c r="E526" s="354" t="s">
        <v>4018</v>
      </c>
      <c r="F526" s="338">
        <v>5</v>
      </c>
      <c r="G526" s="338">
        <v>5</v>
      </c>
      <c r="H526" s="348" t="s">
        <v>1161</v>
      </c>
      <c r="I526" s="324" t="s">
        <v>1162</v>
      </c>
      <c r="J526" s="348" t="s">
        <v>1163</v>
      </c>
      <c r="K526" s="337" t="s">
        <v>1089</v>
      </c>
      <c r="L526" s="205" t="s">
        <v>4018</v>
      </c>
      <c r="M526" s="208" t="s">
        <v>1164</v>
      </c>
      <c r="N526" s="208" t="s">
        <v>1165</v>
      </c>
      <c r="O526" s="207" t="s">
        <v>673</v>
      </c>
      <c r="T526" s="197"/>
      <c r="U526" s="197"/>
      <c r="V526" s="7"/>
    </row>
    <row r="527" spans="1:22" ht="39.75" customHeight="1">
      <c r="A527" s="181">
        <v>550</v>
      </c>
      <c r="B527" s="300" t="s">
        <v>573</v>
      </c>
      <c r="C527" s="325" t="s">
        <v>2510</v>
      </c>
      <c r="D527" s="356" t="s">
        <v>1750</v>
      </c>
      <c r="E527" s="354" t="s">
        <v>4018</v>
      </c>
      <c r="F527" s="338">
        <v>1</v>
      </c>
      <c r="G527" s="338">
        <v>1</v>
      </c>
      <c r="H527" s="348" t="s">
        <v>1169</v>
      </c>
      <c r="I527" s="348" t="s">
        <v>1170</v>
      </c>
      <c r="J527" s="348" t="s">
        <v>1171</v>
      </c>
      <c r="K527" s="337" t="s">
        <v>378</v>
      </c>
      <c r="L527" s="205" t="s">
        <v>4018</v>
      </c>
      <c r="M527" s="208" t="s">
        <v>1172</v>
      </c>
      <c r="N527" s="208" t="s">
        <v>2570</v>
      </c>
      <c r="O527" s="207" t="s">
        <v>1173</v>
      </c>
      <c r="T527" s="197"/>
      <c r="U527" s="197"/>
      <c r="V527" s="7"/>
    </row>
    <row r="528" spans="1:22" ht="39.75" customHeight="1">
      <c r="A528" s="181">
        <v>551</v>
      </c>
      <c r="B528" s="300" t="s">
        <v>573</v>
      </c>
      <c r="C528" s="325" t="s">
        <v>2510</v>
      </c>
      <c r="D528" s="356" t="s">
        <v>1750</v>
      </c>
      <c r="E528" s="354" t="s">
        <v>4018</v>
      </c>
      <c r="F528" s="338">
        <v>3</v>
      </c>
      <c r="G528" s="338">
        <v>2</v>
      </c>
      <c r="H528" s="379" t="s">
        <v>1174</v>
      </c>
      <c r="I528" s="345" t="s">
        <v>1175</v>
      </c>
      <c r="J528" s="348" t="s">
        <v>1176</v>
      </c>
      <c r="K528" s="300" t="s">
        <v>378</v>
      </c>
      <c r="L528" s="205" t="s">
        <v>4018</v>
      </c>
      <c r="M528" s="194" t="s">
        <v>1177</v>
      </c>
      <c r="N528" s="194" t="s">
        <v>2569</v>
      </c>
      <c r="O528" s="207" t="s">
        <v>1178</v>
      </c>
      <c r="T528" s="197"/>
      <c r="U528" s="197"/>
      <c r="V528" s="7"/>
    </row>
    <row r="529" spans="1:22" ht="39.75" customHeight="1">
      <c r="A529" s="181">
        <v>552</v>
      </c>
      <c r="B529" s="300" t="s">
        <v>573</v>
      </c>
      <c r="C529" s="325" t="s">
        <v>2510</v>
      </c>
      <c r="D529" s="356" t="s">
        <v>1750</v>
      </c>
      <c r="E529" s="354" t="s">
        <v>4018</v>
      </c>
      <c r="F529" s="338">
        <v>2</v>
      </c>
      <c r="G529" s="338">
        <v>1</v>
      </c>
      <c r="H529" s="379" t="s">
        <v>2312</v>
      </c>
      <c r="I529" s="348" t="s">
        <v>2313</v>
      </c>
      <c r="J529" s="348" t="s">
        <v>2314</v>
      </c>
      <c r="K529" s="337" t="s">
        <v>1089</v>
      </c>
      <c r="L529" s="205" t="s">
        <v>4018</v>
      </c>
      <c r="M529" s="194" t="s">
        <v>2315</v>
      </c>
      <c r="N529" s="208" t="s">
        <v>2316</v>
      </c>
      <c r="O529" s="207" t="s">
        <v>2317</v>
      </c>
      <c r="T529" s="197"/>
      <c r="U529" s="197"/>
      <c r="V529" s="7"/>
    </row>
    <row r="530" spans="1:22" ht="39.75" customHeight="1">
      <c r="A530" s="181">
        <v>553</v>
      </c>
      <c r="B530" s="300" t="s">
        <v>573</v>
      </c>
      <c r="C530" s="325" t="s">
        <v>2510</v>
      </c>
      <c r="D530" s="356" t="s">
        <v>1750</v>
      </c>
      <c r="E530" s="354" t="s">
        <v>4018</v>
      </c>
      <c r="F530" s="338">
        <v>2</v>
      </c>
      <c r="G530" s="338">
        <v>3</v>
      </c>
      <c r="H530" s="305" t="s">
        <v>2318</v>
      </c>
      <c r="I530" s="324" t="s">
        <v>2294</v>
      </c>
      <c r="J530" s="345" t="s">
        <v>2319</v>
      </c>
      <c r="K530" s="367" t="s">
        <v>1089</v>
      </c>
      <c r="L530" s="205" t="s">
        <v>4018</v>
      </c>
      <c r="M530" s="221" t="s">
        <v>2320</v>
      </c>
      <c r="N530" s="232" t="s">
        <v>2562</v>
      </c>
      <c r="O530" s="207" t="s">
        <v>2321</v>
      </c>
      <c r="T530" s="197"/>
      <c r="U530" s="197"/>
      <c r="V530" s="7"/>
    </row>
    <row r="531" spans="1:22" ht="39.75" customHeight="1">
      <c r="A531" s="181">
        <v>554</v>
      </c>
      <c r="B531" s="300" t="s">
        <v>573</v>
      </c>
      <c r="C531" s="325" t="s">
        <v>2510</v>
      </c>
      <c r="D531" s="356" t="s">
        <v>1750</v>
      </c>
      <c r="E531" s="354" t="s">
        <v>4018</v>
      </c>
      <c r="F531" s="306">
        <v>1</v>
      </c>
      <c r="G531" s="306">
        <v>1</v>
      </c>
      <c r="H531" s="317" t="s">
        <v>2521</v>
      </c>
      <c r="I531" s="317" t="s">
        <v>2522</v>
      </c>
      <c r="J531" s="305" t="s">
        <v>2550</v>
      </c>
      <c r="K531" s="337" t="s">
        <v>1089</v>
      </c>
      <c r="L531" s="205" t="s">
        <v>4018</v>
      </c>
      <c r="M531" s="204" t="s">
        <v>1194</v>
      </c>
      <c r="N531" s="199" t="s">
        <v>2561</v>
      </c>
      <c r="O531" s="196" t="s">
        <v>2523</v>
      </c>
      <c r="T531" s="197"/>
      <c r="U531" s="197"/>
      <c r="V531" s="7"/>
    </row>
    <row r="532" spans="1:22" s="291" customFormat="1" ht="39.75" customHeight="1">
      <c r="A532" s="181">
        <v>555</v>
      </c>
      <c r="B532" s="300" t="s">
        <v>574</v>
      </c>
      <c r="C532" s="325" t="s">
        <v>2510</v>
      </c>
      <c r="D532" s="356" t="s">
        <v>583</v>
      </c>
      <c r="E532" s="354" t="s">
        <v>4019</v>
      </c>
      <c r="F532" s="347">
        <v>1</v>
      </c>
      <c r="G532" s="347">
        <v>1</v>
      </c>
      <c r="H532" s="336" t="s">
        <v>837</v>
      </c>
      <c r="I532" s="336" t="s">
        <v>838</v>
      </c>
      <c r="J532" s="348" t="s">
        <v>839</v>
      </c>
      <c r="K532" s="325" t="s">
        <v>332</v>
      </c>
      <c r="L532" s="205" t="s">
        <v>4019</v>
      </c>
      <c r="M532" s="228" t="s">
        <v>2837</v>
      </c>
      <c r="N532" s="200" t="s">
        <v>840</v>
      </c>
      <c r="O532" s="207" t="s">
        <v>841</v>
      </c>
      <c r="V532" s="294"/>
    </row>
    <row r="533" spans="1:22" s="291" customFormat="1" ht="39.75" customHeight="1">
      <c r="A533" s="181">
        <v>556</v>
      </c>
      <c r="B533" s="300" t="s">
        <v>574</v>
      </c>
      <c r="C533" s="325" t="s">
        <v>2510</v>
      </c>
      <c r="D533" s="356" t="s">
        <v>583</v>
      </c>
      <c r="E533" s="354" t="s">
        <v>4019</v>
      </c>
      <c r="F533" s="347">
        <v>18</v>
      </c>
      <c r="G533" s="347">
        <v>12</v>
      </c>
      <c r="H533" s="336" t="s">
        <v>2584</v>
      </c>
      <c r="I533" s="336" t="s">
        <v>2838</v>
      </c>
      <c r="J533" s="348" t="s">
        <v>2839</v>
      </c>
      <c r="K533" s="325" t="s">
        <v>1356</v>
      </c>
      <c r="L533" s="205" t="s">
        <v>4019</v>
      </c>
      <c r="M533" s="228" t="s">
        <v>2840</v>
      </c>
      <c r="N533" s="200" t="s">
        <v>2841</v>
      </c>
      <c r="O533" s="207" t="s">
        <v>2585</v>
      </c>
      <c r="V533" s="294"/>
    </row>
    <row r="534" spans="1:22" s="291" customFormat="1" ht="39.75" customHeight="1">
      <c r="A534" s="181">
        <v>557</v>
      </c>
      <c r="B534" s="300" t="s">
        <v>574</v>
      </c>
      <c r="C534" s="325" t="s">
        <v>2510</v>
      </c>
      <c r="D534" s="356" t="s">
        <v>583</v>
      </c>
      <c r="E534" s="354" t="s">
        <v>4019</v>
      </c>
      <c r="F534" s="347">
        <v>2</v>
      </c>
      <c r="G534" s="347">
        <v>1</v>
      </c>
      <c r="H534" s="336" t="s">
        <v>2005</v>
      </c>
      <c r="I534" s="336" t="s">
        <v>1954</v>
      </c>
      <c r="J534" s="348" t="s">
        <v>2069</v>
      </c>
      <c r="K534" s="325" t="s">
        <v>119</v>
      </c>
      <c r="L534" s="205" t="s">
        <v>4019</v>
      </c>
      <c r="M534" s="228" t="s">
        <v>2842</v>
      </c>
      <c r="N534" s="200" t="s">
        <v>2280</v>
      </c>
      <c r="O534" s="207" t="s">
        <v>2281</v>
      </c>
      <c r="V534" s="294"/>
    </row>
    <row r="535" spans="1:22" s="291" customFormat="1" ht="39.75" customHeight="1">
      <c r="A535" s="181">
        <v>558</v>
      </c>
      <c r="B535" s="300" t="s">
        <v>574</v>
      </c>
      <c r="C535" s="325" t="s">
        <v>2510</v>
      </c>
      <c r="D535" s="356" t="s">
        <v>583</v>
      </c>
      <c r="E535" s="354" t="s">
        <v>4019</v>
      </c>
      <c r="F535" s="347">
        <v>3</v>
      </c>
      <c r="G535" s="347">
        <v>1</v>
      </c>
      <c r="H535" s="336" t="s">
        <v>2282</v>
      </c>
      <c r="I535" s="348" t="s">
        <v>540</v>
      </c>
      <c r="J535" s="348" t="s">
        <v>2283</v>
      </c>
      <c r="K535" s="325" t="s">
        <v>1356</v>
      </c>
      <c r="L535" s="205" t="s">
        <v>4019</v>
      </c>
      <c r="M535" s="228">
        <v>980735980</v>
      </c>
      <c r="N535" s="200" t="s">
        <v>4068</v>
      </c>
      <c r="O535" s="207" t="s">
        <v>4070</v>
      </c>
      <c r="V535" s="294"/>
    </row>
    <row r="536" spans="1:22" s="291" customFormat="1" ht="39.75" customHeight="1">
      <c r="A536" s="181">
        <v>559</v>
      </c>
      <c r="B536" s="300" t="s">
        <v>574</v>
      </c>
      <c r="C536" s="325" t="s">
        <v>2510</v>
      </c>
      <c r="D536" s="356" t="s">
        <v>583</v>
      </c>
      <c r="E536" s="354" t="s">
        <v>4019</v>
      </c>
      <c r="F536" s="347">
        <v>1</v>
      </c>
      <c r="G536" s="347">
        <v>1</v>
      </c>
      <c r="H536" s="336" t="s">
        <v>852</v>
      </c>
      <c r="I536" s="336" t="s">
        <v>281</v>
      </c>
      <c r="J536" s="348" t="s">
        <v>853</v>
      </c>
      <c r="K536" s="325" t="s">
        <v>332</v>
      </c>
      <c r="L536" s="205" t="s">
        <v>4019</v>
      </c>
      <c r="M536" s="228" t="s">
        <v>854</v>
      </c>
      <c r="N536" s="200" t="s">
        <v>2284</v>
      </c>
      <c r="O536" s="207" t="s">
        <v>2285</v>
      </c>
      <c r="V536" s="294"/>
    </row>
    <row r="537" spans="1:22" s="291" customFormat="1" ht="39.75" customHeight="1">
      <c r="A537" s="181">
        <v>560</v>
      </c>
      <c r="B537" s="300" t="s">
        <v>574</v>
      </c>
      <c r="C537" s="325" t="s">
        <v>2510</v>
      </c>
      <c r="D537" s="356" t="s">
        <v>583</v>
      </c>
      <c r="E537" s="354" t="s">
        <v>4019</v>
      </c>
      <c r="F537" s="347">
        <v>0</v>
      </c>
      <c r="G537" s="347">
        <v>1</v>
      </c>
      <c r="H537" s="336" t="s">
        <v>855</v>
      </c>
      <c r="I537" s="336" t="s">
        <v>856</v>
      </c>
      <c r="J537" s="348" t="s">
        <v>857</v>
      </c>
      <c r="K537" s="325" t="s">
        <v>332</v>
      </c>
      <c r="L537" s="205" t="s">
        <v>4019</v>
      </c>
      <c r="M537" s="228" t="s">
        <v>2286</v>
      </c>
      <c r="N537" s="200" t="s">
        <v>828</v>
      </c>
      <c r="O537" s="207" t="s">
        <v>2285</v>
      </c>
      <c r="V537" s="294"/>
    </row>
    <row r="538" spans="1:22" s="291" customFormat="1" ht="39.75" customHeight="1">
      <c r="A538" s="181">
        <v>561</v>
      </c>
      <c r="B538" s="300" t="s">
        <v>574</v>
      </c>
      <c r="C538" s="325" t="s">
        <v>2510</v>
      </c>
      <c r="D538" s="356" t="s">
        <v>583</v>
      </c>
      <c r="E538" s="354" t="s">
        <v>4019</v>
      </c>
      <c r="F538" s="347">
        <v>1</v>
      </c>
      <c r="G538" s="347">
        <v>1</v>
      </c>
      <c r="H538" s="336" t="s">
        <v>858</v>
      </c>
      <c r="I538" s="336" t="s">
        <v>1777</v>
      </c>
      <c r="J538" s="348" t="s">
        <v>859</v>
      </c>
      <c r="K538" s="325" t="s">
        <v>332</v>
      </c>
      <c r="L538" s="205" t="s">
        <v>4019</v>
      </c>
      <c r="M538" s="228" t="s">
        <v>2287</v>
      </c>
      <c r="N538" s="200" t="s">
        <v>2288</v>
      </c>
      <c r="O538" s="207" t="s">
        <v>2289</v>
      </c>
      <c r="V538" s="294"/>
    </row>
    <row r="539" spans="1:22" s="291" customFormat="1" ht="39.75" customHeight="1">
      <c r="A539" s="181">
        <v>562</v>
      </c>
      <c r="B539" s="300" t="s">
        <v>574</v>
      </c>
      <c r="C539" s="325" t="s">
        <v>2510</v>
      </c>
      <c r="D539" s="356" t="s">
        <v>583</v>
      </c>
      <c r="E539" s="354" t="s">
        <v>4019</v>
      </c>
      <c r="F539" s="347">
        <v>1</v>
      </c>
      <c r="G539" s="347">
        <v>1</v>
      </c>
      <c r="H539" s="336" t="s">
        <v>861</v>
      </c>
      <c r="I539" s="336" t="s">
        <v>690</v>
      </c>
      <c r="J539" s="348" t="s">
        <v>1752</v>
      </c>
      <c r="K539" s="325" t="s">
        <v>845</v>
      </c>
      <c r="L539" s="205" t="s">
        <v>4019</v>
      </c>
      <c r="M539" s="228" t="s">
        <v>1753</v>
      </c>
      <c r="N539" s="200" t="s">
        <v>691</v>
      </c>
      <c r="O539" s="207" t="s">
        <v>692</v>
      </c>
      <c r="V539" s="294"/>
    </row>
    <row r="540" spans="1:22" s="291" customFormat="1" ht="39.75" customHeight="1">
      <c r="A540" s="181">
        <v>563</v>
      </c>
      <c r="B540" s="300" t="s">
        <v>574</v>
      </c>
      <c r="C540" s="325" t="s">
        <v>2510</v>
      </c>
      <c r="D540" s="356" t="s">
        <v>583</v>
      </c>
      <c r="E540" s="354" t="s">
        <v>4019</v>
      </c>
      <c r="F540" s="347">
        <v>3</v>
      </c>
      <c r="G540" s="347">
        <v>3</v>
      </c>
      <c r="H540" s="336" t="s">
        <v>862</v>
      </c>
      <c r="I540" s="336" t="s">
        <v>863</v>
      </c>
      <c r="J540" s="348" t="s">
        <v>864</v>
      </c>
      <c r="K540" s="325" t="s">
        <v>332</v>
      </c>
      <c r="L540" s="205" t="s">
        <v>4019</v>
      </c>
      <c r="M540" s="228" t="s">
        <v>2846</v>
      </c>
      <c r="N540" s="200" t="s">
        <v>865</v>
      </c>
      <c r="O540" s="207" t="s">
        <v>2847</v>
      </c>
      <c r="V540" s="294"/>
    </row>
    <row r="541" spans="1:22" s="291" customFormat="1" ht="39.75" customHeight="1">
      <c r="A541" s="181">
        <v>564</v>
      </c>
      <c r="B541" s="300" t="s">
        <v>574</v>
      </c>
      <c r="C541" s="325" t="s">
        <v>2510</v>
      </c>
      <c r="D541" s="356" t="s">
        <v>583</v>
      </c>
      <c r="E541" s="354" t="s">
        <v>4019</v>
      </c>
      <c r="F541" s="347">
        <v>3</v>
      </c>
      <c r="G541" s="347">
        <v>2</v>
      </c>
      <c r="H541" s="336" t="s">
        <v>866</v>
      </c>
      <c r="I541" s="336" t="s">
        <v>867</v>
      </c>
      <c r="J541" s="348" t="s">
        <v>868</v>
      </c>
      <c r="K541" s="325" t="s">
        <v>1356</v>
      </c>
      <c r="L541" s="205" t="s">
        <v>4019</v>
      </c>
      <c r="M541" s="228" t="s">
        <v>2848</v>
      </c>
      <c r="N541" s="200" t="s">
        <v>869</v>
      </c>
      <c r="O541" s="207" t="s">
        <v>2290</v>
      </c>
      <c r="V541" s="294"/>
    </row>
    <row r="542" spans="1:22" s="291" customFormat="1" ht="39.75" customHeight="1">
      <c r="A542" s="181">
        <v>565</v>
      </c>
      <c r="B542" s="300" t="s">
        <v>574</v>
      </c>
      <c r="C542" s="325" t="s">
        <v>2510</v>
      </c>
      <c r="D542" s="356" t="s">
        <v>583</v>
      </c>
      <c r="E542" s="354" t="s">
        <v>4019</v>
      </c>
      <c r="F542" s="347">
        <v>7</v>
      </c>
      <c r="G542" s="347">
        <v>3</v>
      </c>
      <c r="H542" s="336" t="s">
        <v>870</v>
      </c>
      <c r="I542" s="336" t="s">
        <v>871</v>
      </c>
      <c r="J542" s="348" t="s">
        <v>872</v>
      </c>
      <c r="K542" s="325" t="s">
        <v>332</v>
      </c>
      <c r="L542" s="205" t="s">
        <v>4019</v>
      </c>
      <c r="M542" s="228" t="s">
        <v>873</v>
      </c>
      <c r="N542" s="200" t="s">
        <v>874</v>
      </c>
      <c r="O542" s="207" t="s">
        <v>875</v>
      </c>
      <c r="V542" s="294"/>
    </row>
    <row r="543" spans="1:22" s="291" customFormat="1" ht="39.75" customHeight="1">
      <c r="A543" s="181">
        <v>566</v>
      </c>
      <c r="B543" s="300" t="s">
        <v>574</v>
      </c>
      <c r="C543" s="325" t="s">
        <v>2510</v>
      </c>
      <c r="D543" s="356" t="s">
        <v>583</v>
      </c>
      <c r="E543" s="354" t="s">
        <v>4019</v>
      </c>
      <c r="F543" s="347">
        <v>7</v>
      </c>
      <c r="G543" s="347">
        <v>5</v>
      </c>
      <c r="H543" s="336" t="s">
        <v>876</v>
      </c>
      <c r="I543" s="336" t="s">
        <v>2849</v>
      </c>
      <c r="J543" s="348" t="s">
        <v>877</v>
      </c>
      <c r="K543" s="325" t="s">
        <v>332</v>
      </c>
      <c r="L543" s="205" t="s">
        <v>4019</v>
      </c>
      <c r="M543" s="228" t="s">
        <v>2850</v>
      </c>
      <c r="N543" s="200" t="s">
        <v>2851</v>
      </c>
      <c r="O543" s="207" t="s">
        <v>2852</v>
      </c>
      <c r="V543" s="294"/>
    </row>
    <row r="544" spans="1:22" s="291" customFormat="1" ht="39.75" customHeight="1">
      <c r="A544" s="181">
        <v>567</v>
      </c>
      <c r="B544" s="300" t="s">
        <v>574</v>
      </c>
      <c r="C544" s="325" t="s">
        <v>2510</v>
      </c>
      <c r="D544" s="356" t="s">
        <v>583</v>
      </c>
      <c r="E544" s="354" t="s">
        <v>4019</v>
      </c>
      <c r="F544" s="347">
        <v>5</v>
      </c>
      <c r="G544" s="347">
        <v>1</v>
      </c>
      <c r="H544" s="336" t="s">
        <v>878</v>
      </c>
      <c r="I544" s="336" t="s">
        <v>879</v>
      </c>
      <c r="J544" s="348" t="s">
        <v>880</v>
      </c>
      <c r="K544" s="325" t="s">
        <v>119</v>
      </c>
      <c r="L544" s="205" t="s">
        <v>4019</v>
      </c>
      <c r="M544" s="228" t="s">
        <v>881</v>
      </c>
      <c r="N544" s="200" t="s">
        <v>882</v>
      </c>
      <c r="O544" s="207" t="s">
        <v>883</v>
      </c>
      <c r="V544" s="294"/>
    </row>
    <row r="545" spans="1:22" s="291" customFormat="1" ht="39.75" customHeight="1">
      <c r="A545" s="181">
        <v>568</v>
      </c>
      <c r="B545" s="300" t="s">
        <v>574</v>
      </c>
      <c r="C545" s="325" t="s">
        <v>2510</v>
      </c>
      <c r="D545" s="356" t="s">
        <v>583</v>
      </c>
      <c r="E545" s="354" t="s">
        <v>4019</v>
      </c>
      <c r="F545" s="347">
        <v>2</v>
      </c>
      <c r="G545" s="347">
        <v>2</v>
      </c>
      <c r="H545" s="336" t="s">
        <v>884</v>
      </c>
      <c r="I545" s="336" t="s">
        <v>885</v>
      </c>
      <c r="J545" s="348" t="s">
        <v>886</v>
      </c>
      <c r="K545" s="325" t="s">
        <v>1356</v>
      </c>
      <c r="L545" s="205" t="s">
        <v>4019</v>
      </c>
      <c r="M545" s="228" t="s">
        <v>887</v>
      </c>
      <c r="N545" s="200" t="s">
        <v>888</v>
      </c>
      <c r="O545" s="207" t="s">
        <v>480</v>
      </c>
      <c r="V545" s="294"/>
    </row>
    <row r="546" spans="1:22" s="291" customFormat="1" ht="39.75" customHeight="1">
      <c r="A546" s="181">
        <v>569</v>
      </c>
      <c r="B546" s="300" t="s">
        <v>574</v>
      </c>
      <c r="C546" s="325" t="s">
        <v>2510</v>
      </c>
      <c r="D546" s="356" t="s">
        <v>583</v>
      </c>
      <c r="E546" s="354" t="s">
        <v>4019</v>
      </c>
      <c r="F546" s="347">
        <v>2</v>
      </c>
      <c r="G546" s="347">
        <v>2</v>
      </c>
      <c r="H546" s="336" t="s">
        <v>889</v>
      </c>
      <c r="I546" s="336" t="s">
        <v>890</v>
      </c>
      <c r="J546" s="348" t="s">
        <v>891</v>
      </c>
      <c r="K546" s="325" t="s">
        <v>1356</v>
      </c>
      <c r="L546" s="205" t="s">
        <v>4019</v>
      </c>
      <c r="M546" s="228" t="s">
        <v>892</v>
      </c>
      <c r="N546" s="200" t="s">
        <v>893</v>
      </c>
      <c r="O546" s="207" t="s">
        <v>894</v>
      </c>
      <c r="V546" s="294"/>
    </row>
    <row r="547" spans="1:22" s="291" customFormat="1" ht="39.75" customHeight="1">
      <c r="A547" s="181">
        <v>570</v>
      </c>
      <c r="B547" s="300" t="s">
        <v>574</v>
      </c>
      <c r="C547" s="325" t="s">
        <v>2510</v>
      </c>
      <c r="D547" s="356" t="s">
        <v>583</v>
      </c>
      <c r="E547" s="354" t="s">
        <v>4019</v>
      </c>
      <c r="F547" s="347">
        <v>55</v>
      </c>
      <c r="G547" s="347">
        <v>26</v>
      </c>
      <c r="H547" s="336" t="s">
        <v>2148</v>
      </c>
      <c r="I547" s="336" t="s">
        <v>2149</v>
      </c>
      <c r="J547" s="348" t="s">
        <v>2186</v>
      </c>
      <c r="K547" s="325" t="s">
        <v>119</v>
      </c>
      <c r="L547" s="205" t="s">
        <v>4019</v>
      </c>
      <c r="M547" s="228">
        <v>989699413</v>
      </c>
      <c r="N547" s="200" t="s">
        <v>2150</v>
      </c>
      <c r="O547" s="207" t="s">
        <v>2151</v>
      </c>
      <c r="V547" s="294"/>
    </row>
    <row r="548" spans="1:22" s="291" customFormat="1" ht="39.75" customHeight="1">
      <c r="A548" s="181">
        <v>571</v>
      </c>
      <c r="B548" s="300" t="s">
        <v>574</v>
      </c>
      <c r="C548" s="325" t="s">
        <v>2510</v>
      </c>
      <c r="D548" s="356" t="s">
        <v>583</v>
      </c>
      <c r="E548" s="354" t="s">
        <v>4019</v>
      </c>
      <c r="F548" s="347">
        <v>8</v>
      </c>
      <c r="G548" s="347">
        <v>5</v>
      </c>
      <c r="H548" s="336" t="s">
        <v>908</v>
      </c>
      <c r="I548" s="336" t="s">
        <v>2853</v>
      </c>
      <c r="J548" s="348" t="s">
        <v>909</v>
      </c>
      <c r="K548" s="325" t="s">
        <v>845</v>
      </c>
      <c r="L548" s="205" t="s">
        <v>4019</v>
      </c>
      <c r="M548" s="228" t="s">
        <v>2854</v>
      </c>
      <c r="N548" s="200" t="s">
        <v>2855</v>
      </c>
      <c r="O548" s="207" t="s">
        <v>2004</v>
      </c>
      <c r="V548" s="294"/>
    </row>
    <row r="549" spans="1:22" s="291" customFormat="1" ht="39.75" customHeight="1">
      <c r="A549" s="181">
        <v>572</v>
      </c>
      <c r="B549" s="300" t="s">
        <v>574</v>
      </c>
      <c r="C549" s="325" t="s">
        <v>2510</v>
      </c>
      <c r="D549" s="356" t="s">
        <v>583</v>
      </c>
      <c r="E549" s="354" t="s">
        <v>4019</v>
      </c>
      <c r="F549" s="347">
        <v>2</v>
      </c>
      <c r="G549" s="347">
        <v>2</v>
      </c>
      <c r="H549" s="336" t="s">
        <v>919</v>
      </c>
      <c r="I549" s="336" t="s">
        <v>224</v>
      </c>
      <c r="J549" s="348" t="s">
        <v>920</v>
      </c>
      <c r="K549" s="325" t="s">
        <v>332</v>
      </c>
      <c r="L549" s="205" t="s">
        <v>4019</v>
      </c>
      <c r="M549" s="228" t="s">
        <v>921</v>
      </c>
      <c r="N549" s="200" t="s">
        <v>2070</v>
      </c>
      <c r="O549" s="207" t="s">
        <v>3776</v>
      </c>
      <c r="V549" s="294"/>
    </row>
    <row r="550" spans="1:22" s="291" customFormat="1" ht="39.75" customHeight="1">
      <c r="A550" s="181">
        <v>573</v>
      </c>
      <c r="B550" s="300" t="s">
        <v>574</v>
      </c>
      <c r="C550" s="325" t="s">
        <v>2510</v>
      </c>
      <c r="D550" s="356" t="s">
        <v>583</v>
      </c>
      <c r="E550" s="354" t="s">
        <v>4019</v>
      </c>
      <c r="F550" s="347">
        <v>1</v>
      </c>
      <c r="G550" s="347">
        <v>2</v>
      </c>
      <c r="H550" s="336" t="s">
        <v>922</v>
      </c>
      <c r="I550" s="336" t="s">
        <v>1463</v>
      </c>
      <c r="J550" s="348" t="s">
        <v>923</v>
      </c>
      <c r="K550" s="325" t="s">
        <v>924</v>
      </c>
      <c r="L550" s="205" t="s">
        <v>4019</v>
      </c>
      <c r="M550" s="228" t="s">
        <v>925</v>
      </c>
      <c r="N550" s="200" t="s">
        <v>60</v>
      </c>
      <c r="O550" s="207" t="s">
        <v>926</v>
      </c>
      <c r="V550" s="294"/>
    </row>
    <row r="551" spans="1:22" s="291" customFormat="1" ht="39.75" customHeight="1">
      <c r="A551" s="181">
        <v>574</v>
      </c>
      <c r="B551" s="300" t="s">
        <v>574</v>
      </c>
      <c r="C551" s="325" t="s">
        <v>2510</v>
      </c>
      <c r="D551" s="356" t="s">
        <v>583</v>
      </c>
      <c r="E551" s="354" t="s">
        <v>4019</v>
      </c>
      <c r="F551" s="347">
        <v>2</v>
      </c>
      <c r="G551" s="347">
        <v>1</v>
      </c>
      <c r="H551" s="336" t="s">
        <v>927</v>
      </c>
      <c r="I551" s="336" t="s">
        <v>928</v>
      </c>
      <c r="J551" s="348" t="s">
        <v>929</v>
      </c>
      <c r="K551" s="325" t="s">
        <v>1356</v>
      </c>
      <c r="L551" s="205" t="s">
        <v>4019</v>
      </c>
      <c r="M551" s="228" t="s">
        <v>2856</v>
      </c>
      <c r="N551" s="200" t="s">
        <v>2857</v>
      </c>
      <c r="O551" s="207" t="s">
        <v>2858</v>
      </c>
      <c r="V551" s="294"/>
    </row>
    <row r="552" spans="1:22" s="291" customFormat="1" ht="39.75" customHeight="1">
      <c r="A552" s="181">
        <v>575</v>
      </c>
      <c r="B552" s="300" t="s">
        <v>574</v>
      </c>
      <c r="C552" s="325" t="s">
        <v>2510</v>
      </c>
      <c r="D552" s="356" t="s">
        <v>583</v>
      </c>
      <c r="E552" s="354" t="s">
        <v>4019</v>
      </c>
      <c r="F552" s="347">
        <v>1</v>
      </c>
      <c r="G552" s="347">
        <v>1</v>
      </c>
      <c r="H552" s="336" t="s">
        <v>930</v>
      </c>
      <c r="I552" s="336" t="s">
        <v>931</v>
      </c>
      <c r="J552" s="348" t="s">
        <v>932</v>
      </c>
      <c r="K552" s="325" t="s">
        <v>1356</v>
      </c>
      <c r="L552" s="205" t="s">
        <v>4019</v>
      </c>
      <c r="M552" s="228" t="s">
        <v>933</v>
      </c>
      <c r="N552" s="200" t="s">
        <v>934</v>
      </c>
      <c r="O552" s="207" t="s">
        <v>935</v>
      </c>
      <c r="V552" s="294"/>
    </row>
    <row r="553" spans="1:22" s="291" customFormat="1" ht="39.75" customHeight="1">
      <c r="A553" s="181">
        <v>576</v>
      </c>
      <c r="B553" s="300" t="s">
        <v>574</v>
      </c>
      <c r="C553" s="325" t="s">
        <v>2510</v>
      </c>
      <c r="D553" s="356" t="s">
        <v>583</v>
      </c>
      <c r="E553" s="354" t="s">
        <v>4019</v>
      </c>
      <c r="F553" s="347">
        <v>1</v>
      </c>
      <c r="G553" s="347">
        <v>1</v>
      </c>
      <c r="H553" s="336" t="s">
        <v>940</v>
      </c>
      <c r="I553" s="336" t="s">
        <v>833</v>
      </c>
      <c r="J553" s="348" t="s">
        <v>941</v>
      </c>
      <c r="K553" s="325" t="s">
        <v>332</v>
      </c>
      <c r="L553" s="205" t="s">
        <v>4019</v>
      </c>
      <c r="M553" s="228" t="s">
        <v>942</v>
      </c>
      <c r="N553" s="200" t="s">
        <v>2071</v>
      </c>
      <c r="O553" s="207" t="s">
        <v>2072</v>
      </c>
      <c r="V553" s="294"/>
    </row>
    <row r="554" spans="1:22" s="291" customFormat="1" ht="39.75" customHeight="1">
      <c r="A554" s="181">
        <v>577</v>
      </c>
      <c r="B554" s="300" t="s">
        <v>574</v>
      </c>
      <c r="C554" s="325" t="s">
        <v>2510</v>
      </c>
      <c r="D554" s="356" t="s">
        <v>583</v>
      </c>
      <c r="E554" s="354" t="s">
        <v>4019</v>
      </c>
      <c r="F554" s="347">
        <v>1</v>
      </c>
      <c r="G554" s="347">
        <v>1</v>
      </c>
      <c r="H554" s="336" t="s">
        <v>2293</v>
      </c>
      <c r="I554" s="336" t="s">
        <v>2294</v>
      </c>
      <c r="J554" s="348" t="s">
        <v>2295</v>
      </c>
      <c r="K554" s="325" t="s">
        <v>1356</v>
      </c>
      <c r="L554" s="205" t="s">
        <v>4019</v>
      </c>
      <c r="M554" s="228" t="s">
        <v>2296</v>
      </c>
      <c r="N554" s="200" t="s">
        <v>2297</v>
      </c>
      <c r="O554" s="207" t="s">
        <v>2298</v>
      </c>
      <c r="V554" s="294"/>
    </row>
    <row r="555" spans="1:22" s="291" customFormat="1" ht="39.75" customHeight="1">
      <c r="A555" s="181">
        <v>578</v>
      </c>
      <c r="B555" s="300" t="s">
        <v>574</v>
      </c>
      <c r="C555" s="325" t="s">
        <v>2510</v>
      </c>
      <c r="D555" s="356" t="s">
        <v>583</v>
      </c>
      <c r="E555" s="354" t="s">
        <v>4019</v>
      </c>
      <c r="F555" s="347">
        <v>2</v>
      </c>
      <c r="G555" s="347">
        <v>2</v>
      </c>
      <c r="H555" s="336" t="s">
        <v>943</v>
      </c>
      <c r="I555" s="336" t="s">
        <v>600</v>
      </c>
      <c r="J555" s="348" t="s">
        <v>944</v>
      </c>
      <c r="K555" s="325" t="s">
        <v>1356</v>
      </c>
      <c r="L555" s="205" t="s">
        <v>4019</v>
      </c>
      <c r="M555" s="228" t="s">
        <v>945</v>
      </c>
      <c r="N555" s="200" t="s">
        <v>1757</v>
      </c>
      <c r="O555" s="207" t="s">
        <v>2299</v>
      </c>
      <c r="V555" s="294"/>
    </row>
    <row r="556" spans="1:22" s="291" customFormat="1" ht="39.75" customHeight="1">
      <c r="A556" s="181">
        <v>579</v>
      </c>
      <c r="B556" s="300" t="s">
        <v>574</v>
      </c>
      <c r="C556" s="325" t="s">
        <v>2510</v>
      </c>
      <c r="D556" s="356" t="s">
        <v>583</v>
      </c>
      <c r="E556" s="354" t="s">
        <v>4019</v>
      </c>
      <c r="F556" s="347">
        <v>1</v>
      </c>
      <c r="G556" s="347">
        <v>1</v>
      </c>
      <c r="H556" s="336" t="s">
        <v>2594</v>
      </c>
      <c r="I556" s="336" t="s">
        <v>960</v>
      </c>
      <c r="J556" s="348" t="s">
        <v>2859</v>
      </c>
      <c r="K556" s="325" t="s">
        <v>332</v>
      </c>
      <c r="L556" s="205" t="s">
        <v>4019</v>
      </c>
      <c r="M556" s="228"/>
      <c r="N556" s="200" t="s">
        <v>2595</v>
      </c>
      <c r="O556" s="240" t="s">
        <v>2596</v>
      </c>
      <c r="V556" s="294"/>
    </row>
    <row r="557" spans="1:22" s="291" customFormat="1" ht="39.75" customHeight="1">
      <c r="A557" s="181">
        <v>580</v>
      </c>
      <c r="B557" s="300" t="s">
        <v>574</v>
      </c>
      <c r="C557" s="325" t="s">
        <v>2510</v>
      </c>
      <c r="D557" s="356" t="s">
        <v>583</v>
      </c>
      <c r="E557" s="354" t="s">
        <v>4019</v>
      </c>
      <c r="F557" s="347">
        <v>1</v>
      </c>
      <c r="G557" s="347">
        <v>1</v>
      </c>
      <c r="H557" s="336" t="s">
        <v>946</v>
      </c>
      <c r="I557" s="336" t="s">
        <v>1448</v>
      </c>
      <c r="J557" s="348" t="s">
        <v>947</v>
      </c>
      <c r="K557" s="325" t="s">
        <v>1356</v>
      </c>
      <c r="L557" s="205" t="s">
        <v>4019</v>
      </c>
      <c r="M557" s="228" t="s">
        <v>948</v>
      </c>
      <c r="N557" s="200" t="s">
        <v>2073</v>
      </c>
      <c r="O557" s="207" t="s">
        <v>2074</v>
      </c>
      <c r="V557" s="294"/>
    </row>
    <row r="558" spans="1:22" s="291" customFormat="1" ht="39.75" customHeight="1">
      <c r="A558" s="181">
        <v>581</v>
      </c>
      <c r="B558" s="300" t="s">
        <v>574</v>
      </c>
      <c r="C558" s="325" t="s">
        <v>2510</v>
      </c>
      <c r="D558" s="356" t="s">
        <v>583</v>
      </c>
      <c r="E558" s="354" t="s">
        <v>4019</v>
      </c>
      <c r="F558" s="347">
        <v>2</v>
      </c>
      <c r="G558" s="347">
        <v>2</v>
      </c>
      <c r="H558" s="336" t="s">
        <v>3865</v>
      </c>
      <c r="I558" s="336" t="s">
        <v>3787</v>
      </c>
      <c r="J558" s="348"/>
      <c r="K558" s="325"/>
      <c r="L558" s="205" t="s">
        <v>4019</v>
      </c>
      <c r="M558" s="228"/>
      <c r="N558" s="200"/>
      <c r="O558" s="207"/>
      <c r="V558" s="294"/>
    </row>
    <row r="559" spans="1:22" s="291" customFormat="1" ht="39.75" customHeight="1">
      <c r="A559" s="181">
        <v>582</v>
      </c>
      <c r="B559" s="300" t="s">
        <v>574</v>
      </c>
      <c r="C559" s="325" t="s">
        <v>2510</v>
      </c>
      <c r="D559" s="356" t="s">
        <v>583</v>
      </c>
      <c r="E559" s="354" t="s">
        <v>4019</v>
      </c>
      <c r="F559" s="347">
        <v>1</v>
      </c>
      <c r="G559" s="347">
        <v>1</v>
      </c>
      <c r="H559" s="336" t="s">
        <v>3783</v>
      </c>
      <c r="I559" s="336" t="s">
        <v>3782</v>
      </c>
      <c r="J559" s="348" t="s">
        <v>849</v>
      </c>
      <c r="K559" s="325" t="s">
        <v>332</v>
      </c>
      <c r="L559" s="205" t="s">
        <v>4019</v>
      </c>
      <c r="M559" s="228"/>
      <c r="N559" s="200" t="s">
        <v>3784</v>
      </c>
      <c r="O559" s="207" t="s">
        <v>3785</v>
      </c>
      <c r="V559" s="294"/>
    </row>
    <row r="560" spans="1:22" s="282" customFormat="1" ht="39.75" customHeight="1">
      <c r="A560" s="181">
        <v>583</v>
      </c>
      <c r="B560" s="329" t="s">
        <v>575</v>
      </c>
      <c r="C560" s="325" t="s">
        <v>2510</v>
      </c>
      <c r="D560" s="329" t="s">
        <v>1748</v>
      </c>
      <c r="E560" s="398" t="s">
        <v>4020</v>
      </c>
      <c r="F560" s="327">
        <v>0</v>
      </c>
      <c r="G560" s="327">
        <v>1</v>
      </c>
      <c r="H560" s="308" t="s">
        <v>972</v>
      </c>
      <c r="I560" s="323" t="s">
        <v>973</v>
      </c>
      <c r="J560" s="330" t="s">
        <v>974</v>
      </c>
      <c r="K560" s="326" t="s">
        <v>11</v>
      </c>
      <c r="L560" s="224" t="s">
        <v>4020</v>
      </c>
      <c r="M560" s="218" t="s">
        <v>975</v>
      </c>
      <c r="N560" s="218" t="s">
        <v>2908</v>
      </c>
      <c r="O560" s="207" t="s">
        <v>2909</v>
      </c>
      <c r="V560" s="288"/>
    </row>
    <row r="561" spans="1:22" ht="39.75" customHeight="1">
      <c r="A561" s="181">
        <v>584</v>
      </c>
      <c r="B561" s="356" t="s">
        <v>575</v>
      </c>
      <c r="C561" s="325" t="s">
        <v>2510</v>
      </c>
      <c r="D561" s="356" t="s">
        <v>1748</v>
      </c>
      <c r="E561" s="337" t="s">
        <v>4026</v>
      </c>
      <c r="F561" s="327">
        <v>1</v>
      </c>
      <c r="G561" s="327">
        <v>1</v>
      </c>
      <c r="H561" s="309" t="s">
        <v>976</v>
      </c>
      <c r="I561" s="345" t="s">
        <v>977</v>
      </c>
      <c r="J561" s="330" t="s">
        <v>978</v>
      </c>
      <c r="K561" s="326" t="s">
        <v>979</v>
      </c>
      <c r="L561" s="222" t="s">
        <v>3986</v>
      </c>
      <c r="M561" s="218" t="s">
        <v>980</v>
      </c>
      <c r="N561" s="218" t="s">
        <v>981</v>
      </c>
      <c r="O561" s="207" t="s">
        <v>982</v>
      </c>
      <c r="T561" s="197"/>
      <c r="U561" s="197"/>
      <c r="V561" s="7"/>
    </row>
    <row r="562" spans="1:22" s="282" customFormat="1" ht="39.75" customHeight="1">
      <c r="A562" s="181">
        <v>585</v>
      </c>
      <c r="B562" s="329" t="s">
        <v>575</v>
      </c>
      <c r="C562" s="325" t="s">
        <v>2510</v>
      </c>
      <c r="D562" s="329" t="s">
        <v>1748</v>
      </c>
      <c r="E562" s="398" t="s">
        <v>4020</v>
      </c>
      <c r="F562" s="327">
        <v>2</v>
      </c>
      <c r="G562" s="327">
        <v>2</v>
      </c>
      <c r="H562" s="308" t="s">
        <v>983</v>
      </c>
      <c r="I562" s="323" t="s">
        <v>984</v>
      </c>
      <c r="J562" s="330" t="s">
        <v>985</v>
      </c>
      <c r="K562" s="326" t="s">
        <v>11</v>
      </c>
      <c r="L562" s="224" t="s">
        <v>4020</v>
      </c>
      <c r="M562" s="218" t="s">
        <v>986</v>
      </c>
      <c r="N562" s="218" t="s">
        <v>987</v>
      </c>
      <c r="O562" s="207" t="s">
        <v>1821</v>
      </c>
      <c r="V562" s="288"/>
    </row>
    <row r="563" spans="1:22" ht="39.75" customHeight="1">
      <c r="A563" s="181">
        <v>586</v>
      </c>
      <c r="B563" s="356" t="s">
        <v>575</v>
      </c>
      <c r="C563" s="325" t="s">
        <v>2510</v>
      </c>
      <c r="D563" s="356" t="s">
        <v>1748</v>
      </c>
      <c r="E563" s="337" t="s">
        <v>4026</v>
      </c>
      <c r="F563" s="327">
        <v>1</v>
      </c>
      <c r="G563" s="327">
        <v>1</v>
      </c>
      <c r="H563" s="309" t="s">
        <v>988</v>
      </c>
      <c r="I563" s="345" t="s">
        <v>838</v>
      </c>
      <c r="J563" s="330" t="s">
        <v>989</v>
      </c>
      <c r="K563" s="326" t="s">
        <v>979</v>
      </c>
      <c r="L563" s="222" t="s">
        <v>3986</v>
      </c>
      <c r="M563" s="218" t="s">
        <v>990</v>
      </c>
      <c r="N563" s="218" t="s">
        <v>991</v>
      </c>
      <c r="O563" s="207" t="s">
        <v>992</v>
      </c>
      <c r="T563" s="197"/>
      <c r="U563" s="197"/>
      <c r="V563" s="7"/>
    </row>
    <row r="564" spans="1:22" ht="39.75" customHeight="1">
      <c r="A564" s="181">
        <v>587</v>
      </c>
      <c r="B564" s="356" t="s">
        <v>575</v>
      </c>
      <c r="C564" s="325" t="s">
        <v>2510</v>
      </c>
      <c r="D564" s="356" t="s">
        <v>1748</v>
      </c>
      <c r="E564" s="337" t="s">
        <v>4026</v>
      </c>
      <c r="F564" s="327">
        <v>0</v>
      </c>
      <c r="G564" s="327">
        <v>1</v>
      </c>
      <c r="H564" s="309" t="s">
        <v>993</v>
      </c>
      <c r="I564" s="345" t="s">
        <v>838</v>
      </c>
      <c r="J564" s="330" t="s">
        <v>994</v>
      </c>
      <c r="K564" s="326" t="s">
        <v>979</v>
      </c>
      <c r="L564" s="222" t="s">
        <v>3986</v>
      </c>
      <c r="M564" s="218" t="s">
        <v>995</v>
      </c>
      <c r="N564" s="218" t="s">
        <v>991</v>
      </c>
      <c r="O564" s="207" t="s">
        <v>992</v>
      </c>
      <c r="T564" s="197"/>
      <c r="U564" s="197"/>
      <c r="V564" s="7"/>
    </row>
    <row r="565" spans="1:22" s="282" customFormat="1" ht="39.75" customHeight="1">
      <c r="A565" s="181">
        <v>588</v>
      </c>
      <c r="B565" s="329" t="s">
        <v>575</v>
      </c>
      <c r="C565" s="325" t="s">
        <v>2510</v>
      </c>
      <c r="D565" s="329" t="s">
        <v>1748</v>
      </c>
      <c r="E565" s="398" t="s">
        <v>4020</v>
      </c>
      <c r="F565" s="327">
        <v>4</v>
      </c>
      <c r="G565" s="327">
        <v>1</v>
      </c>
      <c r="H565" s="369" t="s">
        <v>1958</v>
      </c>
      <c r="I565" s="322" t="s">
        <v>1954</v>
      </c>
      <c r="J565" s="348" t="s">
        <v>2126</v>
      </c>
      <c r="K565" s="398" t="s">
        <v>11</v>
      </c>
      <c r="L565" s="224" t="s">
        <v>4020</v>
      </c>
      <c r="M565" s="224" t="s">
        <v>2010</v>
      </c>
      <c r="N565" s="218" t="s">
        <v>1991</v>
      </c>
      <c r="O565" s="207" t="s">
        <v>1992</v>
      </c>
      <c r="V565" s="288"/>
    </row>
    <row r="566" spans="1:22" s="282" customFormat="1" ht="39.75" customHeight="1">
      <c r="A566" s="181">
        <v>589</v>
      </c>
      <c r="B566" s="329" t="s">
        <v>575</v>
      </c>
      <c r="C566" s="325" t="s">
        <v>2510</v>
      </c>
      <c r="D566" s="329" t="s">
        <v>1748</v>
      </c>
      <c r="E566" s="398" t="s">
        <v>4020</v>
      </c>
      <c r="F566" s="327">
        <v>1</v>
      </c>
      <c r="G566" s="327">
        <v>1</v>
      </c>
      <c r="H566" s="369" t="s">
        <v>1959</v>
      </c>
      <c r="I566" s="322" t="s">
        <v>1954</v>
      </c>
      <c r="J566" s="348" t="s">
        <v>2127</v>
      </c>
      <c r="K566" s="398" t="s">
        <v>11</v>
      </c>
      <c r="L566" s="224" t="s">
        <v>4020</v>
      </c>
      <c r="M566" s="224" t="s">
        <v>2009</v>
      </c>
      <c r="N566" s="218" t="s">
        <v>1991</v>
      </c>
      <c r="O566" s="207" t="s">
        <v>1992</v>
      </c>
      <c r="V566" s="288"/>
    </row>
    <row r="567" spans="1:22" ht="39.75" customHeight="1">
      <c r="A567" s="181">
        <v>590</v>
      </c>
      <c r="B567" s="356" t="s">
        <v>575</v>
      </c>
      <c r="C567" s="325" t="s">
        <v>2510</v>
      </c>
      <c r="D567" s="356" t="s">
        <v>1748</v>
      </c>
      <c r="E567" s="337" t="s">
        <v>4026</v>
      </c>
      <c r="F567" s="327">
        <v>7</v>
      </c>
      <c r="G567" s="327">
        <v>1</v>
      </c>
      <c r="H567" s="309" t="s">
        <v>996</v>
      </c>
      <c r="I567" s="345" t="s">
        <v>540</v>
      </c>
      <c r="J567" s="330" t="s">
        <v>997</v>
      </c>
      <c r="K567" s="326" t="s">
        <v>979</v>
      </c>
      <c r="L567" s="222" t="s">
        <v>3986</v>
      </c>
      <c r="M567" s="218" t="s">
        <v>998</v>
      </c>
      <c r="N567" s="218" t="s">
        <v>4069</v>
      </c>
      <c r="O567" s="207" t="s">
        <v>2911</v>
      </c>
      <c r="T567" s="197"/>
      <c r="U567" s="197"/>
      <c r="V567" s="7"/>
    </row>
    <row r="568" spans="1:22" ht="39.75" customHeight="1">
      <c r="A568" s="181">
        <v>591</v>
      </c>
      <c r="B568" s="356" t="s">
        <v>575</v>
      </c>
      <c r="C568" s="325" t="s">
        <v>2510</v>
      </c>
      <c r="D568" s="356" t="s">
        <v>1748</v>
      </c>
      <c r="E568" s="337" t="s">
        <v>4026</v>
      </c>
      <c r="F568" s="327">
        <v>3</v>
      </c>
      <c r="G568" s="327">
        <v>1</v>
      </c>
      <c r="H568" s="309" t="s">
        <v>2592</v>
      </c>
      <c r="I568" s="348" t="s">
        <v>422</v>
      </c>
      <c r="J568" s="330" t="s">
        <v>2593</v>
      </c>
      <c r="K568" s="326" t="s">
        <v>979</v>
      </c>
      <c r="L568" s="222" t="s">
        <v>3986</v>
      </c>
      <c r="M568" s="218" t="s">
        <v>2912</v>
      </c>
      <c r="N568" s="218" t="s">
        <v>2913</v>
      </c>
      <c r="O568" s="207" t="s">
        <v>2914</v>
      </c>
      <c r="T568" s="197"/>
      <c r="U568" s="197"/>
      <c r="V568" s="7"/>
    </row>
    <row r="569" spans="1:22" ht="39.75" customHeight="1">
      <c r="A569" s="181">
        <v>592</v>
      </c>
      <c r="B569" s="356" t="s">
        <v>575</v>
      </c>
      <c r="C569" s="325" t="s">
        <v>2510</v>
      </c>
      <c r="D569" s="356" t="s">
        <v>1748</v>
      </c>
      <c r="E569" s="337" t="s">
        <v>4026</v>
      </c>
      <c r="F569" s="327">
        <v>2</v>
      </c>
      <c r="G569" s="327">
        <v>2</v>
      </c>
      <c r="H569" s="309" t="s">
        <v>1000</v>
      </c>
      <c r="I569" s="345" t="s">
        <v>416</v>
      </c>
      <c r="J569" s="330" t="s">
        <v>1001</v>
      </c>
      <c r="K569" s="326" t="s">
        <v>979</v>
      </c>
      <c r="L569" s="222" t="s">
        <v>3986</v>
      </c>
      <c r="M569" s="218" t="s">
        <v>1002</v>
      </c>
      <c r="N569" s="218" t="s">
        <v>2915</v>
      </c>
      <c r="O569" s="207" t="s">
        <v>2615</v>
      </c>
      <c r="T569" s="197"/>
      <c r="U569" s="197"/>
      <c r="V569" s="7"/>
    </row>
    <row r="570" spans="1:22" s="282" customFormat="1" ht="39.75" customHeight="1">
      <c r="A570" s="181">
        <v>593</v>
      </c>
      <c r="B570" s="329" t="s">
        <v>575</v>
      </c>
      <c r="C570" s="325" t="s">
        <v>2510</v>
      </c>
      <c r="D570" s="329" t="s">
        <v>1748</v>
      </c>
      <c r="E570" s="398" t="s">
        <v>4020</v>
      </c>
      <c r="F570" s="327">
        <v>3</v>
      </c>
      <c r="G570" s="327">
        <v>2</v>
      </c>
      <c r="H570" s="308" t="s">
        <v>1003</v>
      </c>
      <c r="I570" s="323" t="s">
        <v>1004</v>
      </c>
      <c r="J570" s="330" t="s">
        <v>1005</v>
      </c>
      <c r="K570" s="326" t="s">
        <v>11</v>
      </c>
      <c r="L570" s="224" t="s">
        <v>4020</v>
      </c>
      <c r="M570" s="218" t="s">
        <v>1006</v>
      </c>
      <c r="N570" s="218" t="s">
        <v>2916</v>
      </c>
      <c r="O570" s="207" t="s">
        <v>2917</v>
      </c>
      <c r="V570" s="288"/>
    </row>
    <row r="571" spans="1:22" ht="39.75" customHeight="1">
      <c r="A571" s="181">
        <v>594</v>
      </c>
      <c r="B571" s="356" t="s">
        <v>575</v>
      </c>
      <c r="C571" s="325" t="s">
        <v>2510</v>
      </c>
      <c r="D571" s="356" t="s">
        <v>1748</v>
      </c>
      <c r="E571" s="337" t="s">
        <v>4026</v>
      </c>
      <c r="F571" s="327">
        <v>2</v>
      </c>
      <c r="G571" s="327">
        <v>1</v>
      </c>
      <c r="H571" s="309" t="s">
        <v>1007</v>
      </c>
      <c r="I571" s="348" t="s">
        <v>1462</v>
      </c>
      <c r="J571" s="330" t="s">
        <v>1008</v>
      </c>
      <c r="K571" s="326" t="s">
        <v>979</v>
      </c>
      <c r="L571" s="222" t="s">
        <v>3986</v>
      </c>
      <c r="M571" s="218" t="s">
        <v>1009</v>
      </c>
      <c r="N571" s="218" t="s">
        <v>2918</v>
      </c>
      <c r="O571" s="207" t="s">
        <v>631</v>
      </c>
      <c r="T571" s="197"/>
      <c r="U571" s="197"/>
      <c r="V571" s="7"/>
    </row>
    <row r="572" spans="1:22" ht="39.75" customHeight="1">
      <c r="A572" s="181">
        <v>595</v>
      </c>
      <c r="B572" s="356" t="s">
        <v>575</v>
      </c>
      <c r="C572" s="325" t="s">
        <v>2510</v>
      </c>
      <c r="D572" s="356" t="s">
        <v>1748</v>
      </c>
      <c r="E572" s="337" t="s">
        <v>4026</v>
      </c>
      <c r="F572" s="327">
        <v>2</v>
      </c>
      <c r="G572" s="327">
        <v>1</v>
      </c>
      <c r="H572" s="309" t="s">
        <v>1010</v>
      </c>
      <c r="I572" s="345" t="s">
        <v>1011</v>
      </c>
      <c r="J572" s="330" t="s">
        <v>1012</v>
      </c>
      <c r="K572" s="326" t="s">
        <v>979</v>
      </c>
      <c r="L572" s="222" t="s">
        <v>3986</v>
      </c>
      <c r="M572" s="218" t="s">
        <v>1013</v>
      </c>
      <c r="N572" s="218" t="s">
        <v>1014</v>
      </c>
      <c r="O572" s="207" t="s">
        <v>1015</v>
      </c>
      <c r="T572" s="197"/>
      <c r="U572" s="197"/>
      <c r="V572" s="7"/>
    </row>
    <row r="573" spans="1:22" ht="39.75" customHeight="1">
      <c r="A573" s="181">
        <v>597</v>
      </c>
      <c r="B573" s="356" t="s">
        <v>575</v>
      </c>
      <c r="C573" s="325" t="s">
        <v>2510</v>
      </c>
      <c r="D573" s="356" t="s">
        <v>1748</v>
      </c>
      <c r="E573" s="337" t="s">
        <v>4026</v>
      </c>
      <c r="F573" s="327">
        <v>5</v>
      </c>
      <c r="G573" s="327">
        <v>3</v>
      </c>
      <c r="H573" s="309" t="s">
        <v>1017</v>
      </c>
      <c r="I573" s="345" t="s">
        <v>1018</v>
      </c>
      <c r="J573" s="330" t="s">
        <v>1019</v>
      </c>
      <c r="K573" s="326" t="s">
        <v>979</v>
      </c>
      <c r="L573" s="222" t="s">
        <v>3986</v>
      </c>
      <c r="M573" s="218" t="s">
        <v>1020</v>
      </c>
      <c r="N573" s="218" t="s">
        <v>2919</v>
      </c>
      <c r="O573" s="207" t="s">
        <v>2920</v>
      </c>
      <c r="T573" s="197"/>
      <c r="U573" s="197"/>
      <c r="V573" s="7"/>
    </row>
    <row r="574" spans="1:22" s="282" customFormat="1" ht="39.75" customHeight="1">
      <c r="A574" s="181">
        <v>598</v>
      </c>
      <c r="B574" s="329" t="s">
        <v>575</v>
      </c>
      <c r="C574" s="325" t="s">
        <v>2510</v>
      </c>
      <c r="D574" s="329" t="s">
        <v>1748</v>
      </c>
      <c r="E574" s="398" t="s">
        <v>4020</v>
      </c>
      <c r="F574" s="327">
        <v>1</v>
      </c>
      <c r="G574" s="327">
        <v>1</v>
      </c>
      <c r="H574" s="308" t="s">
        <v>1021</v>
      </c>
      <c r="I574" s="323" t="s">
        <v>1022</v>
      </c>
      <c r="J574" s="330" t="s">
        <v>1023</v>
      </c>
      <c r="K574" s="326" t="s">
        <v>11</v>
      </c>
      <c r="L574" s="224" t="s">
        <v>4020</v>
      </c>
      <c r="M574" s="218" t="s">
        <v>1024</v>
      </c>
      <c r="N574" s="218" t="s">
        <v>2921</v>
      </c>
      <c r="O574" s="207" t="s">
        <v>2922</v>
      </c>
      <c r="V574" s="288"/>
    </row>
    <row r="575" spans="1:22" s="282" customFormat="1" ht="39.75" customHeight="1">
      <c r="A575" s="181">
        <v>599</v>
      </c>
      <c r="B575" s="329" t="s">
        <v>575</v>
      </c>
      <c r="C575" s="325" t="s">
        <v>2510</v>
      </c>
      <c r="D575" s="329" t="s">
        <v>1748</v>
      </c>
      <c r="E575" s="398" t="s">
        <v>4020</v>
      </c>
      <c r="F575" s="327">
        <v>3</v>
      </c>
      <c r="G575" s="327">
        <v>2</v>
      </c>
      <c r="H575" s="308" t="s">
        <v>1025</v>
      </c>
      <c r="I575" s="323" t="s">
        <v>1025</v>
      </c>
      <c r="J575" s="330" t="s">
        <v>1026</v>
      </c>
      <c r="K575" s="326" t="s">
        <v>11</v>
      </c>
      <c r="L575" s="224" t="s">
        <v>4020</v>
      </c>
      <c r="M575" s="218" t="s">
        <v>1027</v>
      </c>
      <c r="N575" s="218" t="s">
        <v>1068</v>
      </c>
      <c r="O575" s="207" t="s">
        <v>2129</v>
      </c>
      <c r="V575" s="288"/>
    </row>
    <row r="576" spans="1:22" s="282" customFormat="1" ht="39.75" customHeight="1">
      <c r="A576" s="181">
        <v>600</v>
      </c>
      <c r="B576" s="329" t="s">
        <v>575</v>
      </c>
      <c r="C576" s="325" t="s">
        <v>2510</v>
      </c>
      <c r="D576" s="329" t="s">
        <v>1748</v>
      </c>
      <c r="E576" s="398" t="s">
        <v>4020</v>
      </c>
      <c r="F576" s="327">
        <v>1</v>
      </c>
      <c r="G576" s="327">
        <v>1</v>
      </c>
      <c r="H576" s="308" t="s">
        <v>1028</v>
      </c>
      <c r="I576" s="323" t="s">
        <v>1029</v>
      </c>
      <c r="J576" s="330" t="s">
        <v>1030</v>
      </c>
      <c r="K576" s="326" t="s">
        <v>11</v>
      </c>
      <c r="L576" s="224" t="s">
        <v>4020</v>
      </c>
      <c r="M576" s="218" t="s">
        <v>1031</v>
      </c>
      <c r="N576" s="218" t="s">
        <v>1032</v>
      </c>
      <c r="O576" s="207" t="s">
        <v>2923</v>
      </c>
      <c r="V576" s="288"/>
    </row>
    <row r="577" spans="1:22" ht="39.75" customHeight="1">
      <c r="A577" s="181">
        <v>601</v>
      </c>
      <c r="B577" s="356" t="s">
        <v>575</v>
      </c>
      <c r="C577" s="325" t="s">
        <v>2510</v>
      </c>
      <c r="D577" s="356" t="s">
        <v>1748</v>
      </c>
      <c r="E577" s="337" t="s">
        <v>4026</v>
      </c>
      <c r="F577" s="327">
        <v>1</v>
      </c>
      <c r="G577" s="327">
        <v>1</v>
      </c>
      <c r="H577" s="309" t="s">
        <v>2006</v>
      </c>
      <c r="I577" s="345" t="s">
        <v>1274</v>
      </c>
      <c r="J577" s="330" t="s">
        <v>2924</v>
      </c>
      <c r="K577" s="326" t="s">
        <v>979</v>
      </c>
      <c r="L577" s="222" t="s">
        <v>3986</v>
      </c>
      <c r="M577" s="218" t="s">
        <v>1033</v>
      </c>
      <c r="N577" s="218" t="s">
        <v>2007</v>
      </c>
      <c r="O577" s="207" t="s">
        <v>1034</v>
      </c>
      <c r="T577" s="197"/>
      <c r="U577" s="197"/>
      <c r="V577" s="7"/>
    </row>
    <row r="578" spans="1:22" ht="39.75" customHeight="1">
      <c r="A578" s="181">
        <v>602</v>
      </c>
      <c r="B578" s="356" t="s">
        <v>575</v>
      </c>
      <c r="C578" s="325" t="s">
        <v>2510</v>
      </c>
      <c r="D578" s="356" t="s">
        <v>1748</v>
      </c>
      <c r="E578" s="337" t="s">
        <v>4026</v>
      </c>
      <c r="F578" s="327">
        <v>2</v>
      </c>
      <c r="G578" s="327">
        <v>2</v>
      </c>
      <c r="H578" s="309" t="s">
        <v>1035</v>
      </c>
      <c r="I578" s="345" t="s">
        <v>1036</v>
      </c>
      <c r="J578" s="330" t="s">
        <v>1037</v>
      </c>
      <c r="K578" s="326" t="s">
        <v>979</v>
      </c>
      <c r="L578" s="222" t="s">
        <v>3986</v>
      </c>
      <c r="M578" s="218" t="s">
        <v>1038</v>
      </c>
      <c r="N578" s="218" t="s">
        <v>1039</v>
      </c>
      <c r="O578" s="207" t="s">
        <v>1040</v>
      </c>
      <c r="T578" s="197"/>
      <c r="U578" s="197"/>
      <c r="V578" s="7"/>
    </row>
    <row r="579" spans="1:22" s="282" customFormat="1" ht="39.75" customHeight="1">
      <c r="A579" s="181">
        <v>603</v>
      </c>
      <c r="B579" s="329" t="s">
        <v>575</v>
      </c>
      <c r="C579" s="325" t="s">
        <v>2510</v>
      </c>
      <c r="D579" s="329" t="s">
        <v>1748</v>
      </c>
      <c r="E579" s="398" t="s">
        <v>4020</v>
      </c>
      <c r="F579" s="327">
        <v>2</v>
      </c>
      <c r="G579" s="327">
        <v>2</v>
      </c>
      <c r="H579" s="308" t="s">
        <v>1041</v>
      </c>
      <c r="I579" s="323" t="s">
        <v>1042</v>
      </c>
      <c r="J579" s="330" t="s">
        <v>1043</v>
      </c>
      <c r="K579" s="326" t="s">
        <v>11</v>
      </c>
      <c r="L579" s="224" t="s">
        <v>4020</v>
      </c>
      <c r="M579" s="218" t="s">
        <v>1044</v>
      </c>
      <c r="N579" s="218" t="s">
        <v>1045</v>
      </c>
      <c r="O579" s="207" t="s">
        <v>1046</v>
      </c>
      <c r="V579" s="288"/>
    </row>
    <row r="580" spans="1:22" ht="39.75" customHeight="1">
      <c r="A580" s="181">
        <v>604</v>
      </c>
      <c r="B580" s="356" t="s">
        <v>575</v>
      </c>
      <c r="C580" s="325" t="s">
        <v>2510</v>
      </c>
      <c r="D580" s="356" t="s">
        <v>1748</v>
      </c>
      <c r="E580" s="337" t="s">
        <v>4026</v>
      </c>
      <c r="F580" s="327">
        <v>2</v>
      </c>
      <c r="G580" s="327">
        <v>2</v>
      </c>
      <c r="H580" s="309" t="s">
        <v>1047</v>
      </c>
      <c r="I580" s="345" t="s">
        <v>1048</v>
      </c>
      <c r="J580" s="330" t="s">
        <v>1049</v>
      </c>
      <c r="K580" s="326" t="s">
        <v>979</v>
      </c>
      <c r="L580" s="222" t="s">
        <v>3986</v>
      </c>
      <c r="M580" s="218" t="s">
        <v>2200</v>
      </c>
      <c r="N580" s="218" t="s">
        <v>1050</v>
      </c>
      <c r="O580" s="207" t="s">
        <v>1051</v>
      </c>
      <c r="T580" s="197"/>
      <c r="U580" s="197"/>
      <c r="V580" s="7"/>
    </row>
    <row r="581" spans="1:22" ht="39.75" customHeight="1">
      <c r="A581" s="181">
        <v>605</v>
      </c>
      <c r="B581" s="356" t="s">
        <v>575</v>
      </c>
      <c r="C581" s="325" t="s">
        <v>2510</v>
      </c>
      <c r="D581" s="356" t="s">
        <v>1748</v>
      </c>
      <c r="E581" s="337" t="s">
        <v>4026</v>
      </c>
      <c r="F581" s="327">
        <v>1</v>
      </c>
      <c r="G581" s="327">
        <v>1</v>
      </c>
      <c r="H581" s="309" t="s">
        <v>3866</v>
      </c>
      <c r="I581" s="345" t="s">
        <v>221</v>
      </c>
      <c r="J581" s="330" t="s">
        <v>2128</v>
      </c>
      <c r="K581" s="326" t="s">
        <v>979</v>
      </c>
      <c r="L581" s="222" t="s">
        <v>3986</v>
      </c>
      <c r="M581" s="218" t="s">
        <v>1052</v>
      </c>
      <c r="N581" s="218" t="s">
        <v>21</v>
      </c>
      <c r="O581" s="207" t="s">
        <v>22</v>
      </c>
      <c r="T581" s="197"/>
      <c r="U581" s="197"/>
      <c r="V581" s="7"/>
    </row>
    <row r="582" spans="1:22" ht="39.75" customHeight="1">
      <c r="A582" s="181">
        <v>606</v>
      </c>
      <c r="B582" s="356" t="s">
        <v>575</v>
      </c>
      <c r="C582" s="325" t="s">
        <v>2510</v>
      </c>
      <c r="D582" s="356" t="s">
        <v>1748</v>
      </c>
      <c r="E582" s="337" t="s">
        <v>4026</v>
      </c>
      <c r="F582" s="327">
        <v>1</v>
      </c>
      <c r="G582" s="327">
        <v>1</v>
      </c>
      <c r="H582" s="309" t="s">
        <v>1055</v>
      </c>
      <c r="I582" s="332" t="s">
        <v>50</v>
      </c>
      <c r="J582" s="330" t="s">
        <v>1056</v>
      </c>
      <c r="K582" s="326" t="s">
        <v>979</v>
      </c>
      <c r="L582" s="222" t="s">
        <v>3986</v>
      </c>
      <c r="M582" s="218" t="s">
        <v>1057</v>
      </c>
      <c r="N582" s="218" t="s">
        <v>2926</v>
      </c>
      <c r="O582" s="207" t="s">
        <v>2927</v>
      </c>
      <c r="T582" s="197"/>
      <c r="U582" s="197"/>
      <c r="V582" s="7"/>
    </row>
    <row r="583" spans="1:22" ht="39.75" customHeight="1">
      <c r="A583" s="181">
        <v>607</v>
      </c>
      <c r="B583" s="356" t="s">
        <v>575</v>
      </c>
      <c r="C583" s="325" t="s">
        <v>2510</v>
      </c>
      <c r="D583" s="356" t="s">
        <v>1748</v>
      </c>
      <c r="E583" s="337" t="s">
        <v>4026</v>
      </c>
      <c r="F583" s="327">
        <v>3</v>
      </c>
      <c r="G583" s="327">
        <v>1</v>
      </c>
      <c r="H583" s="309" t="s">
        <v>1058</v>
      </c>
      <c r="I583" s="332" t="s">
        <v>50</v>
      </c>
      <c r="J583" s="330" t="s">
        <v>1059</v>
      </c>
      <c r="K583" s="326" t="s">
        <v>979</v>
      </c>
      <c r="L583" s="222" t="s">
        <v>3986</v>
      </c>
      <c r="M583" s="218" t="s">
        <v>1060</v>
      </c>
      <c r="N583" s="218" t="s">
        <v>1061</v>
      </c>
      <c r="O583" s="207" t="s">
        <v>1062</v>
      </c>
      <c r="T583" s="197"/>
      <c r="U583" s="197"/>
      <c r="V583" s="7"/>
    </row>
    <row r="584" spans="1:22" s="282" customFormat="1" ht="39.75" customHeight="1">
      <c r="A584" s="181">
        <v>608</v>
      </c>
      <c r="B584" s="329" t="s">
        <v>575</v>
      </c>
      <c r="C584" s="325" t="s">
        <v>2510</v>
      </c>
      <c r="D584" s="329" t="s">
        <v>1748</v>
      </c>
      <c r="E584" s="398" t="s">
        <v>4020</v>
      </c>
      <c r="F584" s="327">
        <v>2</v>
      </c>
      <c r="G584" s="327">
        <v>2</v>
      </c>
      <c r="H584" s="308" t="s">
        <v>1065</v>
      </c>
      <c r="I584" s="323" t="s">
        <v>1025</v>
      </c>
      <c r="J584" s="330" t="s">
        <v>1066</v>
      </c>
      <c r="K584" s="326" t="s">
        <v>11</v>
      </c>
      <c r="L584" s="224" t="s">
        <v>4020</v>
      </c>
      <c r="M584" s="218" t="s">
        <v>1067</v>
      </c>
      <c r="N584" s="218" t="s">
        <v>1068</v>
      </c>
      <c r="O584" s="207" t="s">
        <v>2129</v>
      </c>
      <c r="V584" s="288"/>
    </row>
    <row r="585" spans="1:22" ht="39.75" customHeight="1">
      <c r="A585" s="181">
        <v>609</v>
      </c>
      <c r="B585" s="356" t="s">
        <v>575</v>
      </c>
      <c r="C585" s="325" t="s">
        <v>2510</v>
      </c>
      <c r="D585" s="356" t="s">
        <v>1748</v>
      </c>
      <c r="E585" s="337" t="s">
        <v>4026</v>
      </c>
      <c r="F585" s="327">
        <v>1</v>
      </c>
      <c r="G585" s="327">
        <v>1</v>
      </c>
      <c r="H585" s="309" t="s">
        <v>1069</v>
      </c>
      <c r="I585" s="345" t="s">
        <v>1070</v>
      </c>
      <c r="J585" s="330" t="s">
        <v>1071</v>
      </c>
      <c r="K585" s="326" t="s">
        <v>979</v>
      </c>
      <c r="L585" s="222" t="s">
        <v>3986</v>
      </c>
      <c r="M585" s="218" t="s">
        <v>1072</v>
      </c>
      <c r="N585" s="218" t="s">
        <v>2008</v>
      </c>
      <c r="O585" s="207" t="s">
        <v>2326</v>
      </c>
      <c r="T585" s="197"/>
      <c r="U585" s="197"/>
      <c r="V585" s="7"/>
    </row>
    <row r="586" spans="1:22" ht="39.75" customHeight="1">
      <c r="A586" s="181">
        <v>610</v>
      </c>
      <c r="B586" s="356" t="s">
        <v>575</v>
      </c>
      <c r="C586" s="325" t="s">
        <v>2510</v>
      </c>
      <c r="D586" s="356" t="s">
        <v>1748</v>
      </c>
      <c r="E586" s="337" t="s">
        <v>4026</v>
      </c>
      <c r="F586" s="327">
        <v>7</v>
      </c>
      <c r="G586" s="327">
        <v>4</v>
      </c>
      <c r="H586" s="309" t="s">
        <v>1073</v>
      </c>
      <c r="I586" s="345" t="s">
        <v>1074</v>
      </c>
      <c r="J586" s="330" t="s">
        <v>1075</v>
      </c>
      <c r="K586" s="326" t="s">
        <v>979</v>
      </c>
      <c r="L586" s="222" t="s">
        <v>3986</v>
      </c>
      <c r="M586" s="218" t="s">
        <v>2203</v>
      </c>
      <c r="N586" s="218" t="s">
        <v>1076</v>
      </c>
      <c r="O586" s="207" t="s">
        <v>1077</v>
      </c>
      <c r="T586" s="197"/>
      <c r="U586" s="197"/>
      <c r="V586" s="7"/>
    </row>
    <row r="587" spans="1:22" ht="39.75" customHeight="1">
      <c r="A587" s="181">
        <v>611</v>
      </c>
      <c r="B587" s="356" t="s">
        <v>575</v>
      </c>
      <c r="C587" s="325" t="s">
        <v>2510</v>
      </c>
      <c r="D587" s="356" t="s">
        <v>1748</v>
      </c>
      <c r="E587" s="337" t="s">
        <v>4026</v>
      </c>
      <c r="F587" s="327">
        <v>2</v>
      </c>
      <c r="G587" s="327">
        <v>2</v>
      </c>
      <c r="H587" s="309" t="s">
        <v>1078</v>
      </c>
      <c r="I587" s="345" t="s">
        <v>1079</v>
      </c>
      <c r="J587" s="330" t="s">
        <v>1080</v>
      </c>
      <c r="K587" s="326" t="s">
        <v>979</v>
      </c>
      <c r="L587" s="222" t="s">
        <v>3986</v>
      </c>
      <c r="M587" s="218" t="s">
        <v>1081</v>
      </c>
      <c r="N587" s="218" t="s">
        <v>2929</v>
      </c>
      <c r="O587" s="207" t="s">
        <v>2930</v>
      </c>
      <c r="T587" s="197"/>
      <c r="U587" s="197"/>
      <c r="V587" s="7"/>
    </row>
    <row r="588" spans="1:22" s="282" customFormat="1" ht="39.75" customHeight="1">
      <c r="A588" s="181">
        <v>612</v>
      </c>
      <c r="B588" s="329" t="s">
        <v>575</v>
      </c>
      <c r="C588" s="325" t="s">
        <v>2510</v>
      </c>
      <c r="D588" s="329" t="s">
        <v>1748</v>
      </c>
      <c r="E588" s="398" t="s">
        <v>4020</v>
      </c>
      <c r="F588" s="327">
        <v>3</v>
      </c>
      <c r="G588" s="327">
        <v>2</v>
      </c>
      <c r="H588" s="308" t="s">
        <v>1082</v>
      </c>
      <c r="I588" s="332" t="s">
        <v>834</v>
      </c>
      <c r="J588" s="330" t="s">
        <v>1083</v>
      </c>
      <c r="K588" s="326" t="s">
        <v>11</v>
      </c>
      <c r="L588" s="224" t="s">
        <v>4020</v>
      </c>
      <c r="M588" s="218" t="s">
        <v>2204</v>
      </c>
      <c r="N588" s="218" t="s">
        <v>1084</v>
      </c>
      <c r="O588" s="207" t="s">
        <v>1085</v>
      </c>
      <c r="V588" s="288"/>
    </row>
    <row r="589" spans="1:22" ht="39.75" customHeight="1">
      <c r="A589" s="181">
        <v>613</v>
      </c>
      <c r="B589" s="300" t="s">
        <v>576</v>
      </c>
      <c r="C589" s="325" t="s">
        <v>2510</v>
      </c>
      <c r="D589" s="300" t="s">
        <v>835</v>
      </c>
      <c r="E589" s="337" t="s">
        <v>4026</v>
      </c>
      <c r="F589" s="306">
        <v>4</v>
      </c>
      <c r="G589" s="306">
        <v>1</v>
      </c>
      <c r="H589" s="324" t="s">
        <v>3862</v>
      </c>
      <c r="I589" s="324" t="s">
        <v>50</v>
      </c>
      <c r="J589" s="324" t="s">
        <v>2327</v>
      </c>
      <c r="K589" s="355" t="s">
        <v>119</v>
      </c>
      <c r="L589" s="222" t="s">
        <v>3986</v>
      </c>
      <c r="M589" s="217" t="s">
        <v>1789</v>
      </c>
      <c r="N589" s="203" t="s">
        <v>2796</v>
      </c>
      <c r="O589" s="207" t="s">
        <v>2797</v>
      </c>
      <c r="T589" s="197"/>
      <c r="U589" s="197"/>
      <c r="V589" s="7"/>
    </row>
    <row r="590" spans="1:22" ht="39.75" customHeight="1">
      <c r="A590" s="181">
        <v>614</v>
      </c>
      <c r="B590" s="300" t="s">
        <v>576</v>
      </c>
      <c r="C590" s="325" t="s">
        <v>2510</v>
      </c>
      <c r="D590" s="300" t="s">
        <v>835</v>
      </c>
      <c r="E590" s="337" t="s">
        <v>4026</v>
      </c>
      <c r="F590" s="326">
        <v>10</v>
      </c>
      <c r="G590" s="326">
        <v>2</v>
      </c>
      <c r="H590" s="362" t="s">
        <v>1957</v>
      </c>
      <c r="I590" s="353" t="s">
        <v>1954</v>
      </c>
      <c r="J590" s="362" t="s">
        <v>2087</v>
      </c>
      <c r="K590" s="355" t="s">
        <v>119</v>
      </c>
      <c r="L590" s="222" t="s">
        <v>3986</v>
      </c>
      <c r="M590" s="222" t="s">
        <v>1977</v>
      </c>
      <c r="N590" s="222" t="s">
        <v>1978</v>
      </c>
      <c r="O590" s="201" t="s">
        <v>1979</v>
      </c>
      <c r="T590" s="197"/>
      <c r="U590" s="197"/>
      <c r="V590" s="7"/>
    </row>
    <row r="591" spans="1:22" ht="39.75" customHeight="1">
      <c r="A591" s="181">
        <v>615</v>
      </c>
      <c r="B591" s="300" t="s">
        <v>576</v>
      </c>
      <c r="C591" s="325" t="s">
        <v>2510</v>
      </c>
      <c r="D591" s="300" t="s">
        <v>835</v>
      </c>
      <c r="E591" s="337" t="s">
        <v>4026</v>
      </c>
      <c r="F591" s="326">
        <v>11</v>
      </c>
      <c r="G591" s="326">
        <v>10</v>
      </c>
      <c r="H591" s="309" t="s">
        <v>1537</v>
      </c>
      <c r="I591" s="345" t="s">
        <v>827</v>
      </c>
      <c r="J591" s="350" t="s">
        <v>2331</v>
      </c>
      <c r="K591" s="355" t="s">
        <v>118</v>
      </c>
      <c r="L591" s="222" t="s">
        <v>3986</v>
      </c>
      <c r="M591" s="208">
        <v>998300740</v>
      </c>
      <c r="N591" s="208" t="s">
        <v>2800</v>
      </c>
      <c r="O591" s="207" t="s">
        <v>2801</v>
      </c>
      <c r="T591" s="197"/>
      <c r="U591" s="197"/>
      <c r="V591" s="7"/>
    </row>
    <row r="592" spans="1:22" ht="39.75" customHeight="1">
      <c r="A592" s="181">
        <v>616</v>
      </c>
      <c r="B592" s="300" t="s">
        <v>576</v>
      </c>
      <c r="C592" s="325" t="s">
        <v>2510</v>
      </c>
      <c r="D592" s="300" t="s">
        <v>835</v>
      </c>
      <c r="E592" s="337" t="s">
        <v>4026</v>
      </c>
      <c r="F592" s="326">
        <v>1</v>
      </c>
      <c r="G592" s="326">
        <v>1</v>
      </c>
      <c r="H592" s="309" t="s">
        <v>1538</v>
      </c>
      <c r="I592" s="345" t="s">
        <v>1539</v>
      </c>
      <c r="J592" s="309" t="s">
        <v>1540</v>
      </c>
      <c r="K592" s="347" t="s">
        <v>33</v>
      </c>
      <c r="L592" s="222" t="s">
        <v>3986</v>
      </c>
      <c r="M592" s="208" t="s">
        <v>2802</v>
      </c>
      <c r="N592" s="208" t="s">
        <v>1541</v>
      </c>
      <c r="O592" s="207" t="s">
        <v>2088</v>
      </c>
      <c r="T592" s="197"/>
      <c r="U592" s="197"/>
      <c r="V592" s="7"/>
    </row>
    <row r="593" spans="1:22" ht="39.75" customHeight="1">
      <c r="A593" s="181">
        <v>617</v>
      </c>
      <c r="B593" s="300" t="s">
        <v>576</v>
      </c>
      <c r="C593" s="325" t="s">
        <v>2510</v>
      </c>
      <c r="D593" s="300" t="s">
        <v>835</v>
      </c>
      <c r="E593" s="337" t="s">
        <v>4026</v>
      </c>
      <c r="F593" s="326">
        <v>1</v>
      </c>
      <c r="G593" s="326">
        <v>1</v>
      </c>
      <c r="H593" s="309" t="s">
        <v>1560</v>
      </c>
      <c r="I593" s="353" t="s">
        <v>192</v>
      </c>
      <c r="J593" s="374" t="s">
        <v>1561</v>
      </c>
      <c r="K593" s="375" t="s">
        <v>33</v>
      </c>
      <c r="L593" s="222" t="s">
        <v>3986</v>
      </c>
      <c r="M593" s="236" t="s">
        <v>1562</v>
      </c>
      <c r="N593" s="236" t="s">
        <v>1563</v>
      </c>
      <c r="O593" s="215" t="s">
        <v>1564</v>
      </c>
      <c r="T593" s="197"/>
      <c r="U593" s="197"/>
      <c r="V593" s="7"/>
    </row>
    <row r="594" spans="1:22" ht="39.75" customHeight="1">
      <c r="A594" s="181">
        <v>618</v>
      </c>
      <c r="B594" s="300" t="s">
        <v>576</v>
      </c>
      <c r="C594" s="325" t="s">
        <v>2510</v>
      </c>
      <c r="D594" s="300" t="s">
        <v>835</v>
      </c>
      <c r="E594" s="337" t="s">
        <v>4026</v>
      </c>
      <c r="F594" s="326">
        <v>2</v>
      </c>
      <c r="G594" s="326">
        <v>1</v>
      </c>
      <c r="H594" s="309" t="s">
        <v>1565</v>
      </c>
      <c r="I594" s="353" t="s">
        <v>30</v>
      </c>
      <c r="J594" s="309" t="s">
        <v>2332</v>
      </c>
      <c r="K594" s="315" t="s">
        <v>33</v>
      </c>
      <c r="L594" s="222" t="s">
        <v>3986</v>
      </c>
      <c r="M594" s="208" t="s">
        <v>1566</v>
      </c>
      <c r="N594" s="208" t="s">
        <v>1567</v>
      </c>
      <c r="O594" s="215" t="s">
        <v>1568</v>
      </c>
      <c r="T594" s="197"/>
      <c r="U594" s="197"/>
      <c r="V594" s="7"/>
    </row>
    <row r="595" spans="1:22" ht="39.75" customHeight="1">
      <c r="A595" s="181">
        <v>619</v>
      </c>
      <c r="B595" s="300" t="s">
        <v>576</v>
      </c>
      <c r="C595" s="325" t="s">
        <v>2510</v>
      </c>
      <c r="D595" s="300" t="s">
        <v>835</v>
      </c>
      <c r="E595" s="337" t="s">
        <v>4026</v>
      </c>
      <c r="F595" s="334">
        <v>1</v>
      </c>
      <c r="G595" s="334">
        <v>1</v>
      </c>
      <c r="H595" s="324" t="s">
        <v>1569</v>
      </c>
      <c r="I595" s="304" t="s">
        <v>1777</v>
      </c>
      <c r="J595" s="324" t="s">
        <v>1803</v>
      </c>
      <c r="K595" s="355" t="s">
        <v>119</v>
      </c>
      <c r="L595" s="222" t="s">
        <v>3986</v>
      </c>
      <c r="M595" s="208"/>
      <c r="N595" s="208" t="s">
        <v>831</v>
      </c>
      <c r="O595" s="198" t="s">
        <v>832</v>
      </c>
      <c r="T595" s="197"/>
      <c r="U595" s="197"/>
      <c r="V595" s="7"/>
    </row>
    <row r="596" spans="1:22" ht="39.75" customHeight="1">
      <c r="A596" s="181">
        <v>620</v>
      </c>
      <c r="B596" s="300" t="s">
        <v>576</v>
      </c>
      <c r="C596" s="325" t="s">
        <v>2510</v>
      </c>
      <c r="D596" s="300" t="s">
        <v>835</v>
      </c>
      <c r="E596" s="337" t="s">
        <v>4026</v>
      </c>
      <c r="F596" s="334">
        <v>1</v>
      </c>
      <c r="G596" s="334">
        <v>1</v>
      </c>
      <c r="H596" s="324" t="s">
        <v>1585</v>
      </c>
      <c r="I596" s="305" t="s">
        <v>1781</v>
      </c>
      <c r="J596" s="324" t="s">
        <v>2090</v>
      </c>
      <c r="K596" s="355" t="s">
        <v>118</v>
      </c>
      <c r="L596" s="222" t="s">
        <v>3986</v>
      </c>
      <c r="M596" s="208">
        <v>964310826</v>
      </c>
      <c r="N596" s="208" t="s">
        <v>2807</v>
      </c>
      <c r="O596" s="198" t="s">
        <v>1974</v>
      </c>
      <c r="T596" s="197"/>
      <c r="U596" s="197"/>
      <c r="V596" s="7"/>
    </row>
    <row r="597" spans="1:22" ht="39.75" customHeight="1">
      <c r="A597" s="181">
        <v>621</v>
      </c>
      <c r="B597" s="300" t="s">
        <v>576</v>
      </c>
      <c r="C597" s="325" t="s">
        <v>2510</v>
      </c>
      <c r="D597" s="300" t="s">
        <v>835</v>
      </c>
      <c r="E597" s="337" t="s">
        <v>4026</v>
      </c>
      <c r="F597" s="326">
        <v>1</v>
      </c>
      <c r="G597" s="326">
        <v>1</v>
      </c>
      <c r="H597" s="309" t="s">
        <v>1593</v>
      </c>
      <c r="I597" s="345" t="s">
        <v>955</v>
      </c>
      <c r="J597" s="350" t="s">
        <v>1594</v>
      </c>
      <c r="K597" s="377" t="s">
        <v>33</v>
      </c>
      <c r="L597" s="222" t="s">
        <v>3986</v>
      </c>
      <c r="M597" s="208" t="s">
        <v>1595</v>
      </c>
      <c r="N597" s="208" t="s">
        <v>1596</v>
      </c>
      <c r="O597" s="207" t="s">
        <v>1597</v>
      </c>
      <c r="T597" s="197"/>
      <c r="U597" s="197"/>
      <c r="V597" s="7"/>
    </row>
    <row r="598" spans="1:22" ht="39.75" customHeight="1">
      <c r="A598" s="181">
        <v>622</v>
      </c>
      <c r="B598" s="300" t="s">
        <v>576</v>
      </c>
      <c r="C598" s="325" t="s">
        <v>2510</v>
      </c>
      <c r="D598" s="300" t="s">
        <v>835</v>
      </c>
      <c r="E598" s="337" t="s">
        <v>4026</v>
      </c>
      <c r="F598" s="326">
        <v>9</v>
      </c>
      <c r="G598" s="326">
        <v>1</v>
      </c>
      <c r="H598" s="309" t="s">
        <v>1598</v>
      </c>
      <c r="I598" s="345" t="s">
        <v>1599</v>
      </c>
      <c r="J598" s="350" t="s">
        <v>1600</v>
      </c>
      <c r="K598" s="377" t="s">
        <v>33</v>
      </c>
      <c r="L598" s="222" t="s">
        <v>3986</v>
      </c>
      <c r="M598" s="208">
        <v>986050830</v>
      </c>
      <c r="N598" s="208" t="s">
        <v>1601</v>
      </c>
      <c r="O598" s="215" t="s">
        <v>1602</v>
      </c>
      <c r="T598" s="197"/>
      <c r="U598" s="197"/>
      <c r="V598" s="7"/>
    </row>
    <row r="599" spans="1:22" ht="39.75" customHeight="1">
      <c r="A599" s="181">
        <v>623</v>
      </c>
      <c r="B599" s="300" t="s">
        <v>576</v>
      </c>
      <c r="C599" s="325" t="s">
        <v>2510</v>
      </c>
      <c r="D599" s="300" t="s">
        <v>835</v>
      </c>
      <c r="E599" s="337" t="s">
        <v>4026</v>
      </c>
      <c r="F599" s="299">
        <v>1</v>
      </c>
      <c r="G599" s="299">
        <v>2</v>
      </c>
      <c r="H599" s="324" t="s">
        <v>1787</v>
      </c>
      <c r="I599" s="345" t="s">
        <v>600</v>
      </c>
      <c r="J599" s="350" t="s">
        <v>1603</v>
      </c>
      <c r="K599" s="355" t="s">
        <v>118</v>
      </c>
      <c r="L599" s="222" t="s">
        <v>3986</v>
      </c>
      <c r="M599" s="222">
        <v>989041834</v>
      </c>
      <c r="N599" s="222" t="s">
        <v>2810</v>
      </c>
      <c r="O599" s="207" t="s">
        <v>2811</v>
      </c>
      <c r="T599" s="197"/>
      <c r="U599" s="197"/>
      <c r="V599" s="7"/>
    </row>
    <row r="600" spans="1:22" ht="39.75" customHeight="1">
      <c r="A600" s="181">
        <v>624</v>
      </c>
      <c r="B600" s="300" t="s">
        <v>576</v>
      </c>
      <c r="C600" s="325" t="s">
        <v>2510</v>
      </c>
      <c r="D600" s="300" t="s">
        <v>835</v>
      </c>
      <c r="E600" s="337" t="s">
        <v>4026</v>
      </c>
      <c r="F600" s="299">
        <v>12</v>
      </c>
      <c r="G600" s="299">
        <v>6</v>
      </c>
      <c r="H600" s="324" t="s">
        <v>2547</v>
      </c>
      <c r="I600" s="345" t="s">
        <v>827</v>
      </c>
      <c r="J600" s="350" t="s">
        <v>2546</v>
      </c>
      <c r="K600" s="355" t="s">
        <v>118</v>
      </c>
      <c r="L600" s="222" t="s">
        <v>3986</v>
      </c>
      <c r="M600" s="208">
        <v>998300740</v>
      </c>
      <c r="N600" s="208" t="s">
        <v>2812</v>
      </c>
      <c r="O600" s="207" t="s">
        <v>2801</v>
      </c>
      <c r="T600" s="197"/>
      <c r="U600" s="197"/>
      <c r="V600" s="7"/>
    </row>
    <row r="601" spans="1:22" ht="39.75" customHeight="1">
      <c r="A601" s="181">
        <v>625</v>
      </c>
      <c r="B601" s="300" t="s">
        <v>576</v>
      </c>
      <c r="C601" s="325" t="s">
        <v>2510</v>
      </c>
      <c r="D601" s="356" t="s">
        <v>835</v>
      </c>
      <c r="E601" s="337" t="s">
        <v>4026</v>
      </c>
      <c r="F601" s="327">
        <v>1</v>
      </c>
      <c r="G601" s="327">
        <v>1</v>
      </c>
      <c r="H601" s="309" t="s">
        <v>1950</v>
      </c>
      <c r="I601" s="345" t="s">
        <v>94</v>
      </c>
      <c r="J601" s="330" t="s">
        <v>961</v>
      </c>
      <c r="K601" s="326" t="s">
        <v>33</v>
      </c>
      <c r="L601" s="222" t="s">
        <v>3986</v>
      </c>
      <c r="M601" s="218" t="s">
        <v>962</v>
      </c>
      <c r="N601" s="218" t="s">
        <v>146</v>
      </c>
      <c r="O601" s="207" t="s">
        <v>147</v>
      </c>
      <c r="T601" s="197"/>
      <c r="U601" s="197"/>
      <c r="V601" s="7"/>
    </row>
    <row r="602" spans="1:22" ht="39.75" customHeight="1">
      <c r="A602" s="181">
        <v>626</v>
      </c>
      <c r="B602" s="300" t="s">
        <v>576</v>
      </c>
      <c r="C602" s="325" t="s">
        <v>2510</v>
      </c>
      <c r="D602" s="356" t="s">
        <v>835</v>
      </c>
      <c r="E602" s="337" t="s">
        <v>4026</v>
      </c>
      <c r="F602" s="327">
        <v>1</v>
      </c>
      <c r="G602" s="327">
        <v>1</v>
      </c>
      <c r="H602" s="309" t="s">
        <v>1951</v>
      </c>
      <c r="I602" s="345" t="s">
        <v>94</v>
      </c>
      <c r="J602" s="330" t="s">
        <v>963</v>
      </c>
      <c r="K602" s="326" t="s">
        <v>33</v>
      </c>
      <c r="L602" s="222" t="s">
        <v>3986</v>
      </c>
      <c r="M602" s="218" t="s">
        <v>964</v>
      </c>
      <c r="N602" s="218" t="s">
        <v>146</v>
      </c>
      <c r="O602" s="207" t="s">
        <v>147</v>
      </c>
      <c r="T602" s="197"/>
      <c r="U602" s="197"/>
      <c r="V602" s="7"/>
    </row>
    <row r="603" spans="1:22" ht="39.75" customHeight="1">
      <c r="A603" s="181">
        <v>627</v>
      </c>
      <c r="B603" s="300" t="s">
        <v>576</v>
      </c>
      <c r="C603" s="325" t="s">
        <v>2510</v>
      </c>
      <c r="D603" s="356" t="s">
        <v>835</v>
      </c>
      <c r="E603" s="337" t="s">
        <v>4026</v>
      </c>
      <c r="F603" s="327">
        <v>1</v>
      </c>
      <c r="G603" s="327">
        <v>1</v>
      </c>
      <c r="H603" s="309" t="s">
        <v>1952</v>
      </c>
      <c r="I603" s="345" t="s">
        <v>965</v>
      </c>
      <c r="J603" s="330" t="s">
        <v>966</v>
      </c>
      <c r="K603" s="326" t="s">
        <v>33</v>
      </c>
      <c r="L603" s="222" t="s">
        <v>3986</v>
      </c>
      <c r="M603" s="218" t="s">
        <v>967</v>
      </c>
      <c r="N603" s="218" t="s">
        <v>2907</v>
      </c>
      <c r="O603" s="207" t="s">
        <v>968</v>
      </c>
      <c r="T603" s="197"/>
      <c r="U603" s="197"/>
      <c r="V603" s="7"/>
    </row>
    <row r="604" spans="1:22" ht="39.75" customHeight="1">
      <c r="A604" s="181">
        <v>628</v>
      </c>
      <c r="B604" s="300" t="s">
        <v>576</v>
      </c>
      <c r="C604" s="325" t="s">
        <v>2510</v>
      </c>
      <c r="D604" s="356" t="s">
        <v>835</v>
      </c>
      <c r="E604" s="337" t="s">
        <v>4026</v>
      </c>
      <c r="F604" s="327">
        <v>1</v>
      </c>
      <c r="G604" s="327">
        <v>1</v>
      </c>
      <c r="H604" s="309" t="s">
        <v>1953</v>
      </c>
      <c r="I604" s="345" t="s">
        <v>969</v>
      </c>
      <c r="J604" s="330" t="s">
        <v>970</v>
      </c>
      <c r="K604" s="326" t="s">
        <v>33</v>
      </c>
      <c r="L604" s="222" t="s">
        <v>3986</v>
      </c>
      <c r="M604" s="218" t="s">
        <v>971</v>
      </c>
      <c r="N604" s="218" t="s">
        <v>146</v>
      </c>
      <c r="O604" s="207" t="s">
        <v>147</v>
      </c>
      <c r="T604" s="197"/>
      <c r="U604" s="197"/>
      <c r="V604" s="7"/>
    </row>
    <row r="605" spans="1:22" ht="39.75" customHeight="1">
      <c r="A605" s="181">
        <v>629</v>
      </c>
      <c r="B605" s="300" t="s">
        <v>576</v>
      </c>
      <c r="C605" s="325" t="s">
        <v>2510</v>
      </c>
      <c r="D605" s="300" t="s">
        <v>835</v>
      </c>
      <c r="E605" s="337" t="s">
        <v>4026</v>
      </c>
      <c r="F605" s="363">
        <v>4</v>
      </c>
      <c r="G605" s="363">
        <v>2</v>
      </c>
      <c r="H605" s="314" t="s">
        <v>3494</v>
      </c>
      <c r="I605" s="350" t="s">
        <v>3495</v>
      </c>
      <c r="J605" s="376" t="s">
        <v>3496</v>
      </c>
      <c r="K605" s="355" t="s">
        <v>119</v>
      </c>
      <c r="L605" s="222" t="s">
        <v>3986</v>
      </c>
      <c r="M605" s="208" t="s">
        <v>3497</v>
      </c>
      <c r="N605" s="208" t="s">
        <v>3498</v>
      </c>
      <c r="O605" s="207" t="s">
        <v>3499</v>
      </c>
      <c r="T605" s="197"/>
      <c r="U605" s="197"/>
      <c r="V605" s="7"/>
    </row>
    <row r="606" spans="1:22" ht="39.75" customHeight="1">
      <c r="A606" s="181">
        <v>630</v>
      </c>
      <c r="B606" s="300" t="s">
        <v>576</v>
      </c>
      <c r="C606" s="325" t="s">
        <v>2510</v>
      </c>
      <c r="D606" s="300" t="s">
        <v>835</v>
      </c>
      <c r="E606" s="337" t="s">
        <v>4026</v>
      </c>
      <c r="F606" s="306">
        <v>2</v>
      </c>
      <c r="G606" s="306">
        <v>1</v>
      </c>
      <c r="H606" s="343" t="s">
        <v>3542</v>
      </c>
      <c r="I606" s="305" t="s">
        <v>2983</v>
      </c>
      <c r="J606" s="343" t="s">
        <v>3543</v>
      </c>
      <c r="K606" s="355" t="s">
        <v>119</v>
      </c>
      <c r="L606" s="222" t="s">
        <v>3986</v>
      </c>
      <c r="M606" s="204" t="s">
        <v>3544</v>
      </c>
      <c r="N606" s="204" t="s">
        <v>3545</v>
      </c>
      <c r="O606" s="207" t="s">
        <v>3546</v>
      </c>
      <c r="T606" s="197"/>
      <c r="U606" s="197"/>
      <c r="V606" s="7"/>
    </row>
    <row r="607" spans="1:22" ht="39.75" customHeight="1">
      <c r="A607" s="181">
        <v>631</v>
      </c>
      <c r="B607" s="300" t="s">
        <v>576</v>
      </c>
      <c r="C607" s="325" t="s">
        <v>2510</v>
      </c>
      <c r="D607" s="300" t="s">
        <v>835</v>
      </c>
      <c r="E607" s="337" t="s">
        <v>4026</v>
      </c>
      <c r="F607" s="352">
        <v>1</v>
      </c>
      <c r="G607" s="352">
        <v>1</v>
      </c>
      <c r="H607" s="314" t="s">
        <v>3554</v>
      </c>
      <c r="I607" s="348" t="s">
        <v>3555</v>
      </c>
      <c r="J607" s="376" t="s">
        <v>3556</v>
      </c>
      <c r="K607" s="355" t="s">
        <v>119</v>
      </c>
      <c r="L607" s="222" t="s">
        <v>3986</v>
      </c>
      <c r="M607" s="208" t="s">
        <v>156</v>
      </c>
      <c r="N607" s="208" t="s">
        <v>3557</v>
      </c>
      <c r="O607" s="207" t="s">
        <v>3558</v>
      </c>
      <c r="T607" s="197"/>
      <c r="U607" s="197"/>
      <c r="V607" s="7"/>
    </row>
    <row r="608" spans="1:22" ht="39.75" customHeight="1">
      <c r="A608" s="181">
        <v>632</v>
      </c>
      <c r="B608" s="300" t="s">
        <v>576</v>
      </c>
      <c r="C608" s="325" t="s">
        <v>2510</v>
      </c>
      <c r="D608" s="300" t="s">
        <v>835</v>
      </c>
      <c r="E608" s="337" t="s">
        <v>4026</v>
      </c>
      <c r="F608" s="363">
        <v>6</v>
      </c>
      <c r="G608" s="363">
        <v>4</v>
      </c>
      <c r="H608" s="314" t="s">
        <v>3570</v>
      </c>
      <c r="I608" s="324" t="s">
        <v>2229</v>
      </c>
      <c r="J608" s="376" t="s">
        <v>3571</v>
      </c>
      <c r="K608" s="355" t="s">
        <v>119</v>
      </c>
      <c r="L608" s="222" t="s">
        <v>3986</v>
      </c>
      <c r="M608" s="208" t="s">
        <v>3572</v>
      </c>
      <c r="N608" s="208" t="s">
        <v>3573</v>
      </c>
      <c r="O608" s="207" t="s">
        <v>3574</v>
      </c>
      <c r="T608" s="197"/>
      <c r="U608" s="197"/>
      <c r="V608" s="7"/>
    </row>
    <row r="609" spans="1:22" ht="39.75" customHeight="1">
      <c r="A609" s="181">
        <v>633</v>
      </c>
      <c r="B609" s="300" t="s">
        <v>576</v>
      </c>
      <c r="C609" s="325" t="s">
        <v>2510</v>
      </c>
      <c r="D609" s="325" t="s">
        <v>835</v>
      </c>
      <c r="E609" s="337" t="s">
        <v>4026</v>
      </c>
      <c r="F609" s="338">
        <v>1</v>
      </c>
      <c r="G609" s="338">
        <v>1</v>
      </c>
      <c r="H609" s="343" t="s">
        <v>1679</v>
      </c>
      <c r="I609" s="343" t="s">
        <v>685</v>
      </c>
      <c r="J609" s="343" t="s">
        <v>1680</v>
      </c>
      <c r="K609" s="351" t="s">
        <v>33</v>
      </c>
      <c r="L609" s="222" t="s">
        <v>3986</v>
      </c>
      <c r="M609" s="208" t="s">
        <v>1681</v>
      </c>
      <c r="N609" s="208" t="s">
        <v>2579</v>
      </c>
      <c r="O609" s="207" t="s">
        <v>1682</v>
      </c>
      <c r="T609" s="197"/>
      <c r="U609" s="197"/>
      <c r="V609" s="7"/>
    </row>
    <row r="610" spans="1:22" ht="39.75" customHeight="1">
      <c r="A610" s="181">
        <v>634</v>
      </c>
      <c r="B610" s="300" t="s">
        <v>576</v>
      </c>
      <c r="C610" s="325" t="s">
        <v>2510</v>
      </c>
      <c r="D610" s="325" t="s">
        <v>835</v>
      </c>
      <c r="E610" s="337" t="s">
        <v>4026</v>
      </c>
      <c r="F610" s="338">
        <v>1</v>
      </c>
      <c r="G610" s="338">
        <v>1</v>
      </c>
      <c r="H610" s="339" t="s">
        <v>1683</v>
      </c>
      <c r="I610" s="343" t="s">
        <v>685</v>
      </c>
      <c r="J610" s="339" t="s">
        <v>1684</v>
      </c>
      <c r="K610" s="337" t="s">
        <v>33</v>
      </c>
      <c r="L610" s="222" t="s">
        <v>3986</v>
      </c>
      <c r="M610" s="208" t="s">
        <v>156</v>
      </c>
      <c r="N610" s="208" t="s">
        <v>1685</v>
      </c>
      <c r="O610" s="207" t="s">
        <v>1686</v>
      </c>
      <c r="T610" s="197"/>
      <c r="U610" s="197"/>
      <c r="V610" s="7"/>
    </row>
    <row r="611" spans="1:22" ht="39.75" customHeight="1">
      <c r="A611" s="181">
        <v>635</v>
      </c>
      <c r="B611" s="300" t="s">
        <v>576</v>
      </c>
      <c r="C611" s="325" t="s">
        <v>2510</v>
      </c>
      <c r="D611" s="325" t="s">
        <v>835</v>
      </c>
      <c r="E611" s="337" t="s">
        <v>4026</v>
      </c>
      <c r="F611" s="338">
        <v>1</v>
      </c>
      <c r="G611" s="338">
        <v>1</v>
      </c>
      <c r="H611" s="344" t="s">
        <v>3611</v>
      </c>
      <c r="I611" s="341" t="s">
        <v>3612</v>
      </c>
      <c r="J611" s="344" t="s">
        <v>3613</v>
      </c>
      <c r="K611" s="346" t="s">
        <v>33</v>
      </c>
      <c r="L611" s="222" t="s">
        <v>3986</v>
      </c>
      <c r="M611" s="226" t="s">
        <v>3614</v>
      </c>
      <c r="N611" s="226" t="s">
        <v>3615</v>
      </c>
      <c r="O611" s="207" t="s">
        <v>3616</v>
      </c>
      <c r="T611" s="197"/>
      <c r="U611" s="197"/>
      <c r="V611" s="7"/>
    </row>
    <row r="612" spans="1:22" ht="39.75" customHeight="1">
      <c r="A612" s="181">
        <v>636</v>
      </c>
      <c r="B612" s="300" t="s">
        <v>576</v>
      </c>
      <c r="C612" s="325" t="s">
        <v>2510</v>
      </c>
      <c r="D612" s="325" t="s">
        <v>835</v>
      </c>
      <c r="E612" s="337" t="s">
        <v>4026</v>
      </c>
      <c r="F612" s="338">
        <v>3</v>
      </c>
      <c r="G612" s="338">
        <v>3</v>
      </c>
      <c r="H612" s="339" t="s">
        <v>3905</v>
      </c>
      <c r="I612" s="374" t="s">
        <v>1533</v>
      </c>
      <c r="J612" s="339" t="s">
        <v>1711</v>
      </c>
      <c r="K612" s="337" t="s">
        <v>33</v>
      </c>
      <c r="L612" s="222" t="s">
        <v>3986</v>
      </c>
      <c r="M612" s="208" t="s">
        <v>1712</v>
      </c>
      <c r="N612" s="208" t="s">
        <v>1713</v>
      </c>
      <c r="O612" s="207" t="s">
        <v>1714</v>
      </c>
      <c r="T612" s="197"/>
      <c r="U612" s="197"/>
      <c r="V612" s="7"/>
    </row>
    <row r="613" spans="1:22" ht="39.75" customHeight="1">
      <c r="A613" s="181">
        <v>637</v>
      </c>
      <c r="B613" s="351" t="s">
        <v>577</v>
      </c>
      <c r="C613" s="325" t="s">
        <v>2510</v>
      </c>
      <c r="D613" s="351" t="s">
        <v>572</v>
      </c>
      <c r="E613" s="354" t="s">
        <v>4018</v>
      </c>
      <c r="F613" s="351">
        <v>5</v>
      </c>
      <c r="G613" s="351">
        <v>4</v>
      </c>
      <c r="H613" s="353" t="s">
        <v>68</v>
      </c>
      <c r="I613" s="353" t="s">
        <v>10</v>
      </c>
      <c r="J613" s="324" t="s">
        <v>165</v>
      </c>
      <c r="K613" s="355" t="s">
        <v>96</v>
      </c>
      <c r="L613" s="205" t="s">
        <v>4018</v>
      </c>
      <c r="M613" s="212" t="s">
        <v>559</v>
      </c>
      <c r="N613" s="212" t="s">
        <v>97</v>
      </c>
      <c r="O613" s="207" t="s">
        <v>2205</v>
      </c>
      <c r="T613" s="197"/>
      <c r="U613" s="197"/>
      <c r="V613" s="7"/>
    </row>
    <row r="614" spans="1:22" ht="39.75" customHeight="1">
      <c r="A614" s="181">
        <v>638</v>
      </c>
      <c r="B614" s="351" t="s">
        <v>577</v>
      </c>
      <c r="C614" s="325" t="s">
        <v>2510</v>
      </c>
      <c r="D614" s="351" t="s">
        <v>572</v>
      </c>
      <c r="E614" s="354" t="s">
        <v>4018</v>
      </c>
      <c r="F614" s="351">
        <v>2</v>
      </c>
      <c r="G614" s="351">
        <v>2</v>
      </c>
      <c r="H614" s="353" t="s">
        <v>69</v>
      </c>
      <c r="I614" s="353" t="s">
        <v>70</v>
      </c>
      <c r="J614" s="324" t="s">
        <v>167</v>
      </c>
      <c r="K614" s="355" t="s">
        <v>96</v>
      </c>
      <c r="L614" s="205" t="s">
        <v>4018</v>
      </c>
      <c r="M614" s="212" t="s">
        <v>2209</v>
      </c>
      <c r="N614" s="212" t="s">
        <v>2207</v>
      </c>
      <c r="O614" s="207" t="s">
        <v>2208</v>
      </c>
      <c r="T614" s="197"/>
      <c r="U614" s="197"/>
      <c r="V614" s="7"/>
    </row>
    <row r="615" spans="1:22" ht="39.75" customHeight="1">
      <c r="A615" s="181">
        <v>639</v>
      </c>
      <c r="B615" s="351" t="s">
        <v>577</v>
      </c>
      <c r="C615" s="325" t="s">
        <v>2510</v>
      </c>
      <c r="D615" s="351" t="s">
        <v>572</v>
      </c>
      <c r="E615" s="354" t="s">
        <v>4018</v>
      </c>
      <c r="F615" s="351">
        <v>3</v>
      </c>
      <c r="G615" s="351">
        <v>3</v>
      </c>
      <c r="H615" s="353" t="s">
        <v>71</v>
      </c>
      <c r="I615" s="348" t="s">
        <v>2421</v>
      </c>
      <c r="J615" s="324" t="s">
        <v>168</v>
      </c>
      <c r="K615" s="355" t="s">
        <v>96</v>
      </c>
      <c r="L615" s="205" t="s">
        <v>4018</v>
      </c>
      <c r="M615" s="212" t="s">
        <v>470</v>
      </c>
      <c r="N615" s="212" t="s">
        <v>2813</v>
      </c>
      <c r="O615" s="207" t="s">
        <v>2210</v>
      </c>
      <c r="T615" s="197"/>
      <c r="U615" s="197"/>
      <c r="V615" s="7"/>
    </row>
    <row r="616" spans="1:22" ht="39.75" customHeight="1">
      <c r="A616" s="181">
        <v>640</v>
      </c>
      <c r="B616" s="351" t="s">
        <v>577</v>
      </c>
      <c r="C616" s="325" t="s">
        <v>2510</v>
      </c>
      <c r="D616" s="351" t="s">
        <v>572</v>
      </c>
      <c r="E616" s="354" t="s">
        <v>4018</v>
      </c>
      <c r="F616" s="351">
        <v>6</v>
      </c>
      <c r="G616" s="351">
        <v>5</v>
      </c>
      <c r="H616" s="353" t="s">
        <v>2814</v>
      </c>
      <c r="I616" s="353" t="s">
        <v>2815</v>
      </c>
      <c r="J616" s="324" t="s">
        <v>2816</v>
      </c>
      <c r="K616" s="355" t="s">
        <v>96</v>
      </c>
      <c r="L616" s="205" t="s">
        <v>4018</v>
      </c>
      <c r="M616" s="212" t="s">
        <v>2817</v>
      </c>
      <c r="N616" s="212" t="s">
        <v>2818</v>
      </c>
      <c r="O616" s="207" t="s">
        <v>2819</v>
      </c>
      <c r="T616" s="197"/>
      <c r="U616" s="197"/>
      <c r="V616" s="7"/>
    </row>
    <row r="617" spans="1:22" ht="39.75" customHeight="1">
      <c r="A617" s="181">
        <v>641</v>
      </c>
      <c r="B617" s="351" t="s">
        <v>577</v>
      </c>
      <c r="C617" s="325" t="s">
        <v>2510</v>
      </c>
      <c r="D617" s="351" t="s">
        <v>572</v>
      </c>
      <c r="E617" s="354" t="s">
        <v>4018</v>
      </c>
      <c r="F617" s="351">
        <v>1</v>
      </c>
      <c r="G617" s="351">
        <v>1</v>
      </c>
      <c r="H617" s="353" t="s">
        <v>142</v>
      </c>
      <c r="I617" s="353" t="s">
        <v>192</v>
      </c>
      <c r="J617" s="324" t="s">
        <v>193</v>
      </c>
      <c r="K617" s="355" t="s">
        <v>96</v>
      </c>
      <c r="L617" s="205" t="s">
        <v>4018</v>
      </c>
      <c r="M617" s="205" t="s">
        <v>2211</v>
      </c>
      <c r="N617" s="205" t="s">
        <v>2212</v>
      </c>
      <c r="O617" s="207" t="s">
        <v>2215</v>
      </c>
      <c r="T617" s="197"/>
      <c r="U617" s="197"/>
      <c r="V617" s="7"/>
    </row>
    <row r="618" spans="1:22" ht="39.75" customHeight="1">
      <c r="A618" s="181">
        <v>642</v>
      </c>
      <c r="B618" s="351" t="s">
        <v>577</v>
      </c>
      <c r="C618" s="325" t="s">
        <v>2510</v>
      </c>
      <c r="D618" s="351" t="s">
        <v>572</v>
      </c>
      <c r="E618" s="354" t="s">
        <v>4018</v>
      </c>
      <c r="F618" s="351">
        <v>5</v>
      </c>
      <c r="G618" s="351">
        <v>6</v>
      </c>
      <c r="H618" s="353" t="s">
        <v>143</v>
      </c>
      <c r="I618" s="353" t="s">
        <v>192</v>
      </c>
      <c r="J618" s="353" t="s">
        <v>194</v>
      </c>
      <c r="K618" s="355" t="s">
        <v>96</v>
      </c>
      <c r="L618" s="205" t="s">
        <v>4018</v>
      </c>
      <c r="M618" s="205" t="s">
        <v>2213</v>
      </c>
      <c r="N618" s="205" t="s">
        <v>149</v>
      </c>
      <c r="O618" s="207" t="s">
        <v>120</v>
      </c>
      <c r="T618" s="197"/>
      <c r="U618" s="197"/>
      <c r="V618" s="7"/>
    </row>
    <row r="619" spans="1:22" ht="39.75" customHeight="1">
      <c r="A619" s="181">
        <v>643</v>
      </c>
      <c r="B619" s="351" t="s">
        <v>577</v>
      </c>
      <c r="C619" s="325" t="s">
        <v>2510</v>
      </c>
      <c r="D619" s="351" t="s">
        <v>572</v>
      </c>
      <c r="E619" s="354" t="s">
        <v>4018</v>
      </c>
      <c r="F619" s="351">
        <v>2</v>
      </c>
      <c r="G619" s="351">
        <v>1</v>
      </c>
      <c r="H619" s="353" t="s">
        <v>73</v>
      </c>
      <c r="I619" s="330" t="s">
        <v>74</v>
      </c>
      <c r="J619" s="324" t="s">
        <v>195</v>
      </c>
      <c r="K619" s="355" t="s">
        <v>96</v>
      </c>
      <c r="L619" s="205" t="s">
        <v>4018</v>
      </c>
      <c r="M619" s="241" t="s">
        <v>2214</v>
      </c>
      <c r="N619" s="212" t="s">
        <v>560</v>
      </c>
      <c r="O619" s="207" t="s">
        <v>2216</v>
      </c>
      <c r="T619" s="197"/>
      <c r="U619" s="197"/>
      <c r="V619" s="7"/>
    </row>
    <row r="620" spans="1:22" ht="39.75" customHeight="1">
      <c r="A620" s="181">
        <v>644</v>
      </c>
      <c r="B620" s="351" t="s">
        <v>577</v>
      </c>
      <c r="C620" s="325" t="s">
        <v>2510</v>
      </c>
      <c r="D620" s="351" t="s">
        <v>572</v>
      </c>
      <c r="E620" s="337" t="s">
        <v>4026</v>
      </c>
      <c r="F620" s="351">
        <v>1</v>
      </c>
      <c r="G620" s="351">
        <v>1</v>
      </c>
      <c r="H620" s="353" t="s">
        <v>2428</v>
      </c>
      <c r="I620" s="353" t="s">
        <v>543</v>
      </c>
      <c r="J620" s="324" t="s">
        <v>2217</v>
      </c>
      <c r="K620" s="355" t="s">
        <v>33</v>
      </c>
      <c r="L620" s="222" t="s">
        <v>3986</v>
      </c>
      <c r="M620" s="212" t="s">
        <v>2429</v>
      </c>
      <c r="N620" s="212" t="s">
        <v>2820</v>
      </c>
      <c r="O620" s="207" t="s">
        <v>2218</v>
      </c>
      <c r="T620" s="197"/>
      <c r="U620" s="197"/>
      <c r="V620" s="7"/>
    </row>
    <row r="621" spans="1:22" ht="39.75" customHeight="1">
      <c r="A621" s="181">
        <v>645</v>
      </c>
      <c r="B621" s="351" t="s">
        <v>577</v>
      </c>
      <c r="C621" s="325" t="s">
        <v>2510</v>
      </c>
      <c r="D621" s="351" t="s">
        <v>572</v>
      </c>
      <c r="E621" s="354" t="s">
        <v>4018</v>
      </c>
      <c r="F621" s="351">
        <v>1</v>
      </c>
      <c r="G621" s="351">
        <v>1</v>
      </c>
      <c r="H621" s="353" t="s">
        <v>75</v>
      </c>
      <c r="I621" s="353" t="s">
        <v>419</v>
      </c>
      <c r="J621" s="324" t="s">
        <v>216</v>
      </c>
      <c r="K621" s="355" t="s">
        <v>96</v>
      </c>
      <c r="L621" s="205" t="s">
        <v>4018</v>
      </c>
      <c r="M621" s="212" t="s">
        <v>2219</v>
      </c>
      <c r="N621" s="212" t="s">
        <v>100</v>
      </c>
      <c r="O621" s="207" t="s">
        <v>141</v>
      </c>
      <c r="T621" s="197"/>
      <c r="U621" s="197"/>
      <c r="V621" s="7"/>
    </row>
    <row r="622" spans="1:22" ht="39.75" customHeight="1">
      <c r="A622" s="181">
        <v>646</v>
      </c>
      <c r="B622" s="351" t="s">
        <v>577</v>
      </c>
      <c r="C622" s="325" t="s">
        <v>2510</v>
      </c>
      <c r="D622" s="351" t="s">
        <v>572</v>
      </c>
      <c r="E622" s="337" t="s">
        <v>4026</v>
      </c>
      <c r="F622" s="351">
        <v>2</v>
      </c>
      <c r="G622" s="351">
        <v>2</v>
      </c>
      <c r="H622" s="353" t="s">
        <v>3879</v>
      </c>
      <c r="I622" s="350" t="s">
        <v>197</v>
      </c>
      <c r="J622" s="324" t="s">
        <v>196</v>
      </c>
      <c r="K622" s="355" t="s">
        <v>33</v>
      </c>
      <c r="L622" s="222" t="s">
        <v>3986</v>
      </c>
      <c r="M622" s="212" t="s">
        <v>113</v>
      </c>
      <c r="N622" s="212" t="s">
        <v>472</v>
      </c>
      <c r="O622" s="207" t="s">
        <v>548</v>
      </c>
      <c r="T622" s="197"/>
      <c r="U622" s="197"/>
      <c r="V622" s="7"/>
    </row>
    <row r="623" spans="1:22" ht="39.75" customHeight="1">
      <c r="A623" s="181">
        <v>647</v>
      </c>
      <c r="B623" s="351" t="s">
        <v>577</v>
      </c>
      <c r="C623" s="325" t="s">
        <v>2510</v>
      </c>
      <c r="D623" s="351" t="s">
        <v>572</v>
      </c>
      <c r="E623" s="354" t="s">
        <v>4018</v>
      </c>
      <c r="F623" s="351">
        <v>2</v>
      </c>
      <c r="G623" s="351">
        <v>1</v>
      </c>
      <c r="H623" s="353" t="s">
        <v>76</v>
      </c>
      <c r="I623" s="353" t="s">
        <v>423</v>
      </c>
      <c r="J623" s="324" t="s">
        <v>198</v>
      </c>
      <c r="K623" s="355" t="s">
        <v>96</v>
      </c>
      <c r="L623" s="205" t="s">
        <v>4018</v>
      </c>
      <c r="M623" s="212" t="s">
        <v>159</v>
      </c>
      <c r="N623" s="212" t="s">
        <v>101</v>
      </c>
      <c r="O623" s="207" t="s">
        <v>2430</v>
      </c>
      <c r="T623" s="197"/>
      <c r="U623" s="197"/>
      <c r="V623" s="7"/>
    </row>
    <row r="624" spans="1:22" ht="39.75" customHeight="1">
      <c r="A624" s="181">
        <v>648</v>
      </c>
      <c r="B624" s="351" t="s">
        <v>577</v>
      </c>
      <c r="C624" s="325" t="s">
        <v>2510</v>
      </c>
      <c r="D624" s="351" t="s">
        <v>572</v>
      </c>
      <c r="E624" s="354" t="s">
        <v>4018</v>
      </c>
      <c r="F624" s="351">
        <v>1</v>
      </c>
      <c r="G624" s="351">
        <v>1</v>
      </c>
      <c r="H624" s="353" t="s">
        <v>80</v>
      </c>
      <c r="I624" s="353" t="s">
        <v>424</v>
      </c>
      <c r="J624" s="324" t="s">
        <v>200</v>
      </c>
      <c r="K624" s="355" t="s">
        <v>96</v>
      </c>
      <c r="L624" s="205" t="s">
        <v>4018</v>
      </c>
      <c r="M624" s="212" t="s">
        <v>151</v>
      </c>
      <c r="N624" s="212" t="s">
        <v>104</v>
      </c>
      <c r="O624" s="207" t="s">
        <v>245</v>
      </c>
      <c r="T624" s="197"/>
      <c r="U624" s="197"/>
      <c r="V624" s="7"/>
    </row>
    <row r="625" spans="1:22" ht="39.75" customHeight="1">
      <c r="A625" s="181">
        <v>649</v>
      </c>
      <c r="B625" s="351" t="s">
        <v>577</v>
      </c>
      <c r="C625" s="325" t="s">
        <v>2510</v>
      </c>
      <c r="D625" s="351" t="s">
        <v>572</v>
      </c>
      <c r="E625" s="354" t="s">
        <v>4018</v>
      </c>
      <c r="F625" s="351">
        <v>1</v>
      </c>
      <c r="G625" s="351">
        <v>1</v>
      </c>
      <c r="H625" s="353" t="s">
        <v>81</v>
      </c>
      <c r="I625" s="353" t="s">
        <v>2512</v>
      </c>
      <c r="J625" s="324" t="s">
        <v>202</v>
      </c>
      <c r="K625" s="355" t="s">
        <v>96</v>
      </c>
      <c r="L625" s="205" t="s">
        <v>4018</v>
      </c>
      <c r="M625" s="212" t="s">
        <v>105</v>
      </c>
      <c r="N625" s="212" t="s">
        <v>2435</v>
      </c>
      <c r="O625" s="207" t="s">
        <v>2436</v>
      </c>
      <c r="T625" s="197"/>
      <c r="U625" s="197"/>
      <c r="V625" s="7"/>
    </row>
    <row r="626" spans="1:22" ht="39.75" customHeight="1">
      <c r="A626" s="181">
        <v>650</v>
      </c>
      <c r="B626" s="351" t="s">
        <v>577</v>
      </c>
      <c r="C626" s="325" t="s">
        <v>2510</v>
      </c>
      <c r="D626" s="351" t="s">
        <v>572</v>
      </c>
      <c r="E626" s="354" t="s">
        <v>4018</v>
      </c>
      <c r="F626" s="351">
        <v>1</v>
      </c>
      <c r="G626" s="351">
        <v>1</v>
      </c>
      <c r="H626" s="353" t="s">
        <v>82</v>
      </c>
      <c r="I626" s="353" t="s">
        <v>2512</v>
      </c>
      <c r="J626" s="324" t="s">
        <v>201</v>
      </c>
      <c r="K626" s="355" t="s">
        <v>96</v>
      </c>
      <c r="L626" s="205" t="s">
        <v>4018</v>
      </c>
      <c r="M626" s="212" t="s">
        <v>106</v>
      </c>
      <c r="N626" s="212" t="s">
        <v>2435</v>
      </c>
      <c r="O626" s="207" t="s">
        <v>2436</v>
      </c>
      <c r="T626" s="197"/>
      <c r="U626" s="197"/>
      <c r="V626" s="7"/>
    </row>
    <row r="627" spans="1:22" ht="39.75" customHeight="1">
      <c r="A627" s="181">
        <v>651</v>
      </c>
      <c r="B627" s="351" t="s">
        <v>577</v>
      </c>
      <c r="C627" s="325" t="s">
        <v>2510</v>
      </c>
      <c r="D627" s="351" t="s">
        <v>572</v>
      </c>
      <c r="E627" s="354" t="s">
        <v>4018</v>
      </c>
      <c r="F627" s="351">
        <v>4</v>
      </c>
      <c r="G627" s="351">
        <v>2</v>
      </c>
      <c r="H627" s="353" t="s">
        <v>83</v>
      </c>
      <c r="I627" s="305" t="s">
        <v>84</v>
      </c>
      <c r="J627" s="324" t="s">
        <v>204</v>
      </c>
      <c r="K627" s="355" t="s">
        <v>96</v>
      </c>
      <c r="L627" s="205" t="s">
        <v>4018</v>
      </c>
      <c r="M627" s="212" t="s">
        <v>212</v>
      </c>
      <c r="N627" s="212" t="s">
        <v>107</v>
      </c>
      <c r="O627" s="207" t="s">
        <v>380</v>
      </c>
      <c r="T627" s="197"/>
      <c r="U627" s="197"/>
      <c r="V627" s="7"/>
    </row>
    <row r="628" spans="1:22" ht="39.75" customHeight="1">
      <c r="A628" s="181">
        <v>652</v>
      </c>
      <c r="B628" s="351" t="s">
        <v>577</v>
      </c>
      <c r="C628" s="325" t="s">
        <v>2510</v>
      </c>
      <c r="D628" s="351" t="s">
        <v>572</v>
      </c>
      <c r="E628" s="354" t="s">
        <v>4018</v>
      </c>
      <c r="F628" s="351">
        <v>1</v>
      </c>
      <c r="G628" s="351">
        <v>1</v>
      </c>
      <c r="H628" s="353" t="s">
        <v>77</v>
      </c>
      <c r="I628" s="353" t="s">
        <v>2223</v>
      </c>
      <c r="J628" s="324" t="s">
        <v>206</v>
      </c>
      <c r="K628" s="355" t="s">
        <v>96</v>
      </c>
      <c r="L628" s="205" t="s">
        <v>4018</v>
      </c>
      <c r="M628" s="212" t="s">
        <v>148</v>
      </c>
      <c r="N628" s="212" t="s">
        <v>60</v>
      </c>
      <c r="O628" s="207" t="s">
        <v>2221</v>
      </c>
      <c r="T628" s="197"/>
      <c r="U628" s="197"/>
      <c r="V628" s="7"/>
    </row>
    <row r="629" spans="1:22" ht="39.75" customHeight="1">
      <c r="A629" s="181">
        <v>653</v>
      </c>
      <c r="B629" s="351" t="s">
        <v>577</v>
      </c>
      <c r="C629" s="325" t="s">
        <v>2510</v>
      </c>
      <c r="D629" s="351" t="s">
        <v>572</v>
      </c>
      <c r="E629" s="354" t="s">
        <v>4018</v>
      </c>
      <c r="F629" s="351">
        <v>1</v>
      </c>
      <c r="G629" s="351">
        <v>2</v>
      </c>
      <c r="H629" s="353" t="s">
        <v>85</v>
      </c>
      <c r="I629" s="353" t="s">
        <v>2822</v>
      </c>
      <c r="J629" s="324" t="s">
        <v>205</v>
      </c>
      <c r="K629" s="355" t="s">
        <v>96</v>
      </c>
      <c r="L629" s="205" t="s">
        <v>4018</v>
      </c>
      <c r="M629" s="212" t="s">
        <v>108</v>
      </c>
      <c r="N629" s="212" t="s">
        <v>60</v>
      </c>
      <c r="O629" s="207" t="s">
        <v>2221</v>
      </c>
      <c r="T629" s="197"/>
      <c r="U629" s="197"/>
      <c r="V629" s="7"/>
    </row>
    <row r="630" spans="1:22" ht="39.75" customHeight="1">
      <c r="A630" s="181">
        <v>654</v>
      </c>
      <c r="B630" s="351" t="s">
        <v>577</v>
      </c>
      <c r="C630" s="325" t="s">
        <v>2510</v>
      </c>
      <c r="D630" s="351" t="s">
        <v>572</v>
      </c>
      <c r="E630" s="354" t="s">
        <v>4018</v>
      </c>
      <c r="F630" s="351">
        <v>4</v>
      </c>
      <c r="G630" s="351">
        <v>3</v>
      </c>
      <c r="H630" s="353" t="s">
        <v>2437</v>
      </c>
      <c r="I630" s="353" t="s">
        <v>2438</v>
      </c>
      <c r="J630" s="324" t="s">
        <v>207</v>
      </c>
      <c r="K630" s="355" t="s">
        <v>96</v>
      </c>
      <c r="L630" s="205" t="s">
        <v>4018</v>
      </c>
      <c r="M630" s="212" t="s">
        <v>109</v>
      </c>
      <c r="N630" s="212" t="s">
        <v>110</v>
      </c>
      <c r="O630" s="207" t="s">
        <v>2222</v>
      </c>
      <c r="T630" s="197"/>
      <c r="U630" s="197"/>
      <c r="V630" s="7"/>
    </row>
    <row r="631" spans="1:22" ht="39.75" customHeight="1">
      <c r="A631" s="181">
        <v>655</v>
      </c>
      <c r="B631" s="351" t="s">
        <v>577</v>
      </c>
      <c r="C631" s="325" t="s">
        <v>2510</v>
      </c>
      <c r="D631" s="351" t="s">
        <v>572</v>
      </c>
      <c r="E631" s="354" t="s">
        <v>4018</v>
      </c>
      <c r="F631" s="351">
        <v>2</v>
      </c>
      <c r="G631" s="351">
        <v>2</v>
      </c>
      <c r="H631" s="353" t="s">
        <v>86</v>
      </c>
      <c r="I631" s="353" t="s">
        <v>208</v>
      </c>
      <c r="J631" s="324" t="s">
        <v>209</v>
      </c>
      <c r="K631" s="355" t="s">
        <v>96</v>
      </c>
      <c r="L631" s="205" t="s">
        <v>4018</v>
      </c>
      <c r="M631" s="212" t="s">
        <v>152</v>
      </c>
      <c r="N631" s="212" t="s">
        <v>111</v>
      </c>
      <c r="O631" s="207" t="s">
        <v>115</v>
      </c>
      <c r="T631" s="197"/>
      <c r="U631" s="197"/>
      <c r="V631" s="7"/>
    </row>
    <row r="632" spans="1:22" ht="39.75" customHeight="1">
      <c r="A632" s="181">
        <v>656</v>
      </c>
      <c r="B632" s="351" t="s">
        <v>577</v>
      </c>
      <c r="C632" s="325" t="s">
        <v>2510</v>
      </c>
      <c r="D632" s="351" t="s">
        <v>572</v>
      </c>
      <c r="E632" s="354" t="s">
        <v>4018</v>
      </c>
      <c r="F632" s="351">
        <v>9</v>
      </c>
      <c r="G632" s="351">
        <v>4</v>
      </c>
      <c r="H632" s="353" t="s">
        <v>87</v>
      </c>
      <c r="I632" s="353" t="s">
        <v>88</v>
      </c>
      <c r="J632" s="324" t="s">
        <v>235</v>
      </c>
      <c r="K632" s="355" t="s">
        <v>96</v>
      </c>
      <c r="L632" s="205" t="s">
        <v>4018</v>
      </c>
      <c r="M632" s="212" t="s">
        <v>160</v>
      </c>
      <c r="N632" s="212" t="s">
        <v>242</v>
      </c>
      <c r="O632" s="207" t="s">
        <v>521</v>
      </c>
      <c r="T632" s="197"/>
      <c r="U632" s="197"/>
      <c r="V632" s="7"/>
    </row>
    <row r="633" spans="1:22" ht="39.75" customHeight="1">
      <c r="A633" s="181">
        <v>657</v>
      </c>
      <c r="B633" s="351" t="s">
        <v>577</v>
      </c>
      <c r="C633" s="325" t="s">
        <v>2510</v>
      </c>
      <c r="D633" s="351" t="s">
        <v>572</v>
      </c>
      <c r="E633" s="354" t="s">
        <v>4018</v>
      </c>
      <c r="F633" s="306">
        <v>1</v>
      </c>
      <c r="G633" s="306">
        <v>1</v>
      </c>
      <c r="H633" s="305" t="s">
        <v>2439</v>
      </c>
      <c r="I633" s="305" t="s">
        <v>2823</v>
      </c>
      <c r="J633" s="305" t="s">
        <v>2440</v>
      </c>
      <c r="K633" s="354" t="s">
        <v>96</v>
      </c>
      <c r="L633" s="205" t="s">
        <v>4018</v>
      </c>
      <c r="M633" s="199" t="s">
        <v>2441</v>
      </c>
      <c r="N633" s="199" t="s">
        <v>2442</v>
      </c>
      <c r="O633" s="207" t="s">
        <v>2443</v>
      </c>
      <c r="T633" s="197"/>
      <c r="U633" s="197"/>
      <c r="V633" s="7"/>
    </row>
    <row r="634" spans="1:22" ht="39.75" customHeight="1">
      <c r="A634" s="181">
        <v>658</v>
      </c>
      <c r="B634" s="351" t="s">
        <v>577</v>
      </c>
      <c r="C634" s="325" t="s">
        <v>2510</v>
      </c>
      <c r="D634" s="351" t="s">
        <v>572</v>
      </c>
      <c r="E634" s="354" t="s">
        <v>4018</v>
      </c>
      <c r="F634" s="351">
        <v>1</v>
      </c>
      <c r="G634" s="351">
        <v>1</v>
      </c>
      <c r="H634" s="353" t="s">
        <v>89</v>
      </c>
      <c r="I634" s="353" t="s">
        <v>425</v>
      </c>
      <c r="J634" s="324" t="s">
        <v>210</v>
      </c>
      <c r="K634" s="355" t="s">
        <v>96</v>
      </c>
      <c r="L634" s="205" t="s">
        <v>4018</v>
      </c>
      <c r="M634" s="212" t="s">
        <v>504</v>
      </c>
      <c r="N634" s="199" t="s">
        <v>2444</v>
      </c>
      <c r="O634" s="207" t="s">
        <v>155</v>
      </c>
      <c r="T634" s="197"/>
      <c r="U634" s="197"/>
      <c r="V634" s="7"/>
    </row>
    <row r="635" spans="1:22" ht="39.75" customHeight="1">
      <c r="A635" s="181">
        <v>659</v>
      </c>
      <c r="B635" s="351" t="s">
        <v>577</v>
      </c>
      <c r="C635" s="325" t="s">
        <v>2510</v>
      </c>
      <c r="D635" s="351" t="s">
        <v>572</v>
      </c>
      <c r="E635" s="354" t="s">
        <v>4018</v>
      </c>
      <c r="F635" s="351">
        <v>1</v>
      </c>
      <c r="G635" s="351">
        <v>1</v>
      </c>
      <c r="H635" s="353" t="s">
        <v>90</v>
      </c>
      <c r="I635" s="353" t="s">
        <v>426</v>
      </c>
      <c r="J635" s="324" t="s">
        <v>211</v>
      </c>
      <c r="K635" s="355" t="s">
        <v>96</v>
      </c>
      <c r="L635" s="205" t="s">
        <v>4018</v>
      </c>
      <c r="M635" s="212" t="s">
        <v>213</v>
      </c>
      <c r="N635" s="212" t="s">
        <v>150</v>
      </c>
      <c r="O635" s="207" t="s">
        <v>116</v>
      </c>
      <c r="T635" s="197"/>
      <c r="U635" s="197"/>
      <c r="V635" s="7"/>
    </row>
    <row r="636" spans="1:22" ht="39.75" customHeight="1">
      <c r="A636" s="181">
        <v>660</v>
      </c>
      <c r="B636" s="351" t="s">
        <v>577</v>
      </c>
      <c r="C636" s="325" t="s">
        <v>2510</v>
      </c>
      <c r="D636" s="351" t="s">
        <v>572</v>
      </c>
      <c r="E636" s="354" t="s">
        <v>4018</v>
      </c>
      <c r="F636" s="351">
        <v>6</v>
      </c>
      <c r="G636" s="351">
        <v>3</v>
      </c>
      <c r="H636" s="353" t="s">
        <v>529</v>
      </c>
      <c r="I636" s="353" t="s">
        <v>531</v>
      </c>
      <c r="J636" s="324" t="s">
        <v>2445</v>
      </c>
      <c r="K636" s="355" t="s">
        <v>96</v>
      </c>
      <c r="L636" s="205" t="s">
        <v>4018</v>
      </c>
      <c r="M636" s="212" t="s">
        <v>2446</v>
      </c>
      <c r="N636" s="212" t="s">
        <v>532</v>
      </c>
      <c r="O636" s="207" t="s">
        <v>534</v>
      </c>
      <c r="T636" s="197"/>
      <c r="U636" s="197"/>
      <c r="V636" s="7"/>
    </row>
    <row r="637" spans="1:22" ht="39.75" customHeight="1">
      <c r="A637" s="181">
        <v>661</v>
      </c>
      <c r="B637" s="351" t="s">
        <v>577</v>
      </c>
      <c r="C637" s="325" t="s">
        <v>2510</v>
      </c>
      <c r="D637" s="351" t="s">
        <v>572</v>
      </c>
      <c r="E637" s="354" t="s">
        <v>4018</v>
      </c>
      <c r="F637" s="351">
        <v>2</v>
      </c>
      <c r="G637" s="351">
        <v>2</v>
      </c>
      <c r="H637" s="353" t="s">
        <v>530</v>
      </c>
      <c r="I637" s="345" t="s">
        <v>531</v>
      </c>
      <c r="J637" s="324" t="s">
        <v>2447</v>
      </c>
      <c r="K637" s="355" t="s">
        <v>96</v>
      </c>
      <c r="L637" s="205" t="s">
        <v>4018</v>
      </c>
      <c r="M637" s="212" t="s">
        <v>533</v>
      </c>
      <c r="N637" s="212" t="s">
        <v>532</v>
      </c>
      <c r="O637" s="207" t="s">
        <v>534</v>
      </c>
      <c r="T637" s="197"/>
      <c r="U637" s="197"/>
      <c r="V637" s="7"/>
    </row>
    <row r="638" spans="1:22" ht="39.75" customHeight="1">
      <c r="A638" s="181">
        <v>662</v>
      </c>
      <c r="B638" s="351" t="s">
        <v>577</v>
      </c>
      <c r="C638" s="325" t="s">
        <v>2510</v>
      </c>
      <c r="D638" s="351" t="s">
        <v>572</v>
      </c>
      <c r="E638" s="354" t="s">
        <v>4018</v>
      </c>
      <c r="F638" s="338">
        <v>1</v>
      </c>
      <c r="G638" s="338">
        <v>1</v>
      </c>
      <c r="H638" s="353" t="s">
        <v>564</v>
      </c>
      <c r="I638" s="350" t="s">
        <v>2824</v>
      </c>
      <c r="J638" s="353" t="s">
        <v>2448</v>
      </c>
      <c r="K638" s="355" t="s">
        <v>96</v>
      </c>
      <c r="L638" s="205" t="s">
        <v>4018</v>
      </c>
      <c r="M638" s="212" t="s">
        <v>2449</v>
      </c>
      <c r="N638" s="212" t="s">
        <v>2224</v>
      </c>
      <c r="O638" s="207" t="s">
        <v>1211</v>
      </c>
      <c r="T638" s="197"/>
      <c r="U638" s="197"/>
      <c r="V638" s="7"/>
    </row>
    <row r="639" spans="1:22" ht="39.75" customHeight="1">
      <c r="A639" s="181">
        <v>663</v>
      </c>
      <c r="B639" s="351" t="s">
        <v>577</v>
      </c>
      <c r="C639" s="325" t="s">
        <v>2510</v>
      </c>
      <c r="D639" s="351" t="s">
        <v>572</v>
      </c>
      <c r="E639" s="354" t="s">
        <v>4018</v>
      </c>
      <c r="F639" s="338">
        <v>15</v>
      </c>
      <c r="G639" s="338">
        <v>15</v>
      </c>
      <c r="H639" s="305" t="s">
        <v>2825</v>
      </c>
      <c r="I639" s="305" t="s">
        <v>600</v>
      </c>
      <c r="J639" s="353" t="s">
        <v>2826</v>
      </c>
      <c r="K639" s="355" t="s">
        <v>96</v>
      </c>
      <c r="L639" s="205" t="s">
        <v>4018</v>
      </c>
      <c r="M639" s="212" t="s">
        <v>2827</v>
      </c>
      <c r="N639" s="212" t="s">
        <v>2828</v>
      </c>
      <c r="O639" s="207" t="s">
        <v>542</v>
      </c>
      <c r="T639" s="197"/>
      <c r="U639" s="197"/>
      <c r="V639" s="7"/>
    </row>
    <row r="640" spans="1:22" ht="39.75" customHeight="1">
      <c r="A640" s="181">
        <v>664</v>
      </c>
      <c r="B640" s="351" t="s">
        <v>577</v>
      </c>
      <c r="C640" s="325" t="s">
        <v>2510</v>
      </c>
      <c r="D640" s="351" t="s">
        <v>572</v>
      </c>
      <c r="E640" s="354" t="s">
        <v>4018</v>
      </c>
      <c r="F640" s="338">
        <v>1</v>
      </c>
      <c r="G640" s="338">
        <v>1</v>
      </c>
      <c r="H640" s="305" t="s">
        <v>3829</v>
      </c>
      <c r="I640" s="305" t="s">
        <v>2512</v>
      </c>
      <c r="J640" s="353" t="s">
        <v>3830</v>
      </c>
      <c r="K640" s="355" t="s">
        <v>96</v>
      </c>
      <c r="L640" s="205" t="s">
        <v>4018</v>
      </c>
      <c r="M640" s="212" t="s">
        <v>3831</v>
      </c>
      <c r="N640" s="212" t="s">
        <v>3832</v>
      </c>
      <c r="O640" s="207" t="s">
        <v>3833</v>
      </c>
      <c r="T640" s="197"/>
      <c r="U640" s="197"/>
      <c r="V640" s="7"/>
    </row>
    <row r="641" spans="1:22" ht="39.75" customHeight="1">
      <c r="A641" s="181">
        <v>665</v>
      </c>
      <c r="B641" s="356" t="s">
        <v>578</v>
      </c>
      <c r="C641" s="325" t="s">
        <v>2510</v>
      </c>
      <c r="D641" s="356" t="s">
        <v>1747</v>
      </c>
      <c r="E641" s="354" t="s">
        <v>4018</v>
      </c>
      <c r="F641" s="338">
        <v>4</v>
      </c>
      <c r="G641" s="338">
        <v>4</v>
      </c>
      <c r="H641" s="348" t="s">
        <v>1087</v>
      </c>
      <c r="I641" s="348" t="s">
        <v>1231</v>
      </c>
      <c r="J641" s="348" t="s">
        <v>1088</v>
      </c>
      <c r="K641" s="337" t="s">
        <v>1089</v>
      </c>
      <c r="L641" s="205" t="s">
        <v>4018</v>
      </c>
      <c r="M641" s="208" t="s">
        <v>2300</v>
      </c>
      <c r="N641" s="208" t="s">
        <v>1090</v>
      </c>
      <c r="O641" s="207" t="s">
        <v>2100</v>
      </c>
      <c r="T641" s="197"/>
      <c r="U641" s="197"/>
      <c r="V641" s="7"/>
    </row>
    <row r="642" spans="1:22" ht="39.75" customHeight="1">
      <c r="A642" s="181">
        <v>666</v>
      </c>
      <c r="B642" s="356" t="s">
        <v>578</v>
      </c>
      <c r="C642" s="325" t="s">
        <v>2510</v>
      </c>
      <c r="D642" s="356" t="s">
        <v>1747</v>
      </c>
      <c r="E642" s="354" t="s">
        <v>4018</v>
      </c>
      <c r="F642" s="338">
        <v>10</v>
      </c>
      <c r="G642" s="338">
        <v>7</v>
      </c>
      <c r="H642" s="348" t="s">
        <v>1091</v>
      </c>
      <c r="I642" s="345" t="s">
        <v>416</v>
      </c>
      <c r="J642" s="348" t="s">
        <v>1092</v>
      </c>
      <c r="K642" s="337" t="s">
        <v>1089</v>
      </c>
      <c r="L642" s="205" t="s">
        <v>4018</v>
      </c>
      <c r="M642" s="208" t="s">
        <v>1093</v>
      </c>
      <c r="N642" s="208" t="s">
        <v>589</v>
      </c>
      <c r="O642" s="207" t="s">
        <v>590</v>
      </c>
      <c r="T642" s="197"/>
      <c r="U642" s="197"/>
      <c r="V642" s="7"/>
    </row>
    <row r="643" spans="1:22" ht="39.75" customHeight="1">
      <c r="A643" s="181">
        <v>667</v>
      </c>
      <c r="B643" s="356" t="s">
        <v>578</v>
      </c>
      <c r="C643" s="325" t="s">
        <v>2510</v>
      </c>
      <c r="D643" s="356" t="s">
        <v>1747</v>
      </c>
      <c r="E643" s="354" t="s">
        <v>4018</v>
      </c>
      <c r="F643" s="338">
        <v>1</v>
      </c>
      <c r="G643" s="338">
        <v>1</v>
      </c>
      <c r="H643" s="348" t="s">
        <v>1094</v>
      </c>
      <c r="I643" s="324" t="s">
        <v>1482</v>
      </c>
      <c r="J643" s="348" t="s">
        <v>1095</v>
      </c>
      <c r="K643" s="337" t="s">
        <v>1089</v>
      </c>
      <c r="L643" s="205" t="s">
        <v>4018</v>
      </c>
      <c r="M643" s="208" t="s">
        <v>1096</v>
      </c>
      <c r="N643" s="208" t="s">
        <v>1097</v>
      </c>
      <c r="O643" s="207" t="s">
        <v>1098</v>
      </c>
      <c r="T643" s="197"/>
      <c r="U643" s="197"/>
      <c r="V643" s="7"/>
    </row>
    <row r="644" spans="1:22" ht="39.75" customHeight="1">
      <c r="A644" s="181">
        <v>668</v>
      </c>
      <c r="B644" s="356" t="s">
        <v>578</v>
      </c>
      <c r="C644" s="325" t="s">
        <v>2510</v>
      </c>
      <c r="D644" s="356" t="s">
        <v>1747</v>
      </c>
      <c r="E644" s="354" t="s">
        <v>4018</v>
      </c>
      <c r="F644" s="338">
        <v>1</v>
      </c>
      <c r="G644" s="338">
        <v>1</v>
      </c>
      <c r="H644" s="348" t="s">
        <v>1099</v>
      </c>
      <c r="I644" s="353" t="s">
        <v>2279</v>
      </c>
      <c r="J644" s="348" t="s">
        <v>1100</v>
      </c>
      <c r="K644" s="337" t="s">
        <v>1101</v>
      </c>
      <c r="L644" s="205" t="s">
        <v>4018</v>
      </c>
      <c r="M644" s="222" t="s">
        <v>1102</v>
      </c>
      <c r="N644" s="208" t="s">
        <v>950</v>
      </c>
      <c r="O644" s="207" t="s">
        <v>951</v>
      </c>
      <c r="T644" s="197"/>
      <c r="U644" s="197"/>
      <c r="V644" s="7"/>
    </row>
    <row r="645" spans="1:22" ht="39.75" customHeight="1">
      <c r="A645" s="181">
        <v>669</v>
      </c>
      <c r="B645" s="356" t="s">
        <v>578</v>
      </c>
      <c r="C645" s="325" t="s">
        <v>2510</v>
      </c>
      <c r="D645" s="356" t="s">
        <v>1747</v>
      </c>
      <c r="E645" s="354" t="s">
        <v>4018</v>
      </c>
      <c r="F645" s="334">
        <v>2</v>
      </c>
      <c r="G645" s="334">
        <v>2</v>
      </c>
      <c r="H645" s="353" t="s">
        <v>2178</v>
      </c>
      <c r="I645" s="353" t="s">
        <v>2179</v>
      </c>
      <c r="J645" s="314" t="s">
        <v>2180</v>
      </c>
      <c r="K645" s="355" t="s">
        <v>397</v>
      </c>
      <c r="L645" s="205" t="s">
        <v>4018</v>
      </c>
      <c r="M645" s="208" t="s">
        <v>2193</v>
      </c>
      <c r="N645" s="212" t="s">
        <v>2181</v>
      </c>
      <c r="O645" s="207" t="s">
        <v>2182</v>
      </c>
      <c r="T645" s="197"/>
      <c r="U645" s="197"/>
      <c r="V645" s="7"/>
    </row>
    <row r="646" spans="1:22" ht="39.75" customHeight="1">
      <c r="A646" s="181">
        <v>670</v>
      </c>
      <c r="B646" s="356" t="s">
        <v>578</v>
      </c>
      <c r="C646" s="325" t="s">
        <v>2510</v>
      </c>
      <c r="D646" s="356" t="s">
        <v>1747</v>
      </c>
      <c r="E646" s="354" t="s">
        <v>4018</v>
      </c>
      <c r="F646" s="338">
        <v>3</v>
      </c>
      <c r="G646" s="338">
        <v>3</v>
      </c>
      <c r="H646" s="348" t="s">
        <v>1103</v>
      </c>
      <c r="I646" s="348" t="s">
        <v>1104</v>
      </c>
      <c r="J646" s="348" t="s">
        <v>1105</v>
      </c>
      <c r="K646" s="337" t="s">
        <v>1089</v>
      </c>
      <c r="L646" s="205" t="s">
        <v>4018</v>
      </c>
      <c r="M646" s="208" t="s">
        <v>1106</v>
      </c>
      <c r="N646" s="208" t="s">
        <v>2301</v>
      </c>
      <c r="O646" s="207" t="s">
        <v>2302</v>
      </c>
      <c r="T646" s="197"/>
      <c r="U646" s="197"/>
      <c r="V646" s="7"/>
    </row>
    <row r="647" spans="1:22" ht="39.75" customHeight="1">
      <c r="A647" s="181">
        <v>671</v>
      </c>
      <c r="B647" s="356" t="s">
        <v>578</v>
      </c>
      <c r="C647" s="325" t="s">
        <v>2510</v>
      </c>
      <c r="D647" s="356" t="s">
        <v>1747</v>
      </c>
      <c r="E647" s="354" t="s">
        <v>4018</v>
      </c>
      <c r="F647" s="338">
        <v>11</v>
      </c>
      <c r="G647" s="338">
        <v>10</v>
      </c>
      <c r="H647" s="348" t="s">
        <v>1107</v>
      </c>
      <c r="I647" s="348" t="s">
        <v>1108</v>
      </c>
      <c r="J647" s="348" t="s">
        <v>1109</v>
      </c>
      <c r="K647" s="337" t="s">
        <v>1089</v>
      </c>
      <c r="L647" s="205" t="s">
        <v>4018</v>
      </c>
      <c r="M647" s="208" t="s">
        <v>2303</v>
      </c>
      <c r="N647" s="208" t="s">
        <v>2577</v>
      </c>
      <c r="O647" s="207" t="s">
        <v>1110</v>
      </c>
      <c r="T647" s="197"/>
      <c r="U647" s="197"/>
      <c r="V647" s="7"/>
    </row>
    <row r="648" spans="1:22" ht="39.75" customHeight="1">
      <c r="A648" s="181">
        <v>672</v>
      </c>
      <c r="B648" s="356" t="s">
        <v>578</v>
      </c>
      <c r="C648" s="325" t="s">
        <v>2510</v>
      </c>
      <c r="D648" s="356" t="s">
        <v>1747</v>
      </c>
      <c r="E648" s="354" t="s">
        <v>4018</v>
      </c>
      <c r="F648" s="338">
        <v>2</v>
      </c>
      <c r="G648" s="338">
        <v>2</v>
      </c>
      <c r="H648" s="348" t="s">
        <v>1111</v>
      </c>
      <c r="I648" s="348" t="s">
        <v>1112</v>
      </c>
      <c r="J648" s="348" t="s">
        <v>1113</v>
      </c>
      <c r="K648" s="337" t="s">
        <v>1089</v>
      </c>
      <c r="L648" s="205" t="s">
        <v>4018</v>
      </c>
      <c r="M648" s="208" t="s">
        <v>1114</v>
      </c>
      <c r="N648" s="208" t="s">
        <v>1115</v>
      </c>
      <c r="O648" s="207" t="s">
        <v>1116</v>
      </c>
      <c r="T648" s="197"/>
      <c r="U648" s="197"/>
      <c r="V648" s="7"/>
    </row>
    <row r="649" spans="1:22" ht="39.75" customHeight="1">
      <c r="A649" s="181">
        <v>673</v>
      </c>
      <c r="B649" s="356" t="s">
        <v>578</v>
      </c>
      <c r="C649" s="325" t="s">
        <v>2510</v>
      </c>
      <c r="D649" s="356" t="s">
        <v>1747</v>
      </c>
      <c r="E649" s="354" t="s">
        <v>4018</v>
      </c>
      <c r="F649" s="338">
        <v>1</v>
      </c>
      <c r="G649" s="338">
        <v>1</v>
      </c>
      <c r="H649" s="348" t="s">
        <v>1117</v>
      </c>
      <c r="I649" s="374" t="s">
        <v>30</v>
      </c>
      <c r="J649" s="348" t="s">
        <v>1118</v>
      </c>
      <c r="K649" s="337" t="s">
        <v>1089</v>
      </c>
      <c r="L649" s="205" t="s">
        <v>4018</v>
      </c>
      <c r="M649" s="208" t="s">
        <v>1119</v>
      </c>
      <c r="N649" s="208" t="s">
        <v>1120</v>
      </c>
      <c r="O649" s="207" t="s">
        <v>1121</v>
      </c>
      <c r="T649" s="197"/>
      <c r="U649" s="197"/>
      <c r="V649" s="7"/>
    </row>
    <row r="650" spans="1:22" ht="39.75" customHeight="1">
      <c r="A650" s="181">
        <v>674</v>
      </c>
      <c r="B650" s="356" t="s">
        <v>578</v>
      </c>
      <c r="C650" s="325" t="s">
        <v>2510</v>
      </c>
      <c r="D650" s="356" t="s">
        <v>1747</v>
      </c>
      <c r="E650" s="354" t="s">
        <v>4018</v>
      </c>
      <c r="F650" s="338">
        <v>1</v>
      </c>
      <c r="G650" s="338">
        <v>1</v>
      </c>
      <c r="H650" s="348" t="s">
        <v>1127</v>
      </c>
      <c r="I650" s="353" t="s">
        <v>423</v>
      </c>
      <c r="J650" s="348" t="s">
        <v>1128</v>
      </c>
      <c r="K650" s="337" t="s">
        <v>397</v>
      </c>
      <c r="L650" s="205" t="s">
        <v>4018</v>
      </c>
      <c r="M650" s="208" t="s">
        <v>1129</v>
      </c>
      <c r="N650" s="208" t="s">
        <v>2575</v>
      </c>
      <c r="O650" s="207" t="s">
        <v>1130</v>
      </c>
      <c r="T650" s="197"/>
      <c r="U650" s="197"/>
      <c r="V650" s="7"/>
    </row>
    <row r="651" spans="1:22" ht="39.75" customHeight="1">
      <c r="A651" s="181">
        <v>675</v>
      </c>
      <c r="B651" s="356" t="s">
        <v>578</v>
      </c>
      <c r="C651" s="325" t="s">
        <v>2510</v>
      </c>
      <c r="D651" s="356" t="s">
        <v>1747</v>
      </c>
      <c r="E651" s="354" t="s">
        <v>4018</v>
      </c>
      <c r="F651" s="338">
        <v>1</v>
      </c>
      <c r="G651" s="338">
        <v>1</v>
      </c>
      <c r="H651" s="348" t="s">
        <v>1132</v>
      </c>
      <c r="I651" s="348" t="s">
        <v>856</v>
      </c>
      <c r="J651" s="348" t="s">
        <v>1133</v>
      </c>
      <c r="K651" s="337" t="s">
        <v>1101</v>
      </c>
      <c r="L651" s="205" t="s">
        <v>4018</v>
      </c>
      <c r="M651" s="208" t="s">
        <v>1134</v>
      </c>
      <c r="N651" s="208" t="s">
        <v>2574</v>
      </c>
      <c r="O651" s="207" t="s">
        <v>1135</v>
      </c>
      <c r="T651" s="197"/>
      <c r="U651" s="197"/>
      <c r="V651" s="7"/>
    </row>
    <row r="652" spans="1:22" ht="39.75" customHeight="1">
      <c r="A652" s="181">
        <v>676</v>
      </c>
      <c r="B652" s="356" t="s">
        <v>578</v>
      </c>
      <c r="C652" s="325" t="s">
        <v>2510</v>
      </c>
      <c r="D652" s="356" t="s">
        <v>1747</v>
      </c>
      <c r="E652" s="354" t="s">
        <v>4018</v>
      </c>
      <c r="F652" s="338">
        <v>1</v>
      </c>
      <c r="G652" s="338">
        <v>1</v>
      </c>
      <c r="H652" s="348" t="s">
        <v>1141</v>
      </c>
      <c r="I652" s="304" t="s">
        <v>648</v>
      </c>
      <c r="J652" s="348" t="s">
        <v>1142</v>
      </c>
      <c r="K652" s="337" t="s">
        <v>397</v>
      </c>
      <c r="L652" s="205" t="s">
        <v>4018</v>
      </c>
      <c r="M652" s="208" t="s">
        <v>1143</v>
      </c>
      <c r="N652" s="208" t="s">
        <v>1144</v>
      </c>
      <c r="O652" s="207" t="s">
        <v>1145</v>
      </c>
      <c r="T652" s="197"/>
      <c r="U652" s="197"/>
      <c r="V652" s="7"/>
    </row>
    <row r="653" spans="1:22" ht="39.75" customHeight="1">
      <c r="A653" s="181">
        <v>677</v>
      </c>
      <c r="B653" s="356" t="s">
        <v>578</v>
      </c>
      <c r="C653" s="325" t="s">
        <v>2510</v>
      </c>
      <c r="D653" s="356" t="s">
        <v>1747</v>
      </c>
      <c r="E653" s="354" t="s">
        <v>4018</v>
      </c>
      <c r="F653" s="338">
        <v>6</v>
      </c>
      <c r="G653" s="338">
        <v>7</v>
      </c>
      <c r="H653" s="348" t="s">
        <v>1146</v>
      </c>
      <c r="I653" s="348" t="s">
        <v>1147</v>
      </c>
      <c r="J653" s="348" t="s">
        <v>2304</v>
      </c>
      <c r="K653" s="337" t="s">
        <v>1089</v>
      </c>
      <c r="L653" s="205" t="s">
        <v>4018</v>
      </c>
      <c r="M653" s="208" t="s">
        <v>1148</v>
      </c>
      <c r="N653" s="208" t="s">
        <v>2552</v>
      </c>
      <c r="O653" s="207" t="s">
        <v>2305</v>
      </c>
      <c r="T653" s="197"/>
      <c r="U653" s="197"/>
      <c r="V653" s="7"/>
    </row>
    <row r="654" spans="1:22" ht="39.75" customHeight="1">
      <c r="A654" s="181">
        <v>678</v>
      </c>
      <c r="B654" s="356" t="s">
        <v>578</v>
      </c>
      <c r="C654" s="325" t="s">
        <v>2510</v>
      </c>
      <c r="D654" s="356" t="s">
        <v>1747</v>
      </c>
      <c r="E654" s="354" t="s">
        <v>4018</v>
      </c>
      <c r="F654" s="338">
        <v>1</v>
      </c>
      <c r="G654" s="338">
        <v>1</v>
      </c>
      <c r="H654" s="348" t="s">
        <v>1136</v>
      </c>
      <c r="I654" s="348" t="s">
        <v>856</v>
      </c>
      <c r="J654" s="348" t="s">
        <v>1137</v>
      </c>
      <c r="K654" s="391" t="s">
        <v>1101</v>
      </c>
      <c r="L654" s="205" t="s">
        <v>4018</v>
      </c>
      <c r="M654" s="245" t="s">
        <v>1138</v>
      </c>
      <c r="N654" s="208" t="s">
        <v>1139</v>
      </c>
      <c r="O654" s="207" t="s">
        <v>1140</v>
      </c>
      <c r="T654" s="197"/>
      <c r="U654" s="197"/>
      <c r="V654" s="7"/>
    </row>
    <row r="655" spans="1:22" ht="39.75" customHeight="1">
      <c r="A655" s="181">
        <v>679</v>
      </c>
      <c r="B655" s="356" t="s">
        <v>578</v>
      </c>
      <c r="C655" s="325" t="s">
        <v>2510</v>
      </c>
      <c r="D655" s="356" t="s">
        <v>1747</v>
      </c>
      <c r="E655" s="354" t="s">
        <v>4018</v>
      </c>
      <c r="F655" s="338">
        <v>1</v>
      </c>
      <c r="G655" s="338">
        <v>1</v>
      </c>
      <c r="H655" s="348" t="s">
        <v>3880</v>
      </c>
      <c r="I655" s="348" t="s">
        <v>1154</v>
      </c>
      <c r="J655" s="348" t="s">
        <v>1155</v>
      </c>
      <c r="K655" s="337" t="s">
        <v>1131</v>
      </c>
      <c r="L655" s="205" t="s">
        <v>4018</v>
      </c>
      <c r="M655" s="266" t="s">
        <v>1156</v>
      </c>
      <c r="N655" s="208" t="s">
        <v>2573</v>
      </c>
      <c r="O655" s="207" t="s">
        <v>1157</v>
      </c>
      <c r="T655" s="197"/>
      <c r="U655" s="197"/>
      <c r="V655" s="7"/>
    </row>
    <row r="656" spans="1:22" ht="39.75" customHeight="1">
      <c r="A656" s="181">
        <v>680</v>
      </c>
      <c r="B656" s="356" t="s">
        <v>578</v>
      </c>
      <c r="C656" s="325" t="s">
        <v>2510</v>
      </c>
      <c r="D656" s="356" t="s">
        <v>1747</v>
      </c>
      <c r="E656" s="354" t="s">
        <v>4018</v>
      </c>
      <c r="F656" s="338">
        <v>1</v>
      </c>
      <c r="G656" s="338">
        <v>1</v>
      </c>
      <c r="H656" s="348" t="s">
        <v>3881</v>
      </c>
      <c r="I656" s="415" t="s">
        <v>4005</v>
      </c>
      <c r="J656" s="416" t="s">
        <v>4006</v>
      </c>
      <c r="K656" s="417" t="s">
        <v>4007</v>
      </c>
      <c r="L656" s="205" t="s">
        <v>4018</v>
      </c>
      <c r="M656" s="267" t="s">
        <v>4008</v>
      </c>
      <c r="N656" s="268" t="s">
        <v>1574</v>
      </c>
      <c r="O656" s="269" t="s">
        <v>4009</v>
      </c>
      <c r="T656" s="197"/>
      <c r="U656" s="197"/>
      <c r="V656" s="7"/>
    </row>
    <row r="657" spans="1:22" ht="39.75" customHeight="1">
      <c r="A657" s="181">
        <v>681</v>
      </c>
      <c r="B657" s="356" t="s">
        <v>578</v>
      </c>
      <c r="C657" s="325" t="s">
        <v>2510</v>
      </c>
      <c r="D657" s="356" t="s">
        <v>1747</v>
      </c>
      <c r="E657" s="354" t="s">
        <v>4018</v>
      </c>
      <c r="F657" s="338">
        <v>1</v>
      </c>
      <c r="G657" s="338">
        <v>2</v>
      </c>
      <c r="H657" s="348" t="s">
        <v>1149</v>
      </c>
      <c r="I657" s="305" t="s">
        <v>591</v>
      </c>
      <c r="J657" s="348" t="s">
        <v>1150</v>
      </c>
      <c r="K657" s="337" t="s">
        <v>1089</v>
      </c>
      <c r="L657" s="205" t="s">
        <v>4018</v>
      </c>
      <c r="M657" s="266" t="s">
        <v>1151</v>
      </c>
      <c r="N657" s="208" t="s">
        <v>2572</v>
      </c>
      <c r="O657" s="207" t="s">
        <v>2308</v>
      </c>
      <c r="T657" s="197"/>
      <c r="U657" s="197"/>
      <c r="V657" s="7"/>
    </row>
    <row r="658" spans="1:22" ht="39.75" customHeight="1">
      <c r="A658" s="181">
        <v>683</v>
      </c>
      <c r="B658" s="356" t="s">
        <v>578</v>
      </c>
      <c r="C658" s="325" t="s">
        <v>2510</v>
      </c>
      <c r="D658" s="356" t="s">
        <v>1747</v>
      </c>
      <c r="E658" s="354" t="s">
        <v>4018</v>
      </c>
      <c r="F658" s="338">
        <v>1</v>
      </c>
      <c r="G658" s="338">
        <v>1</v>
      </c>
      <c r="H658" s="348" t="s">
        <v>2194</v>
      </c>
      <c r="I658" s="348" t="s">
        <v>2588</v>
      </c>
      <c r="J658" s="348" t="s">
        <v>1133</v>
      </c>
      <c r="K658" s="337" t="s">
        <v>1101</v>
      </c>
      <c r="L658" s="205" t="s">
        <v>4018</v>
      </c>
      <c r="M658" s="208" t="s">
        <v>2195</v>
      </c>
      <c r="N658" s="208" t="s">
        <v>2196</v>
      </c>
      <c r="O658" s="207" t="s">
        <v>2197</v>
      </c>
      <c r="T658" s="197"/>
      <c r="U658" s="197"/>
      <c r="V658" s="7"/>
    </row>
    <row r="659" spans="1:22" ht="39.75" customHeight="1">
      <c r="A659" s="181">
        <v>684</v>
      </c>
      <c r="B659" s="356" t="s">
        <v>578</v>
      </c>
      <c r="C659" s="325" t="s">
        <v>2510</v>
      </c>
      <c r="D659" s="356" t="s">
        <v>1747</v>
      </c>
      <c r="E659" s="354" t="s">
        <v>4018</v>
      </c>
      <c r="F659" s="338">
        <v>2</v>
      </c>
      <c r="G659" s="338">
        <v>1</v>
      </c>
      <c r="H659" s="348" t="s">
        <v>1179</v>
      </c>
      <c r="I659" s="348" t="s">
        <v>1180</v>
      </c>
      <c r="J659" s="348" t="s">
        <v>1181</v>
      </c>
      <c r="K659" s="337" t="s">
        <v>1089</v>
      </c>
      <c r="L659" s="205" t="s">
        <v>4018</v>
      </c>
      <c r="M659" s="208" t="s">
        <v>1182</v>
      </c>
      <c r="N659" s="208" t="s">
        <v>2568</v>
      </c>
      <c r="O659" s="207" t="s">
        <v>1183</v>
      </c>
      <c r="T659" s="197"/>
      <c r="U659" s="197"/>
      <c r="V659" s="7"/>
    </row>
    <row r="660" spans="1:22" ht="39.75" customHeight="1">
      <c r="A660" s="181">
        <v>685</v>
      </c>
      <c r="B660" s="356" t="s">
        <v>578</v>
      </c>
      <c r="C660" s="325" t="s">
        <v>2510</v>
      </c>
      <c r="D660" s="356" t="s">
        <v>1747</v>
      </c>
      <c r="E660" s="354" t="s">
        <v>4018</v>
      </c>
      <c r="F660" s="338">
        <v>3</v>
      </c>
      <c r="G660" s="338">
        <v>2</v>
      </c>
      <c r="H660" s="348" t="s">
        <v>1184</v>
      </c>
      <c r="I660" s="348" t="s">
        <v>1185</v>
      </c>
      <c r="J660" s="348" t="s">
        <v>1186</v>
      </c>
      <c r="K660" s="337" t="s">
        <v>1089</v>
      </c>
      <c r="L660" s="205" t="s">
        <v>4018</v>
      </c>
      <c r="M660" s="208" t="s">
        <v>1187</v>
      </c>
      <c r="N660" s="208" t="s">
        <v>2567</v>
      </c>
      <c r="O660" s="207" t="s">
        <v>1188</v>
      </c>
      <c r="T660" s="197"/>
      <c r="U660" s="197"/>
      <c r="V660" s="7"/>
    </row>
    <row r="661" spans="1:22" ht="39.75" customHeight="1">
      <c r="A661" s="181">
        <v>686</v>
      </c>
      <c r="B661" s="356" t="s">
        <v>578</v>
      </c>
      <c r="C661" s="325" t="s">
        <v>2510</v>
      </c>
      <c r="D661" s="356" t="s">
        <v>1747</v>
      </c>
      <c r="E661" s="354" t="s">
        <v>4018</v>
      </c>
      <c r="F661" s="338">
        <v>3</v>
      </c>
      <c r="G661" s="338">
        <v>3</v>
      </c>
      <c r="H661" s="348" t="s">
        <v>1189</v>
      </c>
      <c r="I661" s="348" t="s">
        <v>1966</v>
      </c>
      <c r="J661" s="348" t="s">
        <v>1190</v>
      </c>
      <c r="K661" s="337" t="s">
        <v>1089</v>
      </c>
      <c r="L661" s="205" t="s">
        <v>4018</v>
      </c>
      <c r="M661" s="208" t="s">
        <v>1191</v>
      </c>
      <c r="N661" s="208" t="s">
        <v>957</v>
      </c>
      <c r="O661" s="207" t="s">
        <v>958</v>
      </c>
      <c r="T661" s="197"/>
      <c r="U661" s="197"/>
      <c r="V661" s="7"/>
    </row>
    <row r="662" spans="1:22" ht="39.75" customHeight="1">
      <c r="A662" s="181">
        <v>689</v>
      </c>
      <c r="B662" s="356" t="s">
        <v>578</v>
      </c>
      <c r="C662" s="325" t="s">
        <v>2510</v>
      </c>
      <c r="D662" s="356" t="s">
        <v>1747</v>
      </c>
      <c r="E662" s="354" t="s">
        <v>4018</v>
      </c>
      <c r="F662" s="338">
        <v>2</v>
      </c>
      <c r="G662" s="338">
        <v>2</v>
      </c>
      <c r="H662" s="348" t="s">
        <v>2161</v>
      </c>
      <c r="I662" s="348" t="s">
        <v>955</v>
      </c>
      <c r="J662" s="348" t="s">
        <v>2162</v>
      </c>
      <c r="K662" s="337" t="s">
        <v>397</v>
      </c>
      <c r="L662" s="205" t="s">
        <v>4018</v>
      </c>
      <c r="M662" s="208" t="s">
        <v>2163</v>
      </c>
      <c r="N662" s="208" t="s">
        <v>2164</v>
      </c>
      <c r="O662" s="207" t="s">
        <v>956</v>
      </c>
      <c r="T662" s="197"/>
      <c r="U662" s="197"/>
      <c r="V662" s="7"/>
    </row>
    <row r="663" spans="1:22" ht="39.75" customHeight="1">
      <c r="A663" s="181">
        <v>690</v>
      </c>
      <c r="B663" s="356" t="s">
        <v>578</v>
      </c>
      <c r="C663" s="325" t="s">
        <v>2510</v>
      </c>
      <c r="D663" s="356" t="s">
        <v>1747</v>
      </c>
      <c r="E663" s="354" t="s">
        <v>4018</v>
      </c>
      <c r="F663" s="338">
        <v>2</v>
      </c>
      <c r="G663" s="338">
        <v>2</v>
      </c>
      <c r="H663" s="353" t="s">
        <v>1203</v>
      </c>
      <c r="I663" s="353" t="s">
        <v>959</v>
      </c>
      <c r="J663" s="348" t="s">
        <v>1204</v>
      </c>
      <c r="K663" s="355" t="s">
        <v>1089</v>
      </c>
      <c r="L663" s="205" t="s">
        <v>4018</v>
      </c>
      <c r="M663" s="212" t="s">
        <v>1205</v>
      </c>
      <c r="N663" s="212" t="s">
        <v>2565</v>
      </c>
      <c r="O663" s="209" t="s">
        <v>1206</v>
      </c>
      <c r="T663" s="197"/>
      <c r="U663" s="197"/>
      <c r="V663" s="7"/>
    </row>
    <row r="664" spans="1:22" ht="39.75" customHeight="1">
      <c r="A664" s="181">
        <v>691</v>
      </c>
      <c r="B664" s="356" t="s">
        <v>578</v>
      </c>
      <c r="C664" s="325" t="s">
        <v>2510</v>
      </c>
      <c r="D664" s="356" t="s">
        <v>1747</v>
      </c>
      <c r="E664" s="354" t="s">
        <v>4018</v>
      </c>
      <c r="F664" s="338">
        <v>1</v>
      </c>
      <c r="G664" s="338">
        <v>1</v>
      </c>
      <c r="H664" s="348" t="s">
        <v>2183</v>
      </c>
      <c r="I664" s="348" t="s">
        <v>955</v>
      </c>
      <c r="J664" s="348" t="s">
        <v>2184</v>
      </c>
      <c r="K664" s="337" t="s">
        <v>1089</v>
      </c>
      <c r="L664" s="205" t="s">
        <v>4018</v>
      </c>
      <c r="M664" s="208" t="s">
        <v>2185</v>
      </c>
      <c r="N664" s="208" t="s">
        <v>2164</v>
      </c>
      <c r="O664" s="207" t="s">
        <v>956</v>
      </c>
      <c r="T664" s="197"/>
      <c r="U664" s="197"/>
      <c r="V664" s="7"/>
    </row>
    <row r="665" spans="1:22" ht="39.75" customHeight="1">
      <c r="A665" s="181">
        <v>692</v>
      </c>
      <c r="B665" s="356" t="s">
        <v>578</v>
      </c>
      <c r="C665" s="325" t="s">
        <v>2510</v>
      </c>
      <c r="D665" s="356" t="s">
        <v>1747</v>
      </c>
      <c r="E665" s="354" t="s">
        <v>4018</v>
      </c>
      <c r="F665" s="334">
        <v>1</v>
      </c>
      <c r="G665" s="334">
        <v>1</v>
      </c>
      <c r="H665" s="353" t="s">
        <v>1207</v>
      </c>
      <c r="I665" s="353" t="s">
        <v>1208</v>
      </c>
      <c r="J665" s="348" t="s">
        <v>1209</v>
      </c>
      <c r="K665" s="355" t="s">
        <v>1089</v>
      </c>
      <c r="L665" s="205" t="s">
        <v>4018</v>
      </c>
      <c r="M665" s="212" t="s">
        <v>1210</v>
      </c>
      <c r="N665" s="212" t="s">
        <v>2564</v>
      </c>
      <c r="O665" s="207" t="s">
        <v>386</v>
      </c>
      <c r="T665" s="197"/>
      <c r="U665" s="197"/>
      <c r="V665" s="7"/>
    </row>
    <row r="666" spans="1:22" ht="39.75" customHeight="1">
      <c r="A666" s="181">
        <v>693</v>
      </c>
      <c r="B666" s="356" t="s">
        <v>578</v>
      </c>
      <c r="C666" s="325" t="s">
        <v>2510</v>
      </c>
      <c r="D666" s="356" t="s">
        <v>1747</v>
      </c>
      <c r="E666" s="354" t="s">
        <v>4018</v>
      </c>
      <c r="F666" s="338">
        <v>2</v>
      </c>
      <c r="G666" s="338">
        <v>2</v>
      </c>
      <c r="H666" s="379" t="s">
        <v>1212</v>
      </c>
      <c r="I666" s="348" t="s">
        <v>1768</v>
      </c>
      <c r="J666" s="418" t="s">
        <v>1213</v>
      </c>
      <c r="K666" s="300" t="s">
        <v>1089</v>
      </c>
      <c r="L666" s="205" t="s">
        <v>4018</v>
      </c>
      <c r="M666" s="194" t="s">
        <v>2311</v>
      </c>
      <c r="N666" s="208" t="s">
        <v>2563</v>
      </c>
      <c r="O666" s="207" t="s">
        <v>1211</v>
      </c>
      <c r="T666" s="197"/>
      <c r="U666" s="197"/>
      <c r="V666" s="7"/>
    </row>
    <row r="667" spans="1:22" ht="39.75" customHeight="1">
      <c r="A667" s="181">
        <v>694</v>
      </c>
      <c r="B667" s="356" t="s">
        <v>578</v>
      </c>
      <c r="C667" s="325" t="s">
        <v>2510</v>
      </c>
      <c r="D667" s="356" t="s">
        <v>1747</v>
      </c>
      <c r="E667" s="354" t="s">
        <v>4018</v>
      </c>
      <c r="F667" s="338">
        <v>3</v>
      </c>
      <c r="G667" s="338">
        <v>2</v>
      </c>
      <c r="H667" s="305" t="s">
        <v>2549</v>
      </c>
      <c r="I667" s="350" t="s">
        <v>2322</v>
      </c>
      <c r="J667" s="345" t="s">
        <v>2551</v>
      </c>
      <c r="K667" s="367" t="s">
        <v>1101</v>
      </c>
      <c r="L667" s="205" t="s">
        <v>4018</v>
      </c>
      <c r="M667" s="227" t="s">
        <v>2323</v>
      </c>
      <c r="N667" s="221" t="s">
        <v>2324</v>
      </c>
      <c r="O667" s="207" t="s">
        <v>2325</v>
      </c>
      <c r="T667" s="197"/>
      <c r="U667" s="197"/>
      <c r="V667" s="7"/>
    </row>
    <row r="668" spans="1:22" ht="39.75" customHeight="1">
      <c r="A668" s="181">
        <v>695</v>
      </c>
      <c r="B668" s="356" t="s">
        <v>578</v>
      </c>
      <c r="C668" s="325" t="s">
        <v>2510</v>
      </c>
      <c r="D668" s="356" t="s">
        <v>1747</v>
      </c>
      <c r="E668" s="354" t="s">
        <v>4018</v>
      </c>
      <c r="F668" s="306">
        <v>3</v>
      </c>
      <c r="G668" s="306">
        <v>4</v>
      </c>
      <c r="H668" s="317" t="s">
        <v>3808</v>
      </c>
      <c r="I668" s="317" t="s">
        <v>3787</v>
      </c>
      <c r="J668" s="305" t="s">
        <v>3809</v>
      </c>
      <c r="K668" s="337" t="s">
        <v>397</v>
      </c>
      <c r="L668" s="205" t="s">
        <v>4018</v>
      </c>
      <c r="M668" s="204"/>
      <c r="N668" s="199" t="s">
        <v>3810</v>
      </c>
      <c r="O668" s="196" t="s">
        <v>3811</v>
      </c>
      <c r="T668" s="197"/>
      <c r="U668" s="197"/>
      <c r="V668" s="7"/>
    </row>
  </sheetData>
  <mergeCells count="1">
    <mergeCell ref="B1:K1"/>
  </mergeCells>
  <hyperlinks>
    <hyperlink ref="O65146" r:id="rId1" display="rcuellar@aasa.com.pe"/>
    <hyperlink ref="O65135" r:id="rId2" display="csotomayor@lider.com.pe"/>
    <hyperlink ref="O65126" r:id="rId3" display="jmarquez@grupointerforest.pe"/>
    <hyperlink ref="O65129" r:id="rId4" display="evelit@finuniversal.com"/>
    <hyperlink ref="O231" r:id="rId5" display="ricardo.perales@apmterminals.com"/>
    <hyperlink ref="O242" r:id="rId6"/>
    <hyperlink ref="O235" r:id="rId7"/>
    <hyperlink ref="O232" r:id="rId8"/>
    <hyperlink ref="O234" r:id="rId9"/>
    <hyperlink ref="O236" r:id="rId10"/>
    <hyperlink ref="O237" r:id="rId11"/>
    <hyperlink ref="O238" r:id="rId12"/>
    <hyperlink ref="O240" r:id="rId13"/>
    <hyperlink ref="O239" r:id="rId14"/>
    <hyperlink ref="O248" r:id="rId15"/>
    <hyperlink ref="O249" r:id="rId16"/>
    <hyperlink ref="O250" r:id="rId17"/>
    <hyperlink ref="O230" r:id="rId18"/>
    <hyperlink ref="O252" r:id="rId19"/>
    <hyperlink ref="O241" r:id="rId20"/>
    <hyperlink ref="O59" r:id="rId21"/>
    <hyperlink ref="O313" r:id="rId22"/>
    <hyperlink ref="O53" r:id="rId23"/>
    <hyperlink ref="O306" r:id="rId24"/>
    <hyperlink ref="O311" r:id="rId25" display="rcastillo@cassinelli.com"/>
    <hyperlink ref="O51" r:id="rId26"/>
    <hyperlink ref="O309" r:id="rId27" display="mvelarde-ext@bancoripley.com.pe"/>
    <hyperlink ref="O310" r:id="rId28"/>
    <hyperlink ref="O52" r:id="rId29" display="javier.gordillo@chtperu.com"/>
    <hyperlink ref="O63" r:id="rId30"/>
    <hyperlink ref="O60" r:id="rId31" display="cmiranda@soldexa.com.pe                                                             "/>
    <hyperlink ref="O318" r:id="rId32" display="cesar.lopez@flintgrt     /              "/>
    <hyperlink ref="O62" r:id="rId33"/>
    <hyperlink ref="O312" r:id="rId34"/>
    <hyperlink ref="O50" r:id="rId35"/>
    <hyperlink ref="O55" r:id="rId36"/>
    <hyperlink ref="O58" r:id="rId37"/>
    <hyperlink ref="O65" r:id="rId38"/>
    <hyperlink ref="O394" r:id="rId39"/>
    <hyperlink ref="O396" r:id="rId40"/>
    <hyperlink ref="O398" r:id="rId41"/>
    <hyperlink ref="O395" r:id="rId42"/>
    <hyperlink ref="O389" r:id="rId43"/>
    <hyperlink ref="O391" r:id="rId44"/>
    <hyperlink ref="O392" r:id="rId45"/>
    <hyperlink ref="O399" r:id="rId46"/>
    <hyperlink ref="O401" r:id="rId47"/>
    <hyperlink ref="O458" r:id="rId48"/>
    <hyperlink ref="O365" r:id="rId49"/>
    <hyperlink ref="O472" r:id="rId50"/>
    <hyperlink ref="O370" r:id="rId51"/>
    <hyperlink ref="O343" r:id="rId52"/>
    <hyperlink ref="O460" r:id="rId53"/>
    <hyperlink ref="O463" r:id="rId54"/>
    <hyperlink ref="O457" r:id="rId55" display="pquinones@cliandina.com.pe, "/>
    <hyperlink ref="O475" r:id="rId56"/>
    <hyperlink ref="O371" r:id="rId57"/>
    <hyperlink ref="O359" r:id="rId58"/>
    <hyperlink ref="O360" r:id="rId59"/>
    <hyperlink ref="O456" r:id="rId60"/>
    <hyperlink ref="O459" r:id="rId61"/>
    <hyperlink ref="O361" r:id="rId62"/>
    <hyperlink ref="O462" r:id="rId63"/>
    <hyperlink ref="O363" r:id="rId64"/>
    <hyperlink ref="O362" r:id="rId65"/>
    <hyperlink ref="O348" r:id="rId66"/>
    <hyperlink ref="O373" r:id="rId67"/>
    <hyperlink ref="O356" r:id="rId68"/>
    <hyperlink ref="O380" r:id="rId69"/>
    <hyperlink ref="O381" r:id="rId70"/>
    <hyperlink ref="O382" r:id="rId71"/>
    <hyperlink ref="O383" r:id="rId72"/>
    <hyperlink ref="O453" r:id="rId73"/>
    <hyperlink ref="O454" r:id="rId74"/>
    <hyperlink ref="O455" r:id="rId75"/>
    <hyperlink ref="O355" r:id="rId76"/>
    <hyperlink ref="O473" r:id="rId77"/>
    <hyperlink ref="O464" r:id="rId78"/>
    <hyperlink ref="O375" r:id="rId79"/>
    <hyperlink ref="O353" r:id="rId80"/>
    <hyperlink ref="O296" r:id="rId81"/>
    <hyperlink ref="O406" r:id="rId82" display="luisdominguezb@gmail.com"/>
    <hyperlink ref="O468" r:id="rId83"/>
    <hyperlink ref="O414" r:id="rId84"/>
    <hyperlink ref="O122" r:id="rId85"/>
    <hyperlink ref="O426" r:id="rId86"/>
    <hyperlink ref="O427" r:id="rId87" display="Eduardo.Tejada@medco.com.pe"/>
    <hyperlink ref="O420" r:id="rId88"/>
    <hyperlink ref="O418" r:id="rId89"/>
    <hyperlink ref="O425" r:id="rId90"/>
    <hyperlink ref="O411" r:id="rId91"/>
    <hyperlink ref="O409" r:id="rId92"/>
    <hyperlink ref="O408" r:id="rId93"/>
    <hyperlink ref="O123" r:id="rId94"/>
    <hyperlink ref="O407" r:id="rId95" display="luisdominguezb@gmail.com"/>
    <hyperlink ref="O419" r:id="rId96"/>
    <hyperlink ref="O410" r:id="rId97"/>
    <hyperlink ref="O421" r:id="rId98"/>
    <hyperlink ref="O415" r:id="rId99"/>
    <hyperlink ref="O207" r:id="rId100"/>
    <hyperlink ref="O412" r:id="rId101" display="pibanez@esmetal.com.pe"/>
    <hyperlink ref="O201" r:id="rId102"/>
    <hyperlink ref="O189" r:id="rId103"/>
    <hyperlink ref="O184" r:id="rId104"/>
    <hyperlink ref="O182" r:id="rId105"/>
    <hyperlink ref="O194" r:id="rId106"/>
    <hyperlink ref="O188" r:id="rId107"/>
    <hyperlink ref="O204" r:id="rId108"/>
    <hyperlink ref="O193" r:id="rId109"/>
    <hyperlink ref="O203" r:id="rId110"/>
    <hyperlink ref="O202" r:id="rId111" display="carlos.risco@upc.edu.pe"/>
    <hyperlink ref="O185" r:id="rId112"/>
    <hyperlink ref="O199" r:id="rId113" display="apasache@nicill.com.pe"/>
    <hyperlink ref="O192" r:id="rId114"/>
    <hyperlink ref="O197" r:id="rId115"/>
    <hyperlink ref="O198" r:id="rId116" display="cvasquez@jvresguardo.com.pe  /"/>
    <hyperlink ref="O183" r:id="rId117"/>
    <hyperlink ref="O180" r:id="rId118"/>
    <hyperlink ref="O179" r:id="rId119"/>
    <hyperlink ref="O186" r:id="rId120"/>
    <hyperlink ref="O141" r:id="rId121"/>
    <hyperlink ref="O128" r:id="rId122"/>
    <hyperlink ref="O139" r:id="rId123" display="esaavedra@sinomaq.com.pe"/>
    <hyperlink ref="O138" r:id="rId124" display="esaavedra@sinomaq.com.pe"/>
    <hyperlink ref="O140" r:id="rId125" display="yangulo@smacinternacional.com.pe"/>
    <hyperlink ref="O43" r:id="rId126" display="dianabazan@trafigura.com"/>
    <hyperlink ref="O46" r:id="rId127"/>
    <hyperlink ref="O44" r:id="rId128"/>
    <hyperlink ref="O45" r:id="rId129" display="alopez@mail.telmex.com.pe"/>
    <hyperlink ref="O136" r:id="rId130" display="dianabazan@trafigura.com"/>
    <hyperlink ref="O135" r:id="rId131"/>
    <hyperlink ref="O134" r:id="rId132" display="ana.urteaga@pe.nestle.com"/>
    <hyperlink ref="O143" r:id="rId133" display="cprivat@cipsa.com.pe"/>
    <hyperlink ref="O130" r:id="rId134"/>
    <hyperlink ref="O40" r:id="rId135"/>
    <hyperlink ref="O42" r:id="rId136" display="mconde@layconsa.com.pe"/>
    <hyperlink ref="O131" r:id="rId137"/>
    <hyperlink ref="O133" r:id="rId138" display="licet.alba@ferreyros.com.pe"/>
    <hyperlink ref="O41" r:id="rId139"/>
    <hyperlink ref="O127" r:id="rId140"/>
    <hyperlink ref="O39" r:id="rId141"/>
    <hyperlink ref="O592" r:id="rId142"/>
    <hyperlink ref="O521" r:id="rId143"/>
    <hyperlink ref="O510" r:id="rId144"/>
    <hyperlink ref="O595" r:id="rId145" display="peter.anders@qanders.com,rosa.noriega@qanders.com,alejandro.guillen@qanders.com                                                             "/>
    <hyperlink ref="O522" r:id="rId146"/>
    <hyperlink ref="O598" r:id="rId147"/>
    <hyperlink ref="O515" r:id="rId148"/>
    <hyperlink ref="O597" r:id="rId149"/>
    <hyperlink ref="O514" r:id="rId150"/>
    <hyperlink ref="O516" r:id="rId151" display="knieto@grupokonecta.com"/>
    <hyperlink ref="O506" r:id="rId152"/>
    <hyperlink ref="O509" r:id="rId153"/>
    <hyperlink ref="O517" r:id="rId154"/>
    <hyperlink ref="O507" r:id="rId155"/>
    <hyperlink ref="O591" r:id="rId156"/>
    <hyperlink ref="O600" r:id="rId157"/>
    <hyperlink ref="O599" r:id="rId158"/>
    <hyperlink ref="O633" r:id="rId159"/>
    <hyperlink ref="O635" r:id="rId160"/>
    <hyperlink ref="O620" r:id="rId161"/>
    <hyperlink ref="O626" r:id="rId162" display="mailto:czanatta@marathonperu.com"/>
    <hyperlink ref="O632" r:id="rId163"/>
    <hyperlink ref="O630" r:id="rId164"/>
    <hyperlink ref="O628" r:id="rId165"/>
    <hyperlink ref="O621" r:id="rId166"/>
    <hyperlink ref="O95" r:id="rId167"/>
    <hyperlink ref="O615" r:id="rId168"/>
    <hyperlink ref="O614" r:id="rId169"/>
    <hyperlink ref="O613" r:id="rId170"/>
    <hyperlink ref="O629" r:id="rId171"/>
    <hyperlink ref="O93" r:id="rId172"/>
    <hyperlink ref="O92" r:id="rId173"/>
    <hyperlink ref="O623" r:id="rId174" display="knieto@grupokonecta.com"/>
    <hyperlink ref="O627" r:id="rId175" display="mailto:czanatta@marathonperu.com"/>
    <hyperlink ref="O631" r:id="rId176"/>
    <hyperlink ref="O638" r:id="rId177"/>
    <hyperlink ref="O637" r:id="rId178"/>
    <hyperlink ref="O667" r:id="rId179" display="acarpioc@chinalco.com.pe"/>
    <hyperlink ref="O530" r:id="rId180" display="luly@apoyo.com.pe"/>
    <hyperlink ref="O657" r:id="rId181" display="alindorsc@hotmail.com"/>
    <hyperlink ref="N529" r:id="rId182" display="pmora@tortuga.com.pe"/>
    <hyperlink ref="J641" r:id="rId183" display="jcruz@calaminon.com , "/>
    <hyperlink ref="J523" r:id="rId184" display="jvelarde@mota-engil.com, "/>
    <hyperlink ref="J651" r:id="rId185" display="ggaray@c-malaga.com,"/>
    <hyperlink ref="J649" r:id="rId186" display="bruno.pisani@haug.com.pe,"/>
    <hyperlink ref="J647" r:id="rId187" display="dbenvenuto@ferrosalt.com.pe, "/>
    <hyperlink ref="J642" r:id="rId188" display="emanrique@celima.com.pe,"/>
    <hyperlink ref="J648" r:id="rId189" display="fxavier@gym.com.pe,"/>
    <hyperlink ref="J524" r:id="rId190" display="laldana@hpdglass.com,"/>
    <hyperlink ref="O664" r:id="rId191" display="jgalindo@tecnosanitaria.com"/>
    <hyperlink ref="O662" r:id="rId192" display="jlescano@tecnofastatco.com.pe "/>
    <hyperlink ref="O652" r:id="rId193"/>
    <hyperlink ref="O644" r:id="rId194"/>
    <hyperlink ref="O661" r:id="rId195" display="plummer.clinton@pe.sika.com"/>
    <hyperlink ref="O527" r:id="rId196"/>
    <hyperlink ref="O648" r:id="rId197"/>
    <hyperlink ref="O647" r:id="rId198"/>
    <hyperlink ref="O642" r:id="rId199"/>
    <hyperlink ref="O646" r:id="rId200" display="lberrospi@esmetal-peru.com"/>
    <hyperlink ref="O525" r:id="rId201" display="luisespejo@motored.com.pe; Li"/>
    <hyperlink ref="O643" r:id="rId202"/>
    <hyperlink ref="O649" r:id="rId203"/>
    <hyperlink ref="O650" r:id="rId204" display="laldana@hpdglass.com"/>
    <hyperlink ref="O524" r:id="rId205" display="mailto:bgenoves@nicoll.com.pe"/>
    <hyperlink ref="O523" r:id="rId206" display="alujan@montana.com.pe; "/>
    <hyperlink ref="O660" r:id="rId207" display="opardo@ripley.com.pe"/>
    <hyperlink ref="O655" r:id="rId208"/>
    <hyperlink ref="O658" r:id="rId209" display="silvana_Durand@pdic.com"/>
    <hyperlink ref="O531" r:id="rId210"/>
    <hyperlink ref="O121" r:id="rId211"/>
    <hyperlink ref="O110" r:id="rId212"/>
    <hyperlink ref="O305" r:id="rId213"/>
    <hyperlink ref="O105" r:id="rId214"/>
    <hyperlink ref="O97" r:id="rId215"/>
    <hyperlink ref="O304" r:id="rId216"/>
    <hyperlink ref="O120" r:id="rId217"/>
    <hyperlink ref="O118" r:id="rId218"/>
    <hyperlink ref="O106" r:id="rId219"/>
    <hyperlink ref="O109" r:id="rId220"/>
    <hyperlink ref="O124" r:id="rId221"/>
    <hyperlink ref="O301" r:id="rId222" display="patrical@herbalife.com"/>
    <hyperlink ref="O300" r:id="rId223"/>
    <hyperlink ref="O378" r:id="rId224"/>
    <hyperlink ref="O540" r:id="rId225"/>
    <hyperlink ref="O144" r:id="rId226" display="jdiaz@grupointerforest.pe"/>
    <hyperlink ref="O543" r:id="rId227" display="hmori@recoleta.edu.pe "/>
    <hyperlink ref="O536" r:id="rId228"/>
    <hyperlink ref="O538" r:id="rId229"/>
    <hyperlink ref="O542" r:id="rId230"/>
    <hyperlink ref="O539" r:id="rId231"/>
    <hyperlink ref="O532" r:id="rId232"/>
    <hyperlink ref="O551" r:id="rId233" display="peter.anders@qanders.com,rosa.noriega@qanders.com,alejandro.guillen@qanders.com                                                             "/>
    <hyperlink ref="O146" r:id="rId234" display="Eduardo.Tejada@medco.com.pe"/>
    <hyperlink ref="O546" r:id="rId235"/>
    <hyperlink ref="O545" r:id="rId236"/>
    <hyperlink ref="O544" r:id="rId237"/>
    <hyperlink ref="O147" r:id="rId238" display="jayuque@cmusa.com.pe, "/>
    <hyperlink ref="O534" r:id="rId239" display="camacho@britanico.edu.com.pe"/>
    <hyperlink ref="O553" r:id="rId240"/>
    <hyperlink ref="O557" r:id="rId241"/>
    <hyperlink ref="O535" r:id="rId242" display="rcastillo@cassinelli.com"/>
    <hyperlink ref="O537" r:id="rId243"/>
    <hyperlink ref="O555" r:id="rId244" display="wortiz@upc.edu.pe, 'Guillermo Vereau Martinez'"/>
    <hyperlink ref="O533" r:id="rId245"/>
    <hyperlink ref="N582" r:id="rId246"/>
    <hyperlink ref="O588" r:id="rId247"/>
    <hyperlink ref="O577" r:id="rId248"/>
    <hyperlink ref="O579" r:id="rId249"/>
    <hyperlink ref="O94" r:id="rId250"/>
    <hyperlink ref="O583" r:id="rId251" display="vchantayon@grupopana.com.pe"/>
    <hyperlink ref="O568" r:id="rId252"/>
    <hyperlink ref="O571" r:id="rId253"/>
    <hyperlink ref="O560" r:id="rId254"/>
    <hyperlink ref="O574" r:id="rId255" display="etuesta@trocha.pe"/>
    <hyperlink ref="O564" r:id="rId256"/>
    <hyperlink ref="O585" r:id="rId257"/>
    <hyperlink ref="O567" r:id="rId258" display="rcastillo@cassinelli.com"/>
    <hyperlink ref="O587" r:id="rId259"/>
    <hyperlink ref="O572" r:id="rId260"/>
    <hyperlink ref="O569" r:id="rId261"/>
    <hyperlink ref="O563" r:id="rId262"/>
    <hyperlink ref="O573" r:id="rId263"/>
    <hyperlink ref="O581" r:id="rId264"/>
    <hyperlink ref="O561" r:id="rId265"/>
    <hyperlink ref="O565" r:id="rId266"/>
    <hyperlink ref="O583:O584" r:id="rId267" display="ccortez@britanico.edu.pe"/>
    <hyperlink ref="O584" r:id="rId268"/>
    <hyperlink ref="O562" r:id="rId269"/>
    <hyperlink ref="O570" r:id="rId270"/>
    <hyperlink ref="O580" r:id="rId271"/>
    <hyperlink ref="O601" r:id="rId272"/>
    <hyperlink ref="O603" r:id="rId273"/>
    <hyperlink ref="O575" r:id="rId274"/>
    <hyperlink ref="O261" r:id="rId275"/>
    <hyperlink ref="O271" r:id="rId276"/>
    <hyperlink ref="O259" r:id="rId277"/>
    <hyperlink ref="O257" r:id="rId278"/>
    <hyperlink ref="O254" r:id="rId279"/>
    <hyperlink ref="O256" r:id="rId280"/>
    <hyperlink ref="O255" r:id="rId281"/>
    <hyperlink ref="O289" r:id="rId282"/>
    <hyperlink ref="O294" r:id="rId283" display="alipiocaceres@vainsa.com"/>
    <hyperlink ref="O320" r:id="rId284" display="lugaz@cresko.com.pe"/>
    <hyperlink ref="O228" r:id="rId285"/>
    <hyperlink ref="O328" r:id="rId286"/>
    <hyperlink ref="O327" r:id="rId287"/>
    <hyperlink ref="O293" r:id="rId288" display="rgonzales@vsi-industrial.com"/>
    <hyperlink ref="O330" r:id="rId289"/>
    <hyperlink ref="O331" r:id="rId290"/>
    <hyperlink ref="O223" r:id="rId291"/>
    <hyperlink ref="O277" r:id="rId292" display="clandavere@comercio.com.pe"/>
    <hyperlink ref="O288" r:id="rId293"/>
    <hyperlink ref="O280" r:id="rId294" display="laldana@hpdglass.com"/>
    <hyperlink ref="O325" r:id="rId295" display="jvargas@trupal.com.pe"/>
    <hyperlink ref="O326" r:id="rId296" display="ezorrilla@jorvex.com"/>
    <hyperlink ref="O287" r:id="rId297" display="wchavarria@corpvsi.com"/>
    <hyperlink ref="O219" r:id="rId298"/>
    <hyperlink ref="O281" r:id="rId299"/>
    <hyperlink ref="O221" r:id="rId300"/>
    <hyperlink ref="O290" r:id="rId301"/>
    <hyperlink ref="O279" r:id="rId302" display="gmacher@galquiler.com"/>
    <hyperlink ref="O329" r:id="rId303"/>
    <hyperlink ref="O322" r:id="rId304"/>
    <hyperlink ref="O274" r:id="rId305"/>
    <hyperlink ref="O275" r:id="rId306"/>
    <hyperlink ref="O283" r:id="rId307" display="gmacher@galquiler.com"/>
    <hyperlink ref="O284" r:id="rId308"/>
    <hyperlink ref="O285" r:id="rId309" display="ksamana@lallave.com.pe"/>
    <hyperlink ref="O282" r:id="rId310"/>
    <hyperlink ref="O169" r:id="rId311"/>
    <hyperlink ref="O171" r:id="rId312"/>
    <hyperlink ref="O159" r:id="rId313"/>
    <hyperlink ref="O166" r:id="rId314" display="mailto:czanatta@marathonperu.com"/>
    <hyperlink ref="O162" r:id="rId315"/>
    <hyperlink ref="O148" r:id="rId316"/>
    <hyperlink ref="O158" r:id="rId317"/>
    <hyperlink ref="O154" r:id="rId318"/>
    <hyperlink ref="O163" r:id="rId319"/>
    <hyperlink ref="O156" r:id="rId320"/>
    <hyperlink ref="O167" r:id="rId321" display="mailto:czanatta@marathonperu.com"/>
    <hyperlink ref="O150" r:id="rId322"/>
    <hyperlink ref="O155" r:id="rId323" display="ricardo.perales@apmterminals.com"/>
    <hyperlink ref="O174" r:id="rId324"/>
    <hyperlink ref="O152" r:id="rId325"/>
    <hyperlink ref="O151" r:id="rId326"/>
    <hyperlink ref="O176" r:id="rId327"/>
    <hyperlink ref="O492" r:id="rId328" display="gallo_yu@up.edu.pe"/>
    <hyperlink ref="O210" r:id="rId329"/>
    <hyperlink ref="O206" r:id="rId330"/>
    <hyperlink ref="O214" r:id="rId331"/>
    <hyperlink ref="O212" r:id="rId332"/>
    <hyperlink ref="O495" r:id="rId333"/>
    <hyperlink ref="O216" r:id="rId334"/>
    <hyperlink ref="O211" r:id="rId335"/>
    <hyperlink ref="O224" r:id="rId336"/>
    <hyperlink ref="O226" r:id="rId337" display="gallo_yu@up.edu.pe"/>
    <hyperlink ref="O218" r:id="rId338"/>
    <hyperlink ref="O229" r:id="rId339"/>
    <hyperlink ref="O503" r:id="rId340"/>
    <hyperlink ref="O606" r:id="rId341"/>
    <hyperlink ref="O485" r:id="rId342"/>
    <hyperlink ref="O499" r:id="rId343"/>
    <hyperlink ref="O486" r:id="rId344"/>
    <hyperlink ref="O497" r:id="rId345"/>
    <hyperlink ref="O85" r:id="rId346"/>
    <hyperlink ref="O487" r:id="rId347"/>
    <hyperlink ref="O488" r:id="rId348" display="fmeza@dinersclub.com.pe"/>
    <hyperlink ref="O605" r:id="rId349"/>
    <hyperlink ref="O500" r:id="rId350"/>
    <hyperlink ref="O501" r:id="rId351"/>
    <hyperlink ref="O496" r:id="rId352"/>
    <hyperlink ref="O502" r:id="rId353"/>
    <hyperlink ref="O491" r:id="rId354"/>
    <hyperlink ref="O90" r:id="rId355"/>
    <hyperlink ref="O494" r:id="rId356"/>
    <hyperlink ref="O489" r:id="rId357"/>
    <hyperlink ref="O482" r:id="rId358"/>
    <hyperlink ref="O479" r:id="rId359"/>
    <hyperlink ref="O480" r:id="rId360"/>
    <hyperlink ref="O67" r:id="rId361"/>
    <hyperlink ref="O83" r:id="rId362" display="mailto:sabrina.mora@eqpe.com"/>
    <hyperlink ref="O72" r:id="rId363"/>
    <hyperlink ref="O612" r:id="rId364"/>
    <hyperlink ref="O69" r:id="rId365" display="gorihuela@casa-andina.com"/>
    <hyperlink ref="O68" r:id="rId366" display="gorihuela@casa-andina.com"/>
    <hyperlink ref="O70" r:id="rId367" display="gorihuela@casa-andina.com"/>
    <hyperlink ref="O79" r:id="rId368"/>
    <hyperlink ref="O89" r:id="rId369" display="os@unibanca.com.pe"/>
    <hyperlink ref="O86" r:id="rId370" display="ryllatopa@ripley.com.pe"/>
    <hyperlink ref="O87" r:id="rId371" display="thestore.miraflores@rosen-corp.com"/>
    <hyperlink ref="O117" r:id="rId372"/>
    <hyperlink ref="O116" r:id="rId373"/>
    <hyperlink ref="O78" r:id="rId374"/>
    <hyperlink ref="O76" r:id="rId375"/>
    <hyperlink ref="O611" r:id="rId376" display="gorihuela@casa-andina.com"/>
    <hyperlink ref="O610" r:id="rId377"/>
    <hyperlink ref="O73" r:id="rId378"/>
    <hyperlink ref="O114" r:id="rId379"/>
    <hyperlink ref="O115" r:id="rId380"/>
    <hyperlink ref="O349" r:id="rId381"/>
    <hyperlink ref="O367" r:id="rId382"/>
    <hyperlink ref="O334" r:id="rId383"/>
    <hyperlink ref="O351" r:id="rId384"/>
    <hyperlink ref="O35" r:id="rId385"/>
    <hyperlink ref="O376" r:id="rId386"/>
    <hyperlink ref="O36" r:id="rId387"/>
    <hyperlink ref="O469" r:id="rId388"/>
    <hyperlink ref="O352" r:id="rId389"/>
    <hyperlink ref="O345" r:id="rId390" display="Eduardo.Tejada@medco.com.pe"/>
    <hyperlink ref="O339" r:id="rId391"/>
    <hyperlink ref="O340" r:id="rId392" display="peter.anders@qanders.com,rosa.noriega@qanders.com,alejandro.guillen@qanders.com                                                             "/>
    <hyperlink ref="O344" r:id="rId393"/>
    <hyperlink ref="O338" r:id="rId394" display="hmori@recoleta.edu.pe "/>
    <hyperlink ref="O71" r:id="rId395" display="vquiroz@nicoll.com.pe, "/>
    <hyperlink ref="O350" r:id="rId396"/>
    <hyperlink ref="O443" r:id="rId397" display="mailto:miguel.giribaldi@avianca.com"/>
    <hyperlink ref="O450" r:id="rId398"/>
    <hyperlink ref="O446" r:id="rId399"/>
    <hyperlink ref="O449" r:id="rId400"/>
    <hyperlink ref="O435" r:id="rId401"/>
    <hyperlink ref="O434" r:id="rId402"/>
    <hyperlink ref="O431" r:id="rId403"/>
    <hyperlink ref="O436" r:id="rId404"/>
    <hyperlink ref="O432" r:id="rId405"/>
    <hyperlink ref="O430" r:id="rId406"/>
    <hyperlink ref="O433" r:id="rId407" display="knieto@grupokonecta.com"/>
    <hyperlink ref="O96" r:id="rId408" display="mailto:patricia.tejeda@obrainsa.com.pe"/>
    <hyperlink ref="O30" r:id="rId409"/>
    <hyperlink ref="O7" r:id="rId410"/>
    <hyperlink ref="O9" r:id="rId411" display="wilson.romero@colliers.com"/>
    <hyperlink ref="O24" r:id="rId412"/>
    <hyperlink ref="O17" r:id="rId413" display="lmarrufo@lcbusre.com.pe"/>
    <hyperlink ref="O18" r:id="rId414"/>
    <hyperlink ref="O20" r:id="rId415"/>
    <hyperlink ref="O27" r:id="rId416" display="aprado@grupopana.com.pe"/>
    <hyperlink ref="O29" r:id="rId417"/>
    <hyperlink ref="O16" r:id="rId418"/>
    <hyperlink ref="O25" r:id="rId419" display="rmontoya@grupobbva.com.pe,"/>
    <hyperlink ref="O23" r:id="rId420" display="ncoro@hotmail.com"/>
    <hyperlink ref="O13" r:id="rId421"/>
    <hyperlink ref="O12" r:id="rId422" display="fmeza@dinersclub.com.pe"/>
    <hyperlink ref="O5" r:id="rId423"/>
    <hyperlink ref="O32" r:id="rId424" display="manuel.polanco@colliers.com"/>
    <hyperlink ref="O21" r:id="rId425" display="marcela.angulo@ofertop.pe"/>
    <hyperlink ref="O33" r:id="rId426" display="manuel.polanco@colliers.com"/>
    <hyperlink ref="O28" r:id="rId427"/>
    <hyperlink ref="O559" r:id="rId428"/>
    <hyperlink ref="O668" r:id="rId429"/>
    <hyperlink ref="O385" r:id="rId430"/>
    <hyperlink ref="O295" r:id="rId431"/>
    <hyperlink ref="O640" r:id="rId432"/>
    <hyperlink ref="O129" r:id="rId433"/>
    <hyperlink ref="O244" r:id="rId434"/>
    <hyperlink ref="O108" r:id="rId435"/>
    <hyperlink ref="O153" r:id="rId436"/>
    <hyperlink ref="O161" r:id="rId437"/>
    <hyperlink ref="O656" r:id="rId438" display="mailto:eduardo.sotomayor@peaseyco.com"/>
    <hyperlink ref="O276" r:id="rId439"/>
    <hyperlink ref="O262" r:id="rId440"/>
  </hyperlinks>
  <printOptions horizontalCentered="1" verticalCentered="1"/>
  <pageMargins left="0.15748031496062992" right="0.15748031496062992" top="0.23622047244094491" bottom="0.19685039370078741" header="0.15748031496062992" footer="0.23622047244094491"/>
  <pageSetup paperSize="9" scale="65" fitToWidth="3" fitToHeight="3" orientation="portrait" horizontalDpi="300" verticalDpi="300" r:id="rId441"/>
  <headerFooter alignWithMargins="0"/>
  <colBreaks count="1" manualBreakCount="1"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27"/>
  <sheetViews>
    <sheetView zoomScale="90" zoomScaleNormal="90" workbookViewId="0">
      <pane xSplit="4" ySplit="1" topLeftCell="I2" activePane="bottomRight" state="frozen"/>
      <selection pane="topRight" activeCell="D1" sqref="D1"/>
      <selection pane="bottomLeft" activeCell="A2" sqref="A2"/>
      <selection pane="bottomRight" activeCell="P14" sqref="P14"/>
    </sheetView>
  </sheetViews>
  <sheetFormatPr baseColWidth="10" defaultRowHeight="15"/>
  <cols>
    <col min="1" max="1" width="6.140625" style="30" bestFit="1" customWidth="1"/>
    <col min="2" max="2" width="17.28515625" style="30" customWidth="1"/>
    <col min="3" max="3" width="17.28515625" style="31" customWidth="1"/>
    <col min="4" max="4" width="10.7109375" style="31" customWidth="1"/>
    <col min="5" max="5" width="9.28515625" style="33" bestFit="1" customWidth="1"/>
    <col min="6" max="6" width="10.7109375" style="33" hidden="1" customWidth="1"/>
    <col min="7" max="7" width="12.42578125" style="31" bestFit="1" customWidth="1"/>
    <col min="8" max="8" width="14.5703125" style="31" bestFit="1" customWidth="1"/>
    <col min="9" max="10" width="11.42578125" style="31"/>
    <col min="11" max="11" width="30.5703125" style="31" bestFit="1" customWidth="1"/>
    <col min="12" max="12" width="12.42578125" style="31" customWidth="1"/>
    <col min="13" max="13" width="11.42578125" style="31"/>
    <col min="14" max="14" width="11.42578125" style="30"/>
    <col min="15" max="16384" width="11.42578125" style="31"/>
  </cols>
  <sheetData>
    <row r="1" spans="1:15" s="30" customFormat="1">
      <c r="A1" s="47" t="s">
        <v>568</v>
      </c>
      <c r="B1" s="47" t="s">
        <v>3907</v>
      </c>
      <c r="C1" s="47" t="s">
        <v>569</v>
      </c>
      <c r="D1" s="48" t="s">
        <v>3940</v>
      </c>
      <c r="E1" s="47" t="s">
        <v>3941</v>
      </c>
      <c r="F1" s="47" t="s">
        <v>3942</v>
      </c>
      <c r="G1" s="47" t="s">
        <v>3949</v>
      </c>
      <c r="H1" s="47" t="s">
        <v>570</v>
      </c>
      <c r="K1" s="45"/>
      <c r="L1" s="45"/>
    </row>
    <row r="2" spans="1:15">
      <c r="A2" s="34" t="s">
        <v>1604</v>
      </c>
      <c r="B2" s="49" t="s">
        <v>3908</v>
      </c>
      <c r="C2" s="35" t="s">
        <v>836</v>
      </c>
      <c r="D2" s="36">
        <f>COUNTIF(Zonas!$C$2:C803,"ACOSTA")</f>
        <v>27</v>
      </c>
      <c r="E2" s="34">
        <f>D2-0</f>
        <v>27</v>
      </c>
      <c r="F2" s="34">
        <f>D2-E2</f>
        <v>0</v>
      </c>
      <c r="G2" s="34" t="e">
        <f>COUNTIF(#REF!,"ACOSTA")</f>
        <v>#REF!</v>
      </c>
      <c r="H2" s="32"/>
      <c r="J2" s="272" t="s">
        <v>4037</v>
      </c>
      <c r="K2" s="272" t="s">
        <v>4038</v>
      </c>
      <c r="L2" s="272" t="s">
        <v>3940</v>
      </c>
      <c r="M2" s="272" t="s">
        <v>568</v>
      </c>
      <c r="N2" s="272" t="s">
        <v>4039</v>
      </c>
      <c r="O2" s="271" t="s">
        <v>4040</v>
      </c>
    </row>
    <row r="3" spans="1:15">
      <c r="A3" s="34" t="s">
        <v>1214</v>
      </c>
      <c r="B3" s="49" t="s">
        <v>3908</v>
      </c>
      <c r="C3" s="35" t="s">
        <v>2932</v>
      </c>
      <c r="D3" s="36">
        <f>COUNTIF(Zonas!$C$2:C804,"GERONIMO")</f>
        <v>28</v>
      </c>
      <c r="E3" s="34">
        <f>D3-0</f>
        <v>28</v>
      </c>
      <c r="F3" s="34">
        <f t="shared" ref="F3:F26" si="0">D3-E3</f>
        <v>0</v>
      </c>
      <c r="G3" s="34" t="e">
        <f>COUNTIF(#REF!,"GERONIMO")</f>
        <v>#REF!</v>
      </c>
      <c r="H3" s="32"/>
      <c r="J3" s="271">
        <v>1</v>
      </c>
      <c r="K3" s="32" t="s">
        <v>4033</v>
      </c>
      <c r="L3" s="271">
        <v>96</v>
      </c>
      <c r="M3" s="271">
        <v>1</v>
      </c>
      <c r="N3" s="271" t="s">
        <v>4041</v>
      </c>
      <c r="O3" s="32" t="s">
        <v>4050</v>
      </c>
    </row>
    <row r="4" spans="1:15">
      <c r="A4" s="34" t="s">
        <v>1464</v>
      </c>
      <c r="B4" s="49" t="s">
        <v>3908</v>
      </c>
      <c r="C4" s="35" t="s">
        <v>3048</v>
      </c>
      <c r="D4" s="36">
        <f>COUNTIF(Zonas!$C$2:C805,"GUTIERREZ")</f>
        <v>33</v>
      </c>
      <c r="E4" s="34">
        <f>D4-0</f>
        <v>33</v>
      </c>
      <c r="F4" s="34">
        <f t="shared" si="0"/>
        <v>0</v>
      </c>
      <c r="G4" s="34" t="e">
        <f>COUNTIF(#REF!,"GUTIERREZ")</f>
        <v>#REF!</v>
      </c>
      <c r="H4" s="32"/>
      <c r="J4" s="271">
        <v>2</v>
      </c>
      <c r="K4" s="32" t="s">
        <v>4032</v>
      </c>
      <c r="L4" s="271">
        <v>106</v>
      </c>
      <c r="M4" s="271">
        <v>2</v>
      </c>
      <c r="N4" s="271" t="s">
        <v>4049</v>
      </c>
      <c r="O4" s="32" t="s">
        <v>4050</v>
      </c>
    </row>
    <row r="5" spans="1:15">
      <c r="A5" s="34" t="s">
        <v>2931</v>
      </c>
      <c r="B5" s="49" t="s">
        <v>3908</v>
      </c>
      <c r="C5" s="35" t="s">
        <v>2517</v>
      </c>
      <c r="D5" s="36">
        <f>COUNTIF(Zonas!$C$2:C806,"J. SANDOVAL")</f>
        <v>32</v>
      </c>
      <c r="E5" s="34">
        <f>D5-0</f>
        <v>32</v>
      </c>
      <c r="F5" s="34">
        <f t="shared" si="0"/>
        <v>0</v>
      </c>
      <c r="G5" s="34" t="e">
        <f>COUNTIF(#REF!,"J. SANDOVAL")</f>
        <v>#REF!</v>
      </c>
      <c r="H5" s="32"/>
      <c r="J5" s="271">
        <v>3</v>
      </c>
      <c r="K5" s="32" t="s">
        <v>4030</v>
      </c>
      <c r="L5" s="271">
        <v>103</v>
      </c>
      <c r="M5" s="271">
        <v>3</v>
      </c>
      <c r="N5" s="271" t="s">
        <v>4043</v>
      </c>
      <c r="O5" s="32" t="s">
        <v>4050</v>
      </c>
    </row>
    <row r="6" spans="1:15">
      <c r="A6" s="34" t="s">
        <v>579</v>
      </c>
      <c r="B6" s="49" t="s">
        <v>3908</v>
      </c>
      <c r="C6" s="35" t="s">
        <v>3867</v>
      </c>
      <c r="D6" s="36">
        <f>COUNTIF(Zonas!$C$2:C807,"VARGAS")</f>
        <v>30</v>
      </c>
      <c r="E6" s="34">
        <f>D6-1</f>
        <v>29</v>
      </c>
      <c r="F6" s="34">
        <f t="shared" si="0"/>
        <v>1</v>
      </c>
      <c r="G6" s="34" t="e">
        <f>COUNTIF(#REF!,"VARGAS")</f>
        <v>#REF!</v>
      </c>
      <c r="H6" s="32"/>
      <c r="J6" s="271">
        <v>4</v>
      </c>
      <c r="K6" s="32" t="s">
        <v>4029</v>
      </c>
      <c r="L6" s="271">
        <v>97</v>
      </c>
      <c r="M6" s="271">
        <v>4</v>
      </c>
      <c r="N6" s="271" t="s">
        <v>4044</v>
      </c>
      <c r="O6" s="32" t="s">
        <v>4051</v>
      </c>
    </row>
    <row r="7" spans="1:15">
      <c r="A7" s="34" t="s">
        <v>571</v>
      </c>
      <c r="B7" s="49" t="s">
        <v>3908</v>
      </c>
      <c r="C7" s="35" t="s">
        <v>602</v>
      </c>
      <c r="D7" s="36">
        <f>COUNTIF(Zonas!$C$2:C808,"PORTOCARRERO")</f>
        <v>25</v>
      </c>
      <c r="E7" s="34">
        <f>D7-0</f>
        <v>25</v>
      </c>
      <c r="F7" s="34">
        <f t="shared" si="0"/>
        <v>0</v>
      </c>
      <c r="G7" s="34" t="e">
        <f>COUNTIF(#REF!,"PORTOCARRERO")</f>
        <v>#REF!</v>
      </c>
      <c r="H7" s="32"/>
      <c r="J7" s="271">
        <v>5</v>
      </c>
      <c r="K7" s="32" t="s">
        <v>4035</v>
      </c>
      <c r="L7" s="271">
        <v>107</v>
      </c>
      <c r="M7" s="271">
        <v>5</v>
      </c>
      <c r="N7" s="271" t="s">
        <v>4047</v>
      </c>
      <c r="O7" s="32" t="s">
        <v>4051</v>
      </c>
    </row>
    <row r="8" spans="1:15">
      <c r="A8" s="34" t="s">
        <v>3047</v>
      </c>
      <c r="B8" s="49" t="s">
        <v>3908</v>
      </c>
      <c r="C8" s="35" t="s">
        <v>582</v>
      </c>
      <c r="D8" s="36">
        <f>COUNTIF(Zonas!$C$2:C809,"SALAS")</f>
        <v>28</v>
      </c>
      <c r="E8" s="34">
        <f>D8-1</f>
        <v>27</v>
      </c>
      <c r="F8" s="34">
        <f t="shared" si="0"/>
        <v>1</v>
      </c>
      <c r="G8" s="34" t="e">
        <f>COUNTIF(#REF!,"SALAS")</f>
        <v>#REF!</v>
      </c>
      <c r="H8" s="32"/>
      <c r="J8" s="271">
        <v>6</v>
      </c>
      <c r="K8" s="32" t="s">
        <v>4036</v>
      </c>
      <c r="L8" s="271">
        <v>95</v>
      </c>
      <c r="M8" s="271">
        <v>6</v>
      </c>
      <c r="N8" s="271" t="s">
        <v>4042</v>
      </c>
      <c r="O8" s="32" t="s">
        <v>4052</v>
      </c>
    </row>
    <row r="9" spans="1:15">
      <c r="A9" s="34" t="s">
        <v>601</v>
      </c>
      <c r="B9" s="49" t="s">
        <v>3908</v>
      </c>
      <c r="C9" s="35" t="s">
        <v>3945</v>
      </c>
      <c r="D9" s="36">
        <f>COUNTIF(Zonas!$C$2:C810,"PEÑA")</f>
        <v>51</v>
      </c>
      <c r="E9" s="34">
        <f>D9-10</f>
        <v>41</v>
      </c>
      <c r="F9" s="34">
        <f t="shared" si="0"/>
        <v>10</v>
      </c>
      <c r="G9" s="34" t="e">
        <f>COUNTIF(#REF!,"PEÑA")</f>
        <v>#REF!</v>
      </c>
      <c r="H9" s="32"/>
      <c r="J9" s="271">
        <v>7</v>
      </c>
      <c r="K9" s="32" t="s">
        <v>4027</v>
      </c>
      <c r="L9" s="271">
        <v>88</v>
      </c>
      <c r="M9" s="271">
        <v>7</v>
      </c>
      <c r="N9" s="271" t="s">
        <v>4045</v>
      </c>
      <c r="O9" s="32" t="s">
        <v>4051</v>
      </c>
    </row>
    <row r="10" spans="1:15">
      <c r="A10" s="34" t="s">
        <v>601</v>
      </c>
      <c r="B10" s="49" t="s">
        <v>3908</v>
      </c>
      <c r="C10" s="35" t="s">
        <v>3950</v>
      </c>
      <c r="D10" s="36">
        <f>COUNTIF(Zonas!$C$2:C811,"PEÑA J.")</f>
        <v>19</v>
      </c>
      <c r="E10" s="34">
        <f>D10-0</f>
        <v>19</v>
      </c>
      <c r="F10" s="34">
        <f>D10-E10</f>
        <v>0</v>
      </c>
      <c r="G10" s="34" t="e">
        <f>COUNTIF(#REF!,"PEÑA J.")</f>
        <v>#REF!</v>
      </c>
      <c r="H10" s="32"/>
      <c r="J10" s="271">
        <v>8</v>
      </c>
      <c r="K10" s="32" t="s">
        <v>4028</v>
      </c>
      <c r="L10" s="32"/>
      <c r="M10" s="271" t="s">
        <v>4040</v>
      </c>
      <c r="N10" s="271" t="s">
        <v>4046</v>
      </c>
      <c r="O10" s="32"/>
    </row>
    <row r="11" spans="1:15">
      <c r="A11" s="37" t="s">
        <v>3925</v>
      </c>
      <c r="B11" s="50" t="s">
        <v>3909</v>
      </c>
      <c r="C11" s="38" t="s">
        <v>3390</v>
      </c>
      <c r="D11" s="39">
        <f>COUNTIF(Zonas!$C$2:C811,"O. SANDOVAL")</f>
        <v>33</v>
      </c>
      <c r="E11" s="37">
        <f>D11-0</f>
        <v>33</v>
      </c>
      <c r="F11" s="37">
        <f t="shared" si="0"/>
        <v>0</v>
      </c>
      <c r="G11" s="37" t="e">
        <f>COUNTIF(#REF!,"O. SANDOVAL")</f>
        <v>#REF!</v>
      </c>
      <c r="H11" s="32"/>
      <c r="J11" s="271">
        <v>9</v>
      </c>
      <c r="K11" s="32" t="s">
        <v>4031</v>
      </c>
      <c r="L11" s="32"/>
      <c r="M11" s="271" t="s">
        <v>4040</v>
      </c>
      <c r="N11" s="271"/>
      <c r="O11" s="32" t="s">
        <v>4053</v>
      </c>
    </row>
    <row r="12" spans="1:15">
      <c r="A12" s="37" t="s">
        <v>3926</v>
      </c>
      <c r="B12" s="50" t="s">
        <v>3909</v>
      </c>
      <c r="C12" s="38" t="s">
        <v>1749</v>
      </c>
      <c r="D12" s="39">
        <f>COUNTIF(Zonas!$C$2:C812,"BENITES")</f>
        <v>37</v>
      </c>
      <c r="E12" s="37">
        <f>D12-3</f>
        <v>34</v>
      </c>
      <c r="F12" s="37">
        <f t="shared" si="0"/>
        <v>3</v>
      </c>
      <c r="G12" s="37" t="e">
        <f>COUNTIF(#REF!,"BENITES")</f>
        <v>#REF!</v>
      </c>
      <c r="H12" s="32"/>
      <c r="J12" s="271">
        <v>10</v>
      </c>
      <c r="K12" s="32" t="s">
        <v>4034</v>
      </c>
      <c r="L12" s="32"/>
      <c r="M12" s="271" t="s">
        <v>4040</v>
      </c>
      <c r="N12" s="271" t="s">
        <v>4048</v>
      </c>
      <c r="O12" s="32"/>
    </row>
    <row r="13" spans="1:15">
      <c r="A13" s="37" t="s">
        <v>3927</v>
      </c>
      <c r="B13" s="50" t="s">
        <v>3909</v>
      </c>
      <c r="C13" s="38" t="s">
        <v>2147</v>
      </c>
      <c r="D13" s="39">
        <f>COUNTIF(Zonas!$C$2:C813,"ECHE")</f>
        <v>35</v>
      </c>
      <c r="E13" s="37">
        <f>D13-0</f>
        <v>35</v>
      </c>
      <c r="F13" s="37">
        <f t="shared" si="0"/>
        <v>0</v>
      </c>
      <c r="G13" s="37" t="e">
        <f>COUNTIF(#REF!,"ECHE")</f>
        <v>#REF!</v>
      </c>
      <c r="H13" s="32"/>
    </row>
    <row r="14" spans="1:15">
      <c r="A14" s="37" t="s">
        <v>3928</v>
      </c>
      <c r="B14" s="50" t="s">
        <v>3909</v>
      </c>
      <c r="C14" s="38" t="s">
        <v>1751</v>
      </c>
      <c r="D14" s="39">
        <f>COUNTIF(Zonas!$C$2:C814,"ZAVALETA")</f>
        <v>36</v>
      </c>
      <c r="E14" s="37">
        <f>D14-2</f>
        <v>34</v>
      </c>
      <c r="F14" s="37">
        <f t="shared" si="0"/>
        <v>2</v>
      </c>
      <c r="G14" s="37" t="e">
        <f>COUNTIF(#REF!,"ZAVALETA")</f>
        <v>#REF!</v>
      </c>
      <c r="H14" s="32"/>
    </row>
    <row r="15" spans="1:15">
      <c r="A15" s="37" t="s">
        <v>3929</v>
      </c>
      <c r="B15" s="50" t="s">
        <v>3909</v>
      </c>
      <c r="C15" s="38" t="s">
        <v>1086</v>
      </c>
      <c r="D15" s="39">
        <f>COUNTIF(Zonas!$C$2:C815,"LUYO")</f>
        <v>34</v>
      </c>
      <c r="E15" s="37">
        <f>D15-0</f>
        <v>34</v>
      </c>
      <c r="F15" s="37">
        <f t="shared" si="0"/>
        <v>0</v>
      </c>
      <c r="G15" s="37" t="e">
        <f>COUNTIF(#REF!,"LUYO")</f>
        <v>#REF!</v>
      </c>
      <c r="H15" s="32"/>
    </row>
    <row r="16" spans="1:15">
      <c r="A16" s="37" t="s">
        <v>3930</v>
      </c>
      <c r="B16" s="50" t="s">
        <v>3909</v>
      </c>
      <c r="C16" s="38" t="s">
        <v>949</v>
      </c>
      <c r="D16" s="39">
        <f>COUNTIF(Zonas!$C$2:C816,"VASQUEZ")</f>
        <v>30</v>
      </c>
      <c r="E16" s="37">
        <f>D16-1</f>
        <v>29</v>
      </c>
      <c r="F16" s="37">
        <f t="shared" si="0"/>
        <v>1</v>
      </c>
      <c r="G16" s="37" t="e">
        <f>COUNTIF(#REF!,"VASQUEZ")</f>
        <v>#REF!</v>
      </c>
      <c r="H16" s="32"/>
    </row>
    <row r="17" spans="1:8">
      <c r="A17" s="37" t="s">
        <v>3931</v>
      </c>
      <c r="B17" s="50" t="s">
        <v>3909</v>
      </c>
      <c r="C17" s="38" t="s">
        <v>2191</v>
      </c>
      <c r="D17" s="39">
        <f>COUNTIF(Zonas!$C$2:C817,"BERNAL")</f>
        <v>32</v>
      </c>
      <c r="E17" s="37">
        <f>D17-0</f>
        <v>32</v>
      </c>
      <c r="F17" s="37">
        <f t="shared" si="0"/>
        <v>0</v>
      </c>
      <c r="G17" s="37" t="e">
        <f>COUNTIF(#REF!,"BERNAL")</f>
        <v>#REF!</v>
      </c>
      <c r="H17" s="32"/>
    </row>
    <row r="18" spans="1:8">
      <c r="A18" s="37" t="s">
        <v>3932</v>
      </c>
      <c r="B18" s="50" t="s">
        <v>3909</v>
      </c>
      <c r="C18" s="38" t="s">
        <v>580</v>
      </c>
      <c r="D18" s="39">
        <f>COUNTIF(Zonas!$C$2:C818,"QUISPE")</f>
        <v>36</v>
      </c>
      <c r="E18" s="37">
        <f>D18-0</f>
        <v>36</v>
      </c>
      <c r="F18" s="37">
        <f t="shared" si="0"/>
        <v>0</v>
      </c>
      <c r="G18" s="37" t="e">
        <f>COUNTIF(#REF!,"QUISPE")</f>
        <v>#REF!</v>
      </c>
      <c r="H18" s="32"/>
    </row>
    <row r="19" spans="1:8">
      <c r="A19" s="40" t="s">
        <v>3389</v>
      </c>
      <c r="B19" s="51" t="s">
        <v>3910</v>
      </c>
      <c r="C19" s="41" t="s">
        <v>2532</v>
      </c>
      <c r="D19" s="42">
        <f>COUNTIF(Zonas!$C$2:C819,"ACEVEDO")</f>
        <v>35</v>
      </c>
      <c r="E19" s="40">
        <f>D19-3</f>
        <v>32</v>
      </c>
      <c r="F19" s="40">
        <f t="shared" si="0"/>
        <v>3</v>
      </c>
      <c r="G19" s="40" t="e">
        <f>COUNTIF(#REF!,"ACEVEDO")</f>
        <v>#REF!</v>
      </c>
      <c r="H19" s="32"/>
    </row>
    <row r="20" spans="1:8">
      <c r="A20" s="40" t="s">
        <v>1532</v>
      </c>
      <c r="B20" s="51" t="s">
        <v>3910</v>
      </c>
      <c r="C20" s="41" t="s">
        <v>3939</v>
      </c>
      <c r="D20" s="42">
        <f>COUNTIF(Zonas!$C$2:C820,"ASCANIO")</f>
        <v>31</v>
      </c>
      <c r="E20" s="40">
        <f>D20-2</f>
        <v>29</v>
      </c>
      <c r="F20" s="40">
        <f t="shared" si="0"/>
        <v>2</v>
      </c>
      <c r="G20" s="40" t="e">
        <f>COUNTIF(#REF!,"ASCANIO")</f>
        <v>#REF!</v>
      </c>
      <c r="H20" s="32"/>
    </row>
    <row r="21" spans="1:8">
      <c r="A21" s="40" t="s">
        <v>573</v>
      </c>
      <c r="B21" s="51" t="s">
        <v>3910</v>
      </c>
      <c r="C21" s="41" t="s">
        <v>1750</v>
      </c>
      <c r="D21" s="42">
        <f>COUNTIF(Zonas!$C$2:C821,"HERRERA")</f>
        <v>31</v>
      </c>
      <c r="E21" s="40">
        <f>D21-0</f>
        <v>31</v>
      </c>
      <c r="F21" s="40">
        <f t="shared" si="0"/>
        <v>0</v>
      </c>
      <c r="G21" s="40" t="e">
        <f>COUNTIF(#REF!,"HERRERA")</f>
        <v>#REF!</v>
      </c>
      <c r="H21" s="32"/>
    </row>
    <row r="22" spans="1:8">
      <c r="A22" s="40" t="s">
        <v>574</v>
      </c>
      <c r="B22" s="51" t="s">
        <v>3910</v>
      </c>
      <c r="C22" s="41" t="s">
        <v>583</v>
      </c>
      <c r="D22" s="42">
        <f>COUNTIF(Zonas!$C$2:C822,"HUAMAN")</f>
        <v>33</v>
      </c>
      <c r="E22" s="40">
        <f>D22-1</f>
        <v>32</v>
      </c>
      <c r="F22" s="40">
        <f t="shared" si="0"/>
        <v>1</v>
      </c>
      <c r="G22" s="40" t="e">
        <f>COUNTIF(#REF!,"HUAMAN")</f>
        <v>#REF!</v>
      </c>
      <c r="H22" s="32"/>
    </row>
    <row r="23" spans="1:8">
      <c r="A23" s="40" t="s">
        <v>575</v>
      </c>
      <c r="B23" s="51" t="s">
        <v>3910</v>
      </c>
      <c r="C23" s="41" t="s">
        <v>1748</v>
      </c>
      <c r="D23" s="42">
        <f>COUNTIF(Zonas!$C$2:C823,"LOYOLA")</f>
        <v>32</v>
      </c>
      <c r="E23" s="40">
        <f>D23-2</f>
        <v>30</v>
      </c>
      <c r="F23" s="40">
        <f t="shared" si="0"/>
        <v>2</v>
      </c>
      <c r="G23" s="40" t="e">
        <f>COUNTIF(#REF!,"LOYOLA")</f>
        <v>#REF!</v>
      </c>
      <c r="H23" s="32"/>
    </row>
    <row r="24" spans="1:8">
      <c r="A24" s="40" t="s">
        <v>576</v>
      </c>
      <c r="B24" s="51" t="s">
        <v>3910</v>
      </c>
      <c r="C24" s="41" t="s">
        <v>572</v>
      </c>
      <c r="D24" s="42">
        <f>COUNTIF(Zonas!$C$2:C824,"SAUÑE")</f>
        <v>33</v>
      </c>
      <c r="E24" s="40">
        <f>D24-0</f>
        <v>33</v>
      </c>
      <c r="F24" s="40">
        <f t="shared" si="0"/>
        <v>0</v>
      </c>
      <c r="G24" s="40" t="e">
        <f>COUNTIF(#REF!,"SAUÑE")</f>
        <v>#REF!</v>
      </c>
      <c r="H24" s="32"/>
    </row>
    <row r="25" spans="1:8">
      <c r="A25" s="40" t="s">
        <v>577</v>
      </c>
      <c r="B25" s="51" t="s">
        <v>3910</v>
      </c>
      <c r="C25" s="41" t="s">
        <v>1747</v>
      </c>
      <c r="D25" s="42">
        <f>COUNTIF(Zonas!$C$2:C825,"TENORIO")</f>
        <v>31</v>
      </c>
      <c r="E25" s="40">
        <f>D25-0</f>
        <v>31</v>
      </c>
      <c r="F25" s="40">
        <f t="shared" si="0"/>
        <v>0</v>
      </c>
      <c r="G25" s="40" t="e">
        <f>COUNTIF(#REF!,"TENORIO")</f>
        <v>#REF!</v>
      </c>
      <c r="H25" s="32"/>
    </row>
    <row r="26" spans="1:8">
      <c r="A26" s="40" t="s">
        <v>578</v>
      </c>
      <c r="B26" s="51" t="s">
        <v>3910</v>
      </c>
      <c r="C26" s="41" t="s">
        <v>835</v>
      </c>
      <c r="D26" s="42">
        <f>COUNTIF(Zonas!$C$2:C826,"MONTIEL")</f>
        <v>30</v>
      </c>
      <c r="E26" s="40">
        <f>D26-0</f>
        <v>30</v>
      </c>
      <c r="F26" s="40">
        <f t="shared" si="0"/>
        <v>0</v>
      </c>
      <c r="G26" s="40" t="e">
        <f>COUNTIF(#REF!,"MONTIEL")</f>
        <v>#REF!</v>
      </c>
      <c r="H26" s="32"/>
    </row>
    <row r="27" spans="1:8">
      <c r="D27" s="46">
        <f>SUM(D2:D26)</f>
        <v>802</v>
      </c>
      <c r="E27" s="46">
        <f>SUM(E2:E26)</f>
        <v>776</v>
      </c>
      <c r="F27" s="46">
        <f>SUM(F2:F26)</f>
        <v>26</v>
      </c>
      <c r="G27" s="46" t="e">
        <f>SUM(G2:G26)</f>
        <v>#REF!</v>
      </c>
      <c r="H2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B1:H8"/>
  <sheetViews>
    <sheetView workbookViewId="0">
      <selection activeCell="E5" sqref="E5"/>
    </sheetView>
  </sheetViews>
  <sheetFormatPr baseColWidth="10" defaultRowHeight="15"/>
  <cols>
    <col min="1" max="1" width="8.85546875" style="9" customWidth="1"/>
    <col min="2" max="2" width="22.85546875" style="9" customWidth="1"/>
    <col min="3" max="3" width="30.42578125" style="10" customWidth="1"/>
    <col min="4" max="4" width="34.140625" style="10" customWidth="1"/>
    <col min="5" max="5" width="32.42578125" style="10" customWidth="1"/>
    <col min="6" max="6" width="11.5703125" style="9" bestFit="1" customWidth="1"/>
    <col min="7" max="7" width="10.85546875" style="9" customWidth="1"/>
    <col min="8" max="16384" width="11.42578125" style="9"/>
  </cols>
  <sheetData>
    <row r="1" spans="2:8" ht="39" customHeight="1" thickBot="1"/>
    <row r="2" spans="2:8" ht="49.5" customHeight="1">
      <c r="B2" s="11" t="s">
        <v>3907</v>
      </c>
      <c r="C2" s="12" t="s">
        <v>3908</v>
      </c>
      <c r="D2" s="13" t="s">
        <v>3909</v>
      </c>
      <c r="E2" s="14" t="s">
        <v>3910</v>
      </c>
      <c r="F2" s="43"/>
    </row>
    <row r="3" spans="2:8" ht="29.25" customHeight="1">
      <c r="B3" s="15" t="s">
        <v>3911</v>
      </c>
      <c r="C3" s="16" t="s">
        <v>3912</v>
      </c>
      <c r="D3" s="17" t="s">
        <v>3913</v>
      </c>
      <c r="E3" s="18" t="s">
        <v>3914</v>
      </c>
      <c r="F3" s="43"/>
      <c r="G3" s="43"/>
      <c r="H3" s="43"/>
    </row>
    <row r="4" spans="2:8" ht="40.5" customHeight="1">
      <c r="B4" s="15" t="s">
        <v>3915</v>
      </c>
      <c r="C4" s="19" t="s">
        <v>3947</v>
      </c>
      <c r="D4" s="20" t="s">
        <v>3946</v>
      </c>
      <c r="E4" s="21" t="s">
        <v>3948</v>
      </c>
      <c r="F4" s="44"/>
    </row>
    <row r="5" spans="2:8" ht="171" customHeight="1">
      <c r="B5" s="15" t="s">
        <v>3916</v>
      </c>
      <c r="C5" s="19" t="s">
        <v>3933</v>
      </c>
      <c r="D5" s="20" t="s">
        <v>3934</v>
      </c>
      <c r="E5" s="21" t="s">
        <v>3935</v>
      </c>
    </row>
    <row r="6" spans="2:8" ht="59.25" customHeight="1">
      <c r="B6" s="15"/>
      <c r="C6" s="19" t="s">
        <v>3917</v>
      </c>
      <c r="D6" s="20" t="s">
        <v>3918</v>
      </c>
      <c r="E6" s="21" t="s">
        <v>3919</v>
      </c>
    </row>
    <row r="7" spans="2:8" ht="39.75" customHeight="1">
      <c r="B7" s="22" t="s">
        <v>3920</v>
      </c>
      <c r="C7" s="23">
        <v>1535</v>
      </c>
      <c r="D7" s="24">
        <v>1413</v>
      </c>
      <c r="E7" s="25">
        <v>1360</v>
      </c>
    </row>
    <row r="8" spans="2:8" ht="39.75" customHeight="1" thickBot="1">
      <c r="B8" s="26" t="s">
        <v>3921</v>
      </c>
      <c r="C8" s="27" t="s">
        <v>3922</v>
      </c>
      <c r="D8" s="28" t="s">
        <v>3923</v>
      </c>
      <c r="E8" s="29" t="s">
        <v>3924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Zonas</vt:lpstr>
      <vt:lpstr>CONTROLADORES</vt:lpstr>
      <vt:lpstr>CONSOLIDADO</vt:lpstr>
      <vt:lpstr>SUB GERENTE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jvoperaciones01</dc:creator>
  <cp:lastModifiedBy>dmedina</cp:lastModifiedBy>
  <cp:lastPrinted>2014-07-22T22:11:28Z</cp:lastPrinted>
  <dcterms:created xsi:type="dcterms:W3CDTF">2012-01-24T17:48:20Z</dcterms:created>
  <dcterms:modified xsi:type="dcterms:W3CDTF">2014-07-23T19:43:34Z</dcterms:modified>
</cp:coreProperties>
</file>