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NA\WITM\WITM\Cuadros\"/>
    </mc:Choice>
  </mc:AlternateContent>
  <xr:revisionPtr revIDLastSave="0" documentId="8_{8B242431-DC96-477A-9434-E79E555B15AB}" xr6:coauthVersionLast="47" xr6:coauthVersionMax="47" xr10:uidLastSave="{00000000-0000-0000-0000-000000000000}"/>
  <bookViews>
    <workbookView xWindow="-110" yWindow="-110" windowWidth="19420" windowHeight="11500" xr2:uid="{74324ADC-3993-45E8-AE8A-0336B66EF73F}"/>
  </bookViews>
  <sheets>
    <sheet name="calculo region" sheetId="2" r:id="rId1"/>
    <sheet name="registr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3" l="1"/>
  <c r="K12" i="3"/>
  <c r="J12" i="3"/>
  <c r="L9" i="3"/>
  <c r="K9" i="3"/>
  <c r="J9" i="3"/>
  <c r="K6" i="3"/>
  <c r="L6" i="3"/>
  <c r="J6" i="3"/>
  <c r="L11" i="3"/>
  <c r="K11" i="3"/>
  <c r="L8" i="3"/>
  <c r="K8" i="3"/>
  <c r="L5" i="3"/>
  <c r="K5" i="3"/>
  <c r="L10" i="3"/>
  <c r="K10" i="3"/>
  <c r="J10" i="3"/>
  <c r="L7" i="3"/>
  <c r="K7" i="3"/>
  <c r="J7" i="3"/>
  <c r="L4" i="3"/>
  <c r="K4" i="3"/>
  <c r="J4" i="3"/>
  <c r="J11" i="3"/>
  <c r="J8" i="3"/>
  <c r="J5" i="3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D56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D44" i="2"/>
  <c r="D45" i="2"/>
  <c r="D46" i="2"/>
  <c r="D47" i="2"/>
  <c r="D48" i="2"/>
  <c r="D49" i="2"/>
  <c r="D50" i="2"/>
  <c r="D51" i="2"/>
  <c r="D52" i="2"/>
  <c r="D53" i="2"/>
  <c r="D54" i="2"/>
  <c r="D43" i="2"/>
  <c r="E120" i="2"/>
  <c r="F120" i="2"/>
  <c r="G120" i="2"/>
  <c r="H120" i="2"/>
  <c r="I120" i="2"/>
  <c r="J120" i="2"/>
  <c r="K120" i="2"/>
  <c r="L120" i="2"/>
  <c r="M120" i="2"/>
  <c r="N120" i="2"/>
  <c r="D120" i="2"/>
  <c r="F78" i="2"/>
  <c r="E78" i="2"/>
  <c r="D78" i="2"/>
  <c r="E108" i="2"/>
  <c r="F108" i="2"/>
  <c r="G108" i="2"/>
  <c r="H108" i="2"/>
  <c r="I108" i="2"/>
  <c r="J108" i="2"/>
  <c r="K108" i="2"/>
  <c r="L108" i="2"/>
  <c r="M108" i="2"/>
  <c r="N108" i="2"/>
  <c r="E109" i="2"/>
  <c r="F109" i="2"/>
  <c r="G109" i="2"/>
  <c r="H109" i="2"/>
  <c r="I109" i="2"/>
  <c r="J109" i="2"/>
  <c r="K109" i="2"/>
  <c r="L109" i="2"/>
  <c r="M109" i="2"/>
  <c r="N109" i="2"/>
  <c r="E110" i="2"/>
  <c r="F110" i="2"/>
  <c r="G110" i="2"/>
  <c r="H110" i="2"/>
  <c r="I110" i="2"/>
  <c r="J110" i="2"/>
  <c r="K110" i="2"/>
  <c r="L110" i="2"/>
  <c r="M110" i="2"/>
  <c r="N110" i="2"/>
  <c r="E111" i="2"/>
  <c r="F111" i="2"/>
  <c r="G111" i="2"/>
  <c r="H111" i="2"/>
  <c r="I111" i="2"/>
  <c r="J111" i="2"/>
  <c r="K111" i="2"/>
  <c r="L111" i="2"/>
  <c r="M111" i="2"/>
  <c r="N111" i="2"/>
  <c r="E112" i="2"/>
  <c r="F112" i="2"/>
  <c r="G112" i="2"/>
  <c r="H112" i="2"/>
  <c r="I112" i="2"/>
  <c r="J112" i="2"/>
  <c r="K112" i="2"/>
  <c r="L112" i="2"/>
  <c r="M112" i="2"/>
  <c r="N112" i="2"/>
  <c r="E113" i="2"/>
  <c r="F113" i="2"/>
  <c r="G113" i="2"/>
  <c r="H113" i="2"/>
  <c r="I113" i="2"/>
  <c r="J113" i="2"/>
  <c r="K113" i="2"/>
  <c r="L113" i="2"/>
  <c r="M113" i="2"/>
  <c r="N113" i="2"/>
  <c r="E114" i="2"/>
  <c r="F114" i="2"/>
  <c r="G114" i="2"/>
  <c r="H114" i="2"/>
  <c r="I114" i="2"/>
  <c r="J114" i="2"/>
  <c r="K114" i="2"/>
  <c r="L114" i="2"/>
  <c r="M114" i="2"/>
  <c r="N114" i="2"/>
  <c r="E115" i="2"/>
  <c r="F115" i="2"/>
  <c r="G115" i="2"/>
  <c r="H115" i="2"/>
  <c r="I115" i="2"/>
  <c r="J115" i="2"/>
  <c r="K115" i="2"/>
  <c r="L115" i="2"/>
  <c r="M115" i="2"/>
  <c r="N115" i="2"/>
  <c r="E116" i="2"/>
  <c r="F116" i="2"/>
  <c r="G116" i="2"/>
  <c r="H116" i="2"/>
  <c r="I116" i="2"/>
  <c r="J116" i="2"/>
  <c r="K116" i="2"/>
  <c r="L116" i="2"/>
  <c r="M116" i="2"/>
  <c r="N116" i="2"/>
  <c r="E117" i="2"/>
  <c r="F117" i="2"/>
  <c r="G117" i="2"/>
  <c r="H117" i="2"/>
  <c r="I117" i="2"/>
  <c r="J117" i="2"/>
  <c r="K117" i="2"/>
  <c r="L117" i="2"/>
  <c r="M117" i="2"/>
  <c r="N117" i="2"/>
  <c r="E118" i="2"/>
  <c r="F118" i="2"/>
  <c r="G118" i="2"/>
  <c r="H118" i="2"/>
  <c r="I118" i="2"/>
  <c r="J118" i="2"/>
  <c r="K118" i="2"/>
  <c r="L118" i="2"/>
  <c r="M118" i="2"/>
  <c r="N118" i="2"/>
  <c r="D109" i="2"/>
  <c r="D110" i="2"/>
  <c r="D111" i="2"/>
  <c r="D112" i="2"/>
  <c r="D113" i="2"/>
  <c r="D114" i="2"/>
  <c r="D115" i="2"/>
  <c r="D116" i="2"/>
  <c r="D117" i="2"/>
  <c r="D118" i="2"/>
  <c r="D108" i="2"/>
  <c r="N81" i="2"/>
  <c r="N82" i="2" s="1"/>
  <c r="N83" i="2" s="1"/>
  <c r="N84" i="2" s="1"/>
  <c r="N85" i="2" s="1"/>
  <c r="N86" i="2" s="1"/>
  <c r="N87" i="2" s="1"/>
  <c r="N88" i="2" s="1"/>
  <c r="N89" i="2" s="1"/>
  <c r="N90" i="2" s="1"/>
  <c r="N91" i="2" s="1"/>
  <c r="N92" i="2" s="1"/>
  <c r="M81" i="2"/>
  <c r="M82" i="2" s="1"/>
  <c r="M83" i="2" s="1"/>
  <c r="M84" i="2" s="1"/>
  <c r="M85" i="2" s="1"/>
  <c r="M86" i="2" s="1"/>
  <c r="M87" i="2" s="1"/>
  <c r="M88" i="2" s="1"/>
  <c r="M89" i="2" s="1"/>
  <c r="M90" i="2" s="1"/>
  <c r="M91" i="2" s="1"/>
  <c r="M92" i="2" s="1"/>
  <c r="L81" i="2"/>
  <c r="L82" i="2" s="1"/>
  <c r="L83" i="2" s="1"/>
  <c r="L84" i="2" s="1"/>
  <c r="L85" i="2" s="1"/>
  <c r="L86" i="2" s="1"/>
  <c r="L87" i="2" s="1"/>
  <c r="L88" i="2" s="1"/>
  <c r="L89" i="2" s="1"/>
  <c r="L90" i="2" s="1"/>
  <c r="L91" i="2" s="1"/>
  <c r="L92" i="2" s="1"/>
  <c r="K81" i="2"/>
  <c r="K82" i="2" s="1"/>
  <c r="K83" i="2" s="1"/>
  <c r="K84" i="2" s="1"/>
  <c r="K85" i="2" s="1"/>
  <c r="K86" i="2" s="1"/>
  <c r="K87" i="2" s="1"/>
  <c r="K88" i="2" s="1"/>
  <c r="K89" i="2" s="1"/>
  <c r="K90" i="2" s="1"/>
  <c r="K91" i="2" s="1"/>
  <c r="K92" i="2" s="1"/>
  <c r="J81" i="2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I81" i="2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H81" i="2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G81" i="2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F81" i="2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E81" i="2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D81" i="2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T16" i="2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S16" i="2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R16" i="2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Q16" i="2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P16" i="2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O16" i="2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N16" i="2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M16" i="2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L16" i="2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K16" i="2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J16" i="2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I16" i="2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H16" i="2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G16" i="2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F16" i="2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E16" i="2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D16" i="2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C16" i="2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R55" i="2" l="1"/>
  <c r="R57" i="2" s="1"/>
  <c r="F55" i="2"/>
  <c r="F57" i="2" s="1"/>
  <c r="O55" i="2"/>
  <c r="O57" i="2" s="1"/>
  <c r="I55" i="2"/>
  <c r="I57" i="2" s="1"/>
  <c r="D55" i="2"/>
  <c r="D57" i="2" s="1"/>
  <c r="N55" i="2"/>
  <c r="N57" i="2" s="1"/>
  <c r="Q55" i="2"/>
  <c r="Q57" i="2" s="1"/>
  <c r="P55" i="2"/>
  <c r="P57" i="2" s="1"/>
  <c r="T55" i="2"/>
  <c r="T57" i="2" s="1"/>
  <c r="H55" i="2"/>
  <c r="H57" i="2" s="1"/>
  <c r="L55" i="2"/>
  <c r="L57" i="2" s="1"/>
  <c r="S55" i="2"/>
  <c r="S57" i="2" s="1"/>
  <c r="G55" i="2"/>
  <c r="G57" i="2" s="1"/>
  <c r="K55" i="2"/>
  <c r="K57" i="2" s="1"/>
  <c r="E55" i="2"/>
  <c r="E57" i="2" s="1"/>
  <c r="M55" i="2"/>
  <c r="M57" i="2" s="1"/>
  <c r="J55" i="2"/>
  <c r="J57" i="2" s="1"/>
  <c r="M119" i="2"/>
  <c r="M121" i="2" s="1"/>
  <c r="I119" i="2"/>
  <c r="I121" i="2" s="1"/>
  <c r="H119" i="2"/>
  <c r="H121" i="2" s="1"/>
  <c r="G119" i="2"/>
  <c r="G121" i="2" s="1"/>
  <c r="N119" i="2"/>
  <c r="N121" i="2" s="1"/>
  <c r="J119" i="2"/>
  <c r="J121" i="2" s="1"/>
  <c r="L119" i="2"/>
  <c r="L121" i="2" s="1"/>
  <c r="F119" i="2"/>
  <c r="F121" i="2" s="1"/>
  <c r="D119" i="2"/>
  <c r="D121" i="2" s="1"/>
  <c r="K119" i="2"/>
  <c r="K121" i="2" s="1"/>
  <c r="E119" i="2"/>
  <c r="E121" i="2" s="1"/>
</calcChain>
</file>

<file path=xl/sharedStrings.xml><?xml version="1.0" encoding="utf-8"?>
<sst xmlns="http://schemas.openxmlformats.org/spreadsheetml/2006/main" count="269" uniqueCount="54">
  <si>
    <t>Total Organizations</t>
  </si>
  <si>
    <t>1. South America</t>
  </si>
  <si>
    <t>2. Central America &amp; Mexico</t>
  </si>
  <si>
    <t>3. North America</t>
  </si>
  <si>
    <t>4. Caribbean</t>
  </si>
  <si>
    <t>5. South Asia</t>
  </si>
  <si>
    <t>6. Southeast Asia</t>
  </si>
  <si>
    <t>7. East Asia</t>
  </si>
  <si>
    <t>8. The Pacific</t>
  </si>
  <si>
    <t>9. South West Asia/Middle East</t>
  </si>
  <si>
    <t>10. Central Asia &amp; Caucasus</t>
  </si>
  <si>
    <t>11. Eastern Europe, Southeast Europe and Central Europe</t>
  </si>
  <si>
    <t>12. Western Europe</t>
  </si>
  <si>
    <t>13. West Africa</t>
  </si>
  <si>
    <t>14. East Africa</t>
  </si>
  <si>
    <t>15. Southern Africa</t>
  </si>
  <si>
    <t>16. Central Africa</t>
  </si>
  <si>
    <t>17. North Africa</t>
  </si>
  <si>
    <t>(a) Zero budget</t>
  </si>
  <si>
    <t>(b) &lt;5000</t>
  </si>
  <si>
    <t>(c) 5001-10000</t>
  </si>
  <si>
    <t>(d) 10001-30000</t>
  </si>
  <si>
    <t>(e) 30001 -50000</t>
  </si>
  <si>
    <t>(f) 50001 - 100000</t>
  </si>
  <si>
    <t>(g) 100001 - 250000</t>
  </si>
  <si>
    <t>(h) 250001 - 500000</t>
  </si>
  <si>
    <t>(i) 500001 - 1000000</t>
  </si>
  <si>
    <t>(j) 1000001 - 2000000</t>
  </si>
  <si>
    <t>(k) 2000001 - 4000000</t>
  </si>
  <si>
    <t>(l) &gt; 4000001</t>
  </si>
  <si>
    <t>q10_ORIGINAL_2023</t>
  </si>
  <si>
    <t>Total Budget</t>
  </si>
  <si>
    <t>Budget</t>
  </si>
  <si>
    <t>1. Latin America</t>
  </si>
  <si>
    <t>2. Caribbean</t>
  </si>
  <si>
    <t>3. Western Europe</t>
  </si>
  <si>
    <t>4. North America</t>
  </si>
  <si>
    <t>5. South Central, Eastern Europe</t>
  </si>
  <si>
    <t>6. Sub Saharan Africa</t>
  </si>
  <si>
    <t>7. South and South East Asia</t>
  </si>
  <si>
    <t>8. Pacific</t>
  </si>
  <si>
    <t>9. Eastern Asia</t>
  </si>
  <si>
    <t>10. Central Asia y Caucasus</t>
  </si>
  <si>
    <t>11. MENA</t>
  </si>
  <si>
    <t>TOTAL</t>
  </si>
  <si>
    <t>PROMEDIO</t>
  </si>
  <si>
    <t>RESPUESTAS</t>
  </si>
  <si>
    <t>region 2011</t>
  </si>
  <si>
    <t>region 2024</t>
  </si>
  <si>
    <t>año</t>
  </si>
  <si>
    <t>q10</t>
  </si>
  <si>
    <t>No</t>
  </si>
  <si>
    <t>Other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</si>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</sst>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3" formatCode="0E+00"/>
    <numFmt numFmtId="17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173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0" fontId="0" fillId="0" borderId="1" xfId="0" applyBorder="1"/>
    <xf numFmtId="1" fontId="0" fillId="0" borderId="1" xfId="0" applyNumberFormat="1" applyBorder="1"/>
    <xf numFmtId="175" fontId="0" fillId="0" borderId="1" xfId="1" applyNumberFormat="1" applyFont="1" applyBorder="1"/>
    <xf numFmtId="0" fontId="2" fillId="0" borderId="0" xfId="0" applyFont="1"/>
    <xf numFmtId="0" fontId="2" fillId="0" borderId="1" xfId="0" applyFont="1" applyBorder="1"/>
    <xf numFmtId="43" fontId="2" fillId="0" borderId="1" xfId="1" applyFont="1" applyBorder="1"/>
    <xf numFmtId="0" fontId="0" fillId="2" borderId="1" xfId="0" applyFill="1" applyBorder="1"/>
    <xf numFmtId="1" fontId="0" fillId="2" borderId="1" xfId="0" applyNumberFormat="1" applyFill="1" applyBorder="1"/>
    <xf numFmtId="0" fontId="0" fillId="2" borderId="0" xfId="0" applyFill="1"/>
    <xf numFmtId="175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5F21-A426-41A4-B28C-C0DFB3DD0F81}">
  <dimension ref="A1:T121"/>
  <sheetViews>
    <sheetView tabSelected="1" topLeftCell="A42" workbookViewId="0">
      <selection activeCell="A41" sqref="A1:XFD41"/>
    </sheetView>
  </sheetViews>
  <sheetFormatPr defaultRowHeight="14.5" x14ac:dyDescent="0.35"/>
  <cols>
    <col min="3" max="3" width="17.08984375" bestFit="1" customWidth="1"/>
    <col min="4" max="6" width="12.7265625" bestFit="1" customWidth="1"/>
    <col min="7" max="8" width="13.81640625" bestFit="1" customWidth="1"/>
    <col min="9" max="10" width="12.7265625" bestFit="1" customWidth="1"/>
    <col min="11" max="13" width="13.81640625" bestFit="1" customWidth="1"/>
    <col min="14" max="14" width="12.7265625" bestFit="1" customWidth="1"/>
    <col min="15" max="17" width="12.81640625" customWidth="1"/>
    <col min="18" max="20" width="11.08984375" bestFit="1" customWidth="1"/>
  </cols>
  <sheetData>
    <row r="1" spans="1:20" hidden="1" x14ac:dyDescent="0.35">
      <c r="A1" t="s">
        <v>32</v>
      </c>
      <c r="B1" t="s">
        <v>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hidden="1" x14ac:dyDescent="0.35">
      <c r="A2" t="s">
        <v>18</v>
      </c>
      <c r="B2">
        <v>0</v>
      </c>
      <c r="C2" s="4">
        <v>137</v>
      </c>
      <c r="D2" s="4">
        <v>30</v>
      </c>
      <c r="E2" s="4">
        <v>19</v>
      </c>
      <c r="F2" s="4">
        <v>8</v>
      </c>
      <c r="G2" s="4">
        <v>6</v>
      </c>
      <c r="H2" s="4">
        <v>14</v>
      </c>
      <c r="I2" s="4">
        <v>10</v>
      </c>
      <c r="J2" s="4">
        <v>4</v>
      </c>
      <c r="K2" s="4">
        <v>5</v>
      </c>
      <c r="L2" s="4">
        <v>8</v>
      </c>
      <c r="M2" s="4">
        <v>3</v>
      </c>
      <c r="N2" s="4">
        <v>8</v>
      </c>
      <c r="O2" s="4">
        <v>8</v>
      </c>
      <c r="P2" s="4">
        <v>14</v>
      </c>
      <c r="Q2" s="4">
        <v>15</v>
      </c>
      <c r="R2" s="4">
        <v>13</v>
      </c>
      <c r="S2" s="4">
        <v>7</v>
      </c>
      <c r="T2" s="4">
        <v>10</v>
      </c>
    </row>
    <row r="3" spans="1:20" hidden="1" x14ac:dyDescent="0.35">
      <c r="A3" t="s">
        <v>19</v>
      </c>
      <c r="B3">
        <v>5000</v>
      </c>
      <c r="C3" s="4">
        <v>192</v>
      </c>
      <c r="D3" s="4">
        <v>41</v>
      </c>
      <c r="E3" s="4">
        <v>18</v>
      </c>
      <c r="F3" s="4">
        <v>4</v>
      </c>
      <c r="G3" s="4">
        <v>7</v>
      </c>
      <c r="H3" s="4">
        <v>26</v>
      </c>
      <c r="I3" s="4">
        <v>8</v>
      </c>
      <c r="J3" s="4">
        <v>5</v>
      </c>
      <c r="K3" s="4">
        <v>4</v>
      </c>
      <c r="L3" s="4">
        <v>7</v>
      </c>
      <c r="M3" s="4">
        <v>4</v>
      </c>
      <c r="N3" s="4">
        <v>4</v>
      </c>
      <c r="O3" s="4">
        <v>8</v>
      </c>
      <c r="P3" s="4">
        <v>28</v>
      </c>
      <c r="Q3" s="4">
        <v>31</v>
      </c>
      <c r="R3" s="4">
        <v>13</v>
      </c>
      <c r="S3" s="4">
        <v>14</v>
      </c>
      <c r="T3" s="4">
        <v>6</v>
      </c>
    </row>
    <row r="4" spans="1:20" hidden="1" x14ac:dyDescent="0.35">
      <c r="A4" t="s">
        <v>20</v>
      </c>
      <c r="B4">
        <v>10000</v>
      </c>
      <c r="C4" s="5">
        <v>126</v>
      </c>
      <c r="D4" s="5">
        <v>32</v>
      </c>
      <c r="E4" s="4">
        <v>16</v>
      </c>
      <c r="F4" s="4">
        <v>4</v>
      </c>
      <c r="G4" s="4">
        <v>6</v>
      </c>
      <c r="H4" s="4">
        <v>12</v>
      </c>
      <c r="I4" s="4">
        <v>7</v>
      </c>
      <c r="J4" s="4">
        <v>1</v>
      </c>
      <c r="K4" s="4">
        <v>3</v>
      </c>
      <c r="L4" s="4">
        <v>7</v>
      </c>
      <c r="M4" s="4">
        <v>1</v>
      </c>
      <c r="N4" s="4">
        <v>8</v>
      </c>
      <c r="O4" s="4">
        <v>4</v>
      </c>
      <c r="P4" s="4">
        <v>11</v>
      </c>
      <c r="Q4" s="5">
        <v>18</v>
      </c>
      <c r="R4" s="4">
        <v>7</v>
      </c>
      <c r="S4" s="5">
        <v>9</v>
      </c>
      <c r="T4" s="4">
        <v>3</v>
      </c>
    </row>
    <row r="5" spans="1:20" hidden="1" x14ac:dyDescent="0.35">
      <c r="A5" t="s">
        <v>21</v>
      </c>
      <c r="B5">
        <v>30000</v>
      </c>
      <c r="C5" s="5">
        <v>189</v>
      </c>
      <c r="D5" s="5">
        <v>39</v>
      </c>
      <c r="E5" s="5">
        <v>29</v>
      </c>
      <c r="F5" s="4">
        <v>3</v>
      </c>
      <c r="G5" s="4">
        <v>5</v>
      </c>
      <c r="H5" s="5">
        <v>23</v>
      </c>
      <c r="I5" s="4">
        <v>9</v>
      </c>
      <c r="J5" s="4">
        <v>3</v>
      </c>
      <c r="K5" s="4">
        <v>3</v>
      </c>
      <c r="L5" s="5">
        <v>12</v>
      </c>
      <c r="M5" s="4">
        <v>5</v>
      </c>
      <c r="N5" s="4">
        <v>8</v>
      </c>
      <c r="O5" s="4">
        <v>5</v>
      </c>
      <c r="P5" s="5">
        <v>23</v>
      </c>
      <c r="Q5" s="5">
        <v>33</v>
      </c>
      <c r="R5" s="5">
        <v>10</v>
      </c>
      <c r="S5" s="5">
        <v>29</v>
      </c>
      <c r="T5" s="4">
        <v>8</v>
      </c>
    </row>
    <row r="6" spans="1:20" hidden="1" x14ac:dyDescent="0.35">
      <c r="A6" t="s">
        <v>22</v>
      </c>
      <c r="B6">
        <v>50000</v>
      </c>
      <c r="C6" s="4">
        <v>107</v>
      </c>
      <c r="D6" s="4">
        <v>13</v>
      </c>
      <c r="E6" s="5">
        <v>10</v>
      </c>
      <c r="F6" s="4">
        <v>4</v>
      </c>
      <c r="G6" s="5">
        <v>5</v>
      </c>
      <c r="H6" s="5">
        <v>23</v>
      </c>
      <c r="I6" s="5">
        <v>7</v>
      </c>
      <c r="J6" s="4">
        <v>1</v>
      </c>
      <c r="K6" s="4">
        <v>2</v>
      </c>
      <c r="L6" s="5">
        <v>4</v>
      </c>
      <c r="M6" s="4">
        <v>2</v>
      </c>
      <c r="N6" s="4">
        <v>3</v>
      </c>
      <c r="O6" s="5">
        <v>4</v>
      </c>
      <c r="P6" s="5">
        <v>14</v>
      </c>
      <c r="Q6" s="4">
        <v>17</v>
      </c>
      <c r="R6" s="5">
        <v>2</v>
      </c>
      <c r="S6" s="4">
        <v>6</v>
      </c>
      <c r="T6" s="5">
        <v>2</v>
      </c>
    </row>
    <row r="7" spans="1:20" hidden="1" x14ac:dyDescent="0.35">
      <c r="A7" t="s">
        <v>23</v>
      </c>
      <c r="B7">
        <v>100000</v>
      </c>
      <c r="C7" s="4">
        <v>135</v>
      </c>
      <c r="D7" s="4">
        <v>22</v>
      </c>
      <c r="E7" s="4">
        <v>22</v>
      </c>
      <c r="F7" s="5">
        <v>5</v>
      </c>
      <c r="G7" s="5">
        <v>12</v>
      </c>
      <c r="H7" s="4">
        <v>19</v>
      </c>
      <c r="I7" s="5">
        <v>8</v>
      </c>
      <c r="J7" s="5">
        <v>3</v>
      </c>
      <c r="K7" s="5">
        <v>3</v>
      </c>
      <c r="L7" s="4">
        <v>3</v>
      </c>
      <c r="M7" s="5">
        <v>5</v>
      </c>
      <c r="N7" s="5">
        <v>7</v>
      </c>
      <c r="O7" s="5">
        <v>10</v>
      </c>
      <c r="P7" s="4">
        <v>20</v>
      </c>
      <c r="Q7" s="4">
        <v>21</v>
      </c>
      <c r="R7" s="4">
        <v>10</v>
      </c>
      <c r="S7" s="4">
        <v>16</v>
      </c>
      <c r="T7" s="5">
        <v>3</v>
      </c>
    </row>
    <row r="8" spans="1:20" hidden="1" x14ac:dyDescent="0.35">
      <c r="A8" t="s">
        <v>24</v>
      </c>
      <c r="B8">
        <v>250000</v>
      </c>
      <c r="C8" s="4">
        <v>125</v>
      </c>
      <c r="D8" s="4">
        <v>19</v>
      </c>
      <c r="E8" s="4">
        <v>16</v>
      </c>
      <c r="F8" s="5">
        <v>7</v>
      </c>
      <c r="G8" s="4">
        <v>7</v>
      </c>
      <c r="H8" s="4">
        <v>18</v>
      </c>
      <c r="I8" s="4">
        <v>12</v>
      </c>
      <c r="J8" s="5">
        <v>6</v>
      </c>
      <c r="K8" s="5">
        <v>3</v>
      </c>
      <c r="L8" s="4">
        <v>7</v>
      </c>
      <c r="M8" s="5">
        <v>6</v>
      </c>
      <c r="N8" s="5">
        <v>12</v>
      </c>
      <c r="O8" s="4">
        <v>6</v>
      </c>
      <c r="P8" s="4">
        <v>13</v>
      </c>
      <c r="Q8" s="4">
        <v>20</v>
      </c>
      <c r="R8" s="4">
        <v>6</v>
      </c>
      <c r="S8" s="4">
        <v>11</v>
      </c>
      <c r="T8" s="4">
        <v>4</v>
      </c>
    </row>
    <row r="9" spans="1:20" hidden="1" x14ac:dyDescent="0.35">
      <c r="A9" t="s">
        <v>25</v>
      </c>
      <c r="B9">
        <v>500000</v>
      </c>
      <c r="C9" s="4">
        <v>61</v>
      </c>
      <c r="D9" s="4">
        <v>15</v>
      </c>
      <c r="E9" s="4">
        <v>9</v>
      </c>
      <c r="F9" s="4">
        <v>5</v>
      </c>
      <c r="G9" s="4">
        <v>6</v>
      </c>
      <c r="H9" s="4">
        <v>8</v>
      </c>
      <c r="I9" s="4">
        <v>4</v>
      </c>
      <c r="J9" s="4">
        <v>1</v>
      </c>
      <c r="K9" s="4">
        <v>3</v>
      </c>
      <c r="L9" s="4">
        <v>4</v>
      </c>
      <c r="M9" s="4">
        <v>3</v>
      </c>
      <c r="N9" s="4">
        <v>8</v>
      </c>
      <c r="O9" s="4">
        <v>7</v>
      </c>
      <c r="P9" s="4">
        <v>11</v>
      </c>
      <c r="Q9" s="4">
        <v>7</v>
      </c>
      <c r="R9" s="4">
        <v>3</v>
      </c>
      <c r="S9" s="4">
        <v>6</v>
      </c>
      <c r="T9" s="4">
        <v>4</v>
      </c>
    </row>
    <row r="10" spans="1:20" hidden="1" x14ac:dyDescent="0.35">
      <c r="A10" t="s">
        <v>26</v>
      </c>
      <c r="B10">
        <v>1000000</v>
      </c>
      <c r="C10" s="4">
        <v>42</v>
      </c>
      <c r="D10" s="4">
        <v>7</v>
      </c>
      <c r="E10" s="4">
        <v>7</v>
      </c>
      <c r="F10" s="4">
        <v>4</v>
      </c>
      <c r="G10" s="4">
        <v>5</v>
      </c>
      <c r="H10" s="4">
        <v>5</v>
      </c>
      <c r="I10" s="4">
        <v>7</v>
      </c>
      <c r="J10" s="4">
        <v>4</v>
      </c>
      <c r="K10" s="4">
        <v>4</v>
      </c>
      <c r="L10" s="4">
        <v>5</v>
      </c>
      <c r="M10" s="4">
        <v>2</v>
      </c>
      <c r="N10" s="4">
        <v>5</v>
      </c>
      <c r="O10" s="4">
        <v>5</v>
      </c>
      <c r="P10" s="4">
        <v>6</v>
      </c>
      <c r="Q10" s="4">
        <v>7</v>
      </c>
      <c r="R10" s="4">
        <v>8</v>
      </c>
      <c r="S10" s="4">
        <v>5</v>
      </c>
      <c r="T10" s="4">
        <v>4</v>
      </c>
    </row>
    <row r="11" spans="1:20" hidden="1" x14ac:dyDescent="0.35">
      <c r="A11" t="s">
        <v>27</v>
      </c>
      <c r="B11">
        <v>2000000</v>
      </c>
      <c r="C11" s="4">
        <v>21</v>
      </c>
      <c r="D11" s="4">
        <v>5</v>
      </c>
      <c r="E11" s="4">
        <v>5</v>
      </c>
      <c r="F11" s="4">
        <v>5</v>
      </c>
      <c r="G11" s="4">
        <v>3</v>
      </c>
      <c r="H11" s="4">
        <v>4</v>
      </c>
      <c r="I11" s="4">
        <v>4</v>
      </c>
      <c r="J11" s="4">
        <v>3</v>
      </c>
      <c r="K11" s="4">
        <v>3</v>
      </c>
      <c r="L11" s="4">
        <v>5</v>
      </c>
      <c r="M11" s="4">
        <v>2</v>
      </c>
      <c r="N11" s="4">
        <v>3</v>
      </c>
      <c r="O11" s="4">
        <v>3</v>
      </c>
      <c r="P11" s="4">
        <v>5</v>
      </c>
      <c r="Q11" s="4">
        <v>3</v>
      </c>
      <c r="R11" s="4">
        <v>3</v>
      </c>
      <c r="S11" s="4">
        <v>3</v>
      </c>
      <c r="T11" s="4">
        <v>5</v>
      </c>
    </row>
    <row r="12" spans="1:20" hidden="1" x14ac:dyDescent="0.35">
      <c r="A12" t="s">
        <v>28</v>
      </c>
      <c r="B12">
        <v>4000000</v>
      </c>
      <c r="C12" s="4">
        <v>17</v>
      </c>
      <c r="D12" s="4">
        <v>10</v>
      </c>
      <c r="E12" s="4">
        <v>8</v>
      </c>
      <c r="F12" s="4">
        <v>6</v>
      </c>
      <c r="G12" s="4">
        <v>6</v>
      </c>
      <c r="H12" s="4">
        <v>4</v>
      </c>
      <c r="I12" s="4">
        <v>2</v>
      </c>
      <c r="J12" s="4">
        <v>2</v>
      </c>
      <c r="K12" s="4">
        <v>3</v>
      </c>
      <c r="L12" s="4">
        <v>3</v>
      </c>
      <c r="M12" s="4">
        <v>1</v>
      </c>
      <c r="N12" s="4">
        <v>4</v>
      </c>
      <c r="O12" s="4">
        <v>4</v>
      </c>
      <c r="P12" s="4">
        <v>4</v>
      </c>
      <c r="Q12" s="4">
        <v>5</v>
      </c>
      <c r="R12" s="4">
        <v>3</v>
      </c>
      <c r="S12" s="4">
        <v>3</v>
      </c>
      <c r="T12" s="4">
        <v>3</v>
      </c>
    </row>
    <row r="13" spans="1:20" hidden="1" x14ac:dyDescent="0.35">
      <c r="A13" t="s">
        <v>29</v>
      </c>
      <c r="B13">
        <v>4500000</v>
      </c>
      <c r="C13" s="4">
        <v>22</v>
      </c>
      <c r="D13" s="4">
        <v>12</v>
      </c>
      <c r="E13" s="4">
        <v>14</v>
      </c>
      <c r="F13" s="4">
        <v>6</v>
      </c>
      <c r="G13" s="4">
        <v>8</v>
      </c>
      <c r="H13" s="4">
        <v>8</v>
      </c>
      <c r="I13" s="4">
        <v>13</v>
      </c>
      <c r="J13" s="4">
        <v>6</v>
      </c>
      <c r="K13" s="4">
        <v>8</v>
      </c>
      <c r="L13" s="4">
        <v>9</v>
      </c>
      <c r="M13" s="4">
        <v>9</v>
      </c>
      <c r="N13" s="4">
        <v>10</v>
      </c>
      <c r="O13" s="4">
        <v>6</v>
      </c>
      <c r="P13" s="4">
        <v>11</v>
      </c>
      <c r="Q13" s="4">
        <v>14</v>
      </c>
      <c r="R13" s="4">
        <v>10</v>
      </c>
      <c r="S13" s="4">
        <v>7</v>
      </c>
      <c r="T13" s="4">
        <v>11</v>
      </c>
    </row>
    <row r="14" spans="1:20" hidden="1" x14ac:dyDescent="0.35"/>
    <row r="15" spans="1:20" hidden="1" x14ac:dyDescent="0.35">
      <c r="A15" t="s">
        <v>32</v>
      </c>
      <c r="B15" t="s">
        <v>31</v>
      </c>
      <c r="C15" t="s">
        <v>0</v>
      </c>
      <c r="D15" t="s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 t="s">
        <v>7</v>
      </c>
      <c r="K15" t="s">
        <v>8</v>
      </c>
      <c r="L15" t="s">
        <v>9</v>
      </c>
      <c r="M15" t="s">
        <v>10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</row>
    <row r="16" spans="1:20" hidden="1" x14ac:dyDescent="0.35">
      <c r="A16" t="s">
        <v>18</v>
      </c>
      <c r="B16">
        <v>0</v>
      </c>
      <c r="C16" s="1">
        <f>+C2/(SUM(C2:C13))</f>
        <v>0.11669505962521294</v>
      </c>
      <c r="D16" s="1">
        <f>+D2/(SUM(D2:D13))</f>
        <v>0.12244897959183673</v>
      </c>
      <c r="E16" s="1">
        <f>+E2/(SUM(E2:E13))</f>
        <v>0.10982658959537572</v>
      </c>
      <c r="F16" s="1">
        <f>+F2/(SUM(F2:F13))</f>
        <v>0.13114754098360656</v>
      </c>
      <c r="G16" s="1">
        <f>+G2/(SUM(G2:G13))</f>
        <v>7.8947368421052627E-2</v>
      </c>
      <c r="H16" s="1">
        <f>+H2/(SUM(H2:H13))</f>
        <v>8.5365853658536592E-2</v>
      </c>
      <c r="I16" s="1">
        <f>+I2/(SUM(I2:I13))</f>
        <v>0.10989010989010989</v>
      </c>
      <c r="J16" s="1">
        <f>+J2/(SUM(J2:J13))</f>
        <v>0.10256410256410256</v>
      </c>
      <c r="K16" s="1">
        <f>+K2/(SUM(K2:K13))</f>
        <v>0.11363636363636363</v>
      </c>
      <c r="L16" s="1">
        <f>+L2/(SUM(L2:L13))</f>
        <v>0.10810810810810811</v>
      </c>
      <c r="M16" s="1">
        <f>+M2/(SUM(M2:M13))</f>
        <v>6.9767441860465115E-2</v>
      </c>
      <c r="N16" s="1">
        <f>+N2/(SUM(N2:N13))</f>
        <v>0.1</v>
      </c>
      <c r="O16" s="1">
        <f>+O2/(SUM(O2:O13))</f>
        <v>0.11428571428571428</v>
      </c>
      <c r="P16" s="1">
        <f>+P2/(SUM(P2:P13))</f>
        <v>8.7499999999999994E-2</v>
      </c>
      <c r="Q16" s="1">
        <f>+Q2/(SUM(Q2:Q13))</f>
        <v>7.8534031413612565E-2</v>
      </c>
      <c r="R16" s="1">
        <f>+R2/(SUM(R2:R13))</f>
        <v>0.14772727272727273</v>
      </c>
      <c r="S16" s="1">
        <f>+S2/(SUM(S2:S13))</f>
        <v>6.0344827586206899E-2</v>
      </c>
      <c r="T16" s="1">
        <f>+T2/(SUM(T2:T13))</f>
        <v>0.15873015873015872</v>
      </c>
    </row>
    <row r="17" spans="1:20" hidden="1" x14ac:dyDescent="0.35">
      <c r="A17" t="s">
        <v>19</v>
      </c>
      <c r="B17">
        <v>5000</v>
      </c>
      <c r="C17" s="1">
        <f>+C3/(SUM(C$2:C$13))+C16</f>
        <v>0.28023850085178875</v>
      </c>
      <c r="D17" s="1">
        <f>+D3/(SUM(D$2:D$13))+D16</f>
        <v>0.28979591836734697</v>
      </c>
      <c r="E17" s="1">
        <f>+E3/(SUM(E$2:E$13))+E16</f>
        <v>0.2138728323699422</v>
      </c>
      <c r="F17" s="1">
        <f>+F3/(SUM(F$2:F$13))+F16</f>
        <v>0.19672131147540983</v>
      </c>
      <c r="G17" s="1">
        <f>+G3/(SUM(G$2:G$13))+G16</f>
        <v>0.17105263157894735</v>
      </c>
      <c r="H17" s="1">
        <f>+H3/(SUM(H$2:H$13))+H16</f>
        <v>0.24390243902439024</v>
      </c>
      <c r="I17" s="1">
        <f>+I3/(SUM(I$2:I$13))+I16</f>
        <v>0.19780219780219782</v>
      </c>
      <c r="J17" s="1">
        <f>+J3/(SUM(J$2:J$13))+J16</f>
        <v>0.23076923076923075</v>
      </c>
      <c r="K17" s="1">
        <f>+K3/(SUM(K$2:K$13))+K16</f>
        <v>0.20454545454545453</v>
      </c>
      <c r="L17" s="1">
        <f>+L3/(SUM(L$2:L$13))+L16</f>
        <v>0.20270270270270271</v>
      </c>
      <c r="M17" s="1">
        <f>+M3/(SUM(M$2:M$13))+M16</f>
        <v>0.16279069767441862</v>
      </c>
      <c r="N17" s="1">
        <f>+N3/(SUM(N$2:N$13))+N16</f>
        <v>0.15000000000000002</v>
      </c>
      <c r="O17" s="1">
        <f>+O3/(SUM(O$2:O$13))+O16</f>
        <v>0.22857142857142856</v>
      </c>
      <c r="P17" s="1">
        <f>+P3/(SUM(P$2:P$13))+P16</f>
        <v>0.26249999999999996</v>
      </c>
      <c r="Q17" s="1">
        <f>+Q3/(SUM(Q$2:Q$13))+Q16</f>
        <v>0.24083769633507854</v>
      </c>
      <c r="R17" s="1">
        <f>+R3/(SUM(R$2:R$13))+R16</f>
        <v>0.29545454545454547</v>
      </c>
      <c r="S17" s="1">
        <f>+S3/(SUM(S$2:S$13))+S16</f>
        <v>0.18103448275862069</v>
      </c>
      <c r="T17" s="1">
        <f>+T3/(SUM(T$2:T$13))+T16</f>
        <v>0.25396825396825395</v>
      </c>
    </row>
    <row r="18" spans="1:20" hidden="1" x14ac:dyDescent="0.35">
      <c r="A18" t="s">
        <v>20</v>
      </c>
      <c r="B18">
        <v>10000</v>
      </c>
      <c r="C18" s="2">
        <f t="shared" ref="C18:T27" si="0">+C4/(SUM(C$2:C$13))+C17</f>
        <v>0.38756388415672915</v>
      </c>
      <c r="D18" s="2">
        <f t="shared" si="0"/>
        <v>0.42040816326530617</v>
      </c>
      <c r="E18" s="1">
        <f t="shared" si="0"/>
        <v>0.30635838150289019</v>
      </c>
      <c r="F18" s="1">
        <f t="shared" si="0"/>
        <v>0.26229508196721313</v>
      </c>
      <c r="G18" s="1">
        <f t="shared" si="0"/>
        <v>0.24999999999999997</v>
      </c>
      <c r="H18" s="1">
        <f t="shared" si="0"/>
        <v>0.31707317073170732</v>
      </c>
      <c r="I18" s="1">
        <f t="shared" si="0"/>
        <v>0.27472527472527475</v>
      </c>
      <c r="J18" s="1">
        <f t="shared" si="0"/>
        <v>0.25641025641025639</v>
      </c>
      <c r="K18" s="1">
        <f t="shared" si="0"/>
        <v>0.27272727272727271</v>
      </c>
      <c r="L18" s="1">
        <f t="shared" si="0"/>
        <v>0.29729729729729731</v>
      </c>
      <c r="M18" s="1">
        <f t="shared" si="0"/>
        <v>0.18604651162790697</v>
      </c>
      <c r="N18" s="1">
        <f t="shared" si="0"/>
        <v>0.25</v>
      </c>
      <c r="O18" s="1">
        <f t="shared" si="0"/>
        <v>0.2857142857142857</v>
      </c>
      <c r="P18" s="1">
        <f t="shared" si="0"/>
        <v>0.33124999999999993</v>
      </c>
      <c r="Q18" s="2">
        <f t="shared" si="0"/>
        <v>0.33507853403141363</v>
      </c>
      <c r="R18" s="1">
        <f t="shared" si="0"/>
        <v>0.375</v>
      </c>
      <c r="S18" s="2">
        <f t="shared" si="0"/>
        <v>0.25862068965517243</v>
      </c>
      <c r="T18" s="1">
        <f t="shared" si="0"/>
        <v>0.30158730158730157</v>
      </c>
    </row>
    <row r="19" spans="1:20" hidden="1" x14ac:dyDescent="0.35">
      <c r="A19" t="s">
        <v>21</v>
      </c>
      <c r="B19">
        <v>30000</v>
      </c>
      <c r="C19" s="2">
        <f t="shared" si="0"/>
        <v>0.54855195911413968</v>
      </c>
      <c r="D19" s="2">
        <f t="shared" si="0"/>
        <v>0.57959183673469394</v>
      </c>
      <c r="E19" s="2">
        <f t="shared" si="0"/>
        <v>0.47398843930635837</v>
      </c>
      <c r="F19" s="1">
        <f t="shared" si="0"/>
        <v>0.31147540983606559</v>
      </c>
      <c r="G19" s="1">
        <f t="shared" si="0"/>
        <v>0.31578947368421051</v>
      </c>
      <c r="H19" s="2">
        <f t="shared" si="0"/>
        <v>0.45731707317073172</v>
      </c>
      <c r="I19" s="1">
        <f t="shared" si="0"/>
        <v>0.37362637362637363</v>
      </c>
      <c r="J19" s="1">
        <f t="shared" si="0"/>
        <v>0.33333333333333331</v>
      </c>
      <c r="K19" s="1">
        <f t="shared" si="0"/>
        <v>0.34090909090909088</v>
      </c>
      <c r="L19" s="2">
        <f t="shared" si="0"/>
        <v>0.45945945945945948</v>
      </c>
      <c r="M19" s="1">
        <f t="shared" si="0"/>
        <v>0.30232558139534882</v>
      </c>
      <c r="N19" s="1">
        <f t="shared" si="0"/>
        <v>0.35</v>
      </c>
      <c r="O19" s="1">
        <f t="shared" si="0"/>
        <v>0.3571428571428571</v>
      </c>
      <c r="P19" s="2">
        <f t="shared" si="0"/>
        <v>0.47499999999999992</v>
      </c>
      <c r="Q19" s="2">
        <f t="shared" si="0"/>
        <v>0.50785340314136129</v>
      </c>
      <c r="R19" s="2">
        <f t="shared" si="0"/>
        <v>0.48863636363636365</v>
      </c>
      <c r="S19" s="2">
        <f t="shared" si="0"/>
        <v>0.50862068965517238</v>
      </c>
      <c r="T19" s="1">
        <f t="shared" si="0"/>
        <v>0.42857142857142855</v>
      </c>
    </row>
    <row r="20" spans="1:20" hidden="1" x14ac:dyDescent="0.35">
      <c r="A20" t="s">
        <v>22</v>
      </c>
      <c r="B20">
        <v>50000</v>
      </c>
      <c r="C20" s="1">
        <f t="shared" si="0"/>
        <v>0.63969335604770017</v>
      </c>
      <c r="D20" s="1">
        <f t="shared" si="0"/>
        <v>0.63265306122448983</v>
      </c>
      <c r="E20" s="2">
        <f t="shared" si="0"/>
        <v>0.53179190751445082</v>
      </c>
      <c r="F20" s="1">
        <f t="shared" si="0"/>
        <v>0.37704918032786888</v>
      </c>
      <c r="G20" s="2">
        <f t="shared" si="0"/>
        <v>0.38157894736842102</v>
      </c>
      <c r="H20" s="2">
        <f t="shared" si="0"/>
        <v>0.59756097560975618</v>
      </c>
      <c r="I20" s="2">
        <f t="shared" si="0"/>
        <v>0.45054945054945056</v>
      </c>
      <c r="J20" s="1">
        <f t="shared" si="0"/>
        <v>0.35897435897435898</v>
      </c>
      <c r="K20" s="1">
        <f t="shared" si="0"/>
        <v>0.38636363636363635</v>
      </c>
      <c r="L20" s="2">
        <f t="shared" si="0"/>
        <v>0.5135135135135136</v>
      </c>
      <c r="M20" s="1">
        <f t="shared" si="0"/>
        <v>0.34883720930232553</v>
      </c>
      <c r="N20" s="1">
        <f t="shared" si="0"/>
        <v>0.38749999999999996</v>
      </c>
      <c r="O20" s="2">
        <f t="shared" si="0"/>
        <v>0.41428571428571426</v>
      </c>
      <c r="P20" s="2">
        <f t="shared" si="0"/>
        <v>0.56249999999999989</v>
      </c>
      <c r="Q20" s="1">
        <f t="shared" si="0"/>
        <v>0.59685863874345557</v>
      </c>
      <c r="R20" s="2">
        <f t="shared" si="0"/>
        <v>0.51136363636363635</v>
      </c>
      <c r="S20" s="1">
        <f t="shared" si="0"/>
        <v>0.56034482758620685</v>
      </c>
      <c r="T20" s="2">
        <f t="shared" si="0"/>
        <v>0.46031746031746029</v>
      </c>
    </row>
    <row r="21" spans="1:20" hidden="1" x14ac:dyDescent="0.35">
      <c r="A21" t="s">
        <v>23</v>
      </c>
      <c r="B21">
        <v>100000</v>
      </c>
      <c r="C21" s="1">
        <f t="shared" si="0"/>
        <v>0.75468483816013632</v>
      </c>
      <c r="D21" s="1">
        <f t="shared" si="0"/>
        <v>0.72244897959183674</v>
      </c>
      <c r="E21" s="1">
        <f t="shared" si="0"/>
        <v>0.65895953757225434</v>
      </c>
      <c r="F21" s="2">
        <f t="shared" si="0"/>
        <v>0.45901639344262296</v>
      </c>
      <c r="G21" s="2">
        <f t="shared" si="0"/>
        <v>0.53947368421052633</v>
      </c>
      <c r="H21" s="1">
        <f t="shared" si="0"/>
        <v>0.71341463414634154</v>
      </c>
      <c r="I21" s="2">
        <f t="shared" si="0"/>
        <v>0.53846153846153844</v>
      </c>
      <c r="J21" s="2">
        <f t="shared" si="0"/>
        <v>0.4358974358974359</v>
      </c>
      <c r="K21" s="2">
        <f t="shared" si="0"/>
        <v>0.45454545454545453</v>
      </c>
      <c r="L21" s="1">
        <f t="shared" si="0"/>
        <v>0.55405405405405417</v>
      </c>
      <c r="M21" s="2">
        <f t="shared" si="0"/>
        <v>0.46511627906976738</v>
      </c>
      <c r="N21" s="2">
        <f t="shared" si="0"/>
        <v>0.47499999999999998</v>
      </c>
      <c r="O21" s="2">
        <f t="shared" si="0"/>
        <v>0.55714285714285716</v>
      </c>
      <c r="P21" s="1">
        <f t="shared" si="0"/>
        <v>0.68749999999999989</v>
      </c>
      <c r="Q21" s="1">
        <f t="shared" si="0"/>
        <v>0.70680628272251322</v>
      </c>
      <c r="R21" s="1">
        <f t="shared" si="0"/>
        <v>0.625</v>
      </c>
      <c r="S21" s="1">
        <f t="shared" si="0"/>
        <v>0.69827586206896552</v>
      </c>
      <c r="T21" s="2">
        <f t="shared" si="0"/>
        <v>0.50793650793650791</v>
      </c>
    </row>
    <row r="22" spans="1:20" hidden="1" x14ac:dyDescent="0.35">
      <c r="A22" t="s">
        <v>24</v>
      </c>
      <c r="B22">
        <v>250000</v>
      </c>
      <c r="C22" s="1">
        <f t="shared" si="0"/>
        <v>0.8611584327086883</v>
      </c>
      <c r="D22" s="1">
        <f t="shared" si="0"/>
        <v>0.8</v>
      </c>
      <c r="E22" s="1">
        <f t="shared" si="0"/>
        <v>0.75144508670520227</v>
      </c>
      <c r="F22" s="2">
        <f t="shared" si="0"/>
        <v>0.57377049180327866</v>
      </c>
      <c r="G22" s="1">
        <f t="shared" si="0"/>
        <v>0.63157894736842102</v>
      </c>
      <c r="H22" s="1">
        <f t="shared" si="0"/>
        <v>0.82317073170731714</v>
      </c>
      <c r="I22" s="1">
        <f t="shared" si="0"/>
        <v>0.67032967032967028</v>
      </c>
      <c r="J22" s="2">
        <f t="shared" si="0"/>
        <v>0.58974358974358976</v>
      </c>
      <c r="K22" s="2">
        <f t="shared" si="0"/>
        <v>0.52272727272727271</v>
      </c>
      <c r="L22" s="1">
        <f t="shared" si="0"/>
        <v>0.6486486486486488</v>
      </c>
      <c r="M22" s="2">
        <f t="shared" si="0"/>
        <v>0.60465116279069764</v>
      </c>
      <c r="N22" s="2">
        <f t="shared" si="0"/>
        <v>0.625</v>
      </c>
      <c r="O22" s="1">
        <f t="shared" si="0"/>
        <v>0.6428571428571429</v>
      </c>
      <c r="P22" s="1">
        <f t="shared" si="0"/>
        <v>0.76874999999999993</v>
      </c>
      <c r="Q22" s="1">
        <f t="shared" si="0"/>
        <v>0.81151832460732998</v>
      </c>
      <c r="R22" s="1">
        <f t="shared" si="0"/>
        <v>0.69318181818181812</v>
      </c>
      <c r="S22" s="1">
        <f t="shared" si="0"/>
        <v>0.7931034482758621</v>
      </c>
      <c r="T22" s="1">
        <f t="shared" si="0"/>
        <v>0.5714285714285714</v>
      </c>
    </row>
    <row r="23" spans="1:20" hidden="1" x14ac:dyDescent="0.35">
      <c r="A23" t="s">
        <v>25</v>
      </c>
      <c r="B23">
        <v>500000</v>
      </c>
      <c r="C23" s="1">
        <f t="shared" si="0"/>
        <v>0.91311754684838164</v>
      </c>
      <c r="D23" s="1">
        <f t="shared" si="0"/>
        <v>0.86122448979591837</v>
      </c>
      <c r="E23" s="1">
        <f t="shared" si="0"/>
        <v>0.80346820809248554</v>
      </c>
      <c r="F23" s="1">
        <f t="shared" si="0"/>
        <v>0.65573770491803274</v>
      </c>
      <c r="G23" s="1">
        <f t="shared" si="0"/>
        <v>0.71052631578947367</v>
      </c>
      <c r="H23" s="1">
        <f t="shared" si="0"/>
        <v>0.87195121951219523</v>
      </c>
      <c r="I23" s="1">
        <f t="shared" si="0"/>
        <v>0.71428571428571419</v>
      </c>
      <c r="J23" s="1">
        <f t="shared" si="0"/>
        <v>0.61538461538461542</v>
      </c>
      <c r="K23" s="1">
        <f t="shared" si="0"/>
        <v>0.59090909090909083</v>
      </c>
      <c r="L23" s="1">
        <f t="shared" si="0"/>
        <v>0.70270270270270285</v>
      </c>
      <c r="M23" s="1">
        <f t="shared" si="0"/>
        <v>0.67441860465116277</v>
      </c>
      <c r="N23" s="1">
        <f t="shared" si="0"/>
        <v>0.72499999999999998</v>
      </c>
      <c r="O23" s="1">
        <f t="shared" si="0"/>
        <v>0.74285714285714288</v>
      </c>
      <c r="P23" s="1">
        <f t="shared" si="0"/>
        <v>0.83749999999999991</v>
      </c>
      <c r="Q23" s="1">
        <f t="shared" si="0"/>
        <v>0.84816753926701582</v>
      </c>
      <c r="R23" s="1">
        <f t="shared" si="0"/>
        <v>0.72727272727272718</v>
      </c>
      <c r="S23" s="1">
        <f t="shared" si="0"/>
        <v>0.84482758620689657</v>
      </c>
      <c r="T23" s="1">
        <f t="shared" si="0"/>
        <v>0.63492063492063489</v>
      </c>
    </row>
    <row r="24" spans="1:20" hidden="1" x14ac:dyDescent="0.35">
      <c r="A24" t="s">
        <v>26</v>
      </c>
      <c r="B24">
        <v>1000000</v>
      </c>
      <c r="C24" s="1">
        <f t="shared" si="0"/>
        <v>0.94889267461669513</v>
      </c>
      <c r="D24" s="1">
        <f t="shared" si="0"/>
        <v>0.88979591836734695</v>
      </c>
      <c r="E24" s="1">
        <f t="shared" si="0"/>
        <v>0.84393063583815031</v>
      </c>
      <c r="F24" s="1">
        <f t="shared" si="0"/>
        <v>0.72131147540983598</v>
      </c>
      <c r="G24" s="1">
        <f t="shared" si="0"/>
        <v>0.77631578947368418</v>
      </c>
      <c r="H24" s="1">
        <f t="shared" si="0"/>
        <v>0.90243902439024404</v>
      </c>
      <c r="I24" s="1">
        <f t="shared" si="0"/>
        <v>0.79120879120879106</v>
      </c>
      <c r="J24" s="1">
        <f t="shared" si="0"/>
        <v>0.71794871794871795</v>
      </c>
      <c r="K24" s="1">
        <f t="shared" si="0"/>
        <v>0.68181818181818177</v>
      </c>
      <c r="L24" s="1">
        <f t="shared" si="0"/>
        <v>0.7702702702702704</v>
      </c>
      <c r="M24" s="1">
        <f t="shared" si="0"/>
        <v>0.72093023255813948</v>
      </c>
      <c r="N24" s="1">
        <f t="shared" si="0"/>
        <v>0.78749999999999998</v>
      </c>
      <c r="O24" s="1">
        <f t="shared" si="0"/>
        <v>0.81428571428571428</v>
      </c>
      <c r="P24" s="1">
        <f t="shared" si="0"/>
        <v>0.87499999999999989</v>
      </c>
      <c r="Q24" s="1">
        <f t="shared" si="0"/>
        <v>0.88481675392670167</v>
      </c>
      <c r="R24" s="1">
        <f t="shared" si="0"/>
        <v>0.81818181818181812</v>
      </c>
      <c r="S24" s="1">
        <f t="shared" si="0"/>
        <v>0.88793103448275867</v>
      </c>
      <c r="T24" s="1">
        <f t="shared" si="0"/>
        <v>0.69841269841269837</v>
      </c>
    </row>
    <row r="25" spans="1:20" hidden="1" x14ac:dyDescent="0.35">
      <c r="A25" t="s">
        <v>27</v>
      </c>
      <c r="B25">
        <v>2000000</v>
      </c>
      <c r="C25" s="1">
        <f t="shared" si="0"/>
        <v>0.96678023850085182</v>
      </c>
      <c r="D25" s="1">
        <f t="shared" si="0"/>
        <v>0.91020408163265309</v>
      </c>
      <c r="E25" s="1">
        <f t="shared" si="0"/>
        <v>0.8728323699421966</v>
      </c>
      <c r="F25" s="1">
        <f t="shared" si="0"/>
        <v>0.80327868852459006</v>
      </c>
      <c r="G25" s="1">
        <f t="shared" si="0"/>
        <v>0.81578947368421051</v>
      </c>
      <c r="H25" s="1">
        <f t="shared" si="0"/>
        <v>0.92682926829268308</v>
      </c>
      <c r="I25" s="1">
        <f t="shared" si="0"/>
        <v>0.83516483516483497</v>
      </c>
      <c r="J25" s="1">
        <f t="shared" si="0"/>
        <v>0.79487179487179493</v>
      </c>
      <c r="K25" s="1">
        <f t="shared" si="0"/>
        <v>0.75</v>
      </c>
      <c r="L25" s="1">
        <f t="shared" si="0"/>
        <v>0.83783783783783794</v>
      </c>
      <c r="M25" s="1">
        <f t="shared" si="0"/>
        <v>0.7674418604651162</v>
      </c>
      <c r="N25" s="1">
        <f t="shared" si="0"/>
        <v>0.82499999999999996</v>
      </c>
      <c r="O25" s="1">
        <f t="shared" si="0"/>
        <v>0.8571428571428571</v>
      </c>
      <c r="P25" s="1">
        <f t="shared" si="0"/>
        <v>0.90624999999999989</v>
      </c>
      <c r="Q25" s="1">
        <f t="shared" si="0"/>
        <v>0.90052356020942415</v>
      </c>
      <c r="R25" s="1">
        <f t="shared" si="0"/>
        <v>0.85227272727272718</v>
      </c>
      <c r="S25" s="1">
        <f t="shared" si="0"/>
        <v>0.91379310344827591</v>
      </c>
      <c r="T25" s="1">
        <f t="shared" si="0"/>
        <v>0.77777777777777768</v>
      </c>
    </row>
    <row r="26" spans="1:20" hidden="1" x14ac:dyDescent="0.35">
      <c r="A26" t="s">
        <v>28</v>
      </c>
      <c r="B26">
        <v>4000000</v>
      </c>
      <c r="C26" s="1">
        <f t="shared" si="0"/>
        <v>0.98126064735945484</v>
      </c>
      <c r="D26" s="1">
        <f t="shared" si="0"/>
        <v>0.95102040816326538</v>
      </c>
      <c r="E26" s="1">
        <f t="shared" si="0"/>
        <v>0.91907514450867056</v>
      </c>
      <c r="F26" s="1">
        <f t="shared" si="0"/>
        <v>0.90163934426229497</v>
      </c>
      <c r="G26" s="1">
        <f t="shared" si="0"/>
        <v>0.89473684210526316</v>
      </c>
      <c r="H26" s="1">
        <f t="shared" si="0"/>
        <v>0.95121951219512213</v>
      </c>
      <c r="I26" s="1">
        <f t="shared" si="0"/>
        <v>0.85714285714285698</v>
      </c>
      <c r="J26" s="1">
        <f t="shared" si="0"/>
        <v>0.84615384615384626</v>
      </c>
      <c r="K26" s="1">
        <f t="shared" si="0"/>
        <v>0.81818181818181812</v>
      </c>
      <c r="L26" s="1">
        <f t="shared" si="0"/>
        <v>0.87837837837837851</v>
      </c>
      <c r="M26" s="1">
        <f t="shared" si="0"/>
        <v>0.79069767441860461</v>
      </c>
      <c r="N26" s="1">
        <f t="shared" si="0"/>
        <v>0.875</v>
      </c>
      <c r="O26" s="1">
        <f t="shared" si="0"/>
        <v>0.91428571428571426</v>
      </c>
      <c r="P26" s="1">
        <f t="shared" si="0"/>
        <v>0.93124999999999991</v>
      </c>
      <c r="Q26" s="1">
        <f t="shared" si="0"/>
        <v>0.92670157068062831</v>
      </c>
      <c r="R26" s="1">
        <f t="shared" si="0"/>
        <v>0.88636363636363624</v>
      </c>
      <c r="S26" s="1">
        <f t="shared" si="0"/>
        <v>0.93965517241379315</v>
      </c>
      <c r="T26" s="1">
        <f t="shared" si="0"/>
        <v>0.82539682539682535</v>
      </c>
    </row>
    <row r="27" spans="1:20" hidden="1" x14ac:dyDescent="0.35">
      <c r="A27" t="s">
        <v>29</v>
      </c>
      <c r="B27">
        <v>4500000</v>
      </c>
      <c r="C27">
        <f t="shared" si="0"/>
        <v>1</v>
      </c>
      <c r="D27">
        <f t="shared" si="0"/>
        <v>1</v>
      </c>
      <c r="E27">
        <f t="shared" si="0"/>
        <v>1</v>
      </c>
      <c r="F27">
        <f t="shared" si="0"/>
        <v>0.99999999999999989</v>
      </c>
      <c r="G27">
        <f t="shared" si="0"/>
        <v>1</v>
      </c>
      <c r="H27">
        <f t="shared" si="0"/>
        <v>1.0000000000000002</v>
      </c>
      <c r="I27">
        <f t="shared" si="0"/>
        <v>0.99999999999999978</v>
      </c>
      <c r="J27">
        <f t="shared" si="0"/>
        <v>1</v>
      </c>
      <c r="K27">
        <f t="shared" si="0"/>
        <v>1</v>
      </c>
      <c r="L27">
        <f t="shared" si="0"/>
        <v>1.0000000000000002</v>
      </c>
      <c r="M27">
        <f t="shared" si="0"/>
        <v>1</v>
      </c>
      <c r="N27">
        <f t="shared" si="0"/>
        <v>1</v>
      </c>
      <c r="O27">
        <f t="shared" si="0"/>
        <v>1</v>
      </c>
      <c r="P27">
        <f t="shared" si="0"/>
        <v>0.99999999999999989</v>
      </c>
      <c r="Q27">
        <f t="shared" si="0"/>
        <v>1</v>
      </c>
      <c r="R27">
        <f t="shared" si="0"/>
        <v>0.99999999999999989</v>
      </c>
      <c r="S27">
        <f t="shared" si="0"/>
        <v>1</v>
      </c>
      <c r="T27">
        <f t="shared" si="0"/>
        <v>1</v>
      </c>
    </row>
    <row r="28" spans="1:20" hidden="1" x14ac:dyDescent="0.35"/>
    <row r="29" spans="1:20" hidden="1" x14ac:dyDescent="0.35">
      <c r="A29" t="s">
        <v>32</v>
      </c>
      <c r="B29" t="s">
        <v>31</v>
      </c>
      <c r="C29" t="s">
        <v>0</v>
      </c>
      <c r="D29" t="s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 t="s">
        <v>7</v>
      </c>
      <c r="K29" t="s">
        <v>8</v>
      </c>
      <c r="L29" t="s">
        <v>9</v>
      </c>
      <c r="M29" t="s">
        <v>10</v>
      </c>
      <c r="N29" t="s">
        <v>11</v>
      </c>
      <c r="O29" t="s">
        <v>12</v>
      </c>
      <c r="P29" t="s">
        <v>13</v>
      </c>
      <c r="Q29" t="s">
        <v>14</v>
      </c>
      <c r="R29" t="s">
        <v>15</v>
      </c>
      <c r="S29" t="s">
        <v>16</v>
      </c>
      <c r="T29" t="s">
        <v>17</v>
      </c>
    </row>
    <row r="30" spans="1:20" hidden="1" x14ac:dyDescent="0.35">
      <c r="A30" t="s">
        <v>18</v>
      </c>
      <c r="B30">
        <v>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idden="1" x14ac:dyDescent="0.35">
      <c r="A31" t="s">
        <v>19</v>
      </c>
      <c r="B31">
        <v>5000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idden="1" x14ac:dyDescent="0.35">
      <c r="A32" t="s">
        <v>20</v>
      </c>
      <c r="B32">
        <v>10000</v>
      </c>
      <c r="C32" s="5">
        <v>126</v>
      </c>
      <c r="D32" s="5">
        <v>32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>
        <v>18</v>
      </c>
      <c r="R32" s="4"/>
      <c r="S32" s="5">
        <v>9</v>
      </c>
      <c r="T32" s="4"/>
    </row>
    <row r="33" spans="1:20" hidden="1" x14ac:dyDescent="0.35">
      <c r="A33" t="s">
        <v>21</v>
      </c>
      <c r="B33">
        <v>30000</v>
      </c>
      <c r="C33" s="5">
        <v>189</v>
      </c>
      <c r="D33" s="5">
        <v>39</v>
      </c>
      <c r="E33" s="5">
        <v>29</v>
      </c>
      <c r="F33" s="4"/>
      <c r="G33" s="4"/>
      <c r="H33" s="5">
        <v>23</v>
      </c>
      <c r="I33" s="4"/>
      <c r="J33" s="4"/>
      <c r="K33" s="4"/>
      <c r="L33" s="5">
        <v>12</v>
      </c>
      <c r="M33" s="4"/>
      <c r="N33" s="4"/>
      <c r="O33" s="4"/>
      <c r="P33" s="5">
        <v>23</v>
      </c>
      <c r="Q33" s="5">
        <v>33</v>
      </c>
      <c r="R33" s="5">
        <v>10</v>
      </c>
      <c r="S33" s="5">
        <v>29</v>
      </c>
      <c r="T33" s="4"/>
    </row>
    <row r="34" spans="1:20" hidden="1" x14ac:dyDescent="0.35">
      <c r="A34" t="s">
        <v>22</v>
      </c>
      <c r="B34">
        <v>50000</v>
      </c>
      <c r="C34" s="4"/>
      <c r="D34" s="4"/>
      <c r="E34" s="5">
        <v>10</v>
      </c>
      <c r="F34" s="4"/>
      <c r="G34" s="5">
        <v>5</v>
      </c>
      <c r="H34" s="5">
        <v>23</v>
      </c>
      <c r="I34" s="5">
        <v>7</v>
      </c>
      <c r="J34" s="4"/>
      <c r="K34" s="4"/>
      <c r="L34" s="5">
        <v>4</v>
      </c>
      <c r="M34" s="4"/>
      <c r="N34" s="4"/>
      <c r="O34" s="5">
        <v>4</v>
      </c>
      <c r="P34" s="5">
        <v>14</v>
      </c>
      <c r="Q34" s="4"/>
      <c r="R34" s="5">
        <v>2</v>
      </c>
      <c r="S34" s="4"/>
      <c r="T34" s="5">
        <v>2</v>
      </c>
    </row>
    <row r="35" spans="1:20" hidden="1" x14ac:dyDescent="0.35">
      <c r="A35" t="s">
        <v>23</v>
      </c>
      <c r="B35">
        <v>100000</v>
      </c>
      <c r="C35" s="4"/>
      <c r="D35" s="4"/>
      <c r="E35" s="4"/>
      <c r="F35" s="5">
        <v>5</v>
      </c>
      <c r="G35" s="5">
        <v>12</v>
      </c>
      <c r="H35" s="4"/>
      <c r="I35" s="5">
        <v>8</v>
      </c>
      <c r="J35" s="5">
        <v>3</v>
      </c>
      <c r="K35" s="5">
        <v>3</v>
      </c>
      <c r="L35" s="4"/>
      <c r="M35" s="5">
        <v>5</v>
      </c>
      <c r="N35" s="5">
        <v>7</v>
      </c>
      <c r="O35" s="5">
        <v>10</v>
      </c>
      <c r="P35" s="4"/>
      <c r="Q35" s="4"/>
      <c r="R35" s="4"/>
      <c r="S35" s="4"/>
      <c r="T35" s="5">
        <v>3</v>
      </c>
    </row>
    <row r="36" spans="1:20" hidden="1" x14ac:dyDescent="0.35">
      <c r="A36" t="s">
        <v>24</v>
      </c>
      <c r="B36">
        <v>250000</v>
      </c>
      <c r="C36" s="4"/>
      <c r="D36" s="4"/>
      <c r="E36" s="4"/>
      <c r="F36" s="5">
        <v>7</v>
      </c>
      <c r="G36" s="4"/>
      <c r="H36" s="4"/>
      <c r="I36" s="4"/>
      <c r="J36" s="5">
        <v>6</v>
      </c>
      <c r="K36" s="5">
        <v>3</v>
      </c>
      <c r="L36" s="4"/>
      <c r="M36" s="5">
        <v>6</v>
      </c>
      <c r="N36" s="5">
        <v>12</v>
      </c>
      <c r="O36" s="4"/>
      <c r="P36" s="4"/>
      <c r="Q36" s="4"/>
      <c r="R36" s="4"/>
      <c r="S36" s="4"/>
      <c r="T36" s="4"/>
    </row>
    <row r="37" spans="1:20" hidden="1" x14ac:dyDescent="0.35">
      <c r="A37" t="s">
        <v>25</v>
      </c>
      <c r="B37">
        <v>500000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idden="1" x14ac:dyDescent="0.35">
      <c r="A38" t="s">
        <v>26</v>
      </c>
      <c r="B38">
        <v>1000000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idden="1" x14ac:dyDescent="0.35">
      <c r="A39" t="s">
        <v>27</v>
      </c>
      <c r="B39">
        <v>2000000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idden="1" x14ac:dyDescent="0.35">
      <c r="A40" t="s">
        <v>28</v>
      </c>
      <c r="B40">
        <v>4000000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idden="1" x14ac:dyDescent="0.35">
      <c r="A41" t="s">
        <v>29</v>
      </c>
      <c r="B41">
        <v>4500000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s="14" customFormat="1" x14ac:dyDescent="0.35">
      <c r="A42" s="12" t="s">
        <v>48</v>
      </c>
      <c r="B42" s="12"/>
      <c r="C42" s="13"/>
      <c r="D42" s="12" t="s">
        <v>1</v>
      </c>
      <c r="E42" s="12" t="s">
        <v>2</v>
      </c>
      <c r="F42" s="12" t="s">
        <v>3</v>
      </c>
      <c r="G42" s="12" t="s">
        <v>4</v>
      </c>
      <c r="H42" s="12" t="s">
        <v>5</v>
      </c>
      <c r="I42" s="12" t="s">
        <v>6</v>
      </c>
      <c r="J42" s="12" t="s">
        <v>7</v>
      </c>
      <c r="K42" s="12" t="s">
        <v>8</v>
      </c>
      <c r="L42" s="12" t="s">
        <v>9</v>
      </c>
      <c r="M42" s="12" t="s">
        <v>10</v>
      </c>
      <c r="N42" s="12" t="s">
        <v>11</v>
      </c>
      <c r="O42" s="12" t="s">
        <v>12</v>
      </c>
      <c r="P42" s="12" t="s">
        <v>13</v>
      </c>
      <c r="Q42" s="12" t="s">
        <v>14</v>
      </c>
      <c r="R42" s="12" t="s">
        <v>15</v>
      </c>
      <c r="S42" s="12" t="s">
        <v>16</v>
      </c>
      <c r="T42" s="12" t="s">
        <v>17</v>
      </c>
    </row>
    <row r="43" spans="1:20" x14ac:dyDescent="0.35">
      <c r="A43" s="6"/>
      <c r="B43" s="6" t="s">
        <v>18</v>
      </c>
      <c r="C43" s="7"/>
      <c r="D43" s="7">
        <f>+D30*$B30</f>
        <v>0</v>
      </c>
      <c r="E43" s="7">
        <f t="shared" ref="E43:T54" si="1">+E30*$B30</f>
        <v>0</v>
      </c>
      <c r="F43" s="7">
        <f t="shared" si="1"/>
        <v>0</v>
      </c>
      <c r="G43" s="7">
        <f t="shared" si="1"/>
        <v>0</v>
      </c>
      <c r="H43" s="7">
        <f t="shared" si="1"/>
        <v>0</v>
      </c>
      <c r="I43" s="7">
        <f t="shared" si="1"/>
        <v>0</v>
      </c>
      <c r="J43" s="7">
        <f t="shared" si="1"/>
        <v>0</v>
      </c>
      <c r="K43" s="7">
        <f t="shared" si="1"/>
        <v>0</v>
      </c>
      <c r="L43" s="7">
        <f t="shared" si="1"/>
        <v>0</v>
      </c>
      <c r="M43" s="7">
        <f t="shared" si="1"/>
        <v>0</v>
      </c>
      <c r="N43" s="7">
        <f t="shared" si="1"/>
        <v>0</v>
      </c>
      <c r="O43" s="7">
        <f t="shared" si="1"/>
        <v>0</v>
      </c>
      <c r="P43" s="7">
        <f t="shared" si="1"/>
        <v>0</v>
      </c>
      <c r="Q43" s="7">
        <f t="shared" si="1"/>
        <v>0</v>
      </c>
      <c r="R43" s="7">
        <f t="shared" si="1"/>
        <v>0</v>
      </c>
      <c r="S43" s="7">
        <f t="shared" si="1"/>
        <v>0</v>
      </c>
      <c r="T43" s="7">
        <f t="shared" si="1"/>
        <v>0</v>
      </c>
    </row>
    <row r="44" spans="1:20" x14ac:dyDescent="0.35">
      <c r="A44" s="6"/>
      <c r="B44" s="6" t="s">
        <v>19</v>
      </c>
      <c r="C44" s="7"/>
      <c r="D44" s="7">
        <f t="shared" ref="D44:S54" si="2">+D31*$B31</f>
        <v>0</v>
      </c>
      <c r="E44" s="7">
        <f t="shared" si="2"/>
        <v>0</v>
      </c>
      <c r="F44" s="7">
        <f t="shared" si="2"/>
        <v>0</v>
      </c>
      <c r="G44" s="7">
        <f t="shared" si="2"/>
        <v>0</v>
      </c>
      <c r="H44" s="7">
        <f t="shared" si="2"/>
        <v>0</v>
      </c>
      <c r="I44" s="7">
        <f t="shared" si="2"/>
        <v>0</v>
      </c>
      <c r="J44" s="7">
        <f t="shared" si="2"/>
        <v>0</v>
      </c>
      <c r="K44" s="7">
        <f t="shared" si="2"/>
        <v>0</v>
      </c>
      <c r="L44" s="7">
        <f t="shared" si="2"/>
        <v>0</v>
      </c>
      <c r="M44" s="7">
        <f t="shared" si="2"/>
        <v>0</v>
      </c>
      <c r="N44" s="7">
        <f t="shared" si="2"/>
        <v>0</v>
      </c>
      <c r="O44" s="7">
        <f t="shared" si="2"/>
        <v>0</v>
      </c>
      <c r="P44" s="7">
        <f t="shared" si="2"/>
        <v>0</v>
      </c>
      <c r="Q44" s="7">
        <f t="shared" si="2"/>
        <v>0</v>
      </c>
      <c r="R44" s="7">
        <f t="shared" si="2"/>
        <v>0</v>
      </c>
      <c r="S44" s="7">
        <f t="shared" si="2"/>
        <v>0</v>
      </c>
      <c r="T44" s="7">
        <f t="shared" si="1"/>
        <v>0</v>
      </c>
    </row>
    <row r="45" spans="1:20" x14ac:dyDescent="0.35">
      <c r="A45" s="6"/>
      <c r="B45" s="6" t="s">
        <v>20</v>
      </c>
      <c r="C45" s="7"/>
      <c r="D45" s="7">
        <f t="shared" si="2"/>
        <v>320000</v>
      </c>
      <c r="E45" s="7">
        <f t="shared" si="1"/>
        <v>0</v>
      </c>
      <c r="F45" s="7">
        <f t="shared" si="1"/>
        <v>0</v>
      </c>
      <c r="G45" s="7">
        <f t="shared" si="1"/>
        <v>0</v>
      </c>
      <c r="H45" s="7">
        <f t="shared" si="1"/>
        <v>0</v>
      </c>
      <c r="I45" s="7">
        <f t="shared" si="1"/>
        <v>0</v>
      </c>
      <c r="J45" s="7">
        <f t="shared" si="1"/>
        <v>0</v>
      </c>
      <c r="K45" s="7">
        <f t="shared" si="1"/>
        <v>0</v>
      </c>
      <c r="L45" s="7">
        <f t="shared" si="1"/>
        <v>0</v>
      </c>
      <c r="M45" s="7">
        <f t="shared" si="1"/>
        <v>0</v>
      </c>
      <c r="N45" s="7">
        <f t="shared" si="1"/>
        <v>0</v>
      </c>
      <c r="O45" s="7">
        <f t="shared" si="1"/>
        <v>0</v>
      </c>
      <c r="P45" s="7">
        <f t="shared" si="1"/>
        <v>0</v>
      </c>
      <c r="Q45" s="7">
        <f t="shared" si="1"/>
        <v>180000</v>
      </c>
      <c r="R45" s="7">
        <f t="shared" si="1"/>
        <v>0</v>
      </c>
      <c r="S45" s="7">
        <f t="shared" si="1"/>
        <v>90000</v>
      </c>
      <c r="T45" s="7">
        <f t="shared" si="1"/>
        <v>0</v>
      </c>
    </row>
    <row r="46" spans="1:20" x14ac:dyDescent="0.35">
      <c r="A46" s="6"/>
      <c r="B46" s="6" t="s">
        <v>21</v>
      </c>
      <c r="C46" s="7"/>
      <c r="D46" s="7">
        <f t="shared" si="2"/>
        <v>1170000</v>
      </c>
      <c r="E46" s="7">
        <f t="shared" si="1"/>
        <v>870000</v>
      </c>
      <c r="F46" s="7">
        <f t="shared" si="1"/>
        <v>0</v>
      </c>
      <c r="G46" s="7">
        <f t="shared" si="1"/>
        <v>0</v>
      </c>
      <c r="H46" s="7">
        <f t="shared" si="1"/>
        <v>690000</v>
      </c>
      <c r="I46" s="7">
        <f t="shared" si="1"/>
        <v>0</v>
      </c>
      <c r="J46" s="7">
        <f t="shared" si="1"/>
        <v>0</v>
      </c>
      <c r="K46" s="7">
        <f t="shared" si="1"/>
        <v>0</v>
      </c>
      <c r="L46" s="7">
        <f t="shared" si="1"/>
        <v>360000</v>
      </c>
      <c r="M46" s="7">
        <f t="shared" si="1"/>
        <v>0</v>
      </c>
      <c r="N46" s="7">
        <f t="shared" si="1"/>
        <v>0</v>
      </c>
      <c r="O46" s="7">
        <f t="shared" si="1"/>
        <v>0</v>
      </c>
      <c r="P46" s="7">
        <f t="shared" si="1"/>
        <v>690000</v>
      </c>
      <c r="Q46" s="7">
        <f t="shared" si="1"/>
        <v>990000</v>
      </c>
      <c r="R46" s="7">
        <f t="shared" si="1"/>
        <v>300000</v>
      </c>
      <c r="S46" s="7">
        <f t="shared" si="1"/>
        <v>870000</v>
      </c>
      <c r="T46" s="7">
        <f t="shared" si="1"/>
        <v>0</v>
      </c>
    </row>
    <row r="47" spans="1:20" x14ac:dyDescent="0.35">
      <c r="A47" s="6"/>
      <c r="B47" s="6" t="s">
        <v>22</v>
      </c>
      <c r="C47" s="7"/>
      <c r="D47" s="7">
        <f t="shared" si="2"/>
        <v>0</v>
      </c>
      <c r="E47" s="7">
        <f t="shared" si="1"/>
        <v>500000</v>
      </c>
      <c r="F47" s="7">
        <f t="shared" si="1"/>
        <v>0</v>
      </c>
      <c r="G47" s="7">
        <f t="shared" si="1"/>
        <v>250000</v>
      </c>
      <c r="H47" s="7">
        <f t="shared" si="1"/>
        <v>1150000</v>
      </c>
      <c r="I47" s="7">
        <f t="shared" si="1"/>
        <v>350000</v>
      </c>
      <c r="J47" s="7">
        <f t="shared" si="1"/>
        <v>0</v>
      </c>
      <c r="K47" s="7">
        <f t="shared" si="1"/>
        <v>0</v>
      </c>
      <c r="L47" s="7">
        <f t="shared" si="1"/>
        <v>200000</v>
      </c>
      <c r="M47" s="7">
        <f t="shared" si="1"/>
        <v>0</v>
      </c>
      <c r="N47" s="7">
        <f t="shared" si="1"/>
        <v>0</v>
      </c>
      <c r="O47" s="7">
        <f t="shared" si="1"/>
        <v>200000</v>
      </c>
      <c r="P47" s="7">
        <f t="shared" si="1"/>
        <v>700000</v>
      </c>
      <c r="Q47" s="7">
        <f t="shared" si="1"/>
        <v>0</v>
      </c>
      <c r="R47" s="7">
        <f t="shared" si="1"/>
        <v>100000</v>
      </c>
      <c r="S47" s="7">
        <f t="shared" si="1"/>
        <v>0</v>
      </c>
      <c r="T47" s="7">
        <f t="shared" si="1"/>
        <v>100000</v>
      </c>
    </row>
    <row r="48" spans="1:20" x14ac:dyDescent="0.35">
      <c r="A48" s="6"/>
      <c r="B48" s="6" t="s">
        <v>23</v>
      </c>
      <c r="C48" s="7"/>
      <c r="D48" s="7">
        <f t="shared" si="2"/>
        <v>0</v>
      </c>
      <c r="E48" s="7">
        <f t="shared" si="1"/>
        <v>0</v>
      </c>
      <c r="F48" s="7">
        <f t="shared" si="1"/>
        <v>500000</v>
      </c>
      <c r="G48" s="7">
        <f t="shared" si="1"/>
        <v>1200000</v>
      </c>
      <c r="H48" s="7">
        <f t="shared" si="1"/>
        <v>0</v>
      </c>
      <c r="I48" s="7">
        <f t="shared" si="1"/>
        <v>800000</v>
      </c>
      <c r="J48" s="7">
        <f t="shared" si="1"/>
        <v>300000</v>
      </c>
      <c r="K48" s="7">
        <f t="shared" si="1"/>
        <v>300000</v>
      </c>
      <c r="L48" s="7">
        <f t="shared" si="1"/>
        <v>0</v>
      </c>
      <c r="M48" s="7">
        <f t="shared" si="1"/>
        <v>500000</v>
      </c>
      <c r="N48" s="7">
        <f t="shared" si="1"/>
        <v>700000</v>
      </c>
      <c r="O48" s="7">
        <f t="shared" si="1"/>
        <v>1000000</v>
      </c>
      <c r="P48" s="7">
        <f t="shared" si="1"/>
        <v>0</v>
      </c>
      <c r="Q48" s="7">
        <f t="shared" si="1"/>
        <v>0</v>
      </c>
      <c r="R48" s="7">
        <f t="shared" si="1"/>
        <v>0</v>
      </c>
      <c r="S48" s="7">
        <f t="shared" si="1"/>
        <v>0</v>
      </c>
      <c r="T48" s="7">
        <f t="shared" si="1"/>
        <v>300000</v>
      </c>
    </row>
    <row r="49" spans="1:20" x14ac:dyDescent="0.35">
      <c r="A49" s="6"/>
      <c r="B49" s="6" t="s">
        <v>24</v>
      </c>
      <c r="C49" s="7"/>
      <c r="D49" s="7">
        <f t="shared" si="2"/>
        <v>0</v>
      </c>
      <c r="E49" s="7">
        <f t="shared" si="1"/>
        <v>0</v>
      </c>
      <c r="F49" s="7">
        <f t="shared" si="1"/>
        <v>1750000</v>
      </c>
      <c r="G49" s="7">
        <f t="shared" si="1"/>
        <v>0</v>
      </c>
      <c r="H49" s="7">
        <f t="shared" si="1"/>
        <v>0</v>
      </c>
      <c r="I49" s="7">
        <f t="shared" si="1"/>
        <v>0</v>
      </c>
      <c r="J49" s="7">
        <f t="shared" si="1"/>
        <v>1500000</v>
      </c>
      <c r="K49" s="7">
        <f t="shared" si="1"/>
        <v>750000</v>
      </c>
      <c r="L49" s="7">
        <f t="shared" si="1"/>
        <v>0</v>
      </c>
      <c r="M49" s="7">
        <f t="shared" si="1"/>
        <v>1500000</v>
      </c>
      <c r="N49" s="7">
        <f t="shared" si="1"/>
        <v>3000000</v>
      </c>
      <c r="O49" s="7">
        <f t="shared" si="1"/>
        <v>0</v>
      </c>
      <c r="P49" s="7">
        <f t="shared" si="1"/>
        <v>0</v>
      </c>
      <c r="Q49" s="7">
        <f t="shared" si="1"/>
        <v>0</v>
      </c>
      <c r="R49" s="7">
        <f t="shared" si="1"/>
        <v>0</v>
      </c>
      <c r="S49" s="7">
        <f t="shared" si="1"/>
        <v>0</v>
      </c>
      <c r="T49" s="7">
        <f t="shared" si="1"/>
        <v>0</v>
      </c>
    </row>
    <row r="50" spans="1:20" x14ac:dyDescent="0.35">
      <c r="A50" s="6"/>
      <c r="B50" s="6" t="s">
        <v>25</v>
      </c>
      <c r="C50" s="7"/>
      <c r="D50" s="7">
        <f t="shared" si="2"/>
        <v>0</v>
      </c>
      <c r="E50" s="7">
        <f t="shared" si="1"/>
        <v>0</v>
      </c>
      <c r="F50" s="7">
        <f t="shared" si="1"/>
        <v>0</v>
      </c>
      <c r="G50" s="7">
        <f t="shared" si="1"/>
        <v>0</v>
      </c>
      <c r="H50" s="7">
        <f t="shared" si="1"/>
        <v>0</v>
      </c>
      <c r="I50" s="7">
        <f t="shared" si="1"/>
        <v>0</v>
      </c>
      <c r="J50" s="7">
        <f t="shared" si="1"/>
        <v>0</v>
      </c>
      <c r="K50" s="7">
        <f t="shared" si="1"/>
        <v>0</v>
      </c>
      <c r="L50" s="7">
        <f t="shared" si="1"/>
        <v>0</v>
      </c>
      <c r="M50" s="7">
        <f t="shared" si="1"/>
        <v>0</v>
      </c>
      <c r="N50" s="7">
        <f t="shared" si="1"/>
        <v>0</v>
      </c>
      <c r="O50" s="7">
        <f t="shared" si="1"/>
        <v>0</v>
      </c>
      <c r="P50" s="7">
        <f t="shared" si="1"/>
        <v>0</v>
      </c>
      <c r="Q50" s="7">
        <f t="shared" si="1"/>
        <v>0</v>
      </c>
      <c r="R50" s="7">
        <f t="shared" si="1"/>
        <v>0</v>
      </c>
      <c r="S50" s="7">
        <f t="shared" si="1"/>
        <v>0</v>
      </c>
      <c r="T50" s="7">
        <f t="shared" si="1"/>
        <v>0</v>
      </c>
    </row>
    <row r="51" spans="1:20" x14ac:dyDescent="0.35">
      <c r="A51" s="6"/>
      <c r="B51" s="6" t="s">
        <v>26</v>
      </c>
      <c r="C51" s="7"/>
      <c r="D51" s="7">
        <f t="shared" si="2"/>
        <v>0</v>
      </c>
      <c r="E51" s="7">
        <f t="shared" si="1"/>
        <v>0</v>
      </c>
      <c r="F51" s="7">
        <f t="shared" si="1"/>
        <v>0</v>
      </c>
      <c r="G51" s="7">
        <f t="shared" si="1"/>
        <v>0</v>
      </c>
      <c r="H51" s="7">
        <f t="shared" si="1"/>
        <v>0</v>
      </c>
      <c r="I51" s="7">
        <f t="shared" si="1"/>
        <v>0</v>
      </c>
      <c r="J51" s="7">
        <f t="shared" si="1"/>
        <v>0</v>
      </c>
      <c r="K51" s="7">
        <f t="shared" si="1"/>
        <v>0</v>
      </c>
      <c r="L51" s="7">
        <f t="shared" si="1"/>
        <v>0</v>
      </c>
      <c r="M51" s="7">
        <f t="shared" si="1"/>
        <v>0</v>
      </c>
      <c r="N51" s="7">
        <f t="shared" si="1"/>
        <v>0</v>
      </c>
      <c r="O51" s="7">
        <f t="shared" si="1"/>
        <v>0</v>
      </c>
      <c r="P51" s="7">
        <f t="shared" si="1"/>
        <v>0</v>
      </c>
      <c r="Q51" s="7">
        <f t="shared" si="1"/>
        <v>0</v>
      </c>
      <c r="R51" s="7">
        <f t="shared" si="1"/>
        <v>0</v>
      </c>
      <c r="S51" s="7">
        <f t="shared" si="1"/>
        <v>0</v>
      </c>
      <c r="T51" s="7">
        <f t="shared" si="1"/>
        <v>0</v>
      </c>
    </row>
    <row r="52" spans="1:20" x14ac:dyDescent="0.35">
      <c r="A52" s="6"/>
      <c r="B52" s="6" t="s">
        <v>27</v>
      </c>
      <c r="C52" s="7"/>
      <c r="D52" s="7">
        <f t="shared" si="2"/>
        <v>0</v>
      </c>
      <c r="E52" s="7">
        <f t="shared" si="1"/>
        <v>0</v>
      </c>
      <c r="F52" s="7">
        <f t="shared" si="1"/>
        <v>0</v>
      </c>
      <c r="G52" s="7">
        <f t="shared" si="1"/>
        <v>0</v>
      </c>
      <c r="H52" s="7">
        <f t="shared" si="1"/>
        <v>0</v>
      </c>
      <c r="I52" s="7">
        <f t="shared" si="1"/>
        <v>0</v>
      </c>
      <c r="J52" s="7">
        <f t="shared" si="1"/>
        <v>0</v>
      </c>
      <c r="K52" s="7">
        <f t="shared" si="1"/>
        <v>0</v>
      </c>
      <c r="L52" s="7">
        <f t="shared" si="1"/>
        <v>0</v>
      </c>
      <c r="M52" s="7">
        <f t="shared" si="1"/>
        <v>0</v>
      </c>
      <c r="N52" s="7">
        <f t="shared" si="1"/>
        <v>0</v>
      </c>
      <c r="O52" s="7">
        <f t="shared" si="1"/>
        <v>0</v>
      </c>
      <c r="P52" s="7">
        <f t="shared" si="1"/>
        <v>0</v>
      </c>
      <c r="Q52" s="7">
        <f t="shared" si="1"/>
        <v>0</v>
      </c>
      <c r="R52" s="7">
        <f t="shared" si="1"/>
        <v>0</v>
      </c>
      <c r="S52" s="7">
        <f t="shared" si="1"/>
        <v>0</v>
      </c>
      <c r="T52" s="7">
        <f t="shared" si="1"/>
        <v>0</v>
      </c>
    </row>
    <row r="53" spans="1:20" x14ac:dyDescent="0.35">
      <c r="A53" s="6"/>
      <c r="B53" s="6" t="s">
        <v>28</v>
      </c>
      <c r="C53" s="7"/>
      <c r="D53" s="7">
        <f t="shared" si="2"/>
        <v>0</v>
      </c>
      <c r="E53" s="7">
        <f t="shared" si="1"/>
        <v>0</v>
      </c>
      <c r="F53" s="7">
        <f t="shared" si="1"/>
        <v>0</v>
      </c>
      <c r="G53" s="7">
        <f t="shared" si="1"/>
        <v>0</v>
      </c>
      <c r="H53" s="7">
        <f t="shared" si="1"/>
        <v>0</v>
      </c>
      <c r="I53" s="7">
        <f t="shared" si="1"/>
        <v>0</v>
      </c>
      <c r="J53" s="7">
        <f t="shared" si="1"/>
        <v>0</v>
      </c>
      <c r="K53" s="7">
        <f t="shared" si="1"/>
        <v>0</v>
      </c>
      <c r="L53" s="7">
        <f t="shared" si="1"/>
        <v>0</v>
      </c>
      <c r="M53" s="7">
        <f t="shared" si="1"/>
        <v>0</v>
      </c>
      <c r="N53" s="7">
        <f t="shared" si="1"/>
        <v>0</v>
      </c>
      <c r="O53" s="7">
        <f t="shared" si="1"/>
        <v>0</v>
      </c>
      <c r="P53" s="7">
        <f t="shared" si="1"/>
        <v>0</v>
      </c>
      <c r="Q53" s="7">
        <f t="shared" si="1"/>
        <v>0</v>
      </c>
      <c r="R53" s="7">
        <f t="shared" si="1"/>
        <v>0</v>
      </c>
      <c r="S53" s="7">
        <f t="shared" si="1"/>
        <v>0</v>
      </c>
      <c r="T53" s="7">
        <f t="shared" si="1"/>
        <v>0</v>
      </c>
    </row>
    <row r="54" spans="1:20" x14ac:dyDescent="0.35">
      <c r="A54" s="6"/>
      <c r="B54" s="6" t="s">
        <v>29</v>
      </c>
      <c r="C54" s="7"/>
      <c r="D54" s="7">
        <f t="shared" si="2"/>
        <v>0</v>
      </c>
      <c r="E54" s="7">
        <f t="shared" si="1"/>
        <v>0</v>
      </c>
      <c r="F54" s="7">
        <f t="shared" si="1"/>
        <v>0</v>
      </c>
      <c r="G54" s="7">
        <f t="shared" si="1"/>
        <v>0</v>
      </c>
      <c r="H54" s="7">
        <f t="shared" si="1"/>
        <v>0</v>
      </c>
      <c r="I54" s="7">
        <f t="shared" si="1"/>
        <v>0</v>
      </c>
      <c r="J54" s="7">
        <f t="shared" si="1"/>
        <v>0</v>
      </c>
      <c r="K54" s="7">
        <f t="shared" si="1"/>
        <v>0</v>
      </c>
      <c r="L54" s="7">
        <f t="shared" si="1"/>
        <v>0</v>
      </c>
      <c r="M54" s="7">
        <f t="shared" si="1"/>
        <v>0</v>
      </c>
      <c r="N54" s="7">
        <f t="shared" si="1"/>
        <v>0</v>
      </c>
      <c r="O54" s="7">
        <f t="shared" si="1"/>
        <v>0</v>
      </c>
      <c r="P54" s="7">
        <f t="shared" si="1"/>
        <v>0</v>
      </c>
      <c r="Q54" s="7">
        <f t="shared" si="1"/>
        <v>0</v>
      </c>
      <c r="R54" s="7">
        <f t="shared" si="1"/>
        <v>0</v>
      </c>
      <c r="S54" s="7">
        <f t="shared" si="1"/>
        <v>0</v>
      </c>
      <c r="T54" s="7">
        <f t="shared" si="1"/>
        <v>0</v>
      </c>
    </row>
    <row r="55" spans="1:20" x14ac:dyDescent="0.35">
      <c r="A55" s="6"/>
      <c r="B55" s="6"/>
      <c r="C55" s="6" t="s">
        <v>44</v>
      </c>
      <c r="D55" s="8">
        <f>+SUM(D43:D54)</f>
        <v>1490000</v>
      </c>
      <c r="E55" s="8">
        <f t="shared" ref="E55:T55" si="3">+SUM(E43:E54)</f>
        <v>1370000</v>
      </c>
      <c r="F55" s="8">
        <f t="shared" si="3"/>
        <v>2250000</v>
      </c>
      <c r="G55" s="8">
        <f t="shared" si="3"/>
        <v>1450000</v>
      </c>
      <c r="H55" s="8">
        <f t="shared" si="3"/>
        <v>1840000</v>
      </c>
      <c r="I55" s="8">
        <f t="shared" si="3"/>
        <v>1150000</v>
      </c>
      <c r="J55" s="8">
        <f t="shared" si="3"/>
        <v>1800000</v>
      </c>
      <c r="K55" s="8">
        <f t="shared" si="3"/>
        <v>1050000</v>
      </c>
      <c r="L55" s="8">
        <f t="shared" si="3"/>
        <v>560000</v>
      </c>
      <c r="M55" s="8">
        <f t="shared" si="3"/>
        <v>2000000</v>
      </c>
      <c r="N55" s="8">
        <f t="shared" si="3"/>
        <v>3700000</v>
      </c>
      <c r="O55" s="8">
        <f t="shared" si="3"/>
        <v>1200000</v>
      </c>
      <c r="P55" s="8">
        <f t="shared" si="3"/>
        <v>1390000</v>
      </c>
      <c r="Q55" s="8">
        <f t="shared" si="3"/>
        <v>1170000</v>
      </c>
      <c r="R55" s="8">
        <f t="shared" si="3"/>
        <v>400000</v>
      </c>
      <c r="S55" s="8">
        <f t="shared" si="3"/>
        <v>960000</v>
      </c>
      <c r="T55" s="8">
        <f t="shared" si="3"/>
        <v>400000</v>
      </c>
    </row>
    <row r="56" spans="1:20" x14ac:dyDescent="0.35">
      <c r="A56" s="6"/>
      <c r="B56" s="6"/>
      <c r="C56" s="6" t="s">
        <v>46</v>
      </c>
      <c r="D56" s="7">
        <f>+SUM(D30:D41)</f>
        <v>71</v>
      </c>
      <c r="E56" s="7">
        <f t="shared" ref="E56:T56" si="4">+SUM(E30:E41)</f>
        <v>39</v>
      </c>
      <c r="F56" s="7">
        <f t="shared" si="4"/>
        <v>12</v>
      </c>
      <c r="G56" s="7">
        <f t="shared" si="4"/>
        <v>17</v>
      </c>
      <c r="H56" s="7">
        <f t="shared" si="4"/>
        <v>46</v>
      </c>
      <c r="I56" s="7">
        <f t="shared" si="4"/>
        <v>15</v>
      </c>
      <c r="J56" s="7">
        <f t="shared" si="4"/>
        <v>9</v>
      </c>
      <c r="K56" s="7">
        <f t="shared" si="4"/>
        <v>6</v>
      </c>
      <c r="L56" s="7">
        <f t="shared" si="4"/>
        <v>16</v>
      </c>
      <c r="M56" s="7">
        <f t="shared" si="4"/>
        <v>11</v>
      </c>
      <c r="N56" s="7">
        <f t="shared" si="4"/>
        <v>19</v>
      </c>
      <c r="O56" s="7">
        <f t="shared" si="4"/>
        <v>14</v>
      </c>
      <c r="P56" s="7">
        <f t="shared" si="4"/>
        <v>37</v>
      </c>
      <c r="Q56" s="7">
        <f t="shared" si="4"/>
        <v>51</v>
      </c>
      <c r="R56" s="7">
        <f t="shared" si="4"/>
        <v>12</v>
      </c>
      <c r="S56" s="7">
        <f t="shared" si="4"/>
        <v>38</v>
      </c>
      <c r="T56" s="7">
        <f t="shared" si="4"/>
        <v>5</v>
      </c>
    </row>
    <row r="57" spans="1:20" s="9" customFormat="1" x14ac:dyDescent="0.35">
      <c r="A57" s="10"/>
      <c r="B57" s="10"/>
      <c r="C57" s="10" t="s">
        <v>45</v>
      </c>
      <c r="D57" s="15">
        <f>+D55/D56</f>
        <v>20985.915492957745</v>
      </c>
      <c r="E57" s="15">
        <f t="shared" ref="E57:T57" si="5">+E55/E56</f>
        <v>35128.205128205125</v>
      </c>
      <c r="F57" s="15">
        <f t="shared" si="5"/>
        <v>187500</v>
      </c>
      <c r="G57" s="15">
        <f t="shared" si="5"/>
        <v>85294.117647058825</v>
      </c>
      <c r="H57" s="15">
        <f t="shared" si="5"/>
        <v>40000</v>
      </c>
      <c r="I57" s="15">
        <f t="shared" si="5"/>
        <v>76666.666666666672</v>
      </c>
      <c r="J57" s="15">
        <f t="shared" si="5"/>
        <v>200000</v>
      </c>
      <c r="K57" s="15">
        <f t="shared" si="5"/>
        <v>175000</v>
      </c>
      <c r="L57" s="15">
        <f t="shared" si="5"/>
        <v>35000</v>
      </c>
      <c r="M57" s="15">
        <f t="shared" si="5"/>
        <v>181818.18181818182</v>
      </c>
      <c r="N57" s="15">
        <f t="shared" si="5"/>
        <v>194736.84210526315</v>
      </c>
      <c r="O57" s="15">
        <f t="shared" si="5"/>
        <v>85714.28571428571</v>
      </c>
      <c r="P57" s="15">
        <f t="shared" si="5"/>
        <v>37567.567567567567</v>
      </c>
      <c r="Q57" s="15">
        <f t="shared" si="5"/>
        <v>22941.176470588234</v>
      </c>
      <c r="R57" s="15">
        <f t="shared" si="5"/>
        <v>33333.333333333336</v>
      </c>
      <c r="S57" s="15">
        <f t="shared" si="5"/>
        <v>25263.157894736843</v>
      </c>
      <c r="T57" s="15">
        <f t="shared" si="5"/>
        <v>80000</v>
      </c>
    </row>
    <row r="59" spans="1:20" hidden="1" x14ac:dyDescent="0.35"/>
    <row r="60" spans="1:20" hidden="1" x14ac:dyDescent="0.35"/>
    <row r="61" spans="1:20" hidden="1" x14ac:dyDescent="0.35"/>
    <row r="62" spans="1:20" hidden="1" x14ac:dyDescent="0.35"/>
    <row r="63" spans="1:20" hidden="1" x14ac:dyDescent="0.35"/>
    <row r="64" spans="1:20" hidden="1" x14ac:dyDescent="0.35"/>
    <row r="65" spans="1:17" hidden="1" x14ac:dyDescent="0.35">
      <c r="A65" t="s">
        <v>30</v>
      </c>
      <c r="B65" t="s">
        <v>0</v>
      </c>
      <c r="C65" t="s">
        <v>31</v>
      </c>
      <c r="D65" t="s">
        <v>33</v>
      </c>
      <c r="E65" t="s">
        <v>34</v>
      </c>
      <c r="F65" t="s">
        <v>35</v>
      </c>
      <c r="G65" t="s">
        <v>36</v>
      </c>
      <c r="H65" t="s">
        <v>37</v>
      </c>
      <c r="I65" t="s">
        <v>38</v>
      </c>
      <c r="J65" t="s">
        <v>39</v>
      </c>
      <c r="K65" t="s">
        <v>40</v>
      </c>
      <c r="L65" t="s">
        <v>41</v>
      </c>
      <c r="M65" t="s">
        <v>42</v>
      </c>
      <c r="N65" t="s">
        <v>43</v>
      </c>
    </row>
    <row r="66" spans="1:17" hidden="1" x14ac:dyDescent="0.35">
      <c r="A66" t="s">
        <v>18</v>
      </c>
      <c r="B66">
        <v>137</v>
      </c>
      <c r="C66">
        <v>0</v>
      </c>
      <c r="D66">
        <v>43</v>
      </c>
      <c r="E66">
        <v>6</v>
      </c>
      <c r="F66">
        <v>8</v>
      </c>
      <c r="G66">
        <v>8</v>
      </c>
      <c r="H66">
        <v>8</v>
      </c>
      <c r="I66">
        <v>49</v>
      </c>
      <c r="J66">
        <v>24</v>
      </c>
      <c r="K66">
        <v>5</v>
      </c>
      <c r="L66">
        <v>4</v>
      </c>
      <c r="M66">
        <v>3</v>
      </c>
      <c r="N66">
        <v>18</v>
      </c>
      <c r="O66" s="3"/>
      <c r="P66" s="3"/>
      <c r="Q66" s="3"/>
    </row>
    <row r="67" spans="1:17" hidden="1" x14ac:dyDescent="0.35">
      <c r="A67" t="s">
        <v>19</v>
      </c>
      <c r="B67">
        <v>192</v>
      </c>
      <c r="C67">
        <v>5000</v>
      </c>
      <c r="D67">
        <v>47</v>
      </c>
      <c r="E67">
        <v>7</v>
      </c>
      <c r="F67">
        <v>8</v>
      </c>
      <c r="G67">
        <v>4</v>
      </c>
      <c r="H67">
        <v>4</v>
      </c>
      <c r="I67">
        <v>86</v>
      </c>
      <c r="J67">
        <v>34</v>
      </c>
      <c r="K67">
        <v>4</v>
      </c>
      <c r="L67">
        <v>5</v>
      </c>
      <c r="M67">
        <v>4</v>
      </c>
      <c r="N67">
        <v>13</v>
      </c>
      <c r="O67" s="3"/>
      <c r="P67" s="3"/>
      <c r="Q67" s="3"/>
    </row>
    <row r="68" spans="1:17" hidden="1" x14ac:dyDescent="0.35">
      <c r="A68" t="s">
        <v>20</v>
      </c>
      <c r="B68">
        <v>126</v>
      </c>
      <c r="C68">
        <v>10000</v>
      </c>
      <c r="D68">
        <v>40</v>
      </c>
      <c r="E68">
        <v>6</v>
      </c>
      <c r="F68">
        <v>4</v>
      </c>
      <c r="G68">
        <v>4</v>
      </c>
      <c r="H68">
        <v>8</v>
      </c>
      <c r="I68">
        <v>45</v>
      </c>
      <c r="J68">
        <v>19</v>
      </c>
      <c r="K68">
        <v>3</v>
      </c>
      <c r="L68">
        <v>1</v>
      </c>
      <c r="M68">
        <v>1</v>
      </c>
      <c r="N68">
        <v>10</v>
      </c>
      <c r="O68" s="3"/>
      <c r="P68" s="3"/>
      <c r="Q68" s="3"/>
    </row>
    <row r="69" spans="1:17" hidden="1" x14ac:dyDescent="0.35">
      <c r="A69" t="s">
        <v>21</v>
      </c>
      <c r="B69">
        <v>189</v>
      </c>
      <c r="C69">
        <v>30000</v>
      </c>
      <c r="D69">
        <v>58</v>
      </c>
      <c r="E69">
        <v>5</v>
      </c>
      <c r="F69">
        <v>5</v>
      </c>
      <c r="G69">
        <v>3</v>
      </c>
      <c r="H69">
        <v>8</v>
      </c>
      <c r="I69">
        <v>95</v>
      </c>
      <c r="J69">
        <v>32</v>
      </c>
      <c r="K69">
        <v>3</v>
      </c>
      <c r="L69">
        <v>3</v>
      </c>
      <c r="M69">
        <v>5</v>
      </c>
      <c r="N69">
        <v>20</v>
      </c>
      <c r="O69" s="3"/>
      <c r="P69" s="3"/>
      <c r="Q69" s="3"/>
    </row>
    <row r="70" spans="1:17" hidden="1" x14ac:dyDescent="0.35">
      <c r="A70" t="s">
        <v>22</v>
      </c>
      <c r="B70">
        <v>107</v>
      </c>
      <c r="C70">
        <v>50000</v>
      </c>
      <c r="D70">
        <v>19</v>
      </c>
      <c r="E70">
        <v>5</v>
      </c>
      <c r="F70">
        <v>4</v>
      </c>
      <c r="G70">
        <v>4</v>
      </c>
      <c r="H70">
        <v>3</v>
      </c>
      <c r="I70">
        <v>39</v>
      </c>
      <c r="J70">
        <v>30</v>
      </c>
      <c r="K70">
        <v>2</v>
      </c>
      <c r="L70">
        <v>1</v>
      </c>
      <c r="M70">
        <v>2</v>
      </c>
      <c r="N70">
        <v>6</v>
      </c>
      <c r="O70" s="3"/>
      <c r="P70" s="3"/>
      <c r="Q70" s="3"/>
    </row>
    <row r="71" spans="1:17" hidden="1" x14ac:dyDescent="0.35">
      <c r="A71" t="s">
        <v>23</v>
      </c>
      <c r="B71">
        <v>135</v>
      </c>
      <c r="C71">
        <v>100000</v>
      </c>
      <c r="D71">
        <v>24</v>
      </c>
      <c r="E71">
        <v>12</v>
      </c>
      <c r="F71">
        <v>10</v>
      </c>
      <c r="G71">
        <v>5</v>
      </c>
      <c r="H71">
        <v>7</v>
      </c>
      <c r="I71">
        <v>67</v>
      </c>
      <c r="J71">
        <v>27</v>
      </c>
      <c r="K71">
        <v>3</v>
      </c>
      <c r="L71">
        <v>3</v>
      </c>
      <c r="M71">
        <v>5</v>
      </c>
      <c r="N71">
        <v>6</v>
      </c>
      <c r="O71" s="3"/>
      <c r="P71" s="3"/>
      <c r="Q71" s="3"/>
    </row>
    <row r="72" spans="1:17" hidden="1" x14ac:dyDescent="0.35">
      <c r="A72" t="s">
        <v>24</v>
      </c>
      <c r="B72">
        <v>125</v>
      </c>
      <c r="C72">
        <v>250000</v>
      </c>
      <c r="D72">
        <v>25</v>
      </c>
      <c r="E72">
        <v>7</v>
      </c>
      <c r="F72">
        <v>6</v>
      </c>
      <c r="G72">
        <v>7</v>
      </c>
      <c r="H72">
        <v>12</v>
      </c>
      <c r="I72">
        <v>50</v>
      </c>
      <c r="J72">
        <v>30</v>
      </c>
      <c r="K72">
        <v>3</v>
      </c>
      <c r="L72">
        <v>6</v>
      </c>
      <c r="M72">
        <v>6</v>
      </c>
      <c r="N72">
        <v>11</v>
      </c>
      <c r="O72" s="3"/>
      <c r="P72" s="3"/>
      <c r="Q72" s="3"/>
    </row>
    <row r="73" spans="1:17" hidden="1" x14ac:dyDescent="0.35">
      <c r="A73" t="s">
        <v>25</v>
      </c>
      <c r="B73">
        <v>61</v>
      </c>
      <c r="C73">
        <v>500000</v>
      </c>
      <c r="D73">
        <v>14</v>
      </c>
      <c r="E73">
        <v>6</v>
      </c>
      <c r="F73">
        <v>7</v>
      </c>
      <c r="G73">
        <v>5</v>
      </c>
      <c r="H73">
        <v>8</v>
      </c>
      <c r="I73">
        <v>27</v>
      </c>
      <c r="J73">
        <v>12</v>
      </c>
      <c r="K73">
        <v>3</v>
      </c>
      <c r="L73">
        <v>1</v>
      </c>
      <c r="M73">
        <v>3</v>
      </c>
      <c r="N73">
        <v>8</v>
      </c>
      <c r="O73" s="3"/>
      <c r="P73" s="3"/>
      <c r="Q73" s="3"/>
    </row>
    <row r="74" spans="1:17" hidden="1" x14ac:dyDescent="0.35">
      <c r="A74" t="s">
        <v>26</v>
      </c>
      <c r="B74">
        <v>42</v>
      </c>
      <c r="C74">
        <v>1000000</v>
      </c>
      <c r="D74">
        <v>6</v>
      </c>
      <c r="E74">
        <v>5</v>
      </c>
      <c r="F74">
        <v>5</v>
      </c>
      <c r="G74">
        <v>4</v>
      </c>
      <c r="H74">
        <v>5</v>
      </c>
      <c r="I74">
        <v>26</v>
      </c>
      <c r="J74">
        <v>12</v>
      </c>
      <c r="K74">
        <v>4</v>
      </c>
      <c r="L74">
        <v>4</v>
      </c>
      <c r="M74">
        <v>2</v>
      </c>
      <c r="N74">
        <v>9</v>
      </c>
      <c r="O74" s="3"/>
      <c r="P74" s="3"/>
      <c r="Q74" s="3"/>
    </row>
    <row r="75" spans="1:17" hidden="1" x14ac:dyDescent="0.35">
      <c r="A75" t="s">
        <v>27</v>
      </c>
      <c r="B75">
        <v>21</v>
      </c>
      <c r="C75">
        <v>2000000</v>
      </c>
      <c r="D75">
        <v>6</v>
      </c>
      <c r="E75">
        <v>3</v>
      </c>
      <c r="F75">
        <v>3</v>
      </c>
      <c r="G75">
        <v>5</v>
      </c>
      <c r="H75">
        <v>3</v>
      </c>
      <c r="I75">
        <v>14</v>
      </c>
      <c r="J75">
        <v>8</v>
      </c>
      <c r="K75">
        <v>3</v>
      </c>
      <c r="L75">
        <v>3</v>
      </c>
      <c r="M75">
        <v>2</v>
      </c>
      <c r="N75">
        <v>10</v>
      </c>
      <c r="O75" s="3"/>
      <c r="P75" s="3"/>
      <c r="Q75" s="3"/>
    </row>
    <row r="76" spans="1:17" hidden="1" x14ac:dyDescent="0.35">
      <c r="A76" t="s">
        <v>28</v>
      </c>
      <c r="B76">
        <v>17</v>
      </c>
      <c r="C76">
        <v>4000000</v>
      </c>
      <c r="D76">
        <v>6</v>
      </c>
      <c r="E76">
        <v>6</v>
      </c>
      <c r="F76">
        <v>4</v>
      </c>
      <c r="G76">
        <v>6</v>
      </c>
      <c r="H76">
        <v>4</v>
      </c>
      <c r="I76">
        <v>15</v>
      </c>
      <c r="J76">
        <v>6</v>
      </c>
      <c r="K76">
        <v>3</v>
      </c>
      <c r="L76">
        <v>2</v>
      </c>
      <c r="M76">
        <v>1</v>
      </c>
      <c r="N76">
        <v>6</v>
      </c>
      <c r="O76" s="3"/>
      <c r="P76" s="3"/>
      <c r="Q76" s="3"/>
    </row>
    <row r="77" spans="1:17" hidden="1" x14ac:dyDescent="0.35">
      <c r="A77" t="s">
        <v>29</v>
      </c>
      <c r="B77">
        <v>22</v>
      </c>
      <c r="C77">
        <v>4500000</v>
      </c>
      <c r="D77">
        <v>6</v>
      </c>
      <c r="E77">
        <v>8</v>
      </c>
      <c r="F77">
        <v>6</v>
      </c>
      <c r="G77">
        <v>6</v>
      </c>
      <c r="H77">
        <v>10</v>
      </c>
      <c r="I77">
        <v>42</v>
      </c>
      <c r="J77">
        <v>21</v>
      </c>
      <c r="K77">
        <v>8</v>
      </c>
      <c r="L77">
        <v>6</v>
      </c>
      <c r="M77">
        <v>9</v>
      </c>
      <c r="N77">
        <v>20</v>
      </c>
      <c r="O77" s="3"/>
      <c r="P77" s="3"/>
      <c r="Q77" s="3"/>
    </row>
    <row r="78" spans="1:17" hidden="1" x14ac:dyDescent="0.35">
      <c r="D78">
        <f>+D68+D69</f>
        <v>98</v>
      </c>
      <c r="E78">
        <f>+E70+E71</f>
        <v>17</v>
      </c>
      <c r="F78">
        <f>+F70+F71</f>
        <v>14</v>
      </c>
      <c r="O78" s="3"/>
      <c r="P78" s="3"/>
      <c r="Q78" s="3"/>
    </row>
    <row r="79" spans="1:17" hidden="1" x14ac:dyDescent="0.35"/>
    <row r="80" spans="1:17" hidden="1" x14ac:dyDescent="0.35">
      <c r="A80" t="s">
        <v>30</v>
      </c>
      <c r="B80" t="s">
        <v>0</v>
      </c>
      <c r="C80" t="s">
        <v>31</v>
      </c>
      <c r="D80" t="s">
        <v>33</v>
      </c>
      <c r="E80" t="s">
        <v>34</v>
      </c>
      <c r="F80" t="s">
        <v>35</v>
      </c>
      <c r="G80" t="s">
        <v>36</v>
      </c>
      <c r="H80" t="s">
        <v>37</v>
      </c>
      <c r="I80" t="s">
        <v>38</v>
      </c>
      <c r="J80" t="s">
        <v>39</v>
      </c>
      <c r="K80" t="s">
        <v>40</v>
      </c>
      <c r="L80" t="s">
        <v>41</v>
      </c>
      <c r="M80" t="s">
        <v>42</v>
      </c>
      <c r="N80" t="s">
        <v>43</v>
      </c>
    </row>
    <row r="81" spans="1:14" hidden="1" x14ac:dyDescent="0.35">
      <c r="A81" t="s">
        <v>18</v>
      </c>
      <c r="B81">
        <v>137</v>
      </c>
      <c r="C81">
        <v>0</v>
      </c>
      <c r="D81" s="1">
        <f>+D66/(SUM(D$66:D$77))</f>
        <v>0.14625850340136054</v>
      </c>
      <c r="E81" s="1">
        <f>+E66/(SUM(E$66:E$77))</f>
        <v>7.8947368421052627E-2</v>
      </c>
      <c r="F81" s="1">
        <f>+F66/(SUM(F$66:F$77))</f>
        <v>0.11428571428571428</v>
      </c>
      <c r="G81" s="1">
        <f>+G66/(SUM(G$66:G$77))</f>
        <v>0.13114754098360656</v>
      </c>
      <c r="H81" s="1">
        <f>+H66/(SUM(H$66:H$77))</f>
        <v>0.1</v>
      </c>
      <c r="I81" s="1">
        <f>+I66/(SUM(I$66:I$77))</f>
        <v>8.8288288288288289E-2</v>
      </c>
      <c r="J81" s="1">
        <f>+J66/(SUM(J$66:J$77))</f>
        <v>9.4117647058823528E-2</v>
      </c>
      <c r="K81" s="1">
        <f>+K66/(SUM(K$66:K$77))</f>
        <v>0.11363636363636363</v>
      </c>
      <c r="L81" s="1">
        <f>+L66/(SUM(L$66:L$77))</f>
        <v>0.10256410256410256</v>
      </c>
      <c r="M81" s="1">
        <f>+M66/(SUM(M$66:M$77))</f>
        <v>6.9767441860465115E-2</v>
      </c>
      <c r="N81" s="1">
        <f>+N66/(SUM(N$66:N$77))</f>
        <v>0.13138686131386862</v>
      </c>
    </row>
    <row r="82" spans="1:14" hidden="1" x14ac:dyDescent="0.35">
      <c r="A82" t="s">
        <v>19</v>
      </c>
      <c r="B82">
        <v>192</v>
      </c>
      <c r="C82">
        <v>5000</v>
      </c>
      <c r="D82" s="1">
        <f>+(D67/SUM(D$66:D$77))+D81</f>
        <v>0.30612244897959184</v>
      </c>
      <c r="E82" s="1">
        <f>+(E67/SUM(E$66:E$77))+E81</f>
        <v>0.17105263157894735</v>
      </c>
      <c r="F82" s="1">
        <f>+(F67/SUM(F$66:F$77))+F81</f>
        <v>0.22857142857142856</v>
      </c>
      <c r="G82" s="1">
        <f>+(G67/SUM(G$66:G$77))+G81</f>
        <v>0.19672131147540983</v>
      </c>
      <c r="H82" s="1">
        <f>+(H67/SUM(H$66:H$77))+H81</f>
        <v>0.15000000000000002</v>
      </c>
      <c r="I82" s="1">
        <f>+(I67/SUM(I$66:I$77))+I81</f>
        <v>0.24324324324324326</v>
      </c>
      <c r="J82" s="1">
        <f>+(J67/SUM(J$66:J$77))+J81</f>
        <v>0.22745098039215686</v>
      </c>
      <c r="K82" s="1">
        <f>+(K67/SUM(K$66:K$77))+K81</f>
        <v>0.20454545454545453</v>
      </c>
      <c r="L82" s="1">
        <f>+(L67/SUM(L$66:L$77))+L81</f>
        <v>0.23076923076923075</v>
      </c>
      <c r="M82" s="1">
        <f>+(M67/SUM(M$66:M$77))+M81</f>
        <v>0.16279069767441862</v>
      </c>
      <c r="N82" s="1">
        <f>+(N67/SUM(N$66:N$77))+N81</f>
        <v>0.22627737226277372</v>
      </c>
    </row>
    <row r="83" spans="1:14" hidden="1" x14ac:dyDescent="0.35">
      <c r="A83" t="s">
        <v>20</v>
      </c>
      <c r="B83">
        <v>126</v>
      </c>
      <c r="C83">
        <v>10000</v>
      </c>
      <c r="D83" s="2">
        <f>+(D68/SUM(D$66:D$77))+D82</f>
        <v>0.44217687074829937</v>
      </c>
      <c r="E83" s="1">
        <f>+(E68/SUM(E$66:E$77))+E82</f>
        <v>0.24999999999999997</v>
      </c>
      <c r="F83" s="1">
        <f>+(F68/SUM(F$66:F$77))+F82</f>
        <v>0.2857142857142857</v>
      </c>
      <c r="G83" s="1">
        <f>+(G68/SUM(G$66:G$77))+G82</f>
        <v>0.26229508196721313</v>
      </c>
      <c r="H83" s="1">
        <f>+(H68/SUM(H$66:H$77))+H82</f>
        <v>0.25</v>
      </c>
      <c r="I83" s="1">
        <f>+(I68/SUM(I$66:I$77))+I82</f>
        <v>0.32432432432432434</v>
      </c>
      <c r="J83" s="1">
        <f>+(J68/SUM(J$66:J$77))+J82</f>
        <v>0.30196078431372547</v>
      </c>
      <c r="K83" s="1">
        <f>+(K68/SUM(K$66:K$77))+K82</f>
        <v>0.27272727272727271</v>
      </c>
      <c r="L83" s="1">
        <f>+(L68/SUM(L$66:L$77))+L82</f>
        <v>0.25641025641025639</v>
      </c>
      <c r="M83" s="1">
        <f>+(M68/SUM(M$66:M$77))+M82</f>
        <v>0.18604651162790697</v>
      </c>
      <c r="N83" s="1">
        <f>+(N68/SUM(N$66:N$77))+N82</f>
        <v>0.2992700729927007</v>
      </c>
    </row>
    <row r="84" spans="1:14" hidden="1" x14ac:dyDescent="0.35">
      <c r="A84" t="s">
        <v>21</v>
      </c>
      <c r="B84">
        <v>189</v>
      </c>
      <c r="C84">
        <v>30000</v>
      </c>
      <c r="D84" s="2">
        <f>+(D69/SUM(D$66:D$77))+D83</f>
        <v>0.63945578231292521</v>
      </c>
      <c r="E84" s="1">
        <f>+(E69/SUM(E$66:E$77))+E83</f>
        <v>0.31578947368421051</v>
      </c>
      <c r="F84" s="1">
        <f>+(F69/SUM(F$66:F$77))+F83</f>
        <v>0.3571428571428571</v>
      </c>
      <c r="G84" s="1">
        <f>+(G69/SUM(G$66:G$77))+G83</f>
        <v>0.31147540983606559</v>
      </c>
      <c r="H84" s="1">
        <f>+(H69/SUM(H$66:H$77))+H83</f>
        <v>0.35</v>
      </c>
      <c r="I84" s="2">
        <f>+(I69/SUM(I$66:I$77))+I83</f>
        <v>0.49549549549549554</v>
      </c>
      <c r="J84" s="2">
        <f>+(J69/SUM(J$66:J$77))+J83</f>
        <v>0.42745098039215684</v>
      </c>
      <c r="K84" s="1">
        <f>+(K69/SUM(K$66:K$77))+K83</f>
        <v>0.34090909090909088</v>
      </c>
      <c r="L84" s="1">
        <f>+(L69/SUM(L$66:L$77))+L83</f>
        <v>0.33333333333333331</v>
      </c>
      <c r="M84" s="1">
        <f>+(M69/SUM(M$66:M$77))+M83</f>
        <v>0.30232558139534882</v>
      </c>
      <c r="N84" s="1">
        <f>+(N69/SUM(N$66:N$77))+N83</f>
        <v>0.4452554744525547</v>
      </c>
    </row>
    <row r="85" spans="1:14" hidden="1" x14ac:dyDescent="0.35">
      <c r="A85" t="s">
        <v>22</v>
      </c>
      <c r="B85">
        <v>107</v>
      </c>
      <c r="C85">
        <v>50000</v>
      </c>
      <c r="D85" s="1">
        <f>+(D70/SUM(D$66:D$77))+D84</f>
        <v>0.70408163265306123</v>
      </c>
      <c r="E85" s="2">
        <f>+(E70/SUM(E$66:E$77))+E84</f>
        <v>0.38157894736842102</v>
      </c>
      <c r="F85" s="2">
        <f>+(F70/SUM(F$66:F$77))+F84</f>
        <v>0.41428571428571426</v>
      </c>
      <c r="G85" s="1">
        <f>+(G70/SUM(G$66:G$77))+G84</f>
        <v>0.37704918032786888</v>
      </c>
      <c r="H85" s="1">
        <f>+(H70/SUM(H$66:H$77))+H84</f>
        <v>0.38749999999999996</v>
      </c>
      <c r="I85" s="1">
        <f>+(I70/SUM(I$66:I$77))+I84</f>
        <v>0.56576576576576576</v>
      </c>
      <c r="J85" s="2">
        <f>+(J70/SUM(J$66:J$77))+J84</f>
        <v>0.54509803921568623</v>
      </c>
      <c r="K85" s="1">
        <f>+(K70/SUM(K$66:K$77))+K84</f>
        <v>0.38636363636363635</v>
      </c>
      <c r="L85" s="1">
        <f>+(L70/SUM(L$66:L$77))+L84</f>
        <v>0.35897435897435898</v>
      </c>
      <c r="M85" s="1">
        <f>+(M70/SUM(M$66:M$77))+M84</f>
        <v>0.34883720930232553</v>
      </c>
      <c r="N85" s="2">
        <f>+(N70/SUM(N$66:N$77))+N84</f>
        <v>0.48905109489051091</v>
      </c>
    </row>
    <row r="86" spans="1:14" hidden="1" x14ac:dyDescent="0.35">
      <c r="A86" t="s">
        <v>23</v>
      </c>
      <c r="B86">
        <v>135</v>
      </c>
      <c r="C86">
        <v>100000</v>
      </c>
      <c r="D86" s="1">
        <f>+(D71/SUM(D$66:D$77))+D85</f>
        <v>0.7857142857142857</v>
      </c>
      <c r="E86" s="2">
        <f>+(E71/SUM(E$66:E$77))+E85</f>
        <v>0.53947368421052633</v>
      </c>
      <c r="F86" s="2">
        <f>+(F71/SUM(F$66:F$77))+F85</f>
        <v>0.55714285714285716</v>
      </c>
      <c r="G86" s="2">
        <f>+(G71/SUM(G$66:G$77))+G85</f>
        <v>0.45901639344262296</v>
      </c>
      <c r="H86" s="2">
        <f>+(H71/SUM(H$66:H$77))+H85</f>
        <v>0.47499999999999998</v>
      </c>
      <c r="I86" s="1">
        <f>+(I71/SUM(I$66:I$77))+I85</f>
        <v>0.68648648648648647</v>
      </c>
      <c r="J86" s="1">
        <f>+(J71/SUM(J$66:J$77))+J85</f>
        <v>0.65098039215686265</v>
      </c>
      <c r="K86" s="2">
        <f>+(K71/SUM(K$66:K$77))+K85</f>
        <v>0.45454545454545453</v>
      </c>
      <c r="L86" s="2">
        <f>+(L71/SUM(L$66:L$77))+L85</f>
        <v>0.4358974358974359</v>
      </c>
      <c r="M86" s="2">
        <f>+(M71/SUM(M$66:M$77))+M85</f>
        <v>0.46511627906976738</v>
      </c>
      <c r="N86" s="2">
        <f>+(N71/SUM(N$66:N$77))+N85</f>
        <v>0.53284671532846706</v>
      </c>
    </row>
    <row r="87" spans="1:14" hidden="1" x14ac:dyDescent="0.35">
      <c r="A87" t="s">
        <v>24</v>
      </c>
      <c r="B87">
        <v>125</v>
      </c>
      <c r="C87">
        <v>250000</v>
      </c>
      <c r="D87" s="1">
        <f>+(D72/SUM(D$66:D$77))+D86</f>
        <v>0.87074829931972786</v>
      </c>
      <c r="E87" s="1">
        <f>+(E72/SUM(E$66:E$77))+E86</f>
        <v>0.63157894736842102</v>
      </c>
      <c r="F87" s="1">
        <f>+(F72/SUM(F$66:F$77))+F86</f>
        <v>0.6428571428571429</v>
      </c>
      <c r="G87" s="2">
        <f>+(G72/SUM(G$66:G$77))+G86</f>
        <v>0.57377049180327866</v>
      </c>
      <c r="H87" s="2">
        <f>+(H72/SUM(H$66:H$77))+H86</f>
        <v>0.625</v>
      </c>
      <c r="I87" s="1">
        <f>+(I72/SUM(I$66:I$77))+I86</f>
        <v>0.77657657657657653</v>
      </c>
      <c r="J87" s="1">
        <f>+(J72/SUM(J$66:J$77))+J86</f>
        <v>0.76862745098039209</v>
      </c>
      <c r="K87" s="2">
        <f>+(K72/SUM(K$66:K$77))+K86</f>
        <v>0.52272727272727271</v>
      </c>
      <c r="L87" s="2">
        <f>+(L72/SUM(L$66:L$77))+L86</f>
        <v>0.58974358974358976</v>
      </c>
      <c r="M87" s="2">
        <f>+(M72/SUM(M$66:M$77))+M86</f>
        <v>0.60465116279069764</v>
      </c>
      <c r="N87" s="1">
        <f>+(N72/SUM(N$66:N$77))+N86</f>
        <v>0.61313868613138678</v>
      </c>
    </row>
    <row r="88" spans="1:14" hidden="1" x14ac:dyDescent="0.35">
      <c r="A88" t="s">
        <v>25</v>
      </c>
      <c r="B88">
        <v>61</v>
      </c>
      <c r="C88">
        <v>500000</v>
      </c>
      <c r="D88" s="1">
        <f>+(D73/SUM(D$66:D$77))+D87</f>
        <v>0.91836734693877542</v>
      </c>
      <c r="E88" s="1">
        <f>+(E73/SUM(E$66:E$77))+E87</f>
        <v>0.71052631578947367</v>
      </c>
      <c r="F88" s="1">
        <f>+(F73/SUM(F$66:F$77))+F87</f>
        <v>0.74285714285714288</v>
      </c>
      <c r="G88" s="1">
        <f>+(G73/SUM(G$66:G$77))+G87</f>
        <v>0.65573770491803274</v>
      </c>
      <c r="H88" s="1">
        <f>+(H73/SUM(H$66:H$77))+H87</f>
        <v>0.72499999999999998</v>
      </c>
      <c r="I88" s="1">
        <f>+(I73/SUM(I$66:I$77))+I87</f>
        <v>0.82522522522522523</v>
      </c>
      <c r="J88" s="1">
        <f>+(J73/SUM(J$66:J$77))+J87</f>
        <v>0.81568627450980391</v>
      </c>
      <c r="K88" s="1">
        <f>+(K73/SUM(K$66:K$77))+K87</f>
        <v>0.59090909090909083</v>
      </c>
      <c r="L88" s="1">
        <f>+(L73/SUM(L$66:L$77))+L87</f>
        <v>0.61538461538461542</v>
      </c>
      <c r="M88" s="1">
        <f>+(M73/SUM(M$66:M$77))+M87</f>
        <v>0.67441860465116277</v>
      </c>
      <c r="N88" s="1">
        <f>+(N73/SUM(N$66:N$77))+N87</f>
        <v>0.67153284671532842</v>
      </c>
    </row>
    <row r="89" spans="1:14" hidden="1" x14ac:dyDescent="0.35">
      <c r="A89" t="s">
        <v>26</v>
      </c>
      <c r="B89">
        <v>42</v>
      </c>
      <c r="C89">
        <v>1000000</v>
      </c>
      <c r="D89" s="1">
        <f>+(D74/SUM(D$66:D$77))+D88</f>
        <v>0.93877551020408156</v>
      </c>
      <c r="E89" s="1">
        <f>+(E74/SUM(E$66:E$77))+E88</f>
        <v>0.77631578947368418</v>
      </c>
      <c r="F89" s="1">
        <f>+(F74/SUM(F$66:F$77))+F88</f>
        <v>0.81428571428571428</v>
      </c>
      <c r="G89" s="1">
        <f>+(G74/SUM(G$66:G$77))+G88</f>
        <v>0.72131147540983598</v>
      </c>
      <c r="H89" s="1">
        <f>+(H74/SUM(H$66:H$77))+H88</f>
        <v>0.78749999999999998</v>
      </c>
      <c r="I89" s="1">
        <f>+(I74/SUM(I$66:I$77))+I88</f>
        <v>0.87207207207207205</v>
      </c>
      <c r="J89" s="1">
        <f>+(J74/SUM(J$66:J$77))+J88</f>
        <v>0.86274509803921573</v>
      </c>
      <c r="K89" s="1">
        <f>+(K74/SUM(K$66:K$77))+K88</f>
        <v>0.68181818181818177</v>
      </c>
      <c r="L89" s="1">
        <f>+(L74/SUM(L$66:L$77))+L88</f>
        <v>0.71794871794871795</v>
      </c>
      <c r="M89" s="1">
        <f>+(M74/SUM(M$66:M$77))+M88</f>
        <v>0.72093023255813948</v>
      </c>
      <c r="N89" s="1">
        <f>+(N74/SUM(N$66:N$77))+N88</f>
        <v>0.73722627737226276</v>
      </c>
    </row>
    <row r="90" spans="1:14" hidden="1" x14ac:dyDescent="0.35">
      <c r="A90" t="s">
        <v>27</v>
      </c>
      <c r="B90">
        <v>21</v>
      </c>
      <c r="C90">
        <v>2000000</v>
      </c>
      <c r="D90" s="1">
        <f>+(D75/SUM(D$66:D$77))+D89</f>
        <v>0.95918367346938771</v>
      </c>
      <c r="E90" s="1">
        <f>+(E75/SUM(E$66:E$77))+E89</f>
        <v>0.81578947368421051</v>
      </c>
      <c r="F90" s="1">
        <f>+(F75/SUM(F$66:F$77))+F89</f>
        <v>0.8571428571428571</v>
      </c>
      <c r="G90" s="1">
        <f>+(G75/SUM(G$66:G$77))+G89</f>
        <v>0.80327868852459006</v>
      </c>
      <c r="H90" s="1">
        <f>+(H75/SUM(H$66:H$77))+H89</f>
        <v>0.82499999999999996</v>
      </c>
      <c r="I90" s="1">
        <f>+(I75/SUM(I$66:I$77))+I89</f>
        <v>0.89729729729729724</v>
      </c>
      <c r="J90" s="1">
        <f>+(J75/SUM(J$66:J$77))+J89</f>
        <v>0.89411764705882357</v>
      </c>
      <c r="K90" s="1">
        <f>+(K75/SUM(K$66:K$77))+K89</f>
        <v>0.75</v>
      </c>
      <c r="L90" s="1">
        <f>+(L75/SUM(L$66:L$77))+L89</f>
        <v>0.79487179487179493</v>
      </c>
      <c r="M90" s="1">
        <f>+(M75/SUM(M$66:M$77))+M89</f>
        <v>0.7674418604651162</v>
      </c>
      <c r="N90" s="1">
        <f>+(N75/SUM(N$66:N$77))+N89</f>
        <v>0.81021897810218979</v>
      </c>
    </row>
    <row r="91" spans="1:14" hidden="1" x14ac:dyDescent="0.35">
      <c r="A91" t="s">
        <v>28</v>
      </c>
      <c r="B91">
        <v>17</v>
      </c>
      <c r="C91">
        <v>4000000</v>
      </c>
      <c r="D91" s="1">
        <f>+(D76/SUM(D$66:D$77))+D90</f>
        <v>0.97959183673469385</v>
      </c>
      <c r="E91" s="1">
        <f>+(E76/SUM(E$66:E$77))+E90</f>
        <v>0.89473684210526316</v>
      </c>
      <c r="F91" s="1">
        <f>+(F76/SUM(F$66:F$77))+F90</f>
        <v>0.91428571428571426</v>
      </c>
      <c r="G91" s="1">
        <f>+(G76/SUM(G$66:G$77))+G90</f>
        <v>0.90163934426229497</v>
      </c>
      <c r="H91" s="1">
        <f>+(H76/SUM(H$66:H$77))+H90</f>
        <v>0.875</v>
      </c>
      <c r="I91" s="1">
        <f>+(I76/SUM(I$66:I$77))+I90</f>
        <v>0.92432432432432421</v>
      </c>
      <c r="J91" s="1">
        <f>+(J76/SUM(J$66:J$77))+J90</f>
        <v>0.91764705882352948</v>
      </c>
      <c r="K91" s="1">
        <f>+(K76/SUM(K$66:K$77))+K90</f>
        <v>0.81818181818181812</v>
      </c>
      <c r="L91" s="1">
        <f>+(L76/SUM(L$66:L$77))+L90</f>
        <v>0.84615384615384626</v>
      </c>
      <c r="M91" s="1">
        <f>+(M76/SUM(M$66:M$77))+M90</f>
        <v>0.79069767441860461</v>
      </c>
      <c r="N91" s="1">
        <f>+(N76/SUM(N$66:N$77))+N90</f>
        <v>0.85401459854014594</v>
      </c>
    </row>
    <row r="92" spans="1:14" hidden="1" x14ac:dyDescent="0.35">
      <c r="A92" t="s">
        <v>29</v>
      </c>
      <c r="B92">
        <v>22</v>
      </c>
      <c r="C92">
        <v>4500000</v>
      </c>
      <c r="D92" s="1">
        <f>+(D77/SUM(D$66:D$77))+D91</f>
        <v>1</v>
      </c>
      <c r="E92" s="1">
        <f>+(E77/SUM(E$66:E$77))+E91</f>
        <v>1</v>
      </c>
      <c r="F92" s="1">
        <f>+(F77/SUM(F$66:F$77))+F91</f>
        <v>1</v>
      </c>
      <c r="G92" s="1">
        <f>+(G77/SUM(G$66:G$77))+G91</f>
        <v>0.99999999999999989</v>
      </c>
      <c r="H92" s="1">
        <f>+(H77/SUM(H$66:H$77))+H91</f>
        <v>1</v>
      </c>
      <c r="I92" s="1">
        <f>+(I77/SUM(I$66:I$77))+I91</f>
        <v>0.99999999999999989</v>
      </c>
      <c r="J92" s="1">
        <f>+(J77/SUM(J$66:J$77))+J91</f>
        <v>1</v>
      </c>
      <c r="K92" s="1">
        <f>+(K77/SUM(K$66:K$77))+K91</f>
        <v>1</v>
      </c>
      <c r="L92" s="1">
        <f>+(L77/SUM(L$66:L$77))+L91</f>
        <v>1</v>
      </c>
      <c r="M92" s="1">
        <f>+(M77/SUM(M$66:M$77))+M91</f>
        <v>1</v>
      </c>
      <c r="N92" s="1">
        <f>+(N77/SUM(N$66:N$77))+N91</f>
        <v>1</v>
      </c>
    </row>
    <row r="93" spans="1:14" hidden="1" x14ac:dyDescent="0.35"/>
    <row r="94" spans="1:14" hidden="1" x14ac:dyDescent="0.35">
      <c r="D94" t="s">
        <v>33</v>
      </c>
      <c r="E94" t="s">
        <v>34</v>
      </c>
      <c r="F94" t="s">
        <v>35</v>
      </c>
      <c r="G94" t="s">
        <v>36</v>
      </c>
      <c r="H94" t="s">
        <v>37</v>
      </c>
      <c r="I94" t="s">
        <v>38</v>
      </c>
      <c r="J94" t="s">
        <v>39</v>
      </c>
      <c r="K94" t="s">
        <v>40</v>
      </c>
      <c r="L94" t="s">
        <v>41</v>
      </c>
      <c r="M94" t="s">
        <v>42</v>
      </c>
      <c r="N94" t="s">
        <v>43</v>
      </c>
    </row>
    <row r="95" spans="1:14" hidden="1" x14ac:dyDescent="0.35">
      <c r="A95" t="s">
        <v>18</v>
      </c>
      <c r="C95">
        <v>0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 hidden="1" x14ac:dyDescent="0.35">
      <c r="A96" t="s">
        <v>19</v>
      </c>
      <c r="C96">
        <v>5000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 hidden="1" x14ac:dyDescent="0.35">
      <c r="A97" t="s">
        <v>20</v>
      </c>
      <c r="C97">
        <v>10000</v>
      </c>
      <c r="D97" s="5">
        <v>40</v>
      </c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 hidden="1" x14ac:dyDescent="0.35">
      <c r="A98" t="s">
        <v>21</v>
      </c>
      <c r="C98">
        <v>30000</v>
      </c>
      <c r="D98" s="5">
        <v>58</v>
      </c>
      <c r="E98" s="4"/>
      <c r="F98" s="4"/>
      <c r="G98" s="4"/>
      <c r="H98" s="4"/>
      <c r="I98" s="5">
        <v>95</v>
      </c>
      <c r="J98" s="5">
        <v>32</v>
      </c>
      <c r="K98" s="4"/>
      <c r="L98" s="4"/>
      <c r="M98" s="4"/>
      <c r="N98" s="4"/>
    </row>
    <row r="99" spans="1:14" hidden="1" x14ac:dyDescent="0.35">
      <c r="A99" t="s">
        <v>22</v>
      </c>
      <c r="C99">
        <v>50000</v>
      </c>
      <c r="D99" s="4"/>
      <c r="E99" s="5">
        <v>5</v>
      </c>
      <c r="F99" s="5">
        <v>4</v>
      </c>
      <c r="G99" s="4"/>
      <c r="H99" s="4"/>
      <c r="I99" s="4"/>
      <c r="J99" s="5">
        <v>30</v>
      </c>
      <c r="K99" s="4"/>
      <c r="L99" s="4"/>
      <c r="M99" s="4"/>
      <c r="N99" s="5">
        <v>6</v>
      </c>
    </row>
    <row r="100" spans="1:14" hidden="1" x14ac:dyDescent="0.35">
      <c r="A100" t="s">
        <v>23</v>
      </c>
      <c r="C100">
        <v>100000</v>
      </c>
      <c r="D100" s="4"/>
      <c r="E100" s="5">
        <v>12</v>
      </c>
      <c r="F100" s="5">
        <v>10</v>
      </c>
      <c r="G100" s="5">
        <v>5</v>
      </c>
      <c r="H100" s="5">
        <v>7</v>
      </c>
      <c r="I100" s="4"/>
      <c r="J100" s="4"/>
      <c r="K100" s="5">
        <v>3</v>
      </c>
      <c r="L100" s="5">
        <v>3</v>
      </c>
      <c r="M100" s="5">
        <v>5</v>
      </c>
      <c r="N100" s="5">
        <v>6</v>
      </c>
    </row>
    <row r="101" spans="1:14" hidden="1" x14ac:dyDescent="0.35">
      <c r="A101" t="s">
        <v>24</v>
      </c>
      <c r="C101">
        <v>250000</v>
      </c>
      <c r="D101" s="4"/>
      <c r="E101" s="4"/>
      <c r="F101" s="4"/>
      <c r="G101" s="5">
        <v>7</v>
      </c>
      <c r="H101" s="5">
        <v>12</v>
      </c>
      <c r="I101" s="4"/>
      <c r="J101" s="4"/>
      <c r="K101" s="5">
        <v>3</v>
      </c>
      <c r="L101" s="5">
        <v>6</v>
      </c>
      <c r="M101" s="5">
        <v>6</v>
      </c>
      <c r="N101" s="4"/>
    </row>
    <row r="102" spans="1:14" hidden="1" x14ac:dyDescent="0.35">
      <c r="A102" t="s">
        <v>25</v>
      </c>
      <c r="C102">
        <v>500000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hidden="1" x14ac:dyDescent="0.35">
      <c r="A103" t="s">
        <v>26</v>
      </c>
      <c r="C103">
        <v>1000000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4" hidden="1" x14ac:dyDescent="0.35">
      <c r="A104" t="s">
        <v>27</v>
      </c>
      <c r="C104">
        <v>2000000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hidden="1" x14ac:dyDescent="0.35">
      <c r="A105" t="s">
        <v>28</v>
      </c>
      <c r="C105">
        <v>4000000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 hidden="1" x14ac:dyDescent="0.35">
      <c r="A106" t="s">
        <v>29</v>
      </c>
      <c r="C106">
        <v>4500000</v>
      </c>
    </row>
    <row r="107" spans="1:14" s="14" customFormat="1" x14ac:dyDescent="0.35">
      <c r="A107" s="14" t="s">
        <v>47</v>
      </c>
      <c r="C107" s="12"/>
      <c r="D107" s="12" t="s">
        <v>33</v>
      </c>
      <c r="E107" s="12" t="s">
        <v>34</v>
      </c>
      <c r="F107" s="12" t="s">
        <v>35</v>
      </c>
      <c r="G107" s="12" t="s">
        <v>36</v>
      </c>
      <c r="H107" s="12" t="s">
        <v>37</v>
      </c>
      <c r="I107" s="12" t="s">
        <v>38</v>
      </c>
      <c r="J107" s="12" t="s">
        <v>39</v>
      </c>
      <c r="K107" s="12" t="s">
        <v>40</v>
      </c>
      <c r="L107" s="12" t="s">
        <v>41</v>
      </c>
      <c r="M107" s="12" t="s">
        <v>42</v>
      </c>
      <c r="N107" s="12" t="s">
        <v>43</v>
      </c>
    </row>
    <row r="108" spans="1:14" x14ac:dyDescent="0.35">
      <c r="C108" s="6"/>
      <c r="D108" s="7">
        <f>+$C95*D95</f>
        <v>0</v>
      </c>
      <c r="E108" s="7">
        <f t="shared" ref="E108:N108" si="6">+$C95*E95</f>
        <v>0</v>
      </c>
      <c r="F108" s="7">
        <f t="shared" si="6"/>
        <v>0</v>
      </c>
      <c r="G108" s="7">
        <f t="shared" si="6"/>
        <v>0</v>
      </c>
      <c r="H108" s="7">
        <f t="shared" si="6"/>
        <v>0</v>
      </c>
      <c r="I108" s="7">
        <f t="shared" si="6"/>
        <v>0</v>
      </c>
      <c r="J108" s="7">
        <f t="shared" si="6"/>
        <v>0</v>
      </c>
      <c r="K108" s="7">
        <f t="shared" si="6"/>
        <v>0</v>
      </c>
      <c r="L108" s="7">
        <f t="shared" si="6"/>
        <v>0</v>
      </c>
      <c r="M108" s="7">
        <f t="shared" si="6"/>
        <v>0</v>
      </c>
      <c r="N108" s="7">
        <f t="shared" si="6"/>
        <v>0</v>
      </c>
    </row>
    <row r="109" spans="1:14" x14ac:dyDescent="0.35">
      <c r="C109" s="6"/>
      <c r="D109" s="7">
        <f t="shared" ref="D109:N118" si="7">+$C96*D96</f>
        <v>0</v>
      </c>
      <c r="E109" s="7">
        <f t="shared" si="7"/>
        <v>0</v>
      </c>
      <c r="F109" s="7">
        <f t="shared" si="7"/>
        <v>0</v>
      </c>
      <c r="G109" s="7">
        <f t="shared" si="7"/>
        <v>0</v>
      </c>
      <c r="H109" s="7">
        <f t="shared" si="7"/>
        <v>0</v>
      </c>
      <c r="I109" s="7">
        <f t="shared" si="7"/>
        <v>0</v>
      </c>
      <c r="J109" s="7">
        <f t="shared" si="7"/>
        <v>0</v>
      </c>
      <c r="K109" s="7">
        <f t="shared" si="7"/>
        <v>0</v>
      </c>
      <c r="L109" s="7">
        <f t="shared" si="7"/>
        <v>0</v>
      </c>
      <c r="M109" s="7">
        <f t="shared" si="7"/>
        <v>0</v>
      </c>
      <c r="N109" s="7">
        <f t="shared" si="7"/>
        <v>0</v>
      </c>
    </row>
    <row r="110" spans="1:14" x14ac:dyDescent="0.35">
      <c r="C110" s="6"/>
      <c r="D110" s="7">
        <f t="shared" si="7"/>
        <v>400000</v>
      </c>
      <c r="E110" s="7">
        <f t="shared" si="7"/>
        <v>0</v>
      </c>
      <c r="F110" s="7">
        <f t="shared" si="7"/>
        <v>0</v>
      </c>
      <c r="G110" s="7">
        <f t="shared" si="7"/>
        <v>0</v>
      </c>
      <c r="H110" s="7">
        <f t="shared" si="7"/>
        <v>0</v>
      </c>
      <c r="I110" s="7">
        <f t="shared" si="7"/>
        <v>0</v>
      </c>
      <c r="J110" s="7">
        <f t="shared" si="7"/>
        <v>0</v>
      </c>
      <c r="K110" s="7">
        <f t="shared" si="7"/>
        <v>0</v>
      </c>
      <c r="L110" s="7">
        <f t="shared" si="7"/>
        <v>0</v>
      </c>
      <c r="M110" s="7">
        <f t="shared" si="7"/>
        <v>0</v>
      </c>
      <c r="N110" s="7">
        <f t="shared" si="7"/>
        <v>0</v>
      </c>
    </row>
    <row r="111" spans="1:14" x14ac:dyDescent="0.35">
      <c r="C111" s="6"/>
      <c r="D111" s="7">
        <f t="shared" si="7"/>
        <v>1740000</v>
      </c>
      <c r="E111" s="7">
        <f t="shared" si="7"/>
        <v>0</v>
      </c>
      <c r="F111" s="7">
        <f t="shared" si="7"/>
        <v>0</v>
      </c>
      <c r="G111" s="7">
        <f t="shared" si="7"/>
        <v>0</v>
      </c>
      <c r="H111" s="7">
        <f t="shared" si="7"/>
        <v>0</v>
      </c>
      <c r="I111" s="7">
        <f t="shared" si="7"/>
        <v>2850000</v>
      </c>
      <c r="J111" s="7">
        <f t="shared" si="7"/>
        <v>960000</v>
      </c>
      <c r="K111" s="7">
        <f t="shared" si="7"/>
        <v>0</v>
      </c>
      <c r="L111" s="7">
        <f t="shared" si="7"/>
        <v>0</v>
      </c>
      <c r="M111" s="7">
        <f t="shared" si="7"/>
        <v>0</v>
      </c>
      <c r="N111" s="7">
        <f t="shared" si="7"/>
        <v>0</v>
      </c>
    </row>
    <row r="112" spans="1:14" x14ac:dyDescent="0.35">
      <c r="C112" s="6"/>
      <c r="D112" s="7">
        <f t="shared" si="7"/>
        <v>0</v>
      </c>
      <c r="E112" s="7">
        <f t="shared" si="7"/>
        <v>250000</v>
      </c>
      <c r="F112" s="7">
        <f t="shared" si="7"/>
        <v>200000</v>
      </c>
      <c r="G112" s="7">
        <f t="shared" si="7"/>
        <v>0</v>
      </c>
      <c r="H112" s="7">
        <f t="shared" si="7"/>
        <v>0</v>
      </c>
      <c r="I112" s="7">
        <f t="shared" si="7"/>
        <v>0</v>
      </c>
      <c r="J112" s="7">
        <f t="shared" si="7"/>
        <v>1500000</v>
      </c>
      <c r="K112" s="7">
        <f t="shared" si="7"/>
        <v>0</v>
      </c>
      <c r="L112" s="7">
        <f t="shared" si="7"/>
        <v>0</v>
      </c>
      <c r="M112" s="7">
        <f t="shared" si="7"/>
        <v>0</v>
      </c>
      <c r="N112" s="7">
        <f t="shared" si="7"/>
        <v>300000</v>
      </c>
    </row>
    <row r="113" spans="3:14" x14ac:dyDescent="0.35">
      <c r="C113" s="6"/>
      <c r="D113" s="7">
        <f t="shared" si="7"/>
        <v>0</v>
      </c>
      <c r="E113" s="7">
        <f t="shared" si="7"/>
        <v>1200000</v>
      </c>
      <c r="F113" s="7">
        <f t="shared" si="7"/>
        <v>1000000</v>
      </c>
      <c r="G113" s="7">
        <f t="shared" si="7"/>
        <v>500000</v>
      </c>
      <c r="H113" s="7">
        <f t="shared" si="7"/>
        <v>700000</v>
      </c>
      <c r="I113" s="7">
        <f t="shared" si="7"/>
        <v>0</v>
      </c>
      <c r="J113" s="7">
        <f t="shared" si="7"/>
        <v>0</v>
      </c>
      <c r="K113" s="7">
        <f t="shared" si="7"/>
        <v>300000</v>
      </c>
      <c r="L113" s="7">
        <f t="shared" si="7"/>
        <v>300000</v>
      </c>
      <c r="M113" s="7">
        <f t="shared" si="7"/>
        <v>500000</v>
      </c>
      <c r="N113" s="7">
        <f t="shared" si="7"/>
        <v>600000</v>
      </c>
    </row>
    <row r="114" spans="3:14" x14ac:dyDescent="0.35">
      <c r="C114" s="6"/>
      <c r="D114" s="7">
        <f t="shared" si="7"/>
        <v>0</v>
      </c>
      <c r="E114" s="7">
        <f t="shared" si="7"/>
        <v>0</v>
      </c>
      <c r="F114" s="7">
        <f t="shared" si="7"/>
        <v>0</v>
      </c>
      <c r="G114" s="7">
        <f t="shared" si="7"/>
        <v>1750000</v>
      </c>
      <c r="H114" s="7">
        <f t="shared" si="7"/>
        <v>3000000</v>
      </c>
      <c r="I114" s="7">
        <f t="shared" si="7"/>
        <v>0</v>
      </c>
      <c r="J114" s="7">
        <f t="shared" si="7"/>
        <v>0</v>
      </c>
      <c r="K114" s="7">
        <f t="shared" si="7"/>
        <v>750000</v>
      </c>
      <c r="L114" s="7">
        <f t="shared" si="7"/>
        <v>1500000</v>
      </c>
      <c r="M114" s="7">
        <f t="shared" si="7"/>
        <v>1500000</v>
      </c>
      <c r="N114" s="7">
        <f t="shared" si="7"/>
        <v>0</v>
      </c>
    </row>
    <row r="115" spans="3:14" x14ac:dyDescent="0.35">
      <c r="C115" s="6"/>
      <c r="D115" s="7">
        <f t="shared" si="7"/>
        <v>0</v>
      </c>
      <c r="E115" s="7">
        <f t="shared" si="7"/>
        <v>0</v>
      </c>
      <c r="F115" s="7">
        <f t="shared" si="7"/>
        <v>0</v>
      </c>
      <c r="G115" s="7">
        <f t="shared" si="7"/>
        <v>0</v>
      </c>
      <c r="H115" s="7">
        <f t="shared" si="7"/>
        <v>0</v>
      </c>
      <c r="I115" s="7">
        <f t="shared" si="7"/>
        <v>0</v>
      </c>
      <c r="J115" s="7">
        <f t="shared" si="7"/>
        <v>0</v>
      </c>
      <c r="K115" s="7">
        <f t="shared" si="7"/>
        <v>0</v>
      </c>
      <c r="L115" s="7">
        <f t="shared" si="7"/>
        <v>0</v>
      </c>
      <c r="M115" s="7">
        <f t="shared" si="7"/>
        <v>0</v>
      </c>
      <c r="N115" s="7">
        <f t="shared" si="7"/>
        <v>0</v>
      </c>
    </row>
    <row r="116" spans="3:14" x14ac:dyDescent="0.35">
      <c r="C116" s="6"/>
      <c r="D116" s="7">
        <f t="shared" si="7"/>
        <v>0</v>
      </c>
      <c r="E116" s="7">
        <f t="shared" si="7"/>
        <v>0</v>
      </c>
      <c r="F116" s="7">
        <f t="shared" si="7"/>
        <v>0</v>
      </c>
      <c r="G116" s="7">
        <f t="shared" si="7"/>
        <v>0</v>
      </c>
      <c r="H116" s="7">
        <f t="shared" si="7"/>
        <v>0</v>
      </c>
      <c r="I116" s="7">
        <f t="shared" si="7"/>
        <v>0</v>
      </c>
      <c r="J116" s="7">
        <f t="shared" si="7"/>
        <v>0</v>
      </c>
      <c r="K116" s="7">
        <f t="shared" si="7"/>
        <v>0</v>
      </c>
      <c r="L116" s="7">
        <f t="shared" si="7"/>
        <v>0</v>
      </c>
      <c r="M116" s="7">
        <f t="shared" si="7"/>
        <v>0</v>
      </c>
      <c r="N116" s="7">
        <f t="shared" si="7"/>
        <v>0</v>
      </c>
    </row>
    <row r="117" spans="3:14" x14ac:dyDescent="0.35">
      <c r="C117" s="6"/>
      <c r="D117" s="7">
        <f t="shared" si="7"/>
        <v>0</v>
      </c>
      <c r="E117" s="7">
        <f t="shared" si="7"/>
        <v>0</v>
      </c>
      <c r="F117" s="7">
        <f t="shared" si="7"/>
        <v>0</v>
      </c>
      <c r="G117" s="7">
        <f t="shared" si="7"/>
        <v>0</v>
      </c>
      <c r="H117" s="7">
        <f t="shared" si="7"/>
        <v>0</v>
      </c>
      <c r="I117" s="7">
        <f t="shared" si="7"/>
        <v>0</v>
      </c>
      <c r="J117" s="7">
        <f t="shared" si="7"/>
        <v>0</v>
      </c>
      <c r="K117" s="7">
        <f t="shared" si="7"/>
        <v>0</v>
      </c>
      <c r="L117" s="7">
        <f t="shared" si="7"/>
        <v>0</v>
      </c>
      <c r="M117" s="7">
        <f t="shared" si="7"/>
        <v>0</v>
      </c>
      <c r="N117" s="7">
        <f t="shared" si="7"/>
        <v>0</v>
      </c>
    </row>
    <row r="118" spans="3:14" x14ac:dyDescent="0.35">
      <c r="C118" s="6"/>
      <c r="D118" s="7">
        <f t="shared" si="7"/>
        <v>0</v>
      </c>
      <c r="E118" s="7">
        <f t="shared" si="7"/>
        <v>0</v>
      </c>
      <c r="F118" s="7">
        <f t="shared" si="7"/>
        <v>0</v>
      </c>
      <c r="G118" s="7">
        <f t="shared" si="7"/>
        <v>0</v>
      </c>
      <c r="H118" s="7">
        <f t="shared" si="7"/>
        <v>0</v>
      </c>
      <c r="I118" s="7">
        <f t="shared" si="7"/>
        <v>0</v>
      </c>
      <c r="J118" s="7">
        <f t="shared" si="7"/>
        <v>0</v>
      </c>
      <c r="K118" s="7">
        <f t="shared" si="7"/>
        <v>0</v>
      </c>
      <c r="L118" s="7">
        <f t="shared" si="7"/>
        <v>0</v>
      </c>
      <c r="M118" s="7">
        <f t="shared" si="7"/>
        <v>0</v>
      </c>
      <c r="N118" s="7">
        <f t="shared" si="7"/>
        <v>0</v>
      </c>
    </row>
    <row r="119" spans="3:14" x14ac:dyDescent="0.35">
      <c r="C119" s="6" t="s">
        <v>44</v>
      </c>
      <c r="D119" s="8">
        <f>+SUM(D108:D118)</f>
        <v>2140000</v>
      </c>
      <c r="E119" s="8">
        <f t="shared" ref="E119:N119" si="8">+SUM(E108:E118)</f>
        <v>1450000</v>
      </c>
      <c r="F119" s="8">
        <f t="shared" si="8"/>
        <v>1200000</v>
      </c>
      <c r="G119" s="8">
        <f t="shared" si="8"/>
        <v>2250000</v>
      </c>
      <c r="H119" s="8">
        <f t="shared" si="8"/>
        <v>3700000</v>
      </c>
      <c r="I119" s="8">
        <f t="shared" si="8"/>
        <v>2850000</v>
      </c>
      <c r="J119" s="8">
        <f t="shared" si="8"/>
        <v>2460000</v>
      </c>
      <c r="K119" s="8">
        <f t="shared" si="8"/>
        <v>1050000</v>
      </c>
      <c r="L119" s="8">
        <f t="shared" si="8"/>
        <v>1800000</v>
      </c>
      <c r="M119" s="8">
        <f t="shared" si="8"/>
        <v>2000000</v>
      </c>
      <c r="N119" s="8">
        <f t="shared" si="8"/>
        <v>900000</v>
      </c>
    </row>
    <row r="120" spans="3:14" x14ac:dyDescent="0.35">
      <c r="C120" s="6" t="s">
        <v>46</v>
      </c>
      <c r="D120" s="7">
        <f>+SUM(D95:D106)</f>
        <v>98</v>
      </c>
      <c r="E120" s="7">
        <f t="shared" ref="E120:N120" si="9">+SUM(E95:E106)</f>
        <v>17</v>
      </c>
      <c r="F120" s="7">
        <f t="shared" si="9"/>
        <v>14</v>
      </c>
      <c r="G120" s="7">
        <f t="shared" si="9"/>
        <v>12</v>
      </c>
      <c r="H120" s="7">
        <f t="shared" si="9"/>
        <v>19</v>
      </c>
      <c r="I120" s="7">
        <f t="shared" si="9"/>
        <v>95</v>
      </c>
      <c r="J120" s="7">
        <f t="shared" si="9"/>
        <v>62</v>
      </c>
      <c r="K120" s="7">
        <f t="shared" si="9"/>
        <v>6</v>
      </c>
      <c r="L120" s="7">
        <f t="shared" si="9"/>
        <v>9</v>
      </c>
      <c r="M120" s="7">
        <f t="shared" si="9"/>
        <v>11</v>
      </c>
      <c r="N120" s="7">
        <f t="shared" si="9"/>
        <v>12</v>
      </c>
    </row>
    <row r="121" spans="3:14" s="9" customFormat="1" x14ac:dyDescent="0.35">
      <c r="C121" s="10" t="s">
        <v>45</v>
      </c>
      <c r="D121" s="11">
        <f>+D119/D120</f>
        <v>21836.734693877552</v>
      </c>
      <c r="E121" s="11">
        <f t="shared" ref="E121:N121" si="10">+E119/E120</f>
        <v>85294.117647058825</v>
      </c>
      <c r="F121" s="11">
        <f t="shared" si="10"/>
        <v>85714.28571428571</v>
      </c>
      <c r="G121" s="11">
        <f t="shared" si="10"/>
        <v>187500</v>
      </c>
      <c r="H121" s="11">
        <f t="shared" si="10"/>
        <v>194736.84210526315</v>
      </c>
      <c r="I121" s="11">
        <f t="shared" si="10"/>
        <v>30000</v>
      </c>
      <c r="J121" s="11">
        <f t="shared" si="10"/>
        <v>39677.419354838712</v>
      </c>
      <c r="K121" s="11">
        <f t="shared" si="10"/>
        <v>175000</v>
      </c>
      <c r="L121" s="11">
        <f t="shared" si="10"/>
        <v>200000</v>
      </c>
      <c r="M121" s="11">
        <f t="shared" si="10"/>
        <v>181818.18181818182</v>
      </c>
      <c r="N121" s="11">
        <f t="shared" si="10"/>
        <v>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663C-9B4E-4F85-9710-089D4AF21817}">
  <dimension ref="A4:L42"/>
  <sheetViews>
    <sheetView zoomScale="130" zoomScaleNormal="130" workbookViewId="0">
      <selection activeCell="L4" sqref="L4"/>
    </sheetView>
  </sheetViews>
  <sheetFormatPr defaultRowHeight="14.5" x14ac:dyDescent="0.35"/>
  <cols>
    <col min="9" max="9" width="11.1796875" bestFit="1" customWidth="1"/>
    <col min="10" max="10" width="11.453125" bestFit="1" customWidth="1"/>
    <col min="11" max="11" width="10.36328125" bestFit="1" customWidth="1"/>
    <col min="12" max="12" width="13" bestFit="1" customWidth="1"/>
  </cols>
  <sheetData>
    <row r="4" spans="1:12" x14ac:dyDescent="0.35">
      <c r="A4" t="s">
        <v>49</v>
      </c>
      <c r="B4" t="s">
        <v>50</v>
      </c>
      <c r="D4" t="s">
        <v>51</v>
      </c>
      <c r="E4" t="s">
        <v>52</v>
      </c>
      <c r="F4" t="s">
        <v>53</v>
      </c>
      <c r="H4" s="6">
        <v>2021</v>
      </c>
      <c r="I4" s="6" t="s">
        <v>44</v>
      </c>
      <c r="J4" s="8">
        <f>+(D5*$C5)+(D6*$C6)</f>
        <v>200000</v>
      </c>
      <c r="K4" s="8">
        <f>+(E5*$C5)+(E6*$C6)</f>
        <v>25000</v>
      </c>
      <c r="L4" s="8">
        <f>+(F7*$C7)+(F8*$C8)</f>
        <v>4590000</v>
      </c>
    </row>
    <row r="5" spans="1:12" x14ac:dyDescent="0.35">
      <c r="A5">
        <v>2021</v>
      </c>
      <c r="B5" t="s">
        <v>18</v>
      </c>
      <c r="C5">
        <v>0</v>
      </c>
      <c r="D5" s="14">
        <v>63</v>
      </c>
      <c r="E5" s="14">
        <v>8</v>
      </c>
      <c r="H5" s="6"/>
      <c r="I5" s="6" t="s">
        <v>46</v>
      </c>
      <c r="J5" s="8">
        <f>+SUM(D5:D16)</f>
        <v>103</v>
      </c>
      <c r="K5" s="8">
        <f>+SUM(E5:E16)</f>
        <v>13</v>
      </c>
      <c r="L5" s="8">
        <f>+SUM(F5:F16)</f>
        <v>215</v>
      </c>
    </row>
    <row r="6" spans="1:12" x14ac:dyDescent="0.35">
      <c r="A6">
        <v>2021</v>
      </c>
      <c r="B6" t="s">
        <v>19</v>
      </c>
      <c r="C6">
        <v>5000</v>
      </c>
      <c r="D6" s="14">
        <v>40</v>
      </c>
      <c r="E6" s="14">
        <v>5</v>
      </c>
      <c r="H6" s="6"/>
      <c r="I6" s="10" t="s">
        <v>45</v>
      </c>
      <c r="J6" s="15">
        <f>+J4/J5</f>
        <v>1941.7475728155339</v>
      </c>
      <c r="K6" s="15">
        <f t="shared" ref="K6:L6" si="0">+K4/K5</f>
        <v>1923.0769230769231</v>
      </c>
      <c r="L6" s="15">
        <f t="shared" si="0"/>
        <v>21348.837209302324</v>
      </c>
    </row>
    <row r="7" spans="1:12" x14ac:dyDescent="0.35">
      <c r="A7">
        <v>2021</v>
      </c>
      <c r="B7" t="s">
        <v>20</v>
      </c>
      <c r="C7">
        <v>10000</v>
      </c>
      <c r="F7" s="14">
        <v>93</v>
      </c>
      <c r="H7" s="6">
        <v>2022</v>
      </c>
      <c r="I7" s="6" t="s">
        <v>44</v>
      </c>
      <c r="J7" s="8">
        <f>+(($C18*D18)+($C19*D19))</f>
        <v>240000</v>
      </c>
      <c r="K7" s="8">
        <f>+(($C19*E19))</f>
        <v>25000</v>
      </c>
      <c r="L7" s="8">
        <f>+(($C20*F20)+($C21*F21))</f>
        <v>5170000</v>
      </c>
    </row>
    <row r="8" spans="1:12" x14ac:dyDescent="0.35">
      <c r="A8">
        <v>2021</v>
      </c>
      <c r="B8" t="s">
        <v>21</v>
      </c>
      <c r="C8">
        <v>30000</v>
      </c>
      <c r="F8" s="14">
        <v>122</v>
      </c>
      <c r="H8" s="6"/>
      <c r="I8" s="6" t="s">
        <v>46</v>
      </c>
      <c r="J8" s="8">
        <f>+SUM(D18:D29)</f>
        <v>103</v>
      </c>
      <c r="K8" s="8">
        <f>+SUM(E18:E29)</f>
        <v>5</v>
      </c>
      <c r="L8" s="8">
        <f>+SUM(F18:F29)</f>
        <v>241</v>
      </c>
    </row>
    <row r="9" spans="1:12" x14ac:dyDescent="0.35">
      <c r="A9">
        <v>2021</v>
      </c>
      <c r="B9" t="s">
        <v>22</v>
      </c>
      <c r="C9">
        <v>50000</v>
      </c>
      <c r="H9" s="6"/>
      <c r="I9" s="10" t="s">
        <v>45</v>
      </c>
      <c r="J9" s="15">
        <f>+J7/J8</f>
        <v>2330.0970873786409</v>
      </c>
      <c r="K9" s="15">
        <f t="shared" ref="K9" si="1">+K7/K8</f>
        <v>5000</v>
      </c>
      <c r="L9" s="15">
        <f t="shared" ref="L9" si="2">+L7/L8</f>
        <v>21452.282157676349</v>
      </c>
    </row>
    <row r="10" spans="1:12" x14ac:dyDescent="0.35">
      <c r="A10">
        <v>2021</v>
      </c>
      <c r="B10" t="s">
        <v>23</v>
      </c>
      <c r="C10">
        <v>100000</v>
      </c>
      <c r="H10" s="6">
        <v>2023</v>
      </c>
      <c r="I10" s="6" t="s">
        <v>44</v>
      </c>
      <c r="J10" s="8">
        <f>+(($C31*D31)+($C32*D32))</f>
        <v>265000</v>
      </c>
      <c r="K10" s="8">
        <f>+(($C33*E33)+($C32*E32))</f>
        <v>75000</v>
      </c>
      <c r="L10" s="8">
        <f>+(($C34*F34)+($C35*F35))</f>
        <v>8900000</v>
      </c>
    </row>
    <row r="11" spans="1:12" x14ac:dyDescent="0.35">
      <c r="A11">
        <v>2021</v>
      </c>
      <c r="B11" t="s">
        <v>24</v>
      </c>
      <c r="C11">
        <v>250000</v>
      </c>
      <c r="H11" s="6"/>
      <c r="I11" s="6" t="s">
        <v>46</v>
      </c>
      <c r="J11" s="8">
        <f>+SUM(D31:D42)</f>
        <v>107</v>
      </c>
      <c r="K11" s="8">
        <f>+SUM(E31:E42)</f>
        <v>10</v>
      </c>
      <c r="L11" s="8">
        <f>+SUM(F31:F42)</f>
        <v>236</v>
      </c>
    </row>
    <row r="12" spans="1:12" x14ac:dyDescent="0.35">
      <c r="A12">
        <v>2021</v>
      </c>
      <c r="B12" t="s">
        <v>25</v>
      </c>
      <c r="C12">
        <v>500000</v>
      </c>
      <c r="H12" s="6"/>
      <c r="I12" s="10" t="s">
        <v>45</v>
      </c>
      <c r="J12" s="15">
        <f>+J10/J11</f>
        <v>2476.6355140186915</v>
      </c>
      <c r="K12" s="15">
        <f t="shared" ref="K12" si="3">+K10/K11</f>
        <v>7500</v>
      </c>
      <c r="L12" s="15">
        <f t="shared" ref="L12" si="4">+L10/L11</f>
        <v>37711.864406779663</v>
      </c>
    </row>
    <row r="13" spans="1:12" x14ac:dyDescent="0.35">
      <c r="A13">
        <v>2021</v>
      </c>
      <c r="B13" t="s">
        <v>26</v>
      </c>
      <c r="C13">
        <v>1000000</v>
      </c>
    </row>
    <row r="14" spans="1:12" x14ac:dyDescent="0.35">
      <c r="A14">
        <v>2021</v>
      </c>
      <c r="B14" t="s">
        <v>27</v>
      </c>
      <c r="C14">
        <v>2000000</v>
      </c>
    </row>
    <row r="15" spans="1:12" x14ac:dyDescent="0.35">
      <c r="A15">
        <v>2021</v>
      </c>
      <c r="B15" t="s">
        <v>28</v>
      </c>
      <c r="C15">
        <v>4000000</v>
      </c>
    </row>
    <row r="16" spans="1:12" x14ac:dyDescent="0.35">
      <c r="A16">
        <v>2021</v>
      </c>
      <c r="B16" t="s">
        <v>29</v>
      </c>
      <c r="C16">
        <v>4500000</v>
      </c>
    </row>
    <row r="18" spans="1:6" x14ac:dyDescent="0.35">
      <c r="A18">
        <v>2022</v>
      </c>
      <c r="B18" t="s">
        <v>18</v>
      </c>
      <c r="C18">
        <v>0</v>
      </c>
      <c r="D18" s="14">
        <v>55</v>
      </c>
    </row>
    <row r="19" spans="1:6" x14ac:dyDescent="0.35">
      <c r="A19">
        <v>2022</v>
      </c>
      <c r="B19" t="s">
        <v>19</v>
      </c>
      <c r="C19">
        <v>5000</v>
      </c>
      <c r="D19" s="14">
        <v>48</v>
      </c>
      <c r="E19" s="14">
        <v>5</v>
      </c>
    </row>
    <row r="20" spans="1:6" x14ac:dyDescent="0.35">
      <c r="A20">
        <v>2022</v>
      </c>
      <c r="B20" t="s">
        <v>20</v>
      </c>
      <c r="C20">
        <v>10000</v>
      </c>
      <c r="F20" s="14">
        <v>103</v>
      </c>
    </row>
    <row r="21" spans="1:6" x14ac:dyDescent="0.35">
      <c r="A21">
        <v>2022</v>
      </c>
      <c r="B21" t="s">
        <v>21</v>
      </c>
      <c r="C21">
        <v>30000</v>
      </c>
      <c r="F21" s="14">
        <v>138</v>
      </c>
    </row>
    <row r="22" spans="1:6" x14ac:dyDescent="0.35">
      <c r="A22">
        <v>2022</v>
      </c>
      <c r="B22" t="s">
        <v>22</v>
      </c>
      <c r="C22">
        <v>50000</v>
      </c>
    </row>
    <row r="23" spans="1:6" x14ac:dyDescent="0.35">
      <c r="A23">
        <v>2022</v>
      </c>
      <c r="B23" t="s">
        <v>23</v>
      </c>
      <c r="C23">
        <v>100000</v>
      </c>
    </row>
    <row r="24" spans="1:6" x14ac:dyDescent="0.35">
      <c r="A24">
        <v>2022</v>
      </c>
      <c r="B24" t="s">
        <v>24</v>
      </c>
      <c r="C24">
        <v>250000</v>
      </c>
    </row>
    <row r="25" spans="1:6" x14ac:dyDescent="0.35">
      <c r="A25">
        <v>2022</v>
      </c>
      <c r="B25" t="s">
        <v>25</v>
      </c>
      <c r="C25">
        <v>500000</v>
      </c>
    </row>
    <row r="26" spans="1:6" x14ac:dyDescent="0.35">
      <c r="A26">
        <v>2022</v>
      </c>
      <c r="B26" t="s">
        <v>26</v>
      </c>
      <c r="C26">
        <v>1000000</v>
      </c>
    </row>
    <row r="27" spans="1:6" x14ac:dyDescent="0.35">
      <c r="A27">
        <v>2022</v>
      </c>
      <c r="B27" t="s">
        <v>27</v>
      </c>
      <c r="C27">
        <v>2000000</v>
      </c>
    </row>
    <row r="28" spans="1:6" x14ac:dyDescent="0.35">
      <c r="A28">
        <v>2022</v>
      </c>
      <c r="B28" t="s">
        <v>28</v>
      </c>
      <c r="C28">
        <v>4000000</v>
      </c>
    </row>
    <row r="29" spans="1:6" x14ac:dyDescent="0.35">
      <c r="A29">
        <v>2022</v>
      </c>
      <c r="B29" t="s">
        <v>29</v>
      </c>
      <c r="C29">
        <v>4500000</v>
      </c>
    </row>
    <row r="31" spans="1:6" x14ac:dyDescent="0.35">
      <c r="A31">
        <v>2023</v>
      </c>
      <c r="B31" t="s">
        <v>18</v>
      </c>
      <c r="C31">
        <v>0</v>
      </c>
      <c r="D31" s="14">
        <v>54</v>
      </c>
    </row>
    <row r="32" spans="1:6" x14ac:dyDescent="0.35">
      <c r="A32">
        <v>2023</v>
      </c>
      <c r="B32" t="s">
        <v>19</v>
      </c>
      <c r="C32">
        <v>5000</v>
      </c>
      <c r="D32" s="14">
        <v>53</v>
      </c>
      <c r="E32" s="14">
        <v>5</v>
      </c>
    </row>
    <row r="33" spans="1:6" x14ac:dyDescent="0.35">
      <c r="A33">
        <v>2023</v>
      </c>
      <c r="B33" t="s">
        <v>20</v>
      </c>
      <c r="C33">
        <v>10000</v>
      </c>
      <c r="E33" s="14">
        <v>5</v>
      </c>
    </row>
    <row r="34" spans="1:6" x14ac:dyDescent="0.35">
      <c r="A34">
        <v>2023</v>
      </c>
      <c r="B34" t="s">
        <v>21</v>
      </c>
      <c r="C34">
        <v>30000</v>
      </c>
      <c r="F34" s="14">
        <v>145</v>
      </c>
    </row>
    <row r="35" spans="1:6" x14ac:dyDescent="0.35">
      <c r="A35">
        <v>2023</v>
      </c>
      <c r="B35" t="s">
        <v>22</v>
      </c>
      <c r="C35">
        <v>50000</v>
      </c>
      <c r="F35" s="14">
        <v>91</v>
      </c>
    </row>
    <row r="36" spans="1:6" x14ac:dyDescent="0.35">
      <c r="A36">
        <v>2023</v>
      </c>
      <c r="B36" t="s">
        <v>23</v>
      </c>
      <c r="C36">
        <v>100000</v>
      </c>
    </row>
    <row r="37" spans="1:6" x14ac:dyDescent="0.35">
      <c r="A37">
        <v>2023</v>
      </c>
      <c r="B37" t="s">
        <v>24</v>
      </c>
      <c r="C37">
        <v>250000</v>
      </c>
    </row>
    <row r="38" spans="1:6" x14ac:dyDescent="0.35">
      <c r="A38">
        <v>2023</v>
      </c>
      <c r="B38" t="s">
        <v>25</v>
      </c>
      <c r="C38">
        <v>500000</v>
      </c>
    </row>
    <row r="39" spans="1:6" x14ac:dyDescent="0.35">
      <c r="A39">
        <v>2023</v>
      </c>
      <c r="B39" t="s">
        <v>26</v>
      </c>
      <c r="C39">
        <v>1000000</v>
      </c>
    </row>
    <row r="40" spans="1:6" x14ac:dyDescent="0.35">
      <c r="A40">
        <v>2023</v>
      </c>
      <c r="B40" t="s">
        <v>27</v>
      </c>
      <c r="C40">
        <v>2000000</v>
      </c>
    </row>
    <row r="41" spans="1:6" x14ac:dyDescent="0.35">
      <c r="A41">
        <v>2023</v>
      </c>
      <c r="B41" t="s">
        <v>28</v>
      </c>
      <c r="C41">
        <v>4000000</v>
      </c>
    </row>
    <row r="42" spans="1:6" x14ac:dyDescent="0.35">
      <c r="A42">
        <v>2023</v>
      </c>
      <c r="B42" t="s">
        <v>29</v>
      </c>
      <c r="C42">
        <v>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calculo region</vt:lpstr>
      <vt:lpstr>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Ayelén Martinez</dc:creator>
  <cp:lastModifiedBy>Ayelén Martinez</cp:lastModifiedBy>
  <dcterms:created xsi:type="dcterms:W3CDTF">2024-11-01T17:21:07Z</dcterms:created>
  <dcterms:modified xsi:type="dcterms:W3CDTF">2024-11-01T18:30:05Z</dcterms:modified>
</cp:coreProperties>
</file>