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dutt/Desktop/"/>
    </mc:Choice>
  </mc:AlternateContent>
  <xr:revisionPtr revIDLastSave="0" documentId="13_ncr:1_{0D02DBEA-05C5-564F-90FF-F305E50A1BBA}" xr6:coauthVersionLast="47" xr6:coauthVersionMax="47" xr10:uidLastSave="{00000000-0000-0000-0000-000000000000}"/>
  <bookViews>
    <workbookView xWindow="680" yWindow="760" windowWidth="28040" windowHeight="16940" xr2:uid="{D769034C-55B7-EE42-9FB7-3A4F3A91563D}"/>
  </bookViews>
  <sheets>
    <sheet name="inflation" sheetId="1" r:id="rId1"/>
  </sheets>
  <definedNames>
    <definedName name="solver_adj" localSheetId="0" hidden="1">inflation!$H$3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itr" localSheetId="0" hidden="1">2147483647</definedName>
    <definedName name="solver_lhs1" localSheetId="0" hidden="1">inflation!$G$3</definedName>
    <definedName name="solver_lhs2" localSheetId="0" hidden="1">inflation!$G$3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inflation!$J$3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XFD1048550" i="1"/>
  <c r="XFD1048551" i="1"/>
  <c r="XFD1048552" i="1"/>
  <c r="XFD1048553" i="1"/>
  <c r="XFD1048554" i="1"/>
  <c r="XFD1048555" i="1" a="1"/>
  <c r="XFD1048555" i="1" s="1"/>
  <c r="XFD1048556" i="1"/>
  <c r="XFD1048557" i="1"/>
  <c r="XFD1048558" i="1"/>
  <c r="XFD1048559" i="1"/>
  <c r="XFD1048560" i="1"/>
  <c r="XFD1048561" i="1"/>
  <c r="XFD1048562" i="1" a="1"/>
  <c r="XFD1048562" i="1" s="1"/>
  <c r="XFD1048563" i="1" a="1"/>
  <c r="XFD1048563" i="1" s="1"/>
  <c r="XFD1048564" i="1" a="1"/>
  <c r="XFD1048564" i="1" s="1"/>
  <c r="XFD1048565" i="1" a="1"/>
  <c r="XFD1048565" i="1"/>
  <c r="XFD1048566" i="1" a="1"/>
  <c r="XFD1048566" i="1" s="1"/>
  <c r="XFD1048567" i="1" a="1"/>
  <c r="XFD1048567" i="1" s="1"/>
  <c r="XFD1048568" i="1" a="1"/>
  <c r="XFD1048568" i="1" s="1"/>
  <c r="XFD1048569" i="1" a="1"/>
  <c r="XFD1048569" i="1"/>
  <c r="XFD1048570" i="1" a="1"/>
  <c r="XFD1048570" i="1" s="1"/>
  <c r="XFD1048571" i="1" a="1"/>
  <c r="XFD1048571" i="1" s="1"/>
  <c r="XFD1048572" i="1" a="1"/>
  <c r="XFD1048572" i="1" s="1"/>
  <c r="XFD1048573" i="1" a="1"/>
  <c r="XFD1048573" i="1"/>
  <c r="XFD1048574" i="1" a="1"/>
  <c r="XFD1048574" i="1" s="1"/>
  <c r="XFD1048575" i="1" a="1"/>
  <c r="XFD1048575" i="1" s="1"/>
  <c r="D2" i="1" l="1"/>
  <c r="C3" i="1"/>
  <c r="E3" i="1" l="1"/>
  <c r="F3" i="1"/>
  <c r="C4" i="1"/>
  <c r="D3" i="1"/>
  <c r="C2" i="1"/>
  <c r="E4" i="1" l="1"/>
  <c r="F4" i="1"/>
  <c r="C5" i="1"/>
  <c r="D4" i="1"/>
  <c r="E5" i="1" l="1"/>
  <c r="F5" i="1"/>
  <c r="C6" i="1"/>
  <c r="D5" i="1"/>
  <c r="E6" i="1" l="1"/>
  <c r="F6" i="1"/>
  <c r="D6" i="1"/>
  <c r="C7" i="1"/>
  <c r="E7" i="1" l="1"/>
  <c r="F7" i="1"/>
  <c r="D7" i="1"/>
  <c r="C8" i="1"/>
  <c r="E8" i="1" l="1"/>
  <c r="F8" i="1"/>
  <c r="D8" i="1"/>
  <c r="C9" i="1"/>
  <c r="E9" i="1" l="1"/>
  <c r="F9" i="1"/>
  <c r="C10" i="1"/>
  <c r="D9" i="1"/>
  <c r="E10" i="1" l="1"/>
  <c r="F10" i="1"/>
  <c r="C11" i="1"/>
  <c r="D10" i="1"/>
  <c r="E11" i="1" l="1"/>
  <c r="F11" i="1"/>
  <c r="C12" i="1"/>
  <c r="D11" i="1"/>
  <c r="E12" i="1" l="1"/>
  <c r="F12" i="1"/>
  <c r="C13" i="1"/>
  <c r="D12" i="1"/>
  <c r="E13" i="1" l="1"/>
  <c r="F13" i="1"/>
  <c r="C14" i="1"/>
  <c r="D13" i="1"/>
  <c r="E14" i="1" l="1"/>
  <c r="F14" i="1"/>
  <c r="C15" i="1"/>
  <c r="D14" i="1"/>
  <c r="E15" i="1" l="1"/>
  <c r="F15" i="1"/>
  <c r="C16" i="1"/>
  <c r="D15" i="1"/>
  <c r="E16" i="1" l="1"/>
  <c r="F16" i="1"/>
  <c r="C17" i="1"/>
  <c r="D16" i="1"/>
  <c r="E17" i="1" l="1"/>
  <c r="F17" i="1"/>
  <c r="C18" i="1"/>
  <c r="D17" i="1"/>
  <c r="E18" i="1" l="1"/>
  <c r="F18" i="1"/>
  <c r="C19" i="1"/>
  <c r="D18" i="1"/>
  <c r="E19" i="1" l="1"/>
  <c r="F19" i="1"/>
  <c r="C20" i="1"/>
  <c r="D19" i="1"/>
  <c r="E20" i="1" l="1"/>
  <c r="F20" i="1"/>
  <c r="C21" i="1"/>
  <c r="D20" i="1"/>
  <c r="E21" i="1" l="1"/>
  <c r="F21" i="1"/>
  <c r="C22" i="1"/>
  <c r="D21" i="1"/>
  <c r="E22" i="1" l="1"/>
  <c r="F22" i="1"/>
  <c r="C23" i="1"/>
  <c r="D22" i="1"/>
  <c r="E23" i="1" l="1"/>
  <c r="F23" i="1"/>
  <c r="C24" i="1"/>
  <c r="D23" i="1"/>
  <c r="E24" i="1" l="1"/>
  <c r="F24" i="1"/>
  <c r="C25" i="1"/>
  <c r="D24" i="1"/>
  <c r="E25" i="1" l="1"/>
  <c r="F25" i="1"/>
  <c r="C26" i="1"/>
  <c r="D25" i="1"/>
  <c r="E26" i="1" l="1"/>
  <c r="F26" i="1"/>
  <c r="C27" i="1"/>
  <c r="D26" i="1"/>
  <c r="E27" i="1" l="1"/>
  <c r="F27" i="1"/>
  <c r="C28" i="1"/>
  <c r="D27" i="1"/>
  <c r="E28" i="1" l="1"/>
  <c r="F28" i="1"/>
  <c r="C29" i="1"/>
  <c r="D28" i="1"/>
  <c r="E29" i="1" l="1"/>
  <c r="F29" i="1"/>
  <c r="C30" i="1"/>
  <c r="D29" i="1"/>
  <c r="E30" i="1" l="1"/>
  <c r="F30" i="1"/>
  <c r="C31" i="1"/>
  <c r="D30" i="1"/>
  <c r="E31" i="1" l="1"/>
  <c r="F31" i="1"/>
  <c r="C32" i="1"/>
  <c r="D31" i="1"/>
  <c r="E32" i="1" l="1"/>
  <c r="F32" i="1"/>
  <c r="C33" i="1"/>
  <c r="D32" i="1"/>
  <c r="E33" i="1" l="1"/>
  <c r="F33" i="1"/>
  <c r="C34" i="1"/>
  <c r="D33" i="1"/>
  <c r="E34" i="1" l="1"/>
  <c r="F34" i="1"/>
  <c r="C35" i="1"/>
  <c r="D34" i="1"/>
  <c r="E35" i="1" l="1"/>
  <c r="F35" i="1"/>
  <c r="C36" i="1"/>
  <c r="D35" i="1"/>
  <c r="E36" i="1" l="1"/>
  <c r="F36" i="1"/>
  <c r="C37" i="1"/>
  <c r="D36" i="1"/>
  <c r="E37" i="1" l="1"/>
  <c r="F37" i="1"/>
  <c r="C38" i="1"/>
  <c r="D37" i="1"/>
  <c r="E38" i="1" l="1"/>
  <c r="F38" i="1"/>
  <c r="C39" i="1"/>
  <c r="D38" i="1"/>
  <c r="E39" i="1" l="1"/>
  <c r="F39" i="1"/>
  <c r="C40" i="1"/>
  <c r="D39" i="1"/>
  <c r="E40" i="1" l="1"/>
  <c r="F40" i="1"/>
  <c r="C41" i="1"/>
  <c r="D40" i="1"/>
  <c r="E41" i="1" l="1"/>
  <c r="F41" i="1"/>
  <c r="C42" i="1"/>
  <c r="D41" i="1"/>
  <c r="E42" i="1" l="1"/>
  <c r="F42" i="1"/>
  <c r="C43" i="1"/>
  <c r="D42" i="1"/>
  <c r="E43" i="1" l="1"/>
  <c r="F43" i="1"/>
  <c r="C44" i="1"/>
  <c r="D43" i="1"/>
  <c r="E44" i="1" l="1"/>
  <c r="F44" i="1"/>
  <c r="C45" i="1"/>
  <c r="D44" i="1"/>
  <c r="E45" i="1" l="1"/>
  <c r="F45" i="1"/>
  <c r="C46" i="1"/>
  <c r="D45" i="1"/>
  <c r="E46" i="1" l="1"/>
  <c r="F46" i="1"/>
  <c r="C47" i="1"/>
  <c r="D46" i="1"/>
  <c r="E47" i="1" l="1"/>
  <c r="F47" i="1"/>
  <c r="C48" i="1"/>
  <c r="D47" i="1"/>
  <c r="E48" i="1" l="1"/>
  <c r="F48" i="1"/>
  <c r="C49" i="1"/>
  <c r="D48" i="1"/>
  <c r="E49" i="1" l="1"/>
  <c r="F49" i="1"/>
  <c r="C50" i="1"/>
  <c r="D49" i="1"/>
  <c r="E50" i="1" l="1"/>
  <c r="F50" i="1"/>
  <c r="C51" i="1"/>
  <c r="D50" i="1"/>
  <c r="E51" i="1" l="1"/>
  <c r="F51" i="1"/>
  <c r="C52" i="1"/>
  <c r="D51" i="1"/>
  <c r="E52" i="1" l="1"/>
  <c r="F52" i="1"/>
  <c r="C53" i="1"/>
  <c r="D52" i="1"/>
  <c r="E53" i="1" l="1"/>
  <c r="F53" i="1"/>
  <c r="C54" i="1"/>
  <c r="D53" i="1"/>
  <c r="E54" i="1" l="1"/>
  <c r="F54" i="1"/>
  <c r="C55" i="1"/>
  <c r="D54" i="1"/>
  <c r="E55" i="1" l="1"/>
  <c r="F55" i="1"/>
  <c r="C56" i="1"/>
  <c r="D55" i="1"/>
  <c r="E56" i="1" l="1"/>
  <c r="F56" i="1"/>
  <c r="C57" i="1"/>
  <c r="D56" i="1"/>
  <c r="E57" i="1" l="1"/>
  <c r="F57" i="1"/>
  <c r="C58" i="1"/>
  <c r="D57" i="1"/>
  <c r="E58" i="1" l="1"/>
  <c r="F58" i="1"/>
  <c r="C59" i="1"/>
  <c r="D58" i="1"/>
  <c r="E59" i="1" l="1"/>
  <c r="F59" i="1"/>
  <c r="C60" i="1"/>
  <c r="D59" i="1"/>
  <c r="E60" i="1" l="1"/>
  <c r="F60" i="1"/>
  <c r="C61" i="1"/>
  <c r="D60" i="1"/>
  <c r="E61" i="1" l="1"/>
  <c r="F61" i="1"/>
  <c r="C62" i="1"/>
  <c r="D61" i="1"/>
  <c r="E62" i="1" l="1"/>
  <c r="F62" i="1"/>
  <c r="C63" i="1"/>
  <c r="D62" i="1"/>
  <c r="E63" i="1" l="1"/>
  <c r="F63" i="1"/>
  <c r="C64" i="1"/>
  <c r="D63" i="1"/>
  <c r="E64" i="1" l="1"/>
  <c r="F64" i="1"/>
  <c r="C65" i="1"/>
  <c r="D64" i="1"/>
  <c r="E65" i="1" l="1"/>
  <c r="F65" i="1"/>
  <c r="C66" i="1"/>
  <c r="D65" i="1"/>
  <c r="E66" i="1" l="1"/>
  <c r="F66" i="1"/>
  <c r="C67" i="1"/>
  <c r="D66" i="1"/>
  <c r="E67" i="1" l="1"/>
  <c r="F67" i="1"/>
  <c r="C68" i="1"/>
  <c r="D67" i="1"/>
  <c r="E68" i="1" l="1"/>
  <c r="F68" i="1"/>
  <c r="C69" i="1"/>
  <c r="D68" i="1"/>
  <c r="E69" i="1" l="1"/>
  <c r="F69" i="1"/>
  <c r="C70" i="1"/>
  <c r="D69" i="1"/>
  <c r="E70" i="1" l="1"/>
  <c r="F70" i="1"/>
  <c r="C71" i="1"/>
  <c r="D70" i="1"/>
  <c r="E71" i="1" l="1"/>
  <c r="F71" i="1"/>
  <c r="C72" i="1"/>
  <c r="D71" i="1"/>
  <c r="E72" i="1" l="1"/>
  <c r="F72" i="1"/>
  <c r="C73" i="1"/>
  <c r="D72" i="1"/>
  <c r="E73" i="1" l="1"/>
  <c r="F73" i="1"/>
  <c r="C74" i="1"/>
  <c r="D73" i="1"/>
  <c r="E74" i="1" l="1"/>
  <c r="F74" i="1"/>
  <c r="C75" i="1"/>
  <c r="D74" i="1"/>
  <c r="E75" i="1" l="1"/>
  <c r="F75" i="1"/>
  <c r="C76" i="1"/>
  <c r="D75" i="1"/>
  <c r="E76" i="1" l="1"/>
  <c r="F76" i="1"/>
  <c r="C77" i="1"/>
  <c r="D76" i="1"/>
  <c r="E77" i="1" l="1"/>
  <c r="F77" i="1"/>
  <c r="C78" i="1"/>
  <c r="D77" i="1"/>
  <c r="E78" i="1" l="1"/>
  <c r="F78" i="1"/>
  <c r="C79" i="1"/>
  <c r="D78" i="1"/>
  <c r="E79" i="1" l="1"/>
  <c r="F79" i="1"/>
  <c r="C80" i="1"/>
  <c r="D79" i="1"/>
  <c r="E80" i="1" l="1"/>
  <c r="F80" i="1"/>
  <c r="C81" i="1"/>
  <c r="D80" i="1"/>
  <c r="E81" i="1" l="1"/>
  <c r="F81" i="1"/>
  <c r="C82" i="1"/>
  <c r="D81" i="1"/>
  <c r="E82" i="1" l="1"/>
  <c r="F82" i="1"/>
  <c r="C83" i="1"/>
  <c r="D82" i="1"/>
  <c r="E83" i="1" l="1"/>
  <c r="F83" i="1"/>
  <c r="C84" i="1"/>
  <c r="D83" i="1"/>
  <c r="E84" i="1" l="1"/>
  <c r="F84" i="1"/>
  <c r="C85" i="1"/>
  <c r="D84" i="1"/>
  <c r="E85" i="1" l="1"/>
  <c r="F85" i="1"/>
  <c r="C86" i="1"/>
  <c r="D85" i="1"/>
  <c r="E86" i="1" l="1"/>
  <c r="F86" i="1"/>
  <c r="C87" i="1"/>
  <c r="D86" i="1"/>
  <c r="E87" i="1" l="1"/>
  <c r="F87" i="1"/>
  <c r="C88" i="1"/>
  <c r="D87" i="1"/>
  <c r="E88" i="1" l="1"/>
  <c r="F88" i="1"/>
  <c r="C89" i="1"/>
  <c r="D88" i="1"/>
  <c r="E89" i="1" l="1"/>
  <c r="F89" i="1"/>
  <c r="C90" i="1"/>
  <c r="D89" i="1"/>
  <c r="E90" i="1" l="1"/>
  <c r="F90" i="1"/>
  <c r="C91" i="1"/>
  <c r="D90" i="1"/>
  <c r="E91" i="1" l="1"/>
  <c r="F91" i="1"/>
  <c r="C92" i="1"/>
  <c r="D91" i="1"/>
  <c r="E92" i="1" l="1"/>
  <c r="F92" i="1"/>
  <c r="C93" i="1"/>
  <c r="D92" i="1"/>
  <c r="E93" i="1" l="1"/>
  <c r="F93" i="1"/>
  <c r="C94" i="1"/>
  <c r="D93" i="1"/>
  <c r="E94" i="1" l="1"/>
  <c r="F94" i="1"/>
  <c r="C95" i="1"/>
  <c r="D94" i="1"/>
  <c r="E95" i="1" l="1"/>
  <c r="F95" i="1"/>
  <c r="C96" i="1"/>
  <c r="D95" i="1"/>
  <c r="E96" i="1" l="1"/>
  <c r="F96" i="1"/>
  <c r="C97" i="1"/>
  <c r="D96" i="1"/>
  <c r="E97" i="1" l="1"/>
  <c r="F97" i="1"/>
  <c r="C98" i="1"/>
  <c r="D97" i="1"/>
  <c r="E98" i="1" l="1"/>
  <c r="F98" i="1"/>
  <c r="C99" i="1"/>
  <c r="D98" i="1"/>
  <c r="E99" i="1" l="1"/>
  <c r="F99" i="1"/>
  <c r="C100" i="1"/>
  <c r="D99" i="1"/>
  <c r="E100" i="1" l="1"/>
  <c r="F100" i="1"/>
  <c r="C101" i="1"/>
  <c r="D100" i="1"/>
  <c r="E101" i="1" l="1"/>
  <c r="F101" i="1"/>
  <c r="C102" i="1"/>
  <c r="D101" i="1"/>
  <c r="E102" i="1" l="1"/>
  <c r="F102" i="1"/>
  <c r="C103" i="1"/>
  <c r="D102" i="1"/>
  <c r="E103" i="1" l="1"/>
  <c r="F103" i="1"/>
  <c r="C104" i="1"/>
  <c r="D103" i="1"/>
  <c r="E104" i="1" l="1"/>
  <c r="F104" i="1"/>
  <c r="C105" i="1"/>
  <c r="D104" i="1"/>
  <c r="E105" i="1" l="1"/>
  <c r="F105" i="1"/>
  <c r="C106" i="1"/>
  <c r="D105" i="1"/>
  <c r="E106" i="1" l="1"/>
  <c r="F106" i="1"/>
  <c r="C107" i="1"/>
  <c r="D106" i="1"/>
  <c r="E107" i="1" l="1"/>
  <c r="F107" i="1"/>
  <c r="C108" i="1"/>
  <c r="D107" i="1"/>
  <c r="E108" i="1" l="1"/>
  <c r="F108" i="1"/>
  <c r="C109" i="1"/>
  <c r="D108" i="1"/>
  <c r="E109" i="1" l="1"/>
  <c r="F109" i="1"/>
  <c r="C110" i="1"/>
  <c r="D109" i="1"/>
  <c r="E110" i="1" l="1"/>
  <c r="F110" i="1"/>
  <c r="C111" i="1"/>
  <c r="D110" i="1"/>
  <c r="E111" i="1" l="1"/>
  <c r="F111" i="1"/>
  <c r="C112" i="1"/>
  <c r="D111" i="1"/>
  <c r="E112" i="1" l="1"/>
  <c r="F112" i="1"/>
  <c r="C113" i="1"/>
  <c r="D112" i="1"/>
  <c r="E113" i="1" l="1"/>
  <c r="F113" i="1"/>
  <c r="C114" i="1"/>
  <c r="D113" i="1"/>
  <c r="E114" i="1" l="1"/>
  <c r="F114" i="1"/>
  <c r="C115" i="1"/>
  <c r="D114" i="1"/>
  <c r="E115" i="1" l="1"/>
  <c r="F115" i="1"/>
  <c r="C116" i="1"/>
  <c r="D115" i="1"/>
  <c r="E116" i="1" l="1"/>
  <c r="F116" i="1"/>
  <c r="C117" i="1"/>
  <c r="D116" i="1"/>
  <c r="E117" i="1" l="1"/>
  <c r="F117" i="1"/>
  <c r="C118" i="1"/>
  <c r="D117" i="1"/>
  <c r="E118" i="1" l="1"/>
  <c r="F118" i="1"/>
  <c r="C119" i="1"/>
  <c r="D118" i="1"/>
  <c r="E119" i="1" l="1"/>
  <c r="F119" i="1"/>
  <c r="C120" i="1"/>
  <c r="D119" i="1"/>
  <c r="E120" i="1" l="1"/>
  <c r="F120" i="1"/>
  <c r="C121" i="1"/>
  <c r="D120" i="1"/>
  <c r="E121" i="1" l="1"/>
  <c r="F121" i="1"/>
  <c r="C122" i="1"/>
  <c r="D121" i="1"/>
  <c r="E122" i="1" l="1"/>
  <c r="F122" i="1"/>
  <c r="C123" i="1"/>
  <c r="D122" i="1"/>
  <c r="E123" i="1" l="1"/>
  <c r="F123" i="1"/>
  <c r="C124" i="1"/>
  <c r="D123" i="1"/>
  <c r="E124" i="1" l="1"/>
  <c r="F124" i="1"/>
  <c r="C125" i="1"/>
  <c r="D124" i="1"/>
  <c r="E125" i="1" l="1"/>
  <c r="F125" i="1"/>
  <c r="C126" i="1"/>
  <c r="D125" i="1"/>
  <c r="E126" i="1" l="1"/>
  <c r="F126" i="1"/>
  <c r="C127" i="1"/>
  <c r="D126" i="1"/>
  <c r="E127" i="1" l="1"/>
  <c r="F127" i="1"/>
  <c r="C128" i="1"/>
  <c r="D127" i="1"/>
  <c r="E128" i="1" l="1"/>
  <c r="F128" i="1"/>
  <c r="C129" i="1"/>
  <c r="D128" i="1"/>
  <c r="E129" i="1" l="1"/>
  <c r="F129" i="1"/>
  <c r="C130" i="1"/>
  <c r="D129" i="1"/>
  <c r="E130" i="1" l="1"/>
  <c r="F130" i="1"/>
  <c r="C131" i="1"/>
  <c r="D130" i="1"/>
  <c r="E131" i="1" l="1"/>
  <c r="F131" i="1"/>
  <c r="C132" i="1"/>
  <c r="D131" i="1"/>
  <c r="E132" i="1" l="1"/>
  <c r="F132" i="1"/>
  <c r="C133" i="1"/>
  <c r="D132" i="1"/>
  <c r="E133" i="1" l="1"/>
  <c r="F133" i="1"/>
  <c r="C134" i="1"/>
  <c r="D133" i="1"/>
  <c r="E134" i="1" l="1"/>
  <c r="F134" i="1"/>
  <c r="C135" i="1"/>
  <c r="D134" i="1"/>
  <c r="E135" i="1" l="1"/>
  <c r="F135" i="1"/>
  <c r="C136" i="1"/>
  <c r="D135" i="1"/>
  <c r="E136" i="1" l="1"/>
  <c r="F136" i="1"/>
  <c r="C137" i="1"/>
  <c r="D136" i="1"/>
  <c r="E137" i="1" l="1"/>
  <c r="F137" i="1"/>
  <c r="C138" i="1"/>
  <c r="D137" i="1"/>
  <c r="E138" i="1" l="1"/>
  <c r="F138" i="1"/>
  <c r="C139" i="1"/>
  <c r="D138" i="1"/>
  <c r="E139" i="1" l="1"/>
  <c r="F139" i="1"/>
  <c r="C140" i="1"/>
  <c r="D139" i="1"/>
  <c r="E140" i="1" l="1"/>
  <c r="F140" i="1"/>
  <c r="C141" i="1"/>
  <c r="D140" i="1"/>
  <c r="E141" i="1" l="1"/>
  <c r="M3" i="1" s="1"/>
  <c r="F141" i="1"/>
  <c r="C142" i="1"/>
  <c r="D141" i="1"/>
  <c r="J3" i="1" s="1"/>
  <c r="E142" i="1" l="1"/>
  <c r="F142" i="1"/>
  <c r="C143" i="1"/>
  <c r="D142" i="1"/>
  <c r="E143" i="1" l="1"/>
  <c r="F143" i="1"/>
  <c r="C144" i="1"/>
  <c r="D143" i="1"/>
  <c r="E144" i="1" l="1"/>
  <c r="F144" i="1"/>
  <c r="C145" i="1"/>
  <c r="D144" i="1"/>
  <c r="E145" i="1" l="1"/>
  <c r="F145" i="1"/>
  <c r="C146" i="1"/>
  <c r="D145" i="1"/>
  <c r="E146" i="1" l="1"/>
  <c r="F146" i="1"/>
  <c r="C147" i="1"/>
  <c r="D146" i="1"/>
  <c r="E147" i="1" l="1"/>
  <c r="F147" i="1"/>
  <c r="C148" i="1"/>
  <c r="D147" i="1"/>
  <c r="E148" i="1" l="1"/>
  <c r="F148" i="1"/>
  <c r="C149" i="1"/>
  <c r="D148" i="1"/>
  <c r="E149" i="1" l="1"/>
  <c r="F149" i="1"/>
  <c r="C150" i="1"/>
  <c r="D149" i="1"/>
  <c r="E150" i="1" l="1"/>
  <c r="F150" i="1"/>
  <c r="C151" i="1"/>
  <c r="D150" i="1"/>
  <c r="E151" i="1" l="1"/>
  <c r="F151" i="1"/>
  <c r="C152" i="1"/>
  <c r="D151" i="1"/>
  <c r="E152" i="1" l="1"/>
  <c r="F152" i="1"/>
  <c r="C153" i="1"/>
  <c r="D152" i="1"/>
  <c r="E153" i="1" l="1"/>
  <c r="F153" i="1"/>
  <c r="C154" i="1"/>
  <c r="D153" i="1"/>
  <c r="E154" i="1" l="1"/>
  <c r="F154" i="1"/>
  <c r="C155" i="1"/>
  <c r="D154" i="1"/>
  <c r="E155" i="1" l="1"/>
  <c r="F155" i="1"/>
  <c r="C156" i="1"/>
  <c r="D155" i="1"/>
  <c r="E156" i="1" l="1"/>
  <c r="F156" i="1"/>
  <c r="C157" i="1"/>
  <c r="D156" i="1"/>
  <c r="E157" i="1" l="1"/>
  <c r="F157" i="1"/>
  <c r="C158" i="1"/>
  <c r="D157" i="1"/>
  <c r="E158" i="1" l="1"/>
  <c r="F158" i="1"/>
  <c r="C159" i="1"/>
  <c r="D158" i="1"/>
  <c r="E159" i="1" l="1"/>
  <c r="F159" i="1"/>
  <c r="C160" i="1"/>
  <c r="D159" i="1"/>
  <c r="E160" i="1" l="1"/>
  <c r="F160" i="1"/>
  <c r="C161" i="1"/>
  <c r="D160" i="1"/>
  <c r="E161" i="1" l="1"/>
  <c r="F161" i="1"/>
  <c r="C162" i="1"/>
  <c r="D161" i="1"/>
  <c r="E162" i="1" l="1"/>
  <c r="F162" i="1"/>
  <c r="C163" i="1"/>
  <c r="D162" i="1"/>
  <c r="E163" i="1" l="1"/>
  <c r="F163" i="1"/>
  <c r="C164" i="1"/>
  <c r="D163" i="1"/>
  <c r="E164" i="1" l="1"/>
  <c r="F164" i="1"/>
  <c r="C165" i="1"/>
  <c r="D164" i="1"/>
  <c r="E165" i="1" l="1"/>
  <c r="F165" i="1"/>
  <c r="C166" i="1"/>
  <c r="D165" i="1"/>
  <c r="E166" i="1" l="1"/>
  <c r="F166" i="1"/>
  <c r="C167" i="1"/>
  <c r="D166" i="1"/>
  <c r="E167" i="1" l="1"/>
  <c r="F167" i="1"/>
  <c r="C168" i="1"/>
  <c r="D167" i="1"/>
  <c r="E168" i="1" l="1"/>
  <c r="F168" i="1"/>
  <c r="C169" i="1"/>
  <c r="D168" i="1"/>
  <c r="E169" i="1" l="1"/>
  <c r="F169" i="1"/>
  <c r="C170" i="1"/>
  <c r="D169" i="1"/>
  <c r="E170" i="1" l="1"/>
  <c r="F170" i="1"/>
  <c r="C171" i="1"/>
  <c r="D170" i="1"/>
  <c r="E171" i="1" l="1"/>
  <c r="F171" i="1"/>
  <c r="C172" i="1"/>
  <c r="D171" i="1"/>
  <c r="E172" i="1" l="1"/>
  <c r="F172" i="1"/>
  <c r="C173" i="1"/>
  <c r="D172" i="1"/>
  <c r="E173" i="1" l="1"/>
  <c r="F173" i="1"/>
  <c r="C174" i="1"/>
  <c r="D173" i="1"/>
  <c r="E174" i="1" l="1"/>
  <c r="F174" i="1"/>
  <c r="C175" i="1"/>
  <c r="D174" i="1"/>
  <c r="E175" i="1" l="1"/>
  <c r="F175" i="1"/>
  <c r="C176" i="1"/>
  <c r="D175" i="1"/>
  <c r="E176" i="1" l="1"/>
  <c r="F176" i="1"/>
  <c r="C177" i="1"/>
  <c r="D176" i="1"/>
  <c r="E177" i="1" l="1"/>
  <c r="F177" i="1"/>
  <c r="C178" i="1"/>
  <c r="D177" i="1"/>
  <c r="E178" i="1" l="1"/>
  <c r="F178" i="1"/>
  <c r="C179" i="1"/>
  <c r="D178" i="1"/>
  <c r="E179" i="1" l="1"/>
  <c r="F179" i="1"/>
  <c r="C180" i="1"/>
  <c r="D179" i="1"/>
  <c r="E180" i="1" l="1"/>
  <c r="F180" i="1"/>
  <c r="C181" i="1"/>
  <c r="D180" i="1"/>
  <c r="E181" i="1" l="1"/>
  <c r="F181" i="1"/>
  <c r="C182" i="1"/>
  <c r="D181" i="1"/>
  <c r="E182" i="1" l="1"/>
  <c r="F182" i="1"/>
  <c r="C183" i="1"/>
  <c r="D182" i="1"/>
  <c r="E183" i="1" l="1"/>
  <c r="F183" i="1"/>
  <c r="C184" i="1"/>
  <c r="D183" i="1"/>
  <c r="E184" i="1" l="1"/>
  <c r="F184" i="1"/>
  <c r="C185" i="1"/>
  <c r="D184" i="1"/>
  <c r="E185" i="1" l="1"/>
  <c r="F185" i="1"/>
  <c r="C186" i="1"/>
  <c r="D185" i="1"/>
  <c r="E186" i="1" l="1"/>
  <c r="F186" i="1"/>
  <c r="C187" i="1"/>
  <c r="D186" i="1"/>
  <c r="E187" i="1" l="1"/>
  <c r="F187" i="1"/>
  <c r="C188" i="1"/>
  <c r="D187" i="1"/>
  <c r="E188" i="1" l="1"/>
  <c r="F188" i="1"/>
  <c r="C189" i="1"/>
  <c r="D188" i="1"/>
  <c r="E189" i="1" l="1"/>
  <c r="F189" i="1"/>
  <c r="C190" i="1"/>
  <c r="D189" i="1"/>
  <c r="E190" i="1" l="1"/>
  <c r="F190" i="1"/>
  <c r="C191" i="1"/>
  <c r="D190" i="1"/>
  <c r="E191" i="1" l="1"/>
  <c r="F191" i="1"/>
  <c r="C192" i="1"/>
  <c r="D191" i="1"/>
  <c r="E192" i="1" l="1"/>
  <c r="F192" i="1"/>
  <c r="C193" i="1"/>
  <c r="D192" i="1"/>
  <c r="E193" i="1" l="1"/>
  <c r="F193" i="1"/>
  <c r="C194" i="1"/>
  <c r="D193" i="1"/>
  <c r="E194" i="1" l="1"/>
  <c r="F194" i="1"/>
  <c r="C195" i="1"/>
  <c r="D194" i="1"/>
  <c r="E195" i="1" l="1"/>
  <c r="F195" i="1"/>
  <c r="C196" i="1"/>
  <c r="D195" i="1"/>
  <c r="E196" i="1" l="1"/>
  <c r="F196" i="1"/>
  <c r="C197" i="1"/>
  <c r="D196" i="1"/>
  <c r="E197" i="1" l="1"/>
  <c r="F197" i="1"/>
  <c r="C198" i="1"/>
  <c r="D197" i="1"/>
  <c r="E198" i="1" l="1"/>
  <c r="F198" i="1"/>
  <c r="C199" i="1"/>
  <c r="D198" i="1"/>
  <c r="E199" i="1" l="1"/>
  <c r="F199" i="1"/>
  <c r="C200" i="1"/>
  <c r="D199" i="1"/>
  <c r="E200" i="1" l="1"/>
  <c r="F200" i="1"/>
  <c r="H6" i="1" s="1"/>
  <c r="C201" i="1"/>
  <c r="D200" i="1"/>
  <c r="E201" i="1" l="1"/>
  <c r="F201" i="1"/>
  <c r="C202" i="1"/>
  <c r="D201" i="1"/>
  <c r="E202" i="1" l="1"/>
  <c r="F202" i="1"/>
  <c r="C203" i="1"/>
  <c r="D202" i="1"/>
  <c r="E203" i="1" l="1"/>
  <c r="F203" i="1"/>
  <c r="C204" i="1"/>
  <c r="F204" i="1" s="1"/>
  <c r="D203" i="1"/>
  <c r="D204" i="1" l="1"/>
  <c r="K3" i="1" s="1"/>
  <c r="Q3" i="1" s="1"/>
  <c r="E204" i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<sst xmlns="http://schemas.openxmlformats.org/spreadsheetml/2006/main" count="20" uniqueCount="17">
  <si>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ds</t>
  </si>
  <si>
    <t>y</t>
  </si>
  <si>
    <t>Parameters to change</t>
  </si>
  <si>
    <t>alpha</t>
  </si>
  <si>
    <t>l_0</t>
  </si>
  <si>
    <t>Fitted</t>
  </si>
  <si>
    <t>|Fitted - y|</t>
  </si>
  <si>
    <t>Mean Absolute Error</t>
  </si>
  <si>
    <t>Train (1 to 140)</t>
  </si>
  <si>
    <t>Test (141 to 203)</t>
  </si>
  <si>
    <t>|Fitted - y|/y</t>
  </si>
  <si>
    <t>Mean Absolute Percentage Error</t>
  </si>
  <si>
    <t>Optimal Value</t>
  </si>
  <si>
    <t>Train MAE</t>
  </si>
  <si>
    <t>Test MAE</t>
  </si>
  <si>
    <t>(fitted-y)^2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</si>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</sst>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18" fillId="36" borderId="0" xfId="0" applyFont="1" applyFill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Simple Exponential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inflation!$A$2:$A$204</c:f>
              <c:numCache>
                <c:formatCode>m/d/yy</c:formatCode>
                <c:ptCount val="203"/>
                <c:pt idx="0">
                  <c:v>21640</c:v>
                </c:pt>
                <c:pt idx="1">
                  <c:v>21731</c:v>
                </c:pt>
                <c:pt idx="2">
                  <c:v>21823</c:v>
                </c:pt>
                <c:pt idx="3">
                  <c:v>21915</c:v>
                </c:pt>
                <c:pt idx="4">
                  <c:v>22006</c:v>
                </c:pt>
                <c:pt idx="5">
                  <c:v>22097</c:v>
                </c:pt>
                <c:pt idx="6">
                  <c:v>22189</c:v>
                </c:pt>
                <c:pt idx="7">
                  <c:v>22281</c:v>
                </c:pt>
                <c:pt idx="8">
                  <c:v>22371</c:v>
                </c:pt>
                <c:pt idx="9">
                  <c:v>22462</c:v>
                </c:pt>
                <c:pt idx="10">
                  <c:v>22554</c:v>
                </c:pt>
                <c:pt idx="11">
                  <c:v>22646</c:v>
                </c:pt>
                <c:pt idx="12">
                  <c:v>22736</c:v>
                </c:pt>
                <c:pt idx="13">
                  <c:v>22827</c:v>
                </c:pt>
                <c:pt idx="14">
                  <c:v>22919</c:v>
                </c:pt>
                <c:pt idx="15">
                  <c:v>23011</c:v>
                </c:pt>
                <c:pt idx="16">
                  <c:v>23101</c:v>
                </c:pt>
                <c:pt idx="17">
                  <c:v>23192</c:v>
                </c:pt>
                <c:pt idx="18">
                  <c:v>23284</c:v>
                </c:pt>
                <c:pt idx="19">
                  <c:v>23376</c:v>
                </c:pt>
                <c:pt idx="20">
                  <c:v>23467</c:v>
                </c:pt>
                <c:pt idx="21">
                  <c:v>23558</c:v>
                </c:pt>
                <c:pt idx="22">
                  <c:v>23650</c:v>
                </c:pt>
                <c:pt idx="23">
                  <c:v>23742</c:v>
                </c:pt>
                <c:pt idx="24">
                  <c:v>23832</c:v>
                </c:pt>
                <c:pt idx="25">
                  <c:v>23923</c:v>
                </c:pt>
                <c:pt idx="26">
                  <c:v>24015</c:v>
                </c:pt>
                <c:pt idx="27">
                  <c:v>24107</c:v>
                </c:pt>
                <c:pt idx="28">
                  <c:v>24197</c:v>
                </c:pt>
                <c:pt idx="29">
                  <c:v>24288</c:v>
                </c:pt>
                <c:pt idx="30">
                  <c:v>24380</c:v>
                </c:pt>
                <c:pt idx="31">
                  <c:v>24472</c:v>
                </c:pt>
                <c:pt idx="32">
                  <c:v>24562</c:v>
                </c:pt>
                <c:pt idx="33">
                  <c:v>24653</c:v>
                </c:pt>
                <c:pt idx="34">
                  <c:v>24745</c:v>
                </c:pt>
                <c:pt idx="35">
                  <c:v>24837</c:v>
                </c:pt>
                <c:pt idx="36">
                  <c:v>24928</c:v>
                </c:pt>
                <c:pt idx="37">
                  <c:v>25019</c:v>
                </c:pt>
                <c:pt idx="38">
                  <c:v>25111</c:v>
                </c:pt>
                <c:pt idx="39">
                  <c:v>25203</c:v>
                </c:pt>
                <c:pt idx="40">
                  <c:v>25293</c:v>
                </c:pt>
                <c:pt idx="41">
                  <c:v>25384</c:v>
                </c:pt>
                <c:pt idx="42">
                  <c:v>25476</c:v>
                </c:pt>
                <c:pt idx="43">
                  <c:v>25568</c:v>
                </c:pt>
                <c:pt idx="44">
                  <c:v>25658</c:v>
                </c:pt>
                <c:pt idx="45">
                  <c:v>25749</c:v>
                </c:pt>
                <c:pt idx="46">
                  <c:v>25841</c:v>
                </c:pt>
                <c:pt idx="47">
                  <c:v>25933</c:v>
                </c:pt>
                <c:pt idx="48">
                  <c:v>26023</c:v>
                </c:pt>
                <c:pt idx="49">
                  <c:v>26114</c:v>
                </c:pt>
                <c:pt idx="50">
                  <c:v>26206</c:v>
                </c:pt>
                <c:pt idx="51">
                  <c:v>26298</c:v>
                </c:pt>
                <c:pt idx="52">
                  <c:v>26389</c:v>
                </c:pt>
                <c:pt idx="53">
                  <c:v>26480</c:v>
                </c:pt>
                <c:pt idx="54">
                  <c:v>26572</c:v>
                </c:pt>
                <c:pt idx="55">
                  <c:v>26664</c:v>
                </c:pt>
                <c:pt idx="56">
                  <c:v>26754</c:v>
                </c:pt>
                <c:pt idx="57">
                  <c:v>26845</c:v>
                </c:pt>
                <c:pt idx="58">
                  <c:v>26937</c:v>
                </c:pt>
                <c:pt idx="59">
                  <c:v>27029</c:v>
                </c:pt>
                <c:pt idx="60">
                  <c:v>27119</c:v>
                </c:pt>
                <c:pt idx="61">
                  <c:v>27210</c:v>
                </c:pt>
                <c:pt idx="62">
                  <c:v>27302</c:v>
                </c:pt>
                <c:pt idx="63">
                  <c:v>27394</c:v>
                </c:pt>
                <c:pt idx="64">
                  <c:v>27484</c:v>
                </c:pt>
                <c:pt idx="65">
                  <c:v>27575</c:v>
                </c:pt>
                <c:pt idx="66">
                  <c:v>27667</c:v>
                </c:pt>
                <c:pt idx="67">
                  <c:v>27759</c:v>
                </c:pt>
                <c:pt idx="68">
                  <c:v>27850</c:v>
                </c:pt>
                <c:pt idx="69">
                  <c:v>27941</c:v>
                </c:pt>
                <c:pt idx="70">
                  <c:v>28033</c:v>
                </c:pt>
                <c:pt idx="71">
                  <c:v>28125</c:v>
                </c:pt>
                <c:pt idx="72">
                  <c:v>28215</c:v>
                </c:pt>
                <c:pt idx="73">
                  <c:v>28306</c:v>
                </c:pt>
                <c:pt idx="74">
                  <c:v>28398</c:v>
                </c:pt>
                <c:pt idx="75">
                  <c:v>28490</c:v>
                </c:pt>
                <c:pt idx="76">
                  <c:v>28580</c:v>
                </c:pt>
                <c:pt idx="77">
                  <c:v>28671</c:v>
                </c:pt>
                <c:pt idx="78">
                  <c:v>28763</c:v>
                </c:pt>
                <c:pt idx="79">
                  <c:v>28855</c:v>
                </c:pt>
                <c:pt idx="80">
                  <c:v>28945</c:v>
                </c:pt>
                <c:pt idx="81">
                  <c:v>29036</c:v>
                </c:pt>
                <c:pt idx="82">
                  <c:v>29128</c:v>
                </c:pt>
                <c:pt idx="83">
                  <c:v>29220</c:v>
                </c:pt>
                <c:pt idx="84">
                  <c:v>29311</c:v>
                </c:pt>
                <c:pt idx="85">
                  <c:v>29402</c:v>
                </c:pt>
                <c:pt idx="86">
                  <c:v>29494</c:v>
                </c:pt>
                <c:pt idx="87">
                  <c:v>29586</c:v>
                </c:pt>
                <c:pt idx="88">
                  <c:v>29676</c:v>
                </c:pt>
                <c:pt idx="89">
                  <c:v>29767</c:v>
                </c:pt>
                <c:pt idx="90">
                  <c:v>29859</c:v>
                </c:pt>
                <c:pt idx="91">
                  <c:v>29951</c:v>
                </c:pt>
                <c:pt idx="92">
                  <c:v>30041</c:v>
                </c:pt>
                <c:pt idx="93">
                  <c:v>30132</c:v>
                </c:pt>
                <c:pt idx="94">
                  <c:v>30224</c:v>
                </c:pt>
                <c:pt idx="95">
                  <c:v>30316</c:v>
                </c:pt>
                <c:pt idx="96">
                  <c:v>30406</c:v>
                </c:pt>
                <c:pt idx="97">
                  <c:v>30497</c:v>
                </c:pt>
                <c:pt idx="98">
                  <c:v>30589</c:v>
                </c:pt>
                <c:pt idx="99">
                  <c:v>30681</c:v>
                </c:pt>
                <c:pt idx="100">
                  <c:v>30772</c:v>
                </c:pt>
                <c:pt idx="101">
                  <c:v>30863</c:v>
                </c:pt>
                <c:pt idx="102">
                  <c:v>30955</c:v>
                </c:pt>
                <c:pt idx="103">
                  <c:v>31047</c:v>
                </c:pt>
                <c:pt idx="104">
                  <c:v>31137</c:v>
                </c:pt>
                <c:pt idx="105">
                  <c:v>31228</c:v>
                </c:pt>
                <c:pt idx="106">
                  <c:v>31320</c:v>
                </c:pt>
                <c:pt idx="107">
                  <c:v>31412</c:v>
                </c:pt>
                <c:pt idx="108">
                  <c:v>31502</c:v>
                </c:pt>
                <c:pt idx="109">
                  <c:v>31593</c:v>
                </c:pt>
                <c:pt idx="110">
                  <c:v>31685</c:v>
                </c:pt>
                <c:pt idx="111">
                  <c:v>31777</c:v>
                </c:pt>
                <c:pt idx="112">
                  <c:v>31867</c:v>
                </c:pt>
                <c:pt idx="113">
                  <c:v>31958</c:v>
                </c:pt>
                <c:pt idx="114">
                  <c:v>32050</c:v>
                </c:pt>
                <c:pt idx="115">
                  <c:v>32142</c:v>
                </c:pt>
                <c:pt idx="116">
                  <c:v>32233</c:v>
                </c:pt>
                <c:pt idx="117">
                  <c:v>32324</c:v>
                </c:pt>
                <c:pt idx="118">
                  <c:v>32416</c:v>
                </c:pt>
                <c:pt idx="119">
                  <c:v>32508</c:v>
                </c:pt>
                <c:pt idx="120">
                  <c:v>32598</c:v>
                </c:pt>
                <c:pt idx="121">
                  <c:v>32689</c:v>
                </c:pt>
                <c:pt idx="122">
                  <c:v>32781</c:v>
                </c:pt>
                <c:pt idx="123">
                  <c:v>32873</c:v>
                </c:pt>
                <c:pt idx="124">
                  <c:v>32963</c:v>
                </c:pt>
                <c:pt idx="125">
                  <c:v>33054</c:v>
                </c:pt>
                <c:pt idx="126">
                  <c:v>33146</c:v>
                </c:pt>
                <c:pt idx="127">
                  <c:v>33238</c:v>
                </c:pt>
                <c:pt idx="128">
                  <c:v>33328</c:v>
                </c:pt>
                <c:pt idx="129">
                  <c:v>33419</c:v>
                </c:pt>
                <c:pt idx="130">
                  <c:v>33511</c:v>
                </c:pt>
                <c:pt idx="131">
                  <c:v>33603</c:v>
                </c:pt>
                <c:pt idx="132">
                  <c:v>33694</c:v>
                </c:pt>
                <c:pt idx="133">
                  <c:v>33785</c:v>
                </c:pt>
                <c:pt idx="134">
                  <c:v>33877</c:v>
                </c:pt>
                <c:pt idx="135">
                  <c:v>33969</c:v>
                </c:pt>
                <c:pt idx="136">
                  <c:v>34059</c:v>
                </c:pt>
                <c:pt idx="137">
                  <c:v>34150</c:v>
                </c:pt>
                <c:pt idx="138">
                  <c:v>34242</c:v>
                </c:pt>
                <c:pt idx="139">
                  <c:v>34334</c:v>
                </c:pt>
                <c:pt idx="140">
                  <c:v>34424</c:v>
                </c:pt>
                <c:pt idx="141">
                  <c:v>34515</c:v>
                </c:pt>
                <c:pt idx="142">
                  <c:v>34607</c:v>
                </c:pt>
                <c:pt idx="143">
                  <c:v>34699</c:v>
                </c:pt>
                <c:pt idx="144">
                  <c:v>34789</c:v>
                </c:pt>
                <c:pt idx="145">
                  <c:v>34880</c:v>
                </c:pt>
                <c:pt idx="146">
                  <c:v>34972</c:v>
                </c:pt>
                <c:pt idx="147">
                  <c:v>35064</c:v>
                </c:pt>
                <c:pt idx="148">
                  <c:v>35155</c:v>
                </c:pt>
                <c:pt idx="149">
                  <c:v>35246</c:v>
                </c:pt>
                <c:pt idx="150">
                  <c:v>35338</c:v>
                </c:pt>
                <c:pt idx="151">
                  <c:v>35430</c:v>
                </c:pt>
                <c:pt idx="152">
                  <c:v>35520</c:v>
                </c:pt>
                <c:pt idx="153">
                  <c:v>35611</c:v>
                </c:pt>
                <c:pt idx="154">
                  <c:v>35703</c:v>
                </c:pt>
                <c:pt idx="155">
                  <c:v>35795</c:v>
                </c:pt>
                <c:pt idx="156">
                  <c:v>35885</c:v>
                </c:pt>
                <c:pt idx="157">
                  <c:v>35976</c:v>
                </c:pt>
                <c:pt idx="158">
                  <c:v>36068</c:v>
                </c:pt>
                <c:pt idx="159">
                  <c:v>36160</c:v>
                </c:pt>
                <c:pt idx="160">
                  <c:v>36250</c:v>
                </c:pt>
                <c:pt idx="161">
                  <c:v>36341</c:v>
                </c:pt>
                <c:pt idx="162">
                  <c:v>36433</c:v>
                </c:pt>
                <c:pt idx="163">
                  <c:v>36525</c:v>
                </c:pt>
                <c:pt idx="164">
                  <c:v>36616</c:v>
                </c:pt>
                <c:pt idx="165">
                  <c:v>36707</c:v>
                </c:pt>
                <c:pt idx="166">
                  <c:v>36799</c:v>
                </c:pt>
                <c:pt idx="167">
                  <c:v>36891</c:v>
                </c:pt>
                <c:pt idx="168">
                  <c:v>36981</c:v>
                </c:pt>
                <c:pt idx="169">
                  <c:v>37072</c:v>
                </c:pt>
                <c:pt idx="170">
                  <c:v>37164</c:v>
                </c:pt>
                <c:pt idx="171">
                  <c:v>37256</c:v>
                </c:pt>
                <c:pt idx="172">
                  <c:v>37346</c:v>
                </c:pt>
                <c:pt idx="173">
                  <c:v>37437</c:v>
                </c:pt>
                <c:pt idx="174">
                  <c:v>37529</c:v>
                </c:pt>
                <c:pt idx="175">
                  <c:v>37621</c:v>
                </c:pt>
                <c:pt idx="176">
                  <c:v>37711</c:v>
                </c:pt>
                <c:pt idx="177">
                  <c:v>37802</c:v>
                </c:pt>
                <c:pt idx="178">
                  <c:v>37894</c:v>
                </c:pt>
                <c:pt idx="179">
                  <c:v>37986</c:v>
                </c:pt>
                <c:pt idx="180">
                  <c:v>38077</c:v>
                </c:pt>
                <c:pt idx="181">
                  <c:v>38168</c:v>
                </c:pt>
                <c:pt idx="182">
                  <c:v>38260</c:v>
                </c:pt>
                <c:pt idx="183">
                  <c:v>38352</c:v>
                </c:pt>
                <c:pt idx="184">
                  <c:v>38442</c:v>
                </c:pt>
                <c:pt idx="185">
                  <c:v>38533</c:v>
                </c:pt>
                <c:pt idx="186">
                  <c:v>38625</c:v>
                </c:pt>
                <c:pt idx="187">
                  <c:v>38717</c:v>
                </c:pt>
                <c:pt idx="188">
                  <c:v>38807</c:v>
                </c:pt>
                <c:pt idx="189">
                  <c:v>38898</c:v>
                </c:pt>
                <c:pt idx="190">
                  <c:v>38990</c:v>
                </c:pt>
                <c:pt idx="191">
                  <c:v>39082</c:v>
                </c:pt>
                <c:pt idx="192">
                  <c:v>39172</c:v>
                </c:pt>
                <c:pt idx="193">
                  <c:v>39263</c:v>
                </c:pt>
                <c:pt idx="194">
                  <c:v>39355</c:v>
                </c:pt>
                <c:pt idx="195">
                  <c:v>39447</c:v>
                </c:pt>
                <c:pt idx="196">
                  <c:v>39538</c:v>
                </c:pt>
                <c:pt idx="197">
                  <c:v>39629</c:v>
                </c:pt>
                <c:pt idx="198">
                  <c:v>39721</c:v>
                </c:pt>
                <c:pt idx="199">
                  <c:v>39813</c:v>
                </c:pt>
                <c:pt idx="200">
                  <c:v>39903</c:v>
                </c:pt>
                <c:pt idx="201">
                  <c:v>39994</c:v>
                </c:pt>
                <c:pt idx="202">
                  <c:v>40086</c:v>
                </c:pt>
              </c:numCache>
            </c:numRef>
          </c:cat>
          <c:val>
            <c:numRef>
              <c:f>inflation!$B$2:$B$204</c:f>
              <c:numCache>
                <c:formatCode>General</c:formatCode>
                <c:ptCount val="203"/>
                <c:pt idx="0">
                  <c:v>0</c:v>
                </c:pt>
                <c:pt idx="1">
                  <c:v>2.34</c:v>
                </c:pt>
                <c:pt idx="2">
                  <c:v>2.74</c:v>
                </c:pt>
                <c:pt idx="3">
                  <c:v>0.27</c:v>
                </c:pt>
                <c:pt idx="4">
                  <c:v>2.31</c:v>
                </c:pt>
                <c:pt idx="5">
                  <c:v>0.14000000000000001</c:v>
                </c:pt>
                <c:pt idx="6">
                  <c:v>2.7</c:v>
                </c:pt>
                <c:pt idx="7">
                  <c:v>1.21</c:v>
                </c:pt>
                <c:pt idx="8">
                  <c:v>-0.4</c:v>
                </c:pt>
                <c:pt idx="9">
                  <c:v>1.47</c:v>
                </c:pt>
                <c:pt idx="10">
                  <c:v>0.8</c:v>
                </c:pt>
                <c:pt idx="11">
                  <c:v>0.8</c:v>
                </c:pt>
                <c:pt idx="12">
                  <c:v>2.2599999999999998</c:v>
                </c:pt>
                <c:pt idx="13">
                  <c:v>0.13</c:v>
                </c:pt>
                <c:pt idx="14">
                  <c:v>2.11</c:v>
                </c:pt>
                <c:pt idx="15">
                  <c:v>0.79</c:v>
                </c:pt>
                <c:pt idx="16">
                  <c:v>0.53</c:v>
                </c:pt>
                <c:pt idx="17">
                  <c:v>2.75</c:v>
                </c:pt>
                <c:pt idx="18">
                  <c:v>0.78</c:v>
                </c:pt>
                <c:pt idx="19">
                  <c:v>2.46</c:v>
                </c:pt>
                <c:pt idx="20">
                  <c:v>0.13</c:v>
                </c:pt>
                <c:pt idx="21">
                  <c:v>0.9</c:v>
                </c:pt>
                <c:pt idx="22">
                  <c:v>1.29</c:v>
                </c:pt>
                <c:pt idx="23">
                  <c:v>2.0499999999999998</c:v>
                </c:pt>
                <c:pt idx="24">
                  <c:v>1.28</c:v>
                </c:pt>
                <c:pt idx="25">
                  <c:v>2.54</c:v>
                </c:pt>
                <c:pt idx="26">
                  <c:v>0.89</c:v>
                </c:pt>
                <c:pt idx="27">
                  <c:v>2.9</c:v>
                </c:pt>
                <c:pt idx="28">
                  <c:v>4.99</c:v>
                </c:pt>
                <c:pt idx="29">
                  <c:v>2.1</c:v>
                </c:pt>
                <c:pt idx="30">
                  <c:v>4.9000000000000004</c:v>
                </c:pt>
                <c:pt idx="31">
                  <c:v>0.61</c:v>
                </c:pt>
                <c:pt idx="32">
                  <c:v>2.42</c:v>
                </c:pt>
                <c:pt idx="33">
                  <c:v>3.61</c:v>
                </c:pt>
                <c:pt idx="34">
                  <c:v>3.58</c:v>
                </c:pt>
                <c:pt idx="35">
                  <c:v>4.72</c:v>
                </c:pt>
                <c:pt idx="36">
                  <c:v>3.5</c:v>
                </c:pt>
                <c:pt idx="37">
                  <c:v>5.77</c:v>
                </c:pt>
                <c:pt idx="38">
                  <c:v>4.5599999999999996</c:v>
                </c:pt>
                <c:pt idx="39">
                  <c:v>4.51</c:v>
                </c:pt>
                <c:pt idx="40">
                  <c:v>6.67</c:v>
                </c:pt>
                <c:pt idx="41">
                  <c:v>5.47</c:v>
                </c:pt>
                <c:pt idx="42">
                  <c:v>5.4</c:v>
                </c:pt>
                <c:pt idx="43">
                  <c:v>6.38</c:v>
                </c:pt>
                <c:pt idx="44">
                  <c:v>6.28</c:v>
                </c:pt>
                <c:pt idx="45">
                  <c:v>4.13</c:v>
                </c:pt>
                <c:pt idx="46">
                  <c:v>5.1100000000000003</c:v>
                </c:pt>
                <c:pt idx="47">
                  <c:v>5.04</c:v>
                </c:pt>
                <c:pt idx="48">
                  <c:v>2</c:v>
                </c:pt>
                <c:pt idx="49">
                  <c:v>4.96</c:v>
                </c:pt>
                <c:pt idx="50">
                  <c:v>2.94</c:v>
                </c:pt>
                <c:pt idx="51">
                  <c:v>2.92</c:v>
                </c:pt>
                <c:pt idx="52">
                  <c:v>2.9</c:v>
                </c:pt>
                <c:pt idx="53">
                  <c:v>2.88</c:v>
                </c:pt>
                <c:pt idx="54">
                  <c:v>3.81</c:v>
                </c:pt>
                <c:pt idx="55">
                  <c:v>4.71</c:v>
                </c:pt>
                <c:pt idx="56">
                  <c:v>9.26</c:v>
                </c:pt>
                <c:pt idx="57">
                  <c:v>4.55</c:v>
                </c:pt>
                <c:pt idx="58">
                  <c:v>12.47</c:v>
                </c:pt>
                <c:pt idx="59">
                  <c:v>10.39</c:v>
                </c:pt>
                <c:pt idx="60">
                  <c:v>10.96</c:v>
                </c:pt>
                <c:pt idx="61">
                  <c:v>9.86</c:v>
                </c:pt>
                <c:pt idx="62">
                  <c:v>13.56</c:v>
                </c:pt>
                <c:pt idx="63">
                  <c:v>10.07</c:v>
                </c:pt>
                <c:pt idx="64">
                  <c:v>5.32</c:v>
                </c:pt>
                <c:pt idx="65">
                  <c:v>7.48</c:v>
                </c:pt>
                <c:pt idx="66">
                  <c:v>6.61</c:v>
                </c:pt>
                <c:pt idx="67">
                  <c:v>6.5</c:v>
                </c:pt>
                <c:pt idx="68">
                  <c:v>2.14</c:v>
                </c:pt>
                <c:pt idx="69">
                  <c:v>6.37</c:v>
                </c:pt>
                <c:pt idx="70">
                  <c:v>6.27</c:v>
                </c:pt>
                <c:pt idx="71">
                  <c:v>5.49</c:v>
                </c:pt>
                <c:pt idx="72">
                  <c:v>8.76</c:v>
                </c:pt>
                <c:pt idx="73">
                  <c:v>5.3</c:v>
                </c:pt>
                <c:pt idx="74">
                  <c:v>5.23</c:v>
                </c:pt>
                <c:pt idx="75">
                  <c:v>7.08</c:v>
                </c:pt>
                <c:pt idx="76">
                  <c:v>7.58</c:v>
                </c:pt>
                <c:pt idx="77">
                  <c:v>9.89</c:v>
                </c:pt>
                <c:pt idx="78">
                  <c:v>9.65</c:v>
                </c:pt>
                <c:pt idx="79">
                  <c:v>8.26</c:v>
                </c:pt>
                <c:pt idx="80">
                  <c:v>12.08</c:v>
                </c:pt>
                <c:pt idx="81">
                  <c:v>13.37</c:v>
                </c:pt>
                <c:pt idx="82">
                  <c:v>11.88</c:v>
                </c:pt>
                <c:pt idx="83">
                  <c:v>14.62</c:v>
                </c:pt>
                <c:pt idx="84">
                  <c:v>14.6</c:v>
                </c:pt>
                <c:pt idx="85">
                  <c:v>8.32</c:v>
                </c:pt>
                <c:pt idx="86">
                  <c:v>10.039999999999999</c:v>
                </c:pt>
                <c:pt idx="87">
                  <c:v>11.64</c:v>
                </c:pt>
                <c:pt idx="88">
                  <c:v>8.6199999999999992</c:v>
                </c:pt>
                <c:pt idx="89">
                  <c:v>10.63</c:v>
                </c:pt>
                <c:pt idx="90">
                  <c:v>8.2200000000000006</c:v>
                </c:pt>
                <c:pt idx="91">
                  <c:v>4.26</c:v>
                </c:pt>
                <c:pt idx="92">
                  <c:v>2.5299999999999998</c:v>
                </c:pt>
                <c:pt idx="93">
                  <c:v>10.39</c:v>
                </c:pt>
                <c:pt idx="94">
                  <c:v>2.4500000000000002</c:v>
                </c:pt>
                <c:pt idx="95">
                  <c:v>-0.82</c:v>
                </c:pt>
                <c:pt idx="96">
                  <c:v>3.66</c:v>
                </c:pt>
                <c:pt idx="97">
                  <c:v>4.03</c:v>
                </c:pt>
                <c:pt idx="98">
                  <c:v>3.99</c:v>
                </c:pt>
                <c:pt idx="99">
                  <c:v>5.13</c:v>
                </c:pt>
                <c:pt idx="100">
                  <c:v>4.67</c:v>
                </c:pt>
                <c:pt idx="101">
                  <c:v>3.09</c:v>
                </c:pt>
                <c:pt idx="102">
                  <c:v>3.82</c:v>
                </c:pt>
                <c:pt idx="103">
                  <c:v>2.2799999999999998</c:v>
                </c:pt>
                <c:pt idx="104">
                  <c:v>4.8899999999999997</c:v>
                </c:pt>
                <c:pt idx="105">
                  <c:v>2.61</c:v>
                </c:pt>
                <c:pt idx="106">
                  <c:v>2.96</c:v>
                </c:pt>
                <c:pt idx="107">
                  <c:v>5.13</c:v>
                </c:pt>
                <c:pt idx="108">
                  <c:v>-4.3899999999999997</c:v>
                </c:pt>
                <c:pt idx="109">
                  <c:v>2.93</c:v>
                </c:pt>
                <c:pt idx="110">
                  <c:v>2.5499999999999998</c:v>
                </c:pt>
                <c:pt idx="111">
                  <c:v>4.33</c:v>
                </c:pt>
                <c:pt idx="112">
                  <c:v>4.6399999999999997</c:v>
                </c:pt>
                <c:pt idx="113">
                  <c:v>3.89</c:v>
                </c:pt>
                <c:pt idx="114">
                  <c:v>4.2</c:v>
                </c:pt>
                <c:pt idx="115">
                  <c:v>3.46</c:v>
                </c:pt>
                <c:pt idx="116">
                  <c:v>4.12</c:v>
                </c:pt>
                <c:pt idx="117">
                  <c:v>4.41</c:v>
                </c:pt>
                <c:pt idx="118">
                  <c:v>4.7</c:v>
                </c:pt>
                <c:pt idx="119">
                  <c:v>4.3099999999999996</c:v>
                </c:pt>
                <c:pt idx="120">
                  <c:v>6.22</c:v>
                </c:pt>
                <c:pt idx="121">
                  <c:v>4.5199999999999996</c:v>
                </c:pt>
                <c:pt idx="122">
                  <c:v>2.88</c:v>
                </c:pt>
                <c:pt idx="123">
                  <c:v>6.64</c:v>
                </c:pt>
                <c:pt idx="124">
                  <c:v>4.37</c:v>
                </c:pt>
                <c:pt idx="125">
                  <c:v>4.93</c:v>
                </c:pt>
                <c:pt idx="126">
                  <c:v>8.7899999999999991</c:v>
                </c:pt>
                <c:pt idx="127">
                  <c:v>3.88</c:v>
                </c:pt>
                <c:pt idx="128">
                  <c:v>1.19</c:v>
                </c:pt>
                <c:pt idx="129">
                  <c:v>3.24</c:v>
                </c:pt>
                <c:pt idx="130">
                  <c:v>2.93</c:v>
                </c:pt>
                <c:pt idx="131">
                  <c:v>3.19</c:v>
                </c:pt>
                <c:pt idx="132">
                  <c:v>3.17</c:v>
                </c:pt>
                <c:pt idx="133">
                  <c:v>3.14</c:v>
                </c:pt>
                <c:pt idx="134">
                  <c:v>3.4</c:v>
                </c:pt>
                <c:pt idx="135">
                  <c:v>3.09</c:v>
                </c:pt>
                <c:pt idx="136">
                  <c:v>2.79</c:v>
                </c:pt>
                <c:pt idx="137">
                  <c:v>1.94</c:v>
                </c:pt>
                <c:pt idx="138">
                  <c:v>3.03</c:v>
                </c:pt>
                <c:pt idx="139">
                  <c:v>1.92</c:v>
                </c:pt>
                <c:pt idx="140">
                  <c:v>2.4500000000000002</c:v>
                </c:pt>
                <c:pt idx="141">
                  <c:v>3.25</c:v>
                </c:pt>
                <c:pt idx="142">
                  <c:v>2.69</c:v>
                </c:pt>
                <c:pt idx="143">
                  <c:v>2.93</c:v>
                </c:pt>
                <c:pt idx="144">
                  <c:v>3.44</c:v>
                </c:pt>
                <c:pt idx="145">
                  <c:v>2.1</c:v>
                </c:pt>
                <c:pt idx="146">
                  <c:v>2.35</c:v>
                </c:pt>
                <c:pt idx="147">
                  <c:v>3.11</c:v>
                </c:pt>
                <c:pt idx="148">
                  <c:v>3.6</c:v>
                </c:pt>
                <c:pt idx="149">
                  <c:v>2.2999999999999998</c:v>
                </c:pt>
                <c:pt idx="150">
                  <c:v>3.05</c:v>
                </c:pt>
                <c:pt idx="151">
                  <c:v>3.02</c:v>
                </c:pt>
                <c:pt idx="152">
                  <c:v>1.25</c:v>
                </c:pt>
                <c:pt idx="153">
                  <c:v>1.25</c:v>
                </c:pt>
                <c:pt idx="154">
                  <c:v>2.73</c:v>
                </c:pt>
                <c:pt idx="155">
                  <c:v>1.24</c:v>
                </c:pt>
                <c:pt idx="156">
                  <c:v>0.49</c:v>
                </c:pt>
                <c:pt idx="157">
                  <c:v>2.46</c:v>
                </c:pt>
                <c:pt idx="158">
                  <c:v>1.71</c:v>
                </c:pt>
                <c:pt idx="159">
                  <c:v>1.95</c:v>
                </c:pt>
                <c:pt idx="160">
                  <c:v>2.9</c:v>
                </c:pt>
                <c:pt idx="161">
                  <c:v>1.92</c:v>
                </c:pt>
                <c:pt idx="162">
                  <c:v>3.35</c:v>
                </c:pt>
                <c:pt idx="163">
                  <c:v>2.85</c:v>
                </c:pt>
                <c:pt idx="164">
                  <c:v>3.76</c:v>
                </c:pt>
                <c:pt idx="165">
                  <c:v>4.1900000000000004</c:v>
                </c:pt>
                <c:pt idx="166">
                  <c:v>2.77</c:v>
                </c:pt>
                <c:pt idx="167">
                  <c:v>3.89</c:v>
                </c:pt>
                <c:pt idx="168">
                  <c:v>1.82</c:v>
                </c:pt>
                <c:pt idx="169">
                  <c:v>2.2599999999999998</c:v>
                </c:pt>
                <c:pt idx="170">
                  <c:v>0.45</c:v>
                </c:pt>
                <c:pt idx="171">
                  <c:v>0.23</c:v>
                </c:pt>
                <c:pt idx="172">
                  <c:v>3.59</c:v>
                </c:pt>
                <c:pt idx="173">
                  <c:v>1.56</c:v>
                </c:pt>
                <c:pt idx="174">
                  <c:v>2.66</c:v>
                </c:pt>
                <c:pt idx="175">
                  <c:v>3.08</c:v>
                </c:pt>
                <c:pt idx="176">
                  <c:v>1.31</c:v>
                </c:pt>
                <c:pt idx="177">
                  <c:v>1.0900000000000001</c:v>
                </c:pt>
                <c:pt idx="178">
                  <c:v>2.6</c:v>
                </c:pt>
                <c:pt idx="179">
                  <c:v>3.02</c:v>
                </c:pt>
                <c:pt idx="180">
                  <c:v>2.35</c:v>
                </c:pt>
                <c:pt idx="181">
                  <c:v>3.61</c:v>
                </c:pt>
                <c:pt idx="182">
                  <c:v>3.58</c:v>
                </c:pt>
                <c:pt idx="183">
                  <c:v>2.09</c:v>
                </c:pt>
                <c:pt idx="184">
                  <c:v>4.1500000000000004</c:v>
                </c:pt>
                <c:pt idx="185">
                  <c:v>1.85</c:v>
                </c:pt>
                <c:pt idx="186">
                  <c:v>9.14</c:v>
                </c:pt>
                <c:pt idx="187">
                  <c:v>0.4</c:v>
                </c:pt>
                <c:pt idx="188">
                  <c:v>2.6</c:v>
                </c:pt>
                <c:pt idx="189">
                  <c:v>3.97</c:v>
                </c:pt>
                <c:pt idx="190">
                  <c:v>-1.58</c:v>
                </c:pt>
                <c:pt idx="191">
                  <c:v>3.3</c:v>
                </c:pt>
                <c:pt idx="192">
                  <c:v>4.58</c:v>
                </c:pt>
                <c:pt idx="193">
                  <c:v>2.75</c:v>
                </c:pt>
                <c:pt idx="194">
                  <c:v>3.45</c:v>
                </c:pt>
                <c:pt idx="195">
                  <c:v>6.38</c:v>
                </c:pt>
                <c:pt idx="196">
                  <c:v>2.82</c:v>
                </c:pt>
                <c:pt idx="197">
                  <c:v>8.5299999999999994</c:v>
                </c:pt>
                <c:pt idx="198">
                  <c:v>-3.16</c:v>
                </c:pt>
                <c:pt idx="199">
                  <c:v>-8.7899999999999991</c:v>
                </c:pt>
                <c:pt idx="200">
                  <c:v>0.94</c:v>
                </c:pt>
                <c:pt idx="201">
                  <c:v>3.37</c:v>
                </c:pt>
                <c:pt idx="202">
                  <c:v>3.56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5-154B-A496-2E7F5F7E76C5}"/>
            </c:ext>
          </c:extLst>
        </c:ser>
        <c:ser>
          <c:idx val="1"/>
          <c:order val="1"/>
          <c:tx>
            <c:strRef>
              <c:f>inflation!$C$1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inflation!$A$2:$A$204</c:f>
              <c:numCache>
                <c:formatCode>m/d/yy</c:formatCode>
                <c:ptCount val="203"/>
                <c:pt idx="0">
                  <c:v>21640</c:v>
                </c:pt>
                <c:pt idx="1">
                  <c:v>21731</c:v>
                </c:pt>
                <c:pt idx="2">
                  <c:v>21823</c:v>
                </c:pt>
                <c:pt idx="3">
                  <c:v>21915</c:v>
                </c:pt>
                <c:pt idx="4">
                  <c:v>22006</c:v>
                </c:pt>
                <c:pt idx="5">
                  <c:v>22097</c:v>
                </c:pt>
                <c:pt idx="6">
                  <c:v>22189</c:v>
                </c:pt>
                <c:pt idx="7">
                  <c:v>22281</c:v>
                </c:pt>
                <c:pt idx="8">
                  <c:v>22371</c:v>
                </c:pt>
                <c:pt idx="9">
                  <c:v>22462</c:v>
                </c:pt>
                <c:pt idx="10">
                  <c:v>22554</c:v>
                </c:pt>
                <c:pt idx="11">
                  <c:v>22646</c:v>
                </c:pt>
                <c:pt idx="12">
                  <c:v>22736</c:v>
                </c:pt>
                <c:pt idx="13">
                  <c:v>22827</c:v>
                </c:pt>
                <c:pt idx="14">
                  <c:v>22919</c:v>
                </c:pt>
                <c:pt idx="15">
                  <c:v>23011</c:v>
                </c:pt>
                <c:pt idx="16">
                  <c:v>23101</c:v>
                </c:pt>
                <c:pt idx="17">
                  <c:v>23192</c:v>
                </c:pt>
                <c:pt idx="18">
                  <c:v>23284</c:v>
                </c:pt>
                <c:pt idx="19">
                  <c:v>23376</c:v>
                </c:pt>
                <c:pt idx="20">
                  <c:v>23467</c:v>
                </c:pt>
                <c:pt idx="21">
                  <c:v>23558</c:v>
                </c:pt>
                <c:pt idx="22">
                  <c:v>23650</c:v>
                </c:pt>
                <c:pt idx="23">
                  <c:v>23742</c:v>
                </c:pt>
                <c:pt idx="24">
                  <c:v>23832</c:v>
                </c:pt>
                <c:pt idx="25">
                  <c:v>23923</c:v>
                </c:pt>
                <c:pt idx="26">
                  <c:v>24015</c:v>
                </c:pt>
                <c:pt idx="27">
                  <c:v>24107</c:v>
                </c:pt>
                <c:pt idx="28">
                  <c:v>24197</c:v>
                </c:pt>
                <c:pt idx="29">
                  <c:v>24288</c:v>
                </c:pt>
                <c:pt idx="30">
                  <c:v>24380</c:v>
                </c:pt>
                <c:pt idx="31">
                  <c:v>24472</c:v>
                </c:pt>
                <c:pt idx="32">
                  <c:v>24562</c:v>
                </c:pt>
                <c:pt idx="33">
                  <c:v>24653</c:v>
                </c:pt>
                <c:pt idx="34">
                  <c:v>24745</c:v>
                </c:pt>
                <c:pt idx="35">
                  <c:v>24837</c:v>
                </c:pt>
                <c:pt idx="36">
                  <c:v>24928</c:v>
                </c:pt>
                <c:pt idx="37">
                  <c:v>25019</c:v>
                </c:pt>
                <c:pt idx="38">
                  <c:v>25111</c:v>
                </c:pt>
                <c:pt idx="39">
                  <c:v>25203</c:v>
                </c:pt>
                <c:pt idx="40">
                  <c:v>25293</c:v>
                </c:pt>
                <c:pt idx="41">
                  <c:v>25384</c:v>
                </c:pt>
                <c:pt idx="42">
                  <c:v>25476</c:v>
                </c:pt>
                <c:pt idx="43">
                  <c:v>25568</c:v>
                </c:pt>
                <c:pt idx="44">
                  <c:v>25658</c:v>
                </c:pt>
                <c:pt idx="45">
                  <c:v>25749</c:v>
                </c:pt>
                <c:pt idx="46">
                  <c:v>25841</c:v>
                </c:pt>
                <c:pt idx="47">
                  <c:v>25933</c:v>
                </c:pt>
                <c:pt idx="48">
                  <c:v>26023</c:v>
                </c:pt>
                <c:pt idx="49">
                  <c:v>26114</c:v>
                </c:pt>
                <c:pt idx="50">
                  <c:v>26206</c:v>
                </c:pt>
                <c:pt idx="51">
                  <c:v>26298</c:v>
                </c:pt>
                <c:pt idx="52">
                  <c:v>26389</c:v>
                </c:pt>
                <c:pt idx="53">
                  <c:v>26480</c:v>
                </c:pt>
                <c:pt idx="54">
                  <c:v>26572</c:v>
                </c:pt>
                <c:pt idx="55">
                  <c:v>26664</c:v>
                </c:pt>
                <c:pt idx="56">
                  <c:v>26754</c:v>
                </c:pt>
                <c:pt idx="57">
                  <c:v>26845</c:v>
                </c:pt>
                <c:pt idx="58">
                  <c:v>26937</c:v>
                </c:pt>
                <c:pt idx="59">
                  <c:v>27029</c:v>
                </c:pt>
                <c:pt idx="60">
                  <c:v>27119</c:v>
                </c:pt>
                <c:pt idx="61">
                  <c:v>27210</c:v>
                </c:pt>
                <c:pt idx="62">
                  <c:v>27302</c:v>
                </c:pt>
                <c:pt idx="63">
                  <c:v>27394</c:v>
                </c:pt>
                <c:pt idx="64">
                  <c:v>27484</c:v>
                </c:pt>
                <c:pt idx="65">
                  <c:v>27575</c:v>
                </c:pt>
                <c:pt idx="66">
                  <c:v>27667</c:v>
                </c:pt>
                <c:pt idx="67">
                  <c:v>27759</c:v>
                </c:pt>
                <c:pt idx="68">
                  <c:v>27850</c:v>
                </c:pt>
                <c:pt idx="69">
                  <c:v>27941</c:v>
                </c:pt>
                <c:pt idx="70">
                  <c:v>28033</c:v>
                </c:pt>
                <c:pt idx="71">
                  <c:v>28125</c:v>
                </c:pt>
                <c:pt idx="72">
                  <c:v>28215</c:v>
                </c:pt>
                <c:pt idx="73">
                  <c:v>28306</c:v>
                </c:pt>
                <c:pt idx="74">
                  <c:v>28398</c:v>
                </c:pt>
                <c:pt idx="75">
                  <c:v>28490</c:v>
                </c:pt>
                <c:pt idx="76">
                  <c:v>28580</c:v>
                </c:pt>
                <c:pt idx="77">
                  <c:v>28671</c:v>
                </c:pt>
                <c:pt idx="78">
                  <c:v>28763</c:v>
                </c:pt>
                <c:pt idx="79">
                  <c:v>28855</c:v>
                </c:pt>
                <c:pt idx="80">
                  <c:v>28945</c:v>
                </c:pt>
                <c:pt idx="81">
                  <c:v>29036</c:v>
                </c:pt>
                <c:pt idx="82">
                  <c:v>29128</c:v>
                </c:pt>
                <c:pt idx="83">
                  <c:v>29220</c:v>
                </c:pt>
                <c:pt idx="84">
                  <c:v>29311</c:v>
                </c:pt>
                <c:pt idx="85">
                  <c:v>29402</c:v>
                </c:pt>
                <c:pt idx="86">
                  <c:v>29494</c:v>
                </c:pt>
                <c:pt idx="87">
                  <c:v>29586</c:v>
                </c:pt>
                <c:pt idx="88">
                  <c:v>29676</c:v>
                </c:pt>
                <c:pt idx="89">
                  <c:v>29767</c:v>
                </c:pt>
                <c:pt idx="90">
                  <c:v>29859</c:v>
                </c:pt>
                <c:pt idx="91">
                  <c:v>29951</c:v>
                </c:pt>
                <c:pt idx="92">
                  <c:v>30041</c:v>
                </c:pt>
                <c:pt idx="93">
                  <c:v>30132</c:v>
                </c:pt>
                <c:pt idx="94">
                  <c:v>30224</c:v>
                </c:pt>
                <c:pt idx="95">
                  <c:v>30316</c:v>
                </c:pt>
                <c:pt idx="96">
                  <c:v>30406</c:v>
                </c:pt>
                <c:pt idx="97">
                  <c:v>30497</c:v>
                </c:pt>
                <c:pt idx="98">
                  <c:v>30589</c:v>
                </c:pt>
                <c:pt idx="99">
                  <c:v>30681</c:v>
                </c:pt>
                <c:pt idx="100">
                  <c:v>30772</c:v>
                </c:pt>
                <c:pt idx="101">
                  <c:v>30863</c:v>
                </c:pt>
                <c:pt idx="102">
                  <c:v>30955</c:v>
                </c:pt>
                <c:pt idx="103">
                  <c:v>31047</c:v>
                </c:pt>
                <c:pt idx="104">
                  <c:v>31137</c:v>
                </c:pt>
                <c:pt idx="105">
                  <c:v>31228</c:v>
                </c:pt>
                <c:pt idx="106">
                  <c:v>31320</c:v>
                </c:pt>
                <c:pt idx="107">
                  <c:v>31412</c:v>
                </c:pt>
                <c:pt idx="108">
                  <c:v>31502</c:v>
                </c:pt>
                <c:pt idx="109">
                  <c:v>31593</c:v>
                </c:pt>
                <c:pt idx="110">
                  <c:v>31685</c:v>
                </c:pt>
                <c:pt idx="111">
                  <c:v>31777</c:v>
                </c:pt>
                <c:pt idx="112">
                  <c:v>31867</c:v>
                </c:pt>
                <c:pt idx="113">
                  <c:v>31958</c:v>
                </c:pt>
                <c:pt idx="114">
                  <c:v>32050</c:v>
                </c:pt>
                <c:pt idx="115">
                  <c:v>32142</c:v>
                </c:pt>
                <c:pt idx="116">
                  <c:v>32233</c:v>
                </c:pt>
                <c:pt idx="117">
                  <c:v>32324</c:v>
                </c:pt>
                <c:pt idx="118">
                  <c:v>32416</c:v>
                </c:pt>
                <c:pt idx="119">
                  <c:v>32508</c:v>
                </c:pt>
                <c:pt idx="120">
                  <c:v>32598</c:v>
                </c:pt>
                <c:pt idx="121">
                  <c:v>32689</c:v>
                </c:pt>
                <c:pt idx="122">
                  <c:v>32781</c:v>
                </c:pt>
                <c:pt idx="123">
                  <c:v>32873</c:v>
                </c:pt>
                <c:pt idx="124">
                  <c:v>32963</c:v>
                </c:pt>
                <c:pt idx="125">
                  <c:v>33054</c:v>
                </c:pt>
                <c:pt idx="126">
                  <c:v>33146</c:v>
                </c:pt>
                <c:pt idx="127">
                  <c:v>33238</c:v>
                </c:pt>
                <c:pt idx="128">
                  <c:v>33328</c:v>
                </c:pt>
                <c:pt idx="129">
                  <c:v>33419</c:v>
                </c:pt>
                <c:pt idx="130">
                  <c:v>33511</c:v>
                </c:pt>
                <c:pt idx="131">
                  <c:v>33603</c:v>
                </c:pt>
                <c:pt idx="132">
                  <c:v>33694</c:v>
                </c:pt>
                <c:pt idx="133">
                  <c:v>33785</c:v>
                </c:pt>
                <c:pt idx="134">
                  <c:v>33877</c:v>
                </c:pt>
                <c:pt idx="135">
                  <c:v>33969</c:v>
                </c:pt>
                <c:pt idx="136">
                  <c:v>34059</c:v>
                </c:pt>
                <c:pt idx="137">
                  <c:v>34150</c:v>
                </c:pt>
                <c:pt idx="138">
                  <c:v>34242</c:v>
                </c:pt>
                <c:pt idx="139">
                  <c:v>34334</c:v>
                </c:pt>
                <c:pt idx="140">
                  <c:v>34424</c:v>
                </c:pt>
                <c:pt idx="141">
                  <c:v>34515</c:v>
                </c:pt>
                <c:pt idx="142">
                  <c:v>34607</c:v>
                </c:pt>
                <c:pt idx="143">
                  <c:v>34699</c:v>
                </c:pt>
                <c:pt idx="144">
                  <c:v>34789</c:v>
                </c:pt>
                <c:pt idx="145">
                  <c:v>34880</c:v>
                </c:pt>
                <c:pt idx="146">
                  <c:v>34972</c:v>
                </c:pt>
                <c:pt idx="147">
                  <c:v>35064</c:v>
                </c:pt>
                <c:pt idx="148">
                  <c:v>35155</c:v>
                </c:pt>
                <c:pt idx="149">
                  <c:v>35246</c:v>
                </c:pt>
                <c:pt idx="150">
                  <c:v>35338</c:v>
                </c:pt>
                <c:pt idx="151">
                  <c:v>35430</c:v>
                </c:pt>
                <c:pt idx="152">
                  <c:v>35520</c:v>
                </c:pt>
                <c:pt idx="153">
                  <c:v>35611</c:v>
                </c:pt>
                <c:pt idx="154">
                  <c:v>35703</c:v>
                </c:pt>
                <c:pt idx="155">
                  <c:v>35795</c:v>
                </c:pt>
                <c:pt idx="156">
                  <c:v>35885</c:v>
                </c:pt>
                <c:pt idx="157">
                  <c:v>35976</c:v>
                </c:pt>
                <c:pt idx="158">
                  <c:v>36068</c:v>
                </c:pt>
                <c:pt idx="159">
                  <c:v>36160</c:v>
                </c:pt>
                <c:pt idx="160">
                  <c:v>36250</c:v>
                </c:pt>
                <c:pt idx="161">
                  <c:v>36341</c:v>
                </c:pt>
                <c:pt idx="162">
                  <c:v>36433</c:v>
                </c:pt>
                <c:pt idx="163">
                  <c:v>36525</c:v>
                </c:pt>
                <c:pt idx="164">
                  <c:v>36616</c:v>
                </c:pt>
                <c:pt idx="165">
                  <c:v>36707</c:v>
                </c:pt>
                <c:pt idx="166">
                  <c:v>36799</c:v>
                </c:pt>
                <c:pt idx="167">
                  <c:v>36891</c:v>
                </c:pt>
                <c:pt idx="168">
                  <c:v>36981</c:v>
                </c:pt>
                <c:pt idx="169">
                  <c:v>37072</c:v>
                </c:pt>
                <c:pt idx="170">
                  <c:v>37164</c:v>
                </c:pt>
                <c:pt idx="171">
                  <c:v>37256</c:v>
                </c:pt>
                <c:pt idx="172">
                  <c:v>37346</c:v>
                </c:pt>
                <c:pt idx="173">
                  <c:v>37437</c:v>
                </c:pt>
                <c:pt idx="174">
                  <c:v>37529</c:v>
                </c:pt>
                <c:pt idx="175">
                  <c:v>37621</c:v>
                </c:pt>
                <c:pt idx="176">
                  <c:v>37711</c:v>
                </c:pt>
                <c:pt idx="177">
                  <c:v>37802</c:v>
                </c:pt>
                <c:pt idx="178">
                  <c:v>37894</c:v>
                </c:pt>
                <c:pt idx="179">
                  <c:v>37986</c:v>
                </c:pt>
                <c:pt idx="180">
                  <c:v>38077</c:v>
                </c:pt>
                <c:pt idx="181">
                  <c:v>38168</c:v>
                </c:pt>
                <c:pt idx="182">
                  <c:v>38260</c:v>
                </c:pt>
                <c:pt idx="183">
                  <c:v>38352</c:v>
                </c:pt>
                <c:pt idx="184">
                  <c:v>38442</c:v>
                </c:pt>
                <c:pt idx="185">
                  <c:v>38533</c:v>
                </c:pt>
                <c:pt idx="186">
                  <c:v>38625</c:v>
                </c:pt>
                <c:pt idx="187">
                  <c:v>38717</c:v>
                </c:pt>
                <c:pt idx="188">
                  <c:v>38807</c:v>
                </c:pt>
                <c:pt idx="189">
                  <c:v>38898</c:v>
                </c:pt>
                <c:pt idx="190">
                  <c:v>38990</c:v>
                </c:pt>
                <c:pt idx="191">
                  <c:v>39082</c:v>
                </c:pt>
                <c:pt idx="192">
                  <c:v>39172</c:v>
                </c:pt>
                <c:pt idx="193">
                  <c:v>39263</c:v>
                </c:pt>
                <c:pt idx="194">
                  <c:v>39355</c:v>
                </c:pt>
                <c:pt idx="195">
                  <c:v>39447</c:v>
                </c:pt>
                <c:pt idx="196">
                  <c:v>39538</c:v>
                </c:pt>
                <c:pt idx="197">
                  <c:v>39629</c:v>
                </c:pt>
                <c:pt idx="198">
                  <c:v>39721</c:v>
                </c:pt>
                <c:pt idx="199">
                  <c:v>39813</c:v>
                </c:pt>
                <c:pt idx="200">
                  <c:v>39903</c:v>
                </c:pt>
                <c:pt idx="201">
                  <c:v>39994</c:v>
                </c:pt>
                <c:pt idx="202">
                  <c:v>40086</c:v>
                </c:pt>
              </c:numCache>
            </c:numRef>
          </c:cat>
          <c:val>
            <c:numRef>
              <c:f>inflation!$C$2:$C$204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0.87772721676269483</c:v>
                </c:pt>
                <c:pt idx="3">
                  <c:v>1.5762603393626082</c:v>
                </c:pt>
                <c:pt idx="4">
                  <c:v>1.0862858726804565</c:v>
                </c:pt>
                <c:pt idx="5">
                  <c:v>1.5452974945118125</c:v>
                </c:pt>
                <c:pt idx="6">
                  <c:v>1.0181744780240169</c:v>
                </c:pt>
                <c:pt idx="7">
                  <c:v>1.6490223560088233</c:v>
                </c:pt>
                <c:pt idx="8">
                  <c:v>1.4843463429164192</c:v>
                </c:pt>
                <c:pt idx="9">
                  <c:v>0.77753349206813238</c:v>
                </c:pt>
                <c:pt idx="10">
                  <c:v>1.0372756718580558</c:v>
                </c:pt>
                <c:pt idx="11">
                  <c:v>0.94827425516341068</c:v>
                </c:pt>
                <c:pt idx="12">
                  <c:v>0.89265701187189705</c:v>
                </c:pt>
                <c:pt idx="13">
                  <c:v>1.4055434030384211</c:v>
                </c:pt>
                <c:pt idx="14">
                  <c:v>0.92709077012862207</c:v>
                </c:pt>
                <c:pt idx="15">
                  <c:v>1.370796593213198</c:v>
                </c:pt>
                <c:pt idx="16">
                  <c:v>1.1529414747233369</c:v>
                </c:pt>
                <c:pt idx="17">
                  <c:v>0.91927793334942109</c:v>
                </c:pt>
                <c:pt idx="18">
                  <c:v>1.6059764736174815</c:v>
                </c:pt>
                <c:pt idx="19">
                  <c:v>1.2961550927201579</c:v>
                </c:pt>
                <c:pt idx="20">
                  <c:v>1.732709943664676</c:v>
                </c:pt>
                <c:pt idx="21">
                  <c:v>1.1315380897626712</c:v>
                </c:pt>
                <c:pt idx="22">
                  <c:v>1.0446888234797909</c:v>
                </c:pt>
                <c:pt idx="23">
                  <c:v>1.1367043346797334</c:v>
                </c:pt>
                <c:pt idx="24">
                  <c:v>1.4792788912622084</c:v>
                </c:pt>
                <c:pt idx="25">
                  <c:v>1.4045299568232623</c:v>
                </c:pt>
                <c:pt idx="26">
                  <c:v>1.8304414784963114</c:v>
                </c:pt>
                <c:pt idx="27">
                  <c:v>1.4776846060823112</c:v>
                </c:pt>
                <c:pt idx="28">
                  <c:v>2.0111909873054348</c:v>
                </c:pt>
                <c:pt idx="29">
                  <c:v>3.1285336129379271</c:v>
                </c:pt>
                <c:pt idx="30">
                  <c:v>2.7427336362580617</c:v>
                </c:pt>
                <c:pt idx="31">
                  <c:v>3.5519179957721603</c:v>
                </c:pt>
                <c:pt idx="32">
                  <c:v>2.4484130836468685</c:v>
                </c:pt>
                <c:pt idx="33">
                  <c:v>2.4377554183353252</c:v>
                </c:pt>
                <c:pt idx="34">
                  <c:v>2.8774609627924557</c:v>
                </c:pt>
                <c:pt idx="35">
                  <c:v>3.1409813191152427</c:v>
                </c:pt>
                <c:pt idx="36">
                  <c:v>3.7332666490251913</c:v>
                </c:pt>
                <c:pt idx="37">
                  <c:v>3.6457690051737206</c:v>
                </c:pt>
                <c:pt idx="38">
                  <c:v>4.4425618935711224</c:v>
                </c:pt>
                <c:pt idx="39">
                  <c:v>4.4866125868607378</c:v>
                </c:pt>
                <c:pt idx="40">
                  <c:v>4.4953851377333889</c:v>
                </c:pt>
                <c:pt idx="41">
                  <c:v>5.3110768687539291</c:v>
                </c:pt>
                <c:pt idx="42">
                  <c:v>5.3706884745948802</c:v>
                </c:pt>
                <c:pt idx="43">
                  <c:v>5.3816831428055245</c:v>
                </c:pt>
                <c:pt idx="44">
                  <c:v>5.7561489019989391</c:v>
                </c:pt>
                <c:pt idx="45">
                  <c:v>5.9526439303094323</c:v>
                </c:pt>
                <c:pt idx="46">
                  <c:v>5.2689754755658784</c:v>
                </c:pt>
                <c:pt idx="47">
                  <c:v>5.2093442355223036</c:v>
                </c:pt>
                <c:pt idx="48">
                  <c:v>5.1458237036762364</c:v>
                </c:pt>
                <c:pt idx="49">
                  <c:v>3.9658343516019392</c:v>
                </c:pt>
                <c:pt idx="50">
                  <c:v>4.3387430044094222</c:v>
                </c:pt>
                <c:pt idx="51">
                  <c:v>3.8140785581587506</c:v>
                </c:pt>
                <c:pt idx="52">
                  <c:v>3.4787122827656383</c:v>
                </c:pt>
                <c:pt idx="53">
                  <c:v>3.2616389830826176</c:v>
                </c:pt>
                <c:pt idx="54">
                  <c:v>3.1184873068308008</c:v>
                </c:pt>
                <c:pt idx="55">
                  <c:v>3.3778717134681839</c:v>
                </c:pt>
                <c:pt idx="56">
                  <c:v>3.8775491721469995</c:v>
                </c:pt>
                <c:pt idx="57">
                  <c:v>5.8964908749219891</c:v>
                </c:pt>
                <c:pt idx="58">
                  <c:v>5.3914260509725693</c:v>
                </c:pt>
                <c:pt idx="59">
                  <c:v>8.0465786197455458</c:v>
                </c:pt>
                <c:pt idx="60">
                  <c:v>8.9255891863237231</c:v>
                </c:pt>
                <c:pt idx="61">
                  <c:v>9.6886907851442405</c:v>
                </c:pt>
                <c:pt idx="62">
                  <c:v>9.7529483750421679</c:v>
                </c:pt>
                <c:pt idx="63">
                  <c:v>11.180962403608891</c:v>
                </c:pt>
                <c:pt idx="64">
                  <c:v>10.764243626494522</c:v>
                </c:pt>
                <c:pt idx="65">
                  <c:v>8.7221236240752589</c:v>
                </c:pt>
                <c:pt idx="66">
                  <c:v>8.2562066533766405</c:v>
                </c:pt>
                <c:pt idx="67">
                  <c:v>7.6387193097507833</c:v>
                </c:pt>
                <c:pt idx="68">
                  <c:v>7.2115889976048466</c:v>
                </c:pt>
                <c:pt idx="69">
                  <c:v>5.3092506662236474</c:v>
                </c:pt>
                <c:pt idx="70">
                  <c:v>5.7071346664024514</c:v>
                </c:pt>
                <c:pt idx="71">
                  <c:v>5.9182638213899654</c:v>
                </c:pt>
                <c:pt idx="72">
                  <c:v>5.7576233034460476</c:v>
                </c:pt>
                <c:pt idx="73">
                  <c:v>6.8838060989757377</c:v>
                </c:pt>
                <c:pt idx="74">
                  <c:v>6.2897250224177235</c:v>
                </c:pt>
                <c:pt idx="75">
                  <c:v>5.8922252384602487</c:v>
                </c:pt>
                <c:pt idx="76">
                  <c:v>6.3377561083693337</c:v>
                </c:pt>
                <c:pt idx="77">
                  <c:v>6.8037181910793532</c:v>
                </c:pt>
                <c:pt idx="78">
                  <c:v>7.9613735510320272</c:v>
                </c:pt>
                <c:pt idx="79">
                  <c:v>8.5947724370168714</c:v>
                </c:pt>
                <c:pt idx="80">
                  <c:v>8.4692002663366655</c:v>
                </c:pt>
                <c:pt idx="81">
                  <c:v>9.823600779377605</c:v>
                </c:pt>
                <c:pt idx="82">
                  <c:v>11.153844846662341</c:v>
                </c:pt>
                <c:pt idx="83">
                  <c:v>11.426223539686681</c:v>
                </c:pt>
                <c:pt idx="84">
                  <c:v>12.624199831769168</c:v>
                </c:pt>
                <c:pt idx="85">
                  <c:v>13.365316747384771</c:v>
                </c:pt>
                <c:pt idx="86">
                  <c:v>11.472833060902616</c:v>
                </c:pt>
                <c:pt idx="87">
                  <c:v>10.935381533282264</c:v>
                </c:pt>
                <c:pt idx="88">
                  <c:v>11.199681877586434</c:v>
                </c:pt>
                <c:pt idx="89">
                  <c:v>10.232050683335535</c:v>
                </c:pt>
                <c:pt idx="90">
                  <c:v>10.381320318433193</c:v>
                </c:pt>
                <c:pt idx="91">
                  <c:v>9.5706153322660867</c:v>
                </c:pt>
                <c:pt idx="92">
                  <c:v>7.5786189156476231</c:v>
                </c:pt>
                <c:pt idx="93">
                  <c:v>5.68489659542246</c:v>
                </c:pt>
                <c:pt idx="94">
                  <c:v>7.4497672432346498</c:v>
                </c:pt>
                <c:pt idx="95">
                  <c:v>5.5743690437194191</c:v>
                </c:pt>
                <c:pt idx="96">
                  <c:v>3.1758597515410516</c:v>
                </c:pt>
                <c:pt idx="97">
                  <c:v>3.3574593553028778</c:v>
                </c:pt>
                <c:pt idx="98">
                  <c:v>3.6097274015549266</c:v>
                </c:pt>
                <c:pt idx="99">
                  <c:v>3.7523665508901027</c:v>
                </c:pt>
                <c:pt idx="100">
                  <c:v>4.2691128641407108</c:v>
                </c:pt>
                <c:pt idx="101">
                  <c:v>4.4194844667021389</c:v>
                </c:pt>
                <c:pt idx="102">
                  <c:v>3.9207986971774793</c:v>
                </c:pt>
                <c:pt idx="103">
                  <c:v>3.8829893980634216</c:v>
                </c:pt>
                <c:pt idx="104">
                  <c:v>3.2817127216265352</c:v>
                </c:pt>
                <c:pt idx="105">
                  <c:v>3.8849766176101208</c:v>
                </c:pt>
                <c:pt idx="106">
                  <c:v>3.406736584271469</c:v>
                </c:pt>
                <c:pt idx="107">
                  <c:v>3.2391669865199009</c:v>
                </c:pt>
                <c:pt idx="108">
                  <c:v>3.9484129686929377</c:v>
                </c:pt>
                <c:pt idx="109">
                  <c:v>0.82069843568917222</c:v>
                </c:pt>
                <c:pt idx="110">
                  <c:v>1.6118913379779507</c:v>
                </c:pt>
                <c:pt idx="111">
                  <c:v>1.963773177694869</c:v>
                </c:pt>
                <c:pt idx="112">
                  <c:v>2.8513379994773986</c:v>
                </c:pt>
                <c:pt idx="113">
                  <c:v>3.5222599308653888</c:v>
                </c:pt>
                <c:pt idx="114">
                  <c:v>3.6601981647857498</c:v>
                </c:pt>
                <c:pt idx="115">
                  <c:v>3.8626762683866041</c:v>
                </c:pt>
                <c:pt idx="116">
                  <c:v>3.7116335674005523</c:v>
                </c:pt>
                <c:pt idx="117">
                  <c:v>3.8648106324880844</c:v>
                </c:pt>
                <c:pt idx="118">
                  <c:v>4.0693095838363105</c:v>
                </c:pt>
                <c:pt idx="119">
                  <c:v>4.3058797306817214</c:v>
                </c:pt>
                <c:pt idx="120">
                  <c:v>4.3074252317590913</c:v>
                </c:pt>
                <c:pt idx="121">
                  <c:v>5.0248264831174883</c:v>
                </c:pt>
                <c:pt idx="122">
                  <c:v>4.8354675327009016</c:v>
                </c:pt>
                <c:pt idx="123">
                  <c:v>4.1019773297319375</c:v>
                </c:pt>
                <c:pt idx="124">
                  <c:v>5.053982276080232</c:v>
                </c:pt>
                <c:pt idx="125">
                  <c:v>4.7974225070636018</c:v>
                </c:pt>
                <c:pt idx="126">
                  <c:v>4.8471519403458414</c:v>
                </c:pt>
                <c:pt idx="127">
                  <c:v>6.3261028179178229</c:v>
                </c:pt>
                <c:pt idx="128">
                  <c:v>5.4085767417270558</c:v>
                </c:pt>
                <c:pt idx="129">
                  <c:v>3.8262008347971728</c:v>
                </c:pt>
                <c:pt idx="130">
                  <c:v>3.6063186009550829</c:v>
                </c:pt>
                <c:pt idx="131">
                  <c:v>3.3526334542622864</c:v>
                </c:pt>
                <c:pt idx="132">
                  <c:v>3.2916301170135092</c:v>
                </c:pt>
                <c:pt idx="133">
                  <c:v>3.2460070127054803</c:v>
                </c:pt>
                <c:pt idx="134">
                  <c:v>3.2062440895348359</c:v>
                </c:pt>
                <c:pt idx="135">
                  <c:v>3.2789213698869344</c:v>
                </c:pt>
                <c:pt idx="136">
                  <c:v>3.2080575116912704</c:v>
                </c:pt>
                <c:pt idx="137">
                  <c:v>3.0512453509290838</c:v>
                </c:pt>
                <c:pt idx="138">
                  <c:v>2.6344204410951226</c:v>
                </c:pt>
                <c:pt idx="139">
                  <c:v>2.7828011869266582</c:v>
                </c:pt>
                <c:pt idx="140">
                  <c:v>2.4591669628152544</c:v>
                </c:pt>
                <c:pt idx="141">
                  <c:v>2.455728461636622</c:v>
                </c:pt>
                <c:pt idx="142">
                  <c:v>2.7536574132270117</c:v>
                </c:pt>
                <c:pt idx="143">
                  <c:v>2.7297797020569017</c:v>
                </c:pt>
                <c:pt idx="144">
                  <c:v>2.804881755412882</c:v>
                </c:pt>
                <c:pt idx="145">
                  <c:v>3.0431127678644461</c:v>
                </c:pt>
                <c:pt idx="146">
                  <c:v>2.6893539025520439</c:v>
                </c:pt>
                <c:pt idx="147">
                  <c:v>2.5620632374304355</c:v>
                </c:pt>
                <c:pt idx="148">
                  <c:v>2.767592728700583</c:v>
                </c:pt>
                <c:pt idx="149">
                  <c:v>3.0798262831666801</c:v>
                </c:pt>
                <c:pt idx="150">
                  <c:v>2.7873157049263866</c:v>
                </c:pt>
                <c:pt idx="151">
                  <c:v>2.8858478225341786</c:v>
                </c:pt>
                <c:pt idx="152">
                  <c:v>2.9361679154186788</c:v>
                </c:pt>
                <c:pt idx="153">
                  <c:v>2.3036912182413318</c:v>
                </c:pt>
                <c:pt idx="154">
                  <c:v>1.9084546967395126</c:v>
                </c:pt>
                <c:pt idx="155">
                  <c:v>2.2166139584810907</c:v>
                </c:pt>
                <c:pt idx="156">
                  <c:v>1.850288893682285</c:v>
                </c:pt>
                <c:pt idx="157">
                  <c:v>1.3400484728938418</c:v>
                </c:pt>
                <c:pt idx="158">
                  <c:v>1.7601390441741915</c:v>
                </c:pt>
                <c:pt idx="159">
                  <c:v>1.7413320340484844</c:v>
                </c:pt>
                <c:pt idx="160">
                  <c:v>1.8196027831861583</c:v>
                </c:pt>
                <c:pt idx="161">
                  <c:v>2.2248566473366607</c:v>
                </c:pt>
                <c:pt idx="162">
                  <c:v>2.1105058026450312</c:v>
                </c:pt>
                <c:pt idx="163">
                  <c:v>2.5754364830031027</c:v>
                </c:pt>
                <c:pt idx="164">
                  <c:v>2.6784244623186</c:v>
                </c:pt>
                <c:pt idx="165">
                  <c:v>3.0841203112107838</c:v>
                </c:pt>
                <c:pt idx="166">
                  <c:v>3.4989325767301662</c:v>
                </c:pt>
                <c:pt idx="167">
                  <c:v>3.2255120802425479</c:v>
                </c:pt>
                <c:pt idx="168">
                  <c:v>3.4747595727131211</c:v>
                </c:pt>
                <c:pt idx="169">
                  <c:v>2.8540640538375168</c:v>
                </c:pt>
                <c:pt idx="170">
                  <c:v>2.6312323493274454</c:v>
                </c:pt>
                <c:pt idx="171">
                  <c:v>1.8130584180932863</c:v>
                </c:pt>
                <c:pt idx="172">
                  <c:v>1.219257794466887</c:v>
                </c:pt>
                <c:pt idx="173">
                  <c:v>2.1085163234089519</c:v>
                </c:pt>
                <c:pt idx="174">
                  <c:v>1.9027694405479925</c:v>
                </c:pt>
                <c:pt idx="175">
                  <c:v>2.1868044283238341</c:v>
                </c:pt>
                <c:pt idx="176">
                  <c:v>2.5218394980469476</c:v>
                </c:pt>
                <c:pt idx="177">
                  <c:v>2.0672820152333373</c:v>
                </c:pt>
                <c:pt idx="178">
                  <c:v>1.7007063642833398</c:v>
                </c:pt>
                <c:pt idx="179">
                  <c:v>2.0380288001508564</c:v>
                </c:pt>
                <c:pt idx="180">
                  <c:v>2.406363350657144</c:v>
                </c:pt>
                <c:pt idx="181">
                  <c:v>2.3852216212128217</c:v>
                </c:pt>
                <c:pt idx="182">
                  <c:v>2.8446324406846148</c:v>
                </c:pt>
                <c:pt idx="183">
                  <c:v>3.1204666804860972</c:v>
                </c:pt>
                <c:pt idx="184">
                  <c:v>2.7339416157725269</c:v>
                </c:pt>
                <c:pt idx="185">
                  <c:v>3.2651010107987917</c:v>
                </c:pt>
                <c:pt idx="186">
                  <c:v>2.7343007237703736</c:v>
                </c:pt>
                <c:pt idx="187">
                  <c:v>5.1370599533190227</c:v>
                </c:pt>
                <c:pt idx="188">
                  <c:v>3.3602024967101656</c:v>
                </c:pt>
                <c:pt idx="189">
                  <c:v>3.0750527438838988</c:v>
                </c:pt>
                <c:pt idx="190">
                  <c:v>3.4107448653626156</c:v>
                </c:pt>
                <c:pt idx="191">
                  <c:v>1.5387309336329409</c:v>
                </c:pt>
                <c:pt idx="192">
                  <c:v>2.1993778548263547</c:v>
                </c:pt>
                <c:pt idx="193">
                  <c:v>3.0923423204874232</c:v>
                </c:pt>
                <c:pt idx="194">
                  <c:v>2.9639307084611377</c:v>
                </c:pt>
                <c:pt idx="195">
                  <c:v>3.1462538906902919</c:v>
                </c:pt>
                <c:pt idx="196">
                  <c:v>4.359222682246533</c:v>
                </c:pt>
                <c:pt idx="197">
                  <c:v>3.781864716064371</c:v>
                </c:pt>
                <c:pt idx="198">
                  <c:v>5.5628764970821347</c:v>
                </c:pt>
                <c:pt idx="199">
                  <c:v>2.2909508090699009</c:v>
                </c:pt>
                <c:pt idx="200">
                  <c:v>-1.865481717737473</c:v>
                </c:pt>
                <c:pt idx="201">
                  <c:v>-0.81315365799886774</c:v>
                </c:pt>
                <c:pt idx="202">
                  <c:v>0.75593515290969304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5-154B-A496-2E7F5F7E7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580527"/>
        <c:axId val="2013538303"/>
      </c:lineChart>
      <c:dateAx>
        <c:axId val="201358052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538303"/>
        <c:crosses val="autoZero"/>
        <c:auto val="1"/>
        <c:lblOffset val="100"/>
        <c:baseTimeUnit val="months"/>
      </c:dateAx>
      <c:valAx>
        <c:axId val="201353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58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12</xdr:row>
      <xdr:rowOff>0</xdr:rowOff>
    </xdr:from>
    <xdr:to>
      <xdr:col>17</xdr:col>
      <xdr:colOff>482600</xdr:colOff>
      <xdr:row>42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B8F251-9E80-AEE6-4C55-F79B164F1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5DD7C99-9BD3-B04B-9F68-6D5BEED9039F}">
  <we:reference id="wa104100404" version="3.0.0.1" store="en-GB" storeType="OMEX"/>
  <we:alternateReferences>
    <we:reference id="wa104100404" version="3.0.0.1" store="wa104100404" storeType="OMEX"/>
  </we:alternateReferences>
  <we:properties>
    <we:property name="UniqueID" value="&quot;2024541717515587874&quot;"/>
    <we:property name="BQxfDhkuJyEaQwUADQ==" value="&quot;SCodVA==&quot;"/>
    <we:property name="BQxfDhkuJyEaQzkNCx4rHj1cDB8=" value="&quot;KzB+&quot;"/>
    <we:property name="BQxfDhkuJyEaQwcDHyUnAg==" value="&quot;Xg==&quot;"/>
    <we:property name="BQxfDhkuJyEaQxwDFQEvDg5cEQ==" value="&quot;SCUdUQ==&quot;"/>
    <we:property name="BQxfDhkuJyEaQzkNCx4rHj1VCgtr" value="&quot;SCUdUQ==&quot;"/>
    <we:property name="BQxfDhkuJyEaQzkNCx4rHj1LBxRr" value="&quot;TF4EQg==&quot;"/>
    <we:property name="BQxfDhkuJyEaQzkNCx4rHj1LCgtr" value="&quot;XQ==&quot;"/>
    <we:property name="BQxfDhkuJyEaQzkNCx4rHj1VCgto" value="&quot;SCUdUQ==&quot;"/>
    <we:property name="BQxfDhkuJyEaQzkNCx4rHj1LBxRo" value="&quot;TFwEQg==&quot;"/>
    <we:property name="BQxfDhkuJyEaQzkNCx4rHj1LCgto" value="&quot;XA==&quot;"/>
    <we:property name="BQxfDhkuJyEaQzkNCx4rHj1XFxU=" value="&quot;Xg==&quot;"/>
    <we:property name="BQxfDhkuJyEaQzkNCx4rHj1XBx8=" value="&quot;XQ==&quot;"/>
    <we:property name="BQxfDhkuJyEaQzkNCx4rHj1JEB0=" value="&quot;XEwJUkhqfn8=&quot;"/>
    <we:property name="BQxfDhkuJyEaQzkNCx4rHj1KARQ=" value="&quot;XQ==&quot;"/>
    <we:property name="BQxfDhkuJyEaQzkNCx4rHj1LDgA=" value="&quot;XQ==&quot;"/>
    <we:property name="BQxfDhkuJyEaQzkNCx4rHj1NDRQ=" value="&quot;XEwJUkhr&quot;"/>
    <we:property name="BQxfDhkuJyEaQzkNCx4rHj1aFB8=" value="&quot;XEwJUkhr&quot;"/>
    <we:property name="BQxfDhkuJyEaQzkNCx4rHj1UERQ=" value="&quot;XA==&quot;"/>
    <we:property name="BQxfDhkuJyEaQzkNCx4rHj1KEQI=" value="&quot;XVIJ&quot;"/>
    <we:property name="BQxfDhkuJyEaQzkNCx4rHj1LERw=" value="&quot;XA==&quot;"/>
    <we:property name="BQxfDhkuJyEaQzkNCx4rHj1UEAw=" value="&quot;XEwJVU0=&quot;"/>
    <we:property name="BQxfDhkuJyEaQzkNCx4rHj1UDBE=" value="&quot;X1I=&quot;"/>
    <we:property name="BQxfDhkuJyEaQzkNCx4rHj1LAA4=" value="&quot;XQ==&quot;"/>
    <we:property name="BQxfDhkuJyEaQzkNCx4rHj1XFgo=" value="&quot;Xg==&quot;"/>
    <we:property name="BQxfDhkuJyEaQzkNCx4rHj1YARs=" value="&quot;XEwJUkk=&quot;"/>
    <we:property name="BQxfDhkuJyEaQzkNCx4rHj1LBws=" value="&quot;WQ==&quot;"/>
    <we:property name="BQxfDhkuJyEaQzkNCx4rHj1YEAs=" value="&quot;XQ==&quot;"/>
    <we:property name="BQxfDhkuJyEaQzkNCx4rHj1KFhk=" value="&quot;XA==&quot;"/>
    <we:property name="BQxfDhkuJyEaQzkNCx4rHj1UBww=" value="&quot;Xg==&quot;"/>
    <we:property name="BQxfDhkuJyEaQzkNCx4rHj1KDRs=" value="&quot;XA==&quot;"/>
    <we:property name="BQxfDhkuJyEaQzkNCx4rHj1VEgw=" value="&quot;XA==&quot;"/>
    <we:property name="BQxfDhkuJyEaQzkNCx4rHj1VEgg=" value="&quot;XA==&quot;"/>
    <we:property name="BQxfDhkuJyEaQzkNCx4rHj1eAwg=" value="&quot;XEwJUkhqfn8=&quot;"/>
    <we:property name="BQxfDhkuJyEaQzkNCx4rHj1QEgs=" value="&quot;XEwAWw==&quot;"/>
    <we:property name="BQxfDhkuJyEaQzkNCx4rHj1fBxk=" value="&quot;XEwJUkhqfn8=&quot;"/>
    <we:property name="BQxfDhkuJyEaQzkNCx4rHj1QEhE=" value="&quot;XQ==&quot;"/>
    <we:property name="BQxfDhkuJyEaQzkNCx4rHj1QEhw=" value="&quot;Xw==&quot;"/>
    <we:property name="BQxfDhkuJyEaQxwDFQEvDg5cEUk=" value="&quot;SCodUQ==&quot;"/>
  </we:properties>
  <we:bindings>
    <we:binding id="refEdit" type="matrix" appref="{1FB5A7F2-20F3-EC46-BFD8-1C477ECE267D}"/>
    <we:binding id="Worker" type="matrix" appref="{5E877289-9B03-8D49-9D7A-F325C3A39643}"/>
    <we:binding id="Var0" type="matrix" appref="{39F9906F-E122-6146-AFDF-9496B5FD2297}"/>
    <we:binding id="Obj" type="matrix" appref="{47DEBB46-47B7-2746-B22F-235BB1FE0E2E}"/>
    <we:binding id="Var$G$3" type="matrix" appref="{689882FB-D1B3-D843-8DDA-39ADB9C38C65}"/>
    <we:binding id="Var$H$3" type="matrix" appref="{27773794-712F-F84F-A70C-E0B6FA9A071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C92C-CBE5-9849-BF67-B36DEC044EEB}">
  <dimension ref="A1:XFD1048575"/>
  <sheetViews>
    <sheetView tabSelected="1" workbookViewId="0">
      <selection activeCell="H3" sqref="H3"/>
    </sheetView>
  </sheetViews>
  <sheetFormatPr baseColWidth="10" defaultRowHeight="16" x14ac:dyDescent="0.2"/>
  <cols>
    <col min="5" max="5" width="14.5" customWidth="1"/>
    <col min="9" max="9" width="9.83203125" customWidth="1"/>
    <col min="10" max="10" width="14.5" customWidth="1"/>
    <col min="11" max="11" width="15.83203125" customWidth="1"/>
    <col min="13" max="13" width="14.83203125" customWidth="1"/>
    <col min="14" max="14" width="19" customWidth="1"/>
    <col min="16" max="16" width="15.6640625" customWidth="1"/>
    <col min="17" max="17" width="19.5" customWidth="1"/>
  </cols>
  <sheetData>
    <row r="1" spans="1:18" x14ac:dyDescent="0.2">
      <c r="A1" t="s">
        <v>0</v>
      </c>
      <c r="B1" t="s">
        <v>1</v>
      </c>
      <c r="C1" t="s">
        <v>5</v>
      </c>
      <c r="D1" t="s">
        <v>6</v>
      </c>
      <c r="E1" t="s">
        <v>10</v>
      </c>
      <c r="F1" t="s">
        <v>15</v>
      </c>
      <c r="G1" s="7" t="s">
        <v>2</v>
      </c>
      <c r="H1" s="8"/>
      <c r="J1" s="9" t="s">
        <v>7</v>
      </c>
      <c r="K1" s="10"/>
      <c r="M1" s="11" t="s">
        <v>11</v>
      </c>
      <c r="N1" s="12"/>
      <c r="P1" s="13" t="s">
        <v>12</v>
      </c>
      <c r="Q1" s="14"/>
      <c r="R1" s="14"/>
    </row>
    <row r="2" spans="1:18" x14ac:dyDescent="0.2">
      <c r="A2" s="1">
        <v>21640</v>
      </c>
      <c r="B2">
        <v>0</v>
      </c>
      <c r="C2">
        <f>0</f>
        <v>0</v>
      </c>
      <c r="D2">
        <f>ABS(C2-B2)</f>
        <v>0</v>
      </c>
      <c r="E2">
        <v>0</v>
      </c>
      <c r="F2">
        <f>(B2-C2)^2</f>
        <v>0</v>
      </c>
      <c r="G2" s="2" t="s">
        <v>3</v>
      </c>
      <c r="H2" s="3" t="s">
        <v>4</v>
      </c>
      <c r="J2" s="2" t="s">
        <v>8</v>
      </c>
      <c r="K2" s="3" t="s">
        <v>9</v>
      </c>
      <c r="M2" s="2" t="s">
        <v>8</v>
      </c>
      <c r="N2" s="3" t="s">
        <v>9</v>
      </c>
      <c r="P2" s="2" t="s">
        <v>3</v>
      </c>
      <c r="Q2" s="3" t="s">
        <v>13</v>
      </c>
      <c r="R2" s="6" t="s">
        <v>14</v>
      </c>
    </row>
    <row r="3" spans="1:18" ht="17" thickBot="1" x14ac:dyDescent="0.25">
      <c r="A3" s="1">
        <v>21731</v>
      </c>
      <c r="B3">
        <v>2.34</v>
      </c>
      <c r="C3">
        <f>$G$3*B2 + (1-$G$3)*C2</f>
        <v>0</v>
      </c>
      <c r="D3">
        <f t="shared" ref="D3:D66" si="0">ABS(C3-B3)</f>
        <v>2.34</v>
      </c>
      <c r="E3">
        <f>(ABS(C3-B3))/B3</f>
        <v>1</v>
      </c>
      <c r="F3">
        <f t="shared" ref="F3:F66" si="1">(B3-C3)^2</f>
        <v>5.4755999999999991</v>
      </c>
      <c r="G3" s="4">
        <v>0.37509710118063883</v>
      </c>
      <c r="H3" s="5">
        <v>0</v>
      </c>
      <c r="J3" s="4">
        <f>AVERAGE(D2:D141)</f>
        <v>1.5525443786054285</v>
      </c>
      <c r="K3" s="5">
        <f>AVERAGE(D142:D204)</f>
        <v>1.6143979378990261</v>
      </c>
      <c r="M3" s="4">
        <f>AVERAGE(E2:E141)</f>
        <v>0.5559247939291575</v>
      </c>
      <c r="N3" s="5">
        <f>AVERAGE(E142:E204)</f>
        <v>0.6920509414718139</v>
      </c>
      <c r="P3" s="4">
        <v>0.40158949779934072</v>
      </c>
      <c r="Q3" s="4">
        <f>AVERAGE(K2:K141)</f>
        <v>1.6143979378990261</v>
      </c>
      <c r="R3">
        <v>1.6314490389358687</v>
      </c>
    </row>
    <row r="4" spans="1:18" x14ac:dyDescent="0.2">
      <c r="A4" s="1">
        <v>21823</v>
      </c>
      <c r="B4">
        <v>2.74</v>
      </c>
      <c r="C4">
        <f t="shared" ref="C4:C67" si="2">$G$3*B3 + (1-$G$3)*C3</f>
        <v>0.87772721676269483</v>
      </c>
      <c r="D4">
        <f t="shared" si="0"/>
        <v>1.8622727832373054</v>
      </c>
      <c r="E4">
        <f t="shared" ref="E4:E67" si="3">(ABS(C4-B4))/B4</f>
        <v>0.67966159972164419</v>
      </c>
      <c r="F4">
        <f t="shared" si="1"/>
        <v>3.4680599191864196</v>
      </c>
    </row>
    <row r="5" spans="1:18" x14ac:dyDescent="0.2">
      <c r="A5" s="1">
        <v>21915</v>
      </c>
      <c r="B5">
        <v>0.27</v>
      </c>
      <c r="C5">
        <f t="shared" si="2"/>
        <v>1.5762603393626082</v>
      </c>
      <c r="D5">
        <f t="shared" si="0"/>
        <v>1.3062603393626082</v>
      </c>
      <c r="E5">
        <f t="shared" si="3"/>
        <v>4.8380012568985489</v>
      </c>
      <c r="F5">
        <f t="shared" si="1"/>
        <v>1.7063160741917163</v>
      </c>
      <c r="H5" s="15" t="s">
        <v>16</v>
      </c>
    </row>
    <row r="6" spans="1:18" x14ac:dyDescent="0.2">
      <c r="A6" s="1">
        <v>22006</v>
      </c>
      <c r="B6">
        <v>2.31</v>
      </c>
      <c r="C6">
        <f t="shared" si="2"/>
        <v>1.0862858726804565</v>
      </c>
      <c r="D6">
        <f>ABS(C6-B6)</f>
        <v>1.2237141273195435</v>
      </c>
      <c r="E6">
        <f t="shared" si="3"/>
        <v>0.52974637546300585</v>
      </c>
      <c r="F6">
        <f t="shared" si="1"/>
        <v>1.497476265401432</v>
      </c>
      <c r="H6">
        <f>AVERAGE(F2:F200)</f>
        <v>4.6830384432778738</v>
      </c>
    </row>
    <row r="7" spans="1:18" x14ac:dyDescent="0.2">
      <c r="A7" s="1">
        <v>22097</v>
      </c>
      <c r="B7">
        <v>0.14000000000000001</v>
      </c>
      <c r="C7">
        <f t="shared" si="2"/>
        <v>1.5452974945118125</v>
      </c>
      <c r="D7">
        <f t="shared" si="0"/>
        <v>1.4052974945118124</v>
      </c>
      <c r="E7">
        <f t="shared" si="3"/>
        <v>10.037839246512945</v>
      </c>
      <c r="F7">
        <f t="shared" si="1"/>
        <v>1.9748610480811775</v>
      </c>
    </row>
    <row r="8" spans="1:18" x14ac:dyDescent="0.2">
      <c r="A8" s="1">
        <v>22189</v>
      </c>
      <c r="B8">
        <v>2.7</v>
      </c>
      <c r="C8">
        <f t="shared" si="2"/>
        <v>1.0181744780240169</v>
      </c>
      <c r="D8">
        <f t="shared" si="0"/>
        <v>1.6818255219759832</v>
      </c>
      <c r="E8">
        <f t="shared" si="3"/>
        <v>0.62289834147258638</v>
      </c>
      <c r="F8">
        <f t="shared" si="1"/>
        <v>2.8285370863697885</v>
      </c>
    </row>
    <row r="9" spans="1:18" x14ac:dyDescent="0.2">
      <c r="A9" s="1">
        <v>22281</v>
      </c>
      <c r="B9">
        <v>1.21</v>
      </c>
      <c r="C9">
        <f t="shared" si="2"/>
        <v>1.6490223560088233</v>
      </c>
      <c r="D9">
        <f t="shared" si="0"/>
        <v>0.43902235600882333</v>
      </c>
      <c r="E9">
        <f t="shared" si="3"/>
        <v>0.36282839339572176</v>
      </c>
      <c r="F9">
        <f t="shared" si="1"/>
        <v>0.19274062907553802</v>
      </c>
    </row>
    <row r="10" spans="1:18" x14ac:dyDescent="0.2">
      <c r="A10" s="1">
        <v>22371</v>
      </c>
      <c r="B10">
        <v>-0.4</v>
      </c>
      <c r="C10">
        <f t="shared" si="2"/>
        <v>1.4843463429164192</v>
      </c>
      <c r="D10">
        <f t="shared" si="0"/>
        <v>1.8843463429164191</v>
      </c>
      <c r="E10">
        <f t="shared" si="3"/>
        <v>-4.7108658572910471</v>
      </c>
      <c r="F10">
        <f t="shared" si="1"/>
        <v>3.550761140062483</v>
      </c>
    </row>
    <row r="11" spans="1:18" x14ac:dyDescent="0.2">
      <c r="A11" s="1">
        <v>22462</v>
      </c>
      <c r="B11">
        <v>1.47</v>
      </c>
      <c r="C11">
        <f t="shared" si="2"/>
        <v>0.77753349206813238</v>
      </c>
      <c r="D11">
        <f t="shared" si="0"/>
        <v>0.69246650793186759</v>
      </c>
      <c r="E11">
        <f t="shared" si="3"/>
        <v>0.47106565165433173</v>
      </c>
      <c r="F11">
        <f t="shared" si="1"/>
        <v>0.47950986460735523</v>
      </c>
    </row>
    <row r="12" spans="1:18" x14ac:dyDescent="0.2">
      <c r="A12" s="1">
        <v>22554</v>
      </c>
      <c r="B12">
        <v>0.8</v>
      </c>
      <c r="C12">
        <f t="shared" si="2"/>
        <v>1.0372756718580558</v>
      </c>
      <c r="D12">
        <f t="shared" si="0"/>
        <v>0.23727567185805576</v>
      </c>
      <c r="E12">
        <f t="shared" si="3"/>
        <v>0.2965945898225697</v>
      </c>
      <c r="F12">
        <f t="shared" si="1"/>
        <v>5.6299744455691754E-2</v>
      </c>
    </row>
    <row r="13" spans="1:18" x14ac:dyDescent="0.2">
      <c r="A13" s="1">
        <v>22646</v>
      </c>
      <c r="B13">
        <v>0.8</v>
      </c>
      <c r="C13">
        <f t="shared" si="2"/>
        <v>0.94827425516341068</v>
      </c>
      <c r="D13">
        <f t="shared" si="0"/>
        <v>0.14827425516341064</v>
      </c>
      <c r="E13">
        <f t="shared" si="3"/>
        <v>0.1853428189542633</v>
      </c>
      <c r="F13">
        <f t="shared" si="1"/>
        <v>2.1985254744264209E-2</v>
      </c>
    </row>
    <row r="14" spans="1:18" x14ac:dyDescent="0.2">
      <c r="A14" s="1">
        <v>22736</v>
      </c>
      <c r="B14">
        <v>2.2599999999999998</v>
      </c>
      <c r="C14">
        <f t="shared" si="2"/>
        <v>0.89265701187189705</v>
      </c>
      <c r="D14">
        <f t="shared" si="0"/>
        <v>1.3673429881281027</v>
      </c>
      <c r="E14">
        <f t="shared" si="3"/>
        <v>0.60501902129562068</v>
      </c>
      <c r="F14">
        <f t="shared" si="1"/>
        <v>1.8696268471830888</v>
      </c>
    </row>
    <row r="15" spans="1:18" x14ac:dyDescent="0.2">
      <c r="A15" s="1">
        <v>22827</v>
      </c>
      <c r="B15">
        <v>0.13</v>
      </c>
      <c r="C15">
        <f t="shared" si="2"/>
        <v>1.4055434030384211</v>
      </c>
      <c r="D15">
        <f t="shared" si="0"/>
        <v>1.2755434030384212</v>
      </c>
      <c r="E15">
        <f t="shared" si="3"/>
        <v>9.8118723310647784</v>
      </c>
      <c r="F15">
        <f t="shared" si="1"/>
        <v>1.6270109730348361</v>
      </c>
    </row>
    <row r="16" spans="1:18" x14ac:dyDescent="0.2">
      <c r="A16" s="1">
        <v>22919</v>
      </c>
      <c r="B16">
        <v>2.11</v>
      </c>
      <c r="C16">
        <f t="shared" si="2"/>
        <v>0.92709077012862207</v>
      </c>
      <c r="D16">
        <f t="shared" si="0"/>
        <v>1.1829092298713779</v>
      </c>
      <c r="E16">
        <f t="shared" si="3"/>
        <v>0.56062048809070042</v>
      </c>
      <c r="F16">
        <f t="shared" si="1"/>
        <v>1.3992742461148964</v>
      </c>
    </row>
    <row r="17" spans="1:6" x14ac:dyDescent="0.2">
      <c r="A17" s="1">
        <v>23011</v>
      </c>
      <c r="B17">
        <v>0.79</v>
      </c>
      <c r="C17">
        <f t="shared" si="2"/>
        <v>1.370796593213198</v>
      </c>
      <c r="D17">
        <f t="shared" si="0"/>
        <v>0.58079659321319799</v>
      </c>
      <c r="E17">
        <f t="shared" si="3"/>
        <v>0.7351855610293645</v>
      </c>
      <c r="F17">
        <f t="shared" si="1"/>
        <v>0.33732468268805699</v>
      </c>
    </row>
    <row r="18" spans="1:6" x14ac:dyDescent="0.2">
      <c r="A18" s="1">
        <v>23101</v>
      </c>
      <c r="B18">
        <v>0.53</v>
      </c>
      <c r="C18">
        <f t="shared" si="2"/>
        <v>1.1529414747233369</v>
      </c>
      <c r="D18">
        <f t="shared" si="0"/>
        <v>0.62294147472333683</v>
      </c>
      <c r="E18">
        <f t="shared" si="3"/>
        <v>1.1753612730628997</v>
      </c>
      <c r="F18">
        <f t="shared" si="1"/>
        <v>0.38805608093048571</v>
      </c>
    </row>
    <row r="19" spans="1:6" x14ac:dyDescent="0.2">
      <c r="A19" s="1">
        <v>23192</v>
      </c>
      <c r="B19">
        <v>2.75</v>
      </c>
      <c r="C19">
        <f t="shared" si="2"/>
        <v>0.91927793334942109</v>
      </c>
      <c r="D19">
        <f t="shared" si="0"/>
        <v>1.830722066650579</v>
      </c>
      <c r="E19">
        <f t="shared" si="3"/>
        <v>0.66571711514566512</v>
      </c>
      <c r="F19">
        <f t="shared" si="1"/>
        <v>3.3515432853213669</v>
      </c>
    </row>
    <row r="20" spans="1:6" x14ac:dyDescent="0.2">
      <c r="A20" s="1">
        <v>23284</v>
      </c>
      <c r="B20">
        <v>0.78</v>
      </c>
      <c r="C20">
        <f t="shared" si="2"/>
        <v>1.6059764736174815</v>
      </c>
      <c r="D20">
        <f t="shared" si="0"/>
        <v>0.8259764736174815</v>
      </c>
      <c r="E20">
        <f t="shared" si="3"/>
        <v>1.0589441969454891</v>
      </c>
      <c r="F20">
        <f t="shared" si="1"/>
        <v>0.68223713496957006</v>
      </c>
    </row>
    <row r="21" spans="1:6" x14ac:dyDescent="0.2">
      <c r="A21" s="1">
        <v>23376</v>
      </c>
      <c r="B21">
        <v>2.46</v>
      </c>
      <c r="C21">
        <f t="shared" si="2"/>
        <v>1.2961550927201579</v>
      </c>
      <c r="D21">
        <f t="shared" si="0"/>
        <v>1.163844907279842</v>
      </c>
      <c r="E21">
        <f t="shared" si="3"/>
        <v>0.47310768588611463</v>
      </c>
      <c r="F21">
        <f t="shared" si="1"/>
        <v>1.354534968201224</v>
      </c>
    </row>
    <row r="22" spans="1:6" x14ac:dyDescent="0.2">
      <c r="A22" s="1">
        <v>23467</v>
      </c>
      <c r="B22">
        <v>0.13</v>
      </c>
      <c r="C22">
        <f t="shared" si="2"/>
        <v>1.732709943664676</v>
      </c>
      <c r="D22">
        <f t="shared" si="0"/>
        <v>1.6027099436646761</v>
      </c>
      <c r="E22">
        <f t="shared" si="3"/>
        <v>12.328538028189817</v>
      </c>
      <c r="F22">
        <f t="shared" si="1"/>
        <v>2.5686791635216295</v>
      </c>
    </row>
    <row r="23" spans="1:6" x14ac:dyDescent="0.2">
      <c r="A23" s="1">
        <v>23558</v>
      </c>
      <c r="B23">
        <v>0.9</v>
      </c>
      <c r="C23">
        <f t="shared" si="2"/>
        <v>1.1315380897626712</v>
      </c>
      <c r="D23">
        <f t="shared" si="0"/>
        <v>0.23153808976267121</v>
      </c>
      <c r="E23">
        <f t="shared" si="3"/>
        <v>0.25726454418074579</v>
      </c>
      <c r="F23">
        <f t="shared" si="1"/>
        <v>5.3609887010946787E-2</v>
      </c>
    </row>
    <row r="24" spans="1:6" x14ac:dyDescent="0.2">
      <c r="A24" s="1">
        <v>23650</v>
      </c>
      <c r="B24">
        <v>1.29</v>
      </c>
      <c r="C24">
        <f t="shared" si="2"/>
        <v>1.0446888234797909</v>
      </c>
      <c r="D24">
        <f t="shared" si="0"/>
        <v>0.24531117652020917</v>
      </c>
      <c r="E24">
        <f t="shared" si="3"/>
        <v>0.19016370272884431</v>
      </c>
      <c r="F24">
        <f t="shared" si="1"/>
        <v>6.0177573325729226E-2</v>
      </c>
    </row>
    <row r="25" spans="1:6" x14ac:dyDescent="0.2">
      <c r="A25" s="1">
        <v>23742</v>
      </c>
      <c r="B25">
        <v>2.0499999999999998</v>
      </c>
      <c r="C25">
        <f t="shared" si="2"/>
        <v>1.1367043346797334</v>
      </c>
      <c r="D25">
        <f t="shared" si="0"/>
        <v>0.9132956653202664</v>
      </c>
      <c r="E25">
        <f t="shared" si="3"/>
        <v>0.44551008064403241</v>
      </c>
      <c r="F25">
        <f t="shared" si="1"/>
        <v>0.83410897229278802</v>
      </c>
    </row>
    <row r="26" spans="1:6" x14ac:dyDescent="0.2">
      <c r="A26" s="1">
        <v>23832</v>
      </c>
      <c r="B26">
        <v>1.28</v>
      </c>
      <c r="C26">
        <f t="shared" si="2"/>
        <v>1.4792788912622084</v>
      </c>
      <c r="D26">
        <f t="shared" si="0"/>
        <v>0.19927889126220832</v>
      </c>
      <c r="E26">
        <f t="shared" si="3"/>
        <v>0.15568663379860026</v>
      </c>
      <c r="F26">
        <f t="shared" si="1"/>
        <v>3.9712076502695051E-2</v>
      </c>
    </row>
    <row r="27" spans="1:6" x14ac:dyDescent="0.2">
      <c r="A27" s="1">
        <v>23923</v>
      </c>
      <c r="B27">
        <v>2.54</v>
      </c>
      <c r="C27">
        <f t="shared" si="2"/>
        <v>1.4045299568232623</v>
      </c>
      <c r="D27">
        <f t="shared" si="0"/>
        <v>1.1354700431767377</v>
      </c>
      <c r="E27">
        <f t="shared" si="3"/>
        <v>0.44703545006958179</v>
      </c>
      <c r="F27">
        <f t="shared" si="1"/>
        <v>1.2892922189517826</v>
      </c>
    </row>
    <row r="28" spans="1:6" x14ac:dyDescent="0.2">
      <c r="A28" s="1">
        <v>24015</v>
      </c>
      <c r="B28">
        <v>0.89</v>
      </c>
      <c r="C28">
        <f t="shared" si="2"/>
        <v>1.8304414784963114</v>
      </c>
      <c r="D28">
        <f t="shared" si="0"/>
        <v>0.94044147849631143</v>
      </c>
      <c r="E28">
        <f t="shared" si="3"/>
        <v>1.0566758185351814</v>
      </c>
      <c r="F28">
        <f t="shared" si="1"/>
        <v>0.88443017447632821</v>
      </c>
    </row>
    <row r="29" spans="1:6" x14ac:dyDescent="0.2">
      <c r="A29" s="1">
        <v>24107</v>
      </c>
      <c r="B29">
        <v>2.9</v>
      </c>
      <c r="C29">
        <f t="shared" si="2"/>
        <v>1.4776846060823112</v>
      </c>
      <c r="D29">
        <f t="shared" si="0"/>
        <v>1.4223153939176887</v>
      </c>
      <c r="E29">
        <f t="shared" si="3"/>
        <v>0.49045358410954781</v>
      </c>
      <c r="F29">
        <f t="shared" si="1"/>
        <v>2.0229810797752301</v>
      </c>
    </row>
    <row r="30" spans="1:6" x14ac:dyDescent="0.2">
      <c r="A30" s="1">
        <v>24197</v>
      </c>
      <c r="B30">
        <v>4.99</v>
      </c>
      <c r="C30">
        <f t="shared" si="2"/>
        <v>2.0111909873054348</v>
      </c>
      <c r="D30">
        <f t="shared" si="0"/>
        <v>2.9788090126945654</v>
      </c>
      <c r="E30">
        <f t="shared" si="3"/>
        <v>0.59695571396684677</v>
      </c>
      <c r="F30">
        <f t="shared" si="1"/>
        <v>8.8733031341103725</v>
      </c>
    </row>
    <row r="31" spans="1:6" x14ac:dyDescent="0.2">
      <c r="A31" s="1">
        <v>24288</v>
      </c>
      <c r="B31">
        <v>2.1</v>
      </c>
      <c r="C31">
        <f t="shared" si="2"/>
        <v>3.1285336129379271</v>
      </c>
      <c r="D31">
        <f t="shared" si="0"/>
        <v>1.028533612937927</v>
      </c>
      <c r="E31">
        <f t="shared" si="3"/>
        <v>0.48977791092282236</v>
      </c>
      <c r="F31">
        <f t="shared" si="1"/>
        <v>1.0578813929431454</v>
      </c>
    </row>
    <row r="32" spans="1:6" x14ac:dyDescent="0.2">
      <c r="A32" s="1">
        <v>24380</v>
      </c>
      <c r="B32">
        <v>4.9000000000000004</v>
      </c>
      <c r="C32">
        <f t="shared" si="2"/>
        <v>2.7427336362580617</v>
      </c>
      <c r="D32">
        <f t="shared" si="0"/>
        <v>2.1572663637419387</v>
      </c>
      <c r="E32">
        <f t="shared" si="3"/>
        <v>0.44025844157998745</v>
      </c>
      <c r="F32">
        <f t="shared" si="1"/>
        <v>4.6537981641323665</v>
      </c>
    </row>
    <row r="33" spans="1:6" x14ac:dyDescent="0.2">
      <c r="A33" s="1">
        <v>24472</v>
      </c>
      <c r="B33">
        <v>0.61</v>
      </c>
      <c r="C33">
        <f t="shared" si="2"/>
        <v>3.5519179957721603</v>
      </c>
      <c r="D33">
        <f t="shared" si="0"/>
        <v>2.9419179957721604</v>
      </c>
      <c r="E33">
        <f t="shared" si="3"/>
        <v>4.8228163865117386</v>
      </c>
      <c r="F33">
        <f t="shared" si="1"/>
        <v>8.6548814938480856</v>
      </c>
    </row>
    <row r="34" spans="1:6" x14ac:dyDescent="0.2">
      <c r="A34" s="1">
        <v>24562</v>
      </c>
      <c r="B34">
        <v>2.42</v>
      </c>
      <c r="C34">
        <f t="shared" si="2"/>
        <v>2.4484130836468685</v>
      </c>
      <c r="D34">
        <f t="shared" si="0"/>
        <v>2.8413083646868564E-2</v>
      </c>
      <c r="E34">
        <f t="shared" si="3"/>
        <v>1.1740943655730812E-2</v>
      </c>
      <c r="F34">
        <f t="shared" si="1"/>
        <v>8.0730332232394986E-4</v>
      </c>
    </row>
    <row r="35" spans="1:6" x14ac:dyDescent="0.2">
      <c r="A35" s="1">
        <v>24653</v>
      </c>
      <c r="B35">
        <v>3.61</v>
      </c>
      <c r="C35">
        <f t="shared" si="2"/>
        <v>2.4377554183353252</v>
      </c>
      <c r="D35">
        <f t="shared" si="0"/>
        <v>1.1722445816646747</v>
      </c>
      <c r="E35">
        <f t="shared" si="3"/>
        <v>0.32472149076583789</v>
      </c>
      <c r="F35">
        <f t="shared" si="1"/>
        <v>1.3741573592421883</v>
      </c>
    </row>
    <row r="36" spans="1:6" x14ac:dyDescent="0.2">
      <c r="A36" s="1">
        <v>24745</v>
      </c>
      <c r="B36">
        <v>3.58</v>
      </c>
      <c r="C36">
        <f t="shared" si="2"/>
        <v>2.8774609627924557</v>
      </c>
      <c r="D36">
        <f t="shared" si="0"/>
        <v>0.7025390372075444</v>
      </c>
      <c r="E36">
        <f t="shared" si="3"/>
        <v>0.19623995452724705</v>
      </c>
      <c r="F36">
        <f t="shared" si="1"/>
        <v>0.49356109880050347</v>
      </c>
    </row>
    <row r="37" spans="1:6" x14ac:dyDescent="0.2">
      <c r="A37" s="1">
        <v>24837</v>
      </c>
      <c r="B37">
        <v>4.72</v>
      </c>
      <c r="C37">
        <f t="shared" si="2"/>
        <v>3.1409813191152427</v>
      </c>
      <c r="D37">
        <f t="shared" si="0"/>
        <v>1.5790186808847571</v>
      </c>
      <c r="E37">
        <f t="shared" si="3"/>
        <v>0.33453785611965192</v>
      </c>
      <c r="F37">
        <f t="shared" si="1"/>
        <v>2.4932999945830381</v>
      </c>
    </row>
    <row r="38" spans="1:6" x14ac:dyDescent="0.2">
      <c r="A38" s="1">
        <v>24928</v>
      </c>
      <c r="B38">
        <v>3.5</v>
      </c>
      <c r="C38">
        <f t="shared" si="2"/>
        <v>3.7332666490251913</v>
      </c>
      <c r="D38">
        <f t="shared" si="0"/>
        <v>0.23326664902519134</v>
      </c>
      <c r="E38">
        <f t="shared" si="3"/>
        <v>6.6647614007197528E-2</v>
      </c>
      <c r="F38">
        <f t="shared" si="1"/>
        <v>5.4413329547441804E-2</v>
      </c>
    </row>
    <row r="39" spans="1:6" x14ac:dyDescent="0.2">
      <c r="A39" s="1">
        <v>25019</v>
      </c>
      <c r="B39">
        <v>5.77</v>
      </c>
      <c r="C39">
        <f t="shared" si="2"/>
        <v>3.6457690051737206</v>
      </c>
      <c r="D39">
        <f t="shared" si="0"/>
        <v>2.124230994826279</v>
      </c>
      <c r="E39">
        <f t="shared" si="3"/>
        <v>0.36815095230958045</v>
      </c>
      <c r="F39">
        <f t="shared" si="1"/>
        <v>4.5123573193806426</v>
      </c>
    </row>
    <row r="40" spans="1:6" x14ac:dyDescent="0.2">
      <c r="A40" s="1">
        <v>25111</v>
      </c>
      <c r="B40">
        <v>4.5599999999999996</v>
      </c>
      <c r="C40">
        <f t="shared" si="2"/>
        <v>4.4425618935711224</v>
      </c>
      <c r="D40">
        <f t="shared" si="0"/>
        <v>0.1174381064288772</v>
      </c>
      <c r="E40">
        <f t="shared" si="3"/>
        <v>2.5753970708087107E-2</v>
      </c>
      <c r="F40">
        <f t="shared" si="1"/>
        <v>1.3791708841600287E-2</v>
      </c>
    </row>
    <row r="41" spans="1:6" x14ac:dyDescent="0.2">
      <c r="A41" s="1">
        <v>25203</v>
      </c>
      <c r="B41">
        <v>4.51</v>
      </c>
      <c r="C41">
        <f t="shared" si="2"/>
        <v>4.4866125868607378</v>
      </c>
      <c r="D41">
        <f t="shared" si="0"/>
        <v>2.3387413139261959E-2</v>
      </c>
      <c r="E41">
        <f t="shared" si="3"/>
        <v>5.1856791883064211E-3</v>
      </c>
      <c r="F41">
        <f t="shared" si="1"/>
        <v>5.4697109334652294E-4</v>
      </c>
    </row>
    <row r="42" spans="1:6" x14ac:dyDescent="0.2">
      <c r="A42" s="1">
        <v>25293</v>
      </c>
      <c r="B42">
        <v>6.67</v>
      </c>
      <c r="C42">
        <f t="shared" si="2"/>
        <v>4.4953851377333889</v>
      </c>
      <c r="D42">
        <f t="shared" si="0"/>
        <v>2.174614862266611</v>
      </c>
      <c r="E42">
        <f t="shared" si="3"/>
        <v>0.32602921473262536</v>
      </c>
      <c r="F42">
        <f t="shared" si="1"/>
        <v>4.7289497991908318</v>
      </c>
    </row>
    <row r="43" spans="1:6" x14ac:dyDescent="0.2">
      <c r="A43" s="1">
        <v>25384</v>
      </c>
      <c r="B43">
        <v>5.47</v>
      </c>
      <c r="C43">
        <f t="shared" si="2"/>
        <v>5.3110768687539291</v>
      </c>
      <c r="D43">
        <f t="shared" si="0"/>
        <v>0.1589231312460706</v>
      </c>
      <c r="E43">
        <f t="shared" si="3"/>
        <v>2.9053588893248741E-2</v>
      </c>
      <c r="F43">
        <f t="shared" si="1"/>
        <v>2.5256561645055783E-2</v>
      </c>
    </row>
    <row r="44" spans="1:6" x14ac:dyDescent="0.2">
      <c r="A44" s="1">
        <v>25476</v>
      </c>
      <c r="B44">
        <v>5.4</v>
      </c>
      <c r="C44">
        <f t="shared" si="2"/>
        <v>5.3706884745948802</v>
      </c>
      <c r="D44">
        <f t="shared" si="0"/>
        <v>2.9311525405120165E-2</v>
      </c>
      <c r="E44">
        <f t="shared" si="3"/>
        <v>5.4280602602074374E-3</v>
      </c>
      <c r="F44">
        <f t="shared" si="1"/>
        <v>8.5916552157500482E-4</v>
      </c>
    </row>
    <row r="45" spans="1:6" x14ac:dyDescent="0.2">
      <c r="A45" s="1">
        <v>25568</v>
      </c>
      <c r="B45">
        <v>6.38</v>
      </c>
      <c r="C45">
        <f t="shared" si="2"/>
        <v>5.3816831428055245</v>
      </c>
      <c r="D45">
        <f t="shared" si="0"/>
        <v>0.99831685719447538</v>
      </c>
      <c r="E45">
        <f t="shared" si="3"/>
        <v>0.15647599642546636</v>
      </c>
      <c r="F45">
        <f t="shared" si="1"/>
        <v>0.99663654735865459</v>
      </c>
    </row>
    <row r="46" spans="1:6" x14ac:dyDescent="0.2">
      <c r="A46" s="1">
        <v>25658</v>
      </c>
      <c r="B46">
        <v>6.28</v>
      </c>
      <c r="C46">
        <f t="shared" si="2"/>
        <v>5.7561489019989391</v>
      </c>
      <c r="D46">
        <f t="shared" si="0"/>
        <v>0.52385109800106111</v>
      </c>
      <c r="E46">
        <f t="shared" si="3"/>
        <v>8.3415779936474699E-2</v>
      </c>
      <c r="F46">
        <f t="shared" si="1"/>
        <v>0.27441997287691733</v>
      </c>
    </row>
    <row r="47" spans="1:6" x14ac:dyDescent="0.2">
      <c r="A47" s="1">
        <v>25749</v>
      </c>
      <c r="B47">
        <v>4.13</v>
      </c>
      <c r="C47">
        <f t="shared" si="2"/>
        <v>5.9526439303094323</v>
      </c>
      <c r="D47">
        <f t="shared" si="0"/>
        <v>1.8226439303094324</v>
      </c>
      <c r="E47">
        <f t="shared" si="3"/>
        <v>0.44131814293206595</v>
      </c>
      <c r="F47">
        <f t="shared" si="1"/>
        <v>3.322030896693815</v>
      </c>
    </row>
    <row r="48" spans="1:6" x14ac:dyDescent="0.2">
      <c r="A48" s="1">
        <v>25841</v>
      </c>
      <c r="B48">
        <v>5.1100000000000003</v>
      </c>
      <c r="C48">
        <f t="shared" si="2"/>
        <v>5.2689754755658784</v>
      </c>
      <c r="D48">
        <f t="shared" si="0"/>
        <v>0.1589754755658781</v>
      </c>
      <c r="E48">
        <f t="shared" si="3"/>
        <v>3.1110660580406672E-2</v>
      </c>
      <c r="F48">
        <f t="shared" si="1"/>
        <v>2.5273201831397106E-2</v>
      </c>
    </row>
    <row r="49" spans="1:6" x14ac:dyDescent="0.2">
      <c r="A49" s="1">
        <v>25933</v>
      </c>
      <c r="B49">
        <v>5.04</v>
      </c>
      <c r="C49">
        <f t="shared" si="2"/>
        <v>5.2093442355223036</v>
      </c>
      <c r="D49">
        <f t="shared" si="0"/>
        <v>0.1693442355223036</v>
      </c>
      <c r="E49">
        <f t="shared" si="3"/>
        <v>3.3600046730615792E-2</v>
      </c>
      <c r="F49">
        <f t="shared" si="1"/>
        <v>2.867747010463343E-2</v>
      </c>
    </row>
    <row r="50" spans="1:6" x14ac:dyDescent="0.2">
      <c r="A50" s="1">
        <v>26023</v>
      </c>
      <c r="B50">
        <v>2</v>
      </c>
      <c r="C50">
        <f t="shared" si="2"/>
        <v>5.1458237036762364</v>
      </c>
      <c r="D50">
        <f t="shared" si="0"/>
        <v>3.1458237036762364</v>
      </c>
      <c r="E50">
        <f t="shared" si="3"/>
        <v>1.5729118518381182</v>
      </c>
      <c r="F50">
        <f t="shared" si="1"/>
        <v>9.8962067746112741</v>
      </c>
    </row>
    <row r="51" spans="1:6" x14ac:dyDescent="0.2">
      <c r="A51" s="1">
        <v>26114</v>
      </c>
      <c r="B51">
        <v>4.96</v>
      </c>
      <c r="C51">
        <f t="shared" si="2"/>
        <v>3.9658343516019392</v>
      </c>
      <c r="D51">
        <f t="shared" si="0"/>
        <v>0.99416564839806076</v>
      </c>
      <c r="E51">
        <f t="shared" si="3"/>
        <v>0.20043662266089934</v>
      </c>
      <c r="F51">
        <f t="shared" si="1"/>
        <v>0.98836533645473656</v>
      </c>
    </row>
    <row r="52" spans="1:6" x14ac:dyDescent="0.2">
      <c r="A52" s="1">
        <v>26206</v>
      </c>
      <c r="B52">
        <v>2.94</v>
      </c>
      <c r="C52">
        <f t="shared" si="2"/>
        <v>4.3387430044094222</v>
      </c>
      <c r="D52">
        <f t="shared" si="0"/>
        <v>1.3987430044094222</v>
      </c>
      <c r="E52">
        <f t="shared" si="3"/>
        <v>0.47576292666987152</v>
      </c>
      <c r="F52">
        <f t="shared" si="1"/>
        <v>1.9564819923842969</v>
      </c>
    </row>
    <row r="53" spans="1:6" x14ac:dyDescent="0.2">
      <c r="A53" s="1">
        <v>26298</v>
      </c>
      <c r="B53">
        <v>2.92</v>
      </c>
      <c r="C53">
        <f t="shared" si="2"/>
        <v>3.8140785581587506</v>
      </c>
      <c r="D53">
        <f t="shared" si="0"/>
        <v>0.8940785581587507</v>
      </c>
      <c r="E53">
        <f t="shared" si="3"/>
        <v>0.30619128704066806</v>
      </c>
      <c r="F53">
        <f t="shared" si="1"/>
        <v>0.79937646815923058</v>
      </c>
    </row>
    <row r="54" spans="1:6" x14ac:dyDescent="0.2">
      <c r="A54" s="1">
        <v>26389</v>
      </c>
      <c r="B54">
        <v>2.9</v>
      </c>
      <c r="C54">
        <f t="shared" si="2"/>
        <v>3.4787122827656383</v>
      </c>
      <c r="D54">
        <f t="shared" si="0"/>
        <v>0.57871228276563835</v>
      </c>
      <c r="E54">
        <f t="shared" si="3"/>
        <v>0.19955595957435807</v>
      </c>
      <c r="F54">
        <f t="shared" si="1"/>
        <v>0.33490790622381617</v>
      </c>
    </row>
    <row r="55" spans="1:6" x14ac:dyDescent="0.2">
      <c r="A55" s="1">
        <v>26480</v>
      </c>
      <c r="B55">
        <v>2.88</v>
      </c>
      <c r="C55">
        <f t="shared" si="2"/>
        <v>3.2616389830826176</v>
      </c>
      <c r="D55">
        <f t="shared" si="0"/>
        <v>0.38163898308261768</v>
      </c>
      <c r="E55">
        <f t="shared" si="3"/>
        <v>0.13251353579257558</v>
      </c>
      <c r="F55">
        <f t="shared" si="1"/>
        <v>0.14564831340833453</v>
      </c>
    </row>
    <row r="56" spans="1:6" x14ac:dyDescent="0.2">
      <c r="A56" s="1">
        <v>26572</v>
      </c>
      <c r="B56">
        <v>3.81</v>
      </c>
      <c r="C56">
        <f t="shared" si="2"/>
        <v>3.1184873068308008</v>
      </c>
      <c r="D56">
        <f t="shared" si="0"/>
        <v>0.69151269316919928</v>
      </c>
      <c r="E56">
        <f t="shared" si="3"/>
        <v>0.18149939453259822</v>
      </c>
      <c r="F56">
        <f t="shared" si="1"/>
        <v>0.47818980481411916</v>
      </c>
    </row>
    <row r="57" spans="1:6" x14ac:dyDescent="0.2">
      <c r="A57" s="1">
        <v>26664</v>
      </c>
      <c r="B57">
        <v>4.71</v>
      </c>
      <c r="C57">
        <f t="shared" si="2"/>
        <v>3.3778717134681839</v>
      </c>
      <c r="D57">
        <f t="shared" si="0"/>
        <v>1.332128286531816</v>
      </c>
      <c r="E57">
        <f t="shared" si="3"/>
        <v>0.2828297848262879</v>
      </c>
      <c r="F57">
        <f t="shared" si="1"/>
        <v>1.7745657717781922</v>
      </c>
    </row>
    <row r="58" spans="1:6" x14ac:dyDescent="0.2">
      <c r="A58" s="1">
        <v>26754</v>
      </c>
      <c r="B58">
        <v>9.26</v>
      </c>
      <c r="C58">
        <f t="shared" si="2"/>
        <v>3.8775491721469995</v>
      </c>
      <c r="D58">
        <f t="shared" si="0"/>
        <v>5.3824508278530008</v>
      </c>
      <c r="E58">
        <f t="shared" si="3"/>
        <v>0.58125818875302382</v>
      </c>
      <c r="F58">
        <f t="shared" si="1"/>
        <v>28.970776914255453</v>
      </c>
    </row>
    <row r="59" spans="1:6" x14ac:dyDescent="0.2">
      <c r="A59" s="1">
        <v>26845</v>
      </c>
      <c r="B59">
        <v>4.55</v>
      </c>
      <c r="C59">
        <f t="shared" si="2"/>
        <v>5.8964908749219891</v>
      </c>
      <c r="D59">
        <f t="shared" si="0"/>
        <v>1.3464908749219893</v>
      </c>
      <c r="E59">
        <f t="shared" si="3"/>
        <v>0.29593206042241521</v>
      </c>
      <c r="F59">
        <f t="shared" si="1"/>
        <v>1.8130376762481841</v>
      </c>
    </row>
    <row r="60" spans="1:6" x14ac:dyDescent="0.2">
      <c r="A60" s="1">
        <v>26937</v>
      </c>
      <c r="B60">
        <v>12.47</v>
      </c>
      <c r="C60">
        <f t="shared" si="2"/>
        <v>5.3914260509725693</v>
      </c>
      <c r="D60">
        <f t="shared" si="0"/>
        <v>7.0785739490274313</v>
      </c>
      <c r="E60">
        <f t="shared" si="3"/>
        <v>0.56764827177445321</v>
      </c>
      <c r="F60">
        <f t="shared" si="1"/>
        <v>50.106209151849804</v>
      </c>
    </row>
    <row r="61" spans="1:6" x14ac:dyDescent="0.2">
      <c r="A61" s="1">
        <v>27029</v>
      </c>
      <c r="B61">
        <v>10.39</v>
      </c>
      <c r="C61">
        <f t="shared" si="2"/>
        <v>8.0465786197455458</v>
      </c>
      <c r="D61">
        <f t="shared" si="0"/>
        <v>2.3434213802544548</v>
      </c>
      <c r="E61">
        <f t="shared" si="3"/>
        <v>0.22554584988012075</v>
      </c>
      <c r="F61">
        <f t="shared" si="1"/>
        <v>5.4916237654336939</v>
      </c>
    </row>
    <row r="62" spans="1:6" x14ac:dyDescent="0.2">
      <c r="A62" s="1">
        <v>27119</v>
      </c>
      <c r="B62">
        <v>10.96</v>
      </c>
      <c r="C62">
        <f t="shared" si="2"/>
        <v>8.9255891863237231</v>
      </c>
      <c r="D62">
        <f t="shared" si="0"/>
        <v>2.0344108136762777</v>
      </c>
      <c r="E62">
        <f t="shared" si="3"/>
        <v>0.18562142460549977</v>
      </c>
      <c r="F62">
        <f t="shared" si="1"/>
        <v>4.138827358802974</v>
      </c>
    </row>
    <row r="63" spans="1:6" x14ac:dyDescent="0.2">
      <c r="A63" s="1">
        <v>27210</v>
      </c>
      <c r="B63">
        <v>9.86</v>
      </c>
      <c r="C63">
        <f t="shared" si="2"/>
        <v>9.6886907851442405</v>
      </c>
      <c r="D63">
        <f t="shared" si="0"/>
        <v>0.1713092148557589</v>
      </c>
      <c r="E63">
        <f t="shared" si="3"/>
        <v>1.7374159721679404E-2</v>
      </c>
      <c r="F63">
        <f t="shared" si="1"/>
        <v>2.9346847094496566E-2</v>
      </c>
    </row>
    <row r="64" spans="1:6" x14ac:dyDescent="0.2">
      <c r="A64" s="1">
        <v>27302</v>
      </c>
      <c r="B64">
        <v>13.56</v>
      </c>
      <c r="C64">
        <f t="shared" si="2"/>
        <v>9.7529483750421679</v>
      </c>
      <c r="D64">
        <f t="shared" si="0"/>
        <v>3.8070516249578326</v>
      </c>
      <c r="E64">
        <f t="shared" si="3"/>
        <v>0.28075601953966317</v>
      </c>
      <c r="F64">
        <f t="shared" si="1"/>
        <v>14.493642075094073</v>
      </c>
    </row>
    <row r="65" spans="1:6" x14ac:dyDescent="0.2">
      <c r="A65" s="1">
        <v>27394</v>
      </c>
      <c r="B65">
        <v>10.07</v>
      </c>
      <c r="C65">
        <f t="shared" si="2"/>
        <v>11.180962403608891</v>
      </c>
      <c r="D65">
        <f t="shared" si="0"/>
        <v>1.110962403608891</v>
      </c>
      <c r="E65">
        <f t="shared" si="3"/>
        <v>0.11032397255301797</v>
      </c>
      <c r="F65">
        <f t="shared" si="1"/>
        <v>1.2342374622324443</v>
      </c>
    </row>
    <row r="66" spans="1:6" x14ac:dyDescent="0.2">
      <c r="A66" s="1">
        <v>27484</v>
      </c>
      <c r="B66">
        <v>5.32</v>
      </c>
      <c r="C66">
        <f t="shared" si="2"/>
        <v>10.764243626494522</v>
      </c>
      <c r="D66">
        <f t="shared" si="0"/>
        <v>5.4442436264945222</v>
      </c>
      <c r="E66">
        <f t="shared" si="3"/>
        <v>1.0233540651305493</v>
      </c>
      <c r="F66">
        <f t="shared" si="1"/>
        <v>29.639788664626227</v>
      </c>
    </row>
    <row r="67" spans="1:6" x14ac:dyDescent="0.2">
      <c r="A67" s="1">
        <v>27575</v>
      </c>
      <c r="B67">
        <v>7.48</v>
      </c>
      <c r="C67">
        <f t="shared" si="2"/>
        <v>8.7221236240752589</v>
      </c>
      <c r="D67">
        <f t="shared" ref="D67:D130" si="4">ABS(C67-B67)</f>
        <v>1.2421236240752584</v>
      </c>
      <c r="E67">
        <f t="shared" si="3"/>
        <v>0.16605930803145166</v>
      </c>
      <c r="F67">
        <f t="shared" ref="F67:F130" si="5">(B67-C67)^2</f>
        <v>1.5428710974858539</v>
      </c>
    </row>
    <row r="68" spans="1:6" x14ac:dyDescent="0.2">
      <c r="A68" s="1">
        <v>27667</v>
      </c>
      <c r="B68">
        <v>6.61</v>
      </c>
      <c r="C68">
        <f t="shared" ref="C68:C131" si="6">$G$3*B67 + (1-$G$3)*C67</f>
        <v>8.2562066533766405</v>
      </c>
      <c r="D68">
        <f t="shared" si="4"/>
        <v>1.6462066533766402</v>
      </c>
      <c r="E68">
        <f t="shared" ref="E68:E131" si="7">(ABS(C68-B68))/B68</f>
        <v>0.24904790520070197</v>
      </c>
      <c r="F68">
        <f t="shared" si="5"/>
        <v>2.7099963456215175</v>
      </c>
    </row>
    <row r="69" spans="1:6" x14ac:dyDescent="0.2">
      <c r="A69" s="1">
        <v>27759</v>
      </c>
      <c r="B69">
        <v>6.5</v>
      </c>
      <c r="C69">
        <f t="shared" si="6"/>
        <v>7.6387193097507833</v>
      </c>
      <c r="D69">
        <f t="shared" si="4"/>
        <v>1.1387193097507833</v>
      </c>
      <c r="E69">
        <f t="shared" si="7"/>
        <v>0.17518758611550511</v>
      </c>
      <c r="F69">
        <f t="shared" si="5"/>
        <v>1.2966816663993004</v>
      </c>
    </row>
    <row r="70" spans="1:6" x14ac:dyDescent="0.2">
      <c r="A70" s="1">
        <v>27850</v>
      </c>
      <c r="B70">
        <v>2.14</v>
      </c>
      <c r="C70">
        <f t="shared" si="6"/>
        <v>7.2115889976048466</v>
      </c>
      <c r="D70">
        <f t="shared" si="4"/>
        <v>5.0715889976048469</v>
      </c>
      <c r="E70">
        <f t="shared" si="7"/>
        <v>2.3699014007499284</v>
      </c>
      <c r="F70">
        <f t="shared" si="5"/>
        <v>25.721014960626537</v>
      </c>
    </row>
    <row r="71" spans="1:6" x14ac:dyDescent="0.2">
      <c r="A71" s="1">
        <v>27941</v>
      </c>
      <c r="B71">
        <v>6.37</v>
      </c>
      <c r="C71">
        <f t="shared" si="6"/>
        <v>5.3092506662236474</v>
      </c>
      <c r="D71">
        <f t="shared" si="4"/>
        <v>1.0607493337763527</v>
      </c>
      <c r="E71">
        <f t="shared" si="7"/>
        <v>0.16652265836363464</v>
      </c>
      <c r="F71">
        <f t="shared" si="5"/>
        <v>1.1251891491069761</v>
      </c>
    </row>
    <row r="72" spans="1:6" x14ac:dyDescent="0.2">
      <c r="A72" s="1">
        <v>28033</v>
      </c>
      <c r="B72">
        <v>6.27</v>
      </c>
      <c r="C72">
        <f t="shared" si="6"/>
        <v>5.7071346664024514</v>
      </c>
      <c r="D72">
        <f t="shared" si="4"/>
        <v>0.5628653335975482</v>
      </c>
      <c r="E72">
        <f t="shared" si="7"/>
        <v>8.9771185581746127E-2</v>
      </c>
      <c r="F72">
        <f t="shared" si="5"/>
        <v>0.3168173837658792</v>
      </c>
    </row>
    <row r="73" spans="1:6" x14ac:dyDescent="0.2">
      <c r="A73" s="1">
        <v>28125</v>
      </c>
      <c r="B73">
        <v>5.49</v>
      </c>
      <c r="C73">
        <f t="shared" si="6"/>
        <v>5.9182638213899654</v>
      </c>
      <c r="D73">
        <f t="shared" si="4"/>
        <v>0.42826382138996522</v>
      </c>
      <c r="E73">
        <f t="shared" si="7"/>
        <v>7.8007982038245022E-2</v>
      </c>
      <c r="F73">
        <f t="shared" si="5"/>
        <v>0.18340990071153604</v>
      </c>
    </row>
    <row r="74" spans="1:6" x14ac:dyDescent="0.2">
      <c r="A74" s="1">
        <v>28215</v>
      </c>
      <c r="B74">
        <v>8.76</v>
      </c>
      <c r="C74">
        <f t="shared" si="6"/>
        <v>5.7576233034460476</v>
      </c>
      <c r="D74">
        <f t="shared" si="4"/>
        <v>3.0023766965539522</v>
      </c>
      <c r="E74">
        <f t="shared" si="7"/>
        <v>0.34273706581666125</v>
      </c>
      <c r="F74">
        <f t="shared" si="5"/>
        <v>9.0142658280102221</v>
      </c>
    </row>
    <row r="75" spans="1:6" x14ac:dyDescent="0.2">
      <c r="A75" s="1">
        <v>28306</v>
      </c>
      <c r="B75">
        <v>5.3</v>
      </c>
      <c r="C75">
        <f t="shared" si="6"/>
        <v>6.8838060989757377</v>
      </c>
      <c r="D75">
        <f t="shared" si="4"/>
        <v>1.5838060989757379</v>
      </c>
      <c r="E75">
        <f t="shared" si="7"/>
        <v>0.2988313394293845</v>
      </c>
      <c r="F75">
        <f t="shared" si="5"/>
        <v>2.5084417591527446</v>
      </c>
    </row>
    <row r="76" spans="1:6" x14ac:dyDescent="0.2">
      <c r="A76" s="1">
        <v>28398</v>
      </c>
      <c r="B76">
        <v>5.23</v>
      </c>
      <c r="C76">
        <f t="shared" si="6"/>
        <v>6.2897250224177235</v>
      </c>
      <c r="D76">
        <f t="shared" si="4"/>
        <v>1.059725022417723</v>
      </c>
      <c r="E76">
        <f t="shared" si="7"/>
        <v>0.20262428726916309</v>
      </c>
      <c r="F76">
        <f t="shared" si="5"/>
        <v>1.1230171231382435</v>
      </c>
    </row>
    <row r="77" spans="1:6" x14ac:dyDescent="0.2">
      <c r="A77" s="1">
        <v>28490</v>
      </c>
      <c r="B77">
        <v>7.08</v>
      </c>
      <c r="C77">
        <f t="shared" si="6"/>
        <v>5.8922252384602487</v>
      </c>
      <c r="D77">
        <f t="shared" si="4"/>
        <v>1.1877747615397514</v>
      </c>
      <c r="E77">
        <f t="shared" si="7"/>
        <v>0.1677647968276485</v>
      </c>
      <c r="F77">
        <f t="shared" si="5"/>
        <v>1.4108088841508133</v>
      </c>
    </row>
    <row r="78" spans="1:6" x14ac:dyDescent="0.2">
      <c r="A78" s="1">
        <v>28580</v>
      </c>
      <c r="B78">
        <v>7.58</v>
      </c>
      <c r="C78">
        <f t="shared" si="6"/>
        <v>6.3377561083693337</v>
      </c>
      <c r="D78">
        <f t="shared" si="4"/>
        <v>1.2422438916306664</v>
      </c>
      <c r="E78">
        <f t="shared" si="7"/>
        <v>0.16388441842093224</v>
      </c>
      <c r="F78">
        <f t="shared" si="5"/>
        <v>1.5431698862937029</v>
      </c>
    </row>
    <row r="79" spans="1:6" x14ac:dyDescent="0.2">
      <c r="A79" s="1">
        <v>28671</v>
      </c>
      <c r="B79">
        <v>9.89</v>
      </c>
      <c r="C79">
        <f t="shared" si="6"/>
        <v>6.8037181910793532</v>
      </c>
      <c r="D79">
        <f t="shared" si="4"/>
        <v>3.0862818089206474</v>
      </c>
      <c r="E79">
        <f t="shared" si="7"/>
        <v>0.31206085024475705</v>
      </c>
      <c r="F79">
        <f t="shared" si="5"/>
        <v>9.5251354040745042</v>
      </c>
    </row>
    <row r="80" spans="1:6" x14ac:dyDescent="0.2">
      <c r="A80" s="1">
        <v>28763</v>
      </c>
      <c r="B80">
        <v>9.65</v>
      </c>
      <c r="C80">
        <f t="shared" si="6"/>
        <v>7.9613735510320272</v>
      </c>
      <c r="D80">
        <f t="shared" si="4"/>
        <v>1.6886264489679732</v>
      </c>
      <c r="E80">
        <f t="shared" si="7"/>
        <v>0.17498719678424593</v>
      </c>
      <c r="F80">
        <f t="shared" si="5"/>
        <v>2.851459284154187</v>
      </c>
    </row>
    <row r="81" spans="1:6" x14ac:dyDescent="0.2">
      <c r="A81" s="1">
        <v>28855</v>
      </c>
      <c r="B81">
        <v>8.26</v>
      </c>
      <c r="C81">
        <f t="shared" si="6"/>
        <v>8.5947724370168714</v>
      </c>
      <c r="D81">
        <f t="shared" si="4"/>
        <v>0.33477243701687165</v>
      </c>
      <c r="E81">
        <f t="shared" si="7"/>
        <v>4.0529350728434825E-2</v>
      </c>
      <c r="F81">
        <f t="shared" si="5"/>
        <v>0.1120725845862153</v>
      </c>
    </row>
    <row r="82" spans="1:6" x14ac:dyDescent="0.2">
      <c r="A82" s="1">
        <v>28945</v>
      </c>
      <c r="B82">
        <v>12.08</v>
      </c>
      <c r="C82">
        <f t="shared" si="6"/>
        <v>8.4692002663366655</v>
      </c>
      <c r="D82">
        <f t="shared" si="4"/>
        <v>3.6107997336633346</v>
      </c>
      <c r="E82">
        <f t="shared" si="7"/>
        <v>0.29890726272047474</v>
      </c>
      <c r="F82">
        <f t="shared" si="5"/>
        <v>13.037874716623207</v>
      </c>
    </row>
    <row r="83" spans="1:6" x14ac:dyDescent="0.2">
      <c r="A83" s="1">
        <v>29036</v>
      </c>
      <c r="B83">
        <v>13.37</v>
      </c>
      <c r="C83">
        <f t="shared" si="6"/>
        <v>9.823600779377605</v>
      </c>
      <c r="D83">
        <f t="shared" si="4"/>
        <v>3.5463992206223942</v>
      </c>
      <c r="E83">
        <f t="shared" si="7"/>
        <v>0.26525050266435263</v>
      </c>
      <c r="F83">
        <f t="shared" si="5"/>
        <v>12.576947432031124</v>
      </c>
    </row>
    <row r="84" spans="1:6" x14ac:dyDescent="0.2">
      <c r="A84" s="1">
        <v>29128</v>
      </c>
      <c r="B84">
        <v>11.88</v>
      </c>
      <c r="C84">
        <f t="shared" si="6"/>
        <v>11.153844846662341</v>
      </c>
      <c r="D84">
        <f t="shared" si="4"/>
        <v>0.72615515333765934</v>
      </c>
      <c r="E84">
        <f t="shared" si="7"/>
        <v>6.1124171156368624E-2</v>
      </c>
      <c r="F84">
        <f t="shared" si="5"/>
        <v>0.52730130671883957</v>
      </c>
    </row>
    <row r="85" spans="1:6" x14ac:dyDescent="0.2">
      <c r="A85" s="1">
        <v>29220</v>
      </c>
      <c r="B85">
        <v>14.62</v>
      </c>
      <c r="C85">
        <f t="shared" si="6"/>
        <v>11.426223539686681</v>
      </c>
      <c r="D85">
        <f t="shared" si="4"/>
        <v>3.1937764603133179</v>
      </c>
      <c r="E85">
        <f t="shared" si="7"/>
        <v>0.21845256226493284</v>
      </c>
      <c r="F85">
        <f t="shared" si="5"/>
        <v>10.200208078451466</v>
      </c>
    </row>
    <row r="86" spans="1:6" x14ac:dyDescent="0.2">
      <c r="A86" s="1">
        <v>29311</v>
      </c>
      <c r="B86">
        <v>14.6</v>
      </c>
      <c r="C86">
        <f t="shared" si="6"/>
        <v>12.624199831769168</v>
      </c>
      <c r="D86">
        <f t="shared" si="4"/>
        <v>1.9758001682308315</v>
      </c>
      <c r="E86">
        <f t="shared" si="7"/>
        <v>0.13532877864594736</v>
      </c>
      <c r="F86">
        <f t="shared" si="5"/>
        <v>3.903786304780982</v>
      </c>
    </row>
    <row r="87" spans="1:6" x14ac:dyDescent="0.2">
      <c r="A87" s="1">
        <v>29402</v>
      </c>
      <c r="B87">
        <v>8.32</v>
      </c>
      <c r="C87">
        <f t="shared" si="6"/>
        <v>13.365316747384771</v>
      </c>
      <c r="D87">
        <f t="shared" si="4"/>
        <v>5.0453167473847707</v>
      </c>
      <c r="E87">
        <f t="shared" si="7"/>
        <v>0.60640826290682337</v>
      </c>
      <c r="F87">
        <f t="shared" si="5"/>
        <v>25.455221081441241</v>
      </c>
    </row>
    <row r="88" spans="1:6" x14ac:dyDescent="0.2">
      <c r="A88" s="1">
        <v>29494</v>
      </c>
      <c r="B88">
        <v>10.039999999999999</v>
      </c>
      <c r="C88">
        <f t="shared" si="6"/>
        <v>11.472833060902616</v>
      </c>
      <c r="D88">
        <f t="shared" si="4"/>
        <v>1.4328330609026168</v>
      </c>
      <c r="E88">
        <f t="shared" si="7"/>
        <v>0.14271245626520088</v>
      </c>
      <c r="F88">
        <f t="shared" si="5"/>
        <v>2.0530105804155618</v>
      </c>
    </row>
    <row r="89" spans="1:6" x14ac:dyDescent="0.2">
      <c r="A89" s="1">
        <v>29586</v>
      </c>
      <c r="B89">
        <v>11.64</v>
      </c>
      <c r="C89">
        <f t="shared" si="6"/>
        <v>10.935381533282264</v>
      </c>
      <c r="D89">
        <f t="shared" si="4"/>
        <v>0.70461846671773642</v>
      </c>
      <c r="E89">
        <f t="shared" si="7"/>
        <v>6.0534232535888008E-2</v>
      </c>
      <c r="F89">
        <f t="shared" si="5"/>
        <v>0.49648718363965383</v>
      </c>
    </row>
    <row r="90" spans="1:6" x14ac:dyDescent="0.2">
      <c r="A90" s="1">
        <v>29676</v>
      </c>
      <c r="B90">
        <v>8.6199999999999992</v>
      </c>
      <c r="C90">
        <f t="shared" si="6"/>
        <v>11.199681877586434</v>
      </c>
      <c r="D90">
        <f t="shared" si="4"/>
        <v>2.5796818775864345</v>
      </c>
      <c r="E90">
        <f t="shared" si="7"/>
        <v>0.2992670391631595</v>
      </c>
      <c r="F90">
        <f t="shared" si="5"/>
        <v>6.654758589547872</v>
      </c>
    </row>
    <row r="91" spans="1:6" x14ac:dyDescent="0.2">
      <c r="A91" s="1">
        <v>29767</v>
      </c>
      <c r="B91">
        <v>10.63</v>
      </c>
      <c r="C91">
        <f t="shared" si="6"/>
        <v>10.232050683335535</v>
      </c>
      <c r="D91">
        <f t="shared" si="4"/>
        <v>0.39794931666446587</v>
      </c>
      <c r="E91">
        <f t="shared" si="7"/>
        <v>3.7436436186685407E-2</v>
      </c>
      <c r="F91">
        <f t="shared" si="5"/>
        <v>0.15836365863371532</v>
      </c>
    </row>
    <row r="92" spans="1:6" x14ac:dyDescent="0.2">
      <c r="A92" s="1">
        <v>29859</v>
      </c>
      <c r="B92">
        <v>8.2200000000000006</v>
      </c>
      <c r="C92">
        <f t="shared" si="6"/>
        <v>10.381320318433193</v>
      </c>
      <c r="D92">
        <f t="shared" si="4"/>
        <v>2.1613203184331926</v>
      </c>
      <c r="E92">
        <f t="shared" si="7"/>
        <v>0.26293434530817428</v>
      </c>
      <c r="F92">
        <f t="shared" si="5"/>
        <v>4.6713055188721571</v>
      </c>
    </row>
    <row r="93" spans="1:6" x14ac:dyDescent="0.2">
      <c r="A93" s="1">
        <v>29951</v>
      </c>
      <c r="B93">
        <v>4.26</v>
      </c>
      <c r="C93">
        <f t="shared" si="6"/>
        <v>9.5706153322660867</v>
      </c>
      <c r="D93">
        <f t="shared" si="4"/>
        <v>5.310615332266087</v>
      </c>
      <c r="E93">
        <f t="shared" si="7"/>
        <v>1.2466233174333539</v>
      </c>
      <c r="F93">
        <f t="shared" si="5"/>
        <v>28.20263520729964</v>
      </c>
    </row>
    <row r="94" spans="1:6" x14ac:dyDescent="0.2">
      <c r="A94" s="1">
        <v>30041</v>
      </c>
      <c r="B94">
        <v>2.5299999999999998</v>
      </c>
      <c r="C94">
        <f t="shared" si="6"/>
        <v>7.5786189156476231</v>
      </c>
      <c r="D94">
        <f t="shared" si="4"/>
        <v>5.0486189156476229</v>
      </c>
      <c r="E94">
        <f t="shared" si="7"/>
        <v>1.9955015476868077</v>
      </c>
      <c r="F94">
        <f t="shared" si="5"/>
        <v>25.488552955434979</v>
      </c>
    </row>
    <row r="95" spans="1:6" x14ac:dyDescent="0.2">
      <c r="A95" s="1">
        <v>30132</v>
      </c>
      <c r="B95">
        <v>10.39</v>
      </c>
      <c r="C95">
        <f t="shared" si="6"/>
        <v>5.68489659542246</v>
      </c>
      <c r="D95">
        <f t="shared" si="4"/>
        <v>4.7051034045775406</v>
      </c>
      <c r="E95">
        <f t="shared" si="7"/>
        <v>0.45284922084480655</v>
      </c>
      <c r="F95">
        <f t="shared" si="5"/>
        <v>22.137998047767162</v>
      </c>
    </row>
    <row r="96" spans="1:6" x14ac:dyDescent="0.2">
      <c r="A96" s="1">
        <v>30224</v>
      </c>
      <c r="B96">
        <v>2.4500000000000002</v>
      </c>
      <c r="C96">
        <f t="shared" si="6"/>
        <v>7.4497672432346498</v>
      </c>
      <c r="D96">
        <f t="shared" si="4"/>
        <v>4.9997672432346496</v>
      </c>
      <c r="E96">
        <f t="shared" si="7"/>
        <v>2.0407213237692448</v>
      </c>
      <c r="F96">
        <f t="shared" si="5"/>
        <v>24.997672486522209</v>
      </c>
    </row>
    <row r="97" spans="1:6" x14ac:dyDescent="0.2">
      <c r="A97" s="1">
        <v>30316</v>
      </c>
      <c r="B97">
        <v>-0.82</v>
      </c>
      <c r="C97">
        <f t="shared" si="6"/>
        <v>5.5743690437194191</v>
      </c>
      <c r="D97">
        <f t="shared" si="4"/>
        <v>6.3943690437194194</v>
      </c>
      <c r="E97">
        <f t="shared" si="7"/>
        <v>-7.7980110289261217</v>
      </c>
      <c r="F97">
        <f t="shared" si="5"/>
        <v>40.887955467277202</v>
      </c>
    </row>
    <row r="98" spans="1:6" x14ac:dyDescent="0.2">
      <c r="A98" s="1">
        <v>30406</v>
      </c>
      <c r="B98">
        <v>3.66</v>
      </c>
      <c r="C98">
        <f t="shared" si="6"/>
        <v>3.1758597515410516</v>
      </c>
      <c r="D98">
        <f t="shared" si="4"/>
        <v>0.48414024845894854</v>
      </c>
      <c r="E98">
        <f t="shared" si="7"/>
        <v>0.13227875640954878</v>
      </c>
      <c r="F98">
        <f t="shared" si="5"/>
        <v>0.23439178017789242</v>
      </c>
    </row>
    <row r="99" spans="1:6" x14ac:dyDescent="0.2">
      <c r="A99" s="1">
        <v>30497</v>
      </c>
      <c r="B99">
        <v>4.03</v>
      </c>
      <c r="C99">
        <f t="shared" si="6"/>
        <v>3.3574593553028778</v>
      </c>
      <c r="D99">
        <f t="shared" si="4"/>
        <v>0.67254064469712249</v>
      </c>
      <c r="E99">
        <f t="shared" si="7"/>
        <v>0.16688353466429837</v>
      </c>
      <c r="F99">
        <f t="shared" si="5"/>
        <v>0.45231091876962115</v>
      </c>
    </row>
    <row r="100" spans="1:6" x14ac:dyDescent="0.2">
      <c r="A100" s="1">
        <v>30589</v>
      </c>
      <c r="B100">
        <v>3.99</v>
      </c>
      <c r="C100">
        <f t="shared" si="6"/>
        <v>3.6097274015549266</v>
      </c>
      <c r="D100">
        <f t="shared" si="4"/>
        <v>0.38027259844507366</v>
      </c>
      <c r="E100">
        <f t="shared" si="7"/>
        <v>9.5306415650394397E-2</v>
      </c>
      <c r="F100">
        <f t="shared" si="5"/>
        <v>0.14460724912816825</v>
      </c>
    </row>
    <row r="101" spans="1:6" x14ac:dyDescent="0.2">
      <c r="A101" s="1">
        <v>30681</v>
      </c>
      <c r="B101">
        <v>5.13</v>
      </c>
      <c r="C101">
        <f t="shared" si="6"/>
        <v>3.7523665508901027</v>
      </c>
      <c r="D101">
        <f t="shared" si="4"/>
        <v>1.3776334491098972</v>
      </c>
      <c r="E101">
        <f t="shared" si="7"/>
        <v>0.26854453199023337</v>
      </c>
      <c r="F101">
        <f t="shared" si="5"/>
        <v>1.8978739201064316</v>
      </c>
    </row>
    <row r="102" spans="1:6" x14ac:dyDescent="0.2">
      <c r="A102" s="1">
        <v>30772</v>
      </c>
      <c r="B102">
        <v>4.67</v>
      </c>
      <c r="C102">
        <f t="shared" si="6"/>
        <v>4.2691128641407108</v>
      </c>
      <c r="D102">
        <f t="shared" si="4"/>
        <v>0.40088713585928915</v>
      </c>
      <c r="E102">
        <f t="shared" si="7"/>
        <v>8.5843069777149714E-2</v>
      </c>
      <c r="F102">
        <f t="shared" si="5"/>
        <v>0.16071049569746415</v>
      </c>
    </row>
    <row r="103" spans="1:6" x14ac:dyDescent="0.2">
      <c r="A103" s="1">
        <v>30863</v>
      </c>
      <c r="B103">
        <v>3.09</v>
      </c>
      <c r="C103">
        <f t="shared" si="6"/>
        <v>4.4194844667021389</v>
      </c>
      <c r="D103">
        <f t="shared" si="4"/>
        <v>1.329484466702139</v>
      </c>
      <c r="E103">
        <f t="shared" si="7"/>
        <v>0.4302538727191389</v>
      </c>
      <c r="F103">
        <f t="shared" si="5"/>
        <v>1.7675289472022711</v>
      </c>
    </row>
    <row r="104" spans="1:6" x14ac:dyDescent="0.2">
      <c r="A104" s="1">
        <v>30955</v>
      </c>
      <c r="B104">
        <v>3.82</v>
      </c>
      <c r="C104">
        <f t="shared" si="6"/>
        <v>3.9207986971774793</v>
      </c>
      <c r="D104">
        <f t="shared" si="4"/>
        <v>0.10079869717747947</v>
      </c>
      <c r="E104">
        <f t="shared" si="7"/>
        <v>2.6387093501957976E-2</v>
      </c>
      <c r="F104">
        <f t="shared" si="5"/>
        <v>1.0160377352677207E-2</v>
      </c>
    </row>
    <row r="105" spans="1:6" x14ac:dyDescent="0.2">
      <c r="A105" s="1">
        <v>31047</v>
      </c>
      <c r="B105">
        <v>2.2799999999999998</v>
      </c>
      <c r="C105">
        <f t="shared" si="6"/>
        <v>3.8829893980634216</v>
      </c>
      <c r="D105">
        <f t="shared" si="4"/>
        <v>1.6029893980634218</v>
      </c>
      <c r="E105">
        <f t="shared" si="7"/>
        <v>0.7030655254664131</v>
      </c>
      <c r="F105">
        <f t="shared" si="5"/>
        <v>2.5695750103037311</v>
      </c>
    </row>
    <row r="106" spans="1:6" x14ac:dyDescent="0.2">
      <c r="A106" s="1">
        <v>31137</v>
      </c>
      <c r="B106">
        <v>4.8899999999999997</v>
      </c>
      <c r="C106">
        <f t="shared" si="6"/>
        <v>3.2817127216265352</v>
      </c>
      <c r="D106">
        <f t="shared" si="4"/>
        <v>1.6082872783734645</v>
      </c>
      <c r="E106">
        <f t="shared" si="7"/>
        <v>0.32889310396185373</v>
      </c>
      <c r="F106">
        <f t="shared" si="5"/>
        <v>2.5865879697779257</v>
      </c>
    </row>
    <row r="107" spans="1:6" x14ac:dyDescent="0.2">
      <c r="A107" s="1">
        <v>31228</v>
      </c>
      <c r="B107">
        <v>2.61</v>
      </c>
      <c r="C107">
        <f t="shared" si="6"/>
        <v>3.8849766176101208</v>
      </c>
      <c r="D107">
        <f t="shared" si="4"/>
        <v>1.2749766176101209</v>
      </c>
      <c r="E107">
        <f t="shared" si="7"/>
        <v>0.48849678835636817</v>
      </c>
      <c r="F107">
        <f t="shared" si="5"/>
        <v>1.6255653754525445</v>
      </c>
    </row>
    <row r="108" spans="1:6" x14ac:dyDescent="0.2">
      <c r="A108" s="1">
        <v>31320</v>
      </c>
      <c r="B108">
        <v>2.96</v>
      </c>
      <c r="C108">
        <f t="shared" si="6"/>
        <v>3.406736584271469</v>
      </c>
      <c r="D108">
        <f t="shared" si="4"/>
        <v>0.44673658427146901</v>
      </c>
      <c r="E108">
        <f t="shared" si="7"/>
        <v>0.15092452171333412</v>
      </c>
      <c r="F108">
        <f t="shared" si="5"/>
        <v>0.19957357572653933</v>
      </c>
    </row>
    <row r="109" spans="1:6" x14ac:dyDescent="0.2">
      <c r="A109" s="1">
        <v>31412</v>
      </c>
      <c r="B109">
        <v>5.13</v>
      </c>
      <c r="C109">
        <f t="shared" si="6"/>
        <v>3.2391669865199009</v>
      </c>
      <c r="D109">
        <f t="shared" si="4"/>
        <v>1.890833013480099</v>
      </c>
      <c r="E109">
        <f t="shared" si="7"/>
        <v>0.3685834334269199</v>
      </c>
      <c r="F109">
        <f t="shared" si="5"/>
        <v>3.5752494848662324</v>
      </c>
    </row>
    <row r="110" spans="1:6" x14ac:dyDescent="0.2">
      <c r="A110" s="1">
        <v>31502</v>
      </c>
      <c r="B110">
        <v>-4.3899999999999997</v>
      </c>
      <c r="C110">
        <f t="shared" si="6"/>
        <v>3.9484129686929377</v>
      </c>
      <c r="D110">
        <f t="shared" si="4"/>
        <v>8.3384129686929374</v>
      </c>
      <c r="E110">
        <f t="shared" si="7"/>
        <v>-1.8994106990188924</v>
      </c>
      <c r="F110">
        <f t="shared" si="5"/>
        <v>69.529130836466564</v>
      </c>
    </row>
    <row r="111" spans="1:6" x14ac:dyDescent="0.2">
      <c r="A111" s="1">
        <v>31593</v>
      </c>
      <c r="B111">
        <v>2.93</v>
      </c>
      <c r="C111">
        <f t="shared" si="6"/>
        <v>0.82069843568917222</v>
      </c>
      <c r="D111">
        <f t="shared" si="4"/>
        <v>2.1093015643108277</v>
      </c>
      <c r="E111">
        <f t="shared" si="7"/>
        <v>0.71989814481598213</v>
      </c>
      <c r="F111">
        <f t="shared" si="5"/>
        <v>4.4491530892041045</v>
      </c>
    </row>
    <row r="112" spans="1:6" x14ac:dyDescent="0.2">
      <c r="A112" s="1">
        <v>31685</v>
      </c>
      <c r="B112">
        <v>2.5499999999999998</v>
      </c>
      <c r="C112">
        <f t="shared" si="6"/>
        <v>1.6118913379779507</v>
      </c>
      <c r="D112">
        <f t="shared" si="4"/>
        <v>0.93810866202204912</v>
      </c>
      <c r="E112">
        <f t="shared" si="7"/>
        <v>0.36788574981256833</v>
      </c>
      <c r="F112">
        <f t="shared" si="5"/>
        <v>0.88004786176079919</v>
      </c>
    </row>
    <row r="113" spans="1:6" x14ac:dyDescent="0.2">
      <c r="A113" s="1">
        <v>31777</v>
      </c>
      <c r="B113">
        <v>4.33</v>
      </c>
      <c r="C113">
        <f t="shared" si="6"/>
        <v>1.963773177694869</v>
      </c>
      <c r="D113">
        <f t="shared" si="4"/>
        <v>2.3662268223051308</v>
      </c>
      <c r="E113">
        <f t="shared" si="7"/>
        <v>0.54647270722982233</v>
      </c>
      <c r="F113">
        <f t="shared" si="5"/>
        <v>5.5990293745962374</v>
      </c>
    </row>
    <row r="114" spans="1:6" x14ac:dyDescent="0.2">
      <c r="A114" s="1">
        <v>31867</v>
      </c>
      <c r="B114">
        <v>4.6399999999999997</v>
      </c>
      <c r="C114">
        <f t="shared" si="6"/>
        <v>2.8513379994773986</v>
      </c>
      <c r="D114">
        <f t="shared" si="4"/>
        <v>1.788662000522601</v>
      </c>
      <c r="E114">
        <f t="shared" si="7"/>
        <v>0.38548750011262956</v>
      </c>
      <c r="F114">
        <f t="shared" si="5"/>
        <v>3.1993117521135135</v>
      </c>
    </row>
    <row r="115" spans="1:6" x14ac:dyDescent="0.2">
      <c r="A115" s="1">
        <v>31958</v>
      </c>
      <c r="B115">
        <v>3.89</v>
      </c>
      <c r="C115">
        <f t="shared" si="6"/>
        <v>3.5222599308653888</v>
      </c>
      <c r="D115">
        <f t="shared" si="4"/>
        <v>0.36774006913461132</v>
      </c>
      <c r="E115">
        <f t="shared" si="7"/>
        <v>9.4534722142573607E-2</v>
      </c>
      <c r="F115">
        <f t="shared" si="5"/>
        <v>0.1352327584471287</v>
      </c>
    </row>
    <row r="116" spans="1:6" x14ac:dyDescent="0.2">
      <c r="A116" s="1">
        <v>32050</v>
      </c>
      <c r="B116">
        <v>4.2</v>
      </c>
      <c r="C116">
        <f t="shared" si="6"/>
        <v>3.6601981647857498</v>
      </c>
      <c r="D116">
        <f t="shared" si="4"/>
        <v>0.5398018352142504</v>
      </c>
      <c r="E116">
        <f t="shared" si="7"/>
        <v>0.12852424647958344</v>
      </c>
      <c r="F116">
        <f t="shared" si="5"/>
        <v>0.29138602130067276</v>
      </c>
    </row>
    <row r="117" spans="1:6" x14ac:dyDescent="0.2">
      <c r="A117" s="1">
        <v>32142</v>
      </c>
      <c r="B117">
        <v>3.46</v>
      </c>
      <c r="C117">
        <f t="shared" si="6"/>
        <v>3.8626762683866041</v>
      </c>
      <c r="D117">
        <f t="shared" si="4"/>
        <v>0.40267626838660409</v>
      </c>
      <c r="E117">
        <f t="shared" si="7"/>
        <v>0.11638042438919194</v>
      </c>
      <c r="F117">
        <f t="shared" si="5"/>
        <v>0.16214817712176041</v>
      </c>
    </row>
    <row r="118" spans="1:6" x14ac:dyDescent="0.2">
      <c r="A118" s="1">
        <v>32233</v>
      </c>
      <c r="B118">
        <v>4.12</v>
      </c>
      <c r="C118">
        <f t="shared" si="6"/>
        <v>3.7116335674005523</v>
      </c>
      <c r="D118">
        <f t="shared" si="4"/>
        <v>0.40836643259944783</v>
      </c>
      <c r="E118">
        <f t="shared" si="7"/>
        <v>9.9118066164914517E-2</v>
      </c>
      <c r="F118">
        <f t="shared" si="5"/>
        <v>0.16676314327399935</v>
      </c>
    </row>
    <row r="119" spans="1:6" x14ac:dyDescent="0.2">
      <c r="A119" s="1">
        <v>32324</v>
      </c>
      <c r="B119">
        <v>4.41</v>
      </c>
      <c r="C119">
        <f t="shared" si="6"/>
        <v>3.8648106324880844</v>
      </c>
      <c r="D119">
        <f t="shared" si="4"/>
        <v>0.54518936751191571</v>
      </c>
      <c r="E119">
        <f t="shared" si="7"/>
        <v>0.12362570691880174</v>
      </c>
      <c r="F119">
        <f t="shared" si="5"/>
        <v>0.29723144644804267</v>
      </c>
    </row>
    <row r="120" spans="1:6" x14ac:dyDescent="0.2">
      <c r="A120" s="1">
        <v>32416</v>
      </c>
      <c r="B120">
        <v>4.7</v>
      </c>
      <c r="C120">
        <f t="shared" si="6"/>
        <v>4.0693095838363105</v>
      </c>
      <c r="D120">
        <f t="shared" si="4"/>
        <v>0.6306904161636897</v>
      </c>
      <c r="E120">
        <f t="shared" si="7"/>
        <v>0.13418945024759354</v>
      </c>
      <c r="F120">
        <f t="shared" si="5"/>
        <v>0.39777040104072814</v>
      </c>
    </row>
    <row r="121" spans="1:6" x14ac:dyDescent="0.2">
      <c r="A121" s="1">
        <v>32508</v>
      </c>
      <c r="B121">
        <v>4.3099999999999996</v>
      </c>
      <c r="C121">
        <f t="shared" si="6"/>
        <v>4.3058797306817214</v>
      </c>
      <c r="D121">
        <f t="shared" si="4"/>
        <v>4.1202693182782468E-3</v>
      </c>
      <c r="E121">
        <f t="shared" si="7"/>
        <v>9.5597896015736596E-4</v>
      </c>
      <c r="F121">
        <f t="shared" si="5"/>
        <v>1.6976619255145089E-5</v>
      </c>
    </row>
    <row r="122" spans="1:6" x14ac:dyDescent="0.2">
      <c r="A122" s="1">
        <v>32598</v>
      </c>
      <c r="B122">
        <v>6.22</v>
      </c>
      <c r="C122">
        <f t="shared" si="6"/>
        <v>4.3074252317590913</v>
      </c>
      <c r="D122">
        <f t="shared" si="4"/>
        <v>1.9125747682409084</v>
      </c>
      <c r="E122">
        <f t="shared" si="7"/>
        <v>0.30748790486188238</v>
      </c>
      <c r="F122">
        <f t="shared" si="5"/>
        <v>3.6579422441117648</v>
      </c>
    </row>
    <row r="123" spans="1:6" x14ac:dyDescent="0.2">
      <c r="A123" s="1">
        <v>32689</v>
      </c>
      <c r="B123">
        <v>4.5199999999999996</v>
      </c>
      <c r="C123">
        <f t="shared" si="6"/>
        <v>5.0248264831174883</v>
      </c>
      <c r="D123">
        <f t="shared" si="4"/>
        <v>0.50482648311748868</v>
      </c>
      <c r="E123">
        <f t="shared" si="7"/>
        <v>0.11168727502599309</v>
      </c>
      <c r="F123">
        <f t="shared" si="5"/>
        <v>0.25484977805677206</v>
      </c>
    </row>
    <row r="124" spans="1:6" x14ac:dyDescent="0.2">
      <c r="A124" s="1">
        <v>32781</v>
      </c>
      <c r="B124">
        <v>2.88</v>
      </c>
      <c r="C124">
        <f t="shared" si="6"/>
        <v>4.8354675327009016</v>
      </c>
      <c r="D124">
        <f t="shared" si="4"/>
        <v>1.9554675327009017</v>
      </c>
      <c r="E124">
        <f t="shared" si="7"/>
        <v>0.67898178218781313</v>
      </c>
      <c r="F124">
        <f t="shared" si="5"/>
        <v>3.8238532714473519</v>
      </c>
    </row>
    <row r="125" spans="1:6" x14ac:dyDescent="0.2">
      <c r="A125" s="1">
        <v>32873</v>
      </c>
      <c r="B125">
        <v>6.64</v>
      </c>
      <c r="C125">
        <f t="shared" si="6"/>
        <v>4.1019773297319375</v>
      </c>
      <c r="D125">
        <f t="shared" si="4"/>
        <v>2.5380226702680622</v>
      </c>
      <c r="E125">
        <f t="shared" si="7"/>
        <v>0.38223232985964795</v>
      </c>
      <c r="F125">
        <f t="shared" si="5"/>
        <v>6.4415590747946245</v>
      </c>
    </row>
    <row r="126" spans="1:6" x14ac:dyDescent="0.2">
      <c r="A126" s="1">
        <v>32963</v>
      </c>
      <c r="B126">
        <v>4.37</v>
      </c>
      <c r="C126">
        <f t="shared" si="6"/>
        <v>5.053982276080232</v>
      </c>
      <c r="D126">
        <f t="shared" si="4"/>
        <v>0.68398227608023188</v>
      </c>
      <c r="E126">
        <f t="shared" si="7"/>
        <v>0.1565176833135542</v>
      </c>
      <c r="F126">
        <f t="shared" si="5"/>
        <v>0.46783175399189453</v>
      </c>
    </row>
    <row r="127" spans="1:6" x14ac:dyDescent="0.2">
      <c r="A127" s="1">
        <v>33054</v>
      </c>
      <c r="B127">
        <v>4.93</v>
      </c>
      <c r="C127">
        <f t="shared" si="6"/>
        <v>4.7974225070636018</v>
      </c>
      <c r="D127">
        <f t="shared" si="4"/>
        <v>0.13257749293639787</v>
      </c>
      <c r="E127">
        <f t="shared" si="7"/>
        <v>2.6891986396835269E-2</v>
      </c>
      <c r="F127">
        <f t="shared" si="5"/>
        <v>1.7576791633300625E-2</v>
      </c>
    </row>
    <row r="128" spans="1:6" x14ac:dyDescent="0.2">
      <c r="A128" s="1">
        <v>33146</v>
      </c>
      <c r="B128">
        <v>8.7899999999999991</v>
      </c>
      <c r="C128">
        <f t="shared" si="6"/>
        <v>4.8471519403458414</v>
      </c>
      <c r="D128">
        <f t="shared" si="4"/>
        <v>3.9428480596541577</v>
      </c>
      <c r="E128">
        <f t="shared" si="7"/>
        <v>0.4485606438741932</v>
      </c>
      <c r="F128">
        <f t="shared" si="5"/>
        <v>15.546050821518557</v>
      </c>
    </row>
    <row r="129" spans="1:6" x14ac:dyDescent="0.2">
      <c r="A129" s="1">
        <v>33238</v>
      </c>
      <c r="B129">
        <v>3.88</v>
      </c>
      <c r="C129">
        <f t="shared" si="6"/>
        <v>6.3261028179178229</v>
      </c>
      <c r="D129">
        <f t="shared" si="4"/>
        <v>2.446102817917823</v>
      </c>
      <c r="E129">
        <f t="shared" si="7"/>
        <v>0.63043887059737713</v>
      </c>
      <c r="F129">
        <f t="shared" si="5"/>
        <v>5.9834189958255148</v>
      </c>
    </row>
    <row r="130" spans="1:6" x14ac:dyDescent="0.2">
      <c r="A130" s="1">
        <v>33328</v>
      </c>
      <c r="B130">
        <v>1.19</v>
      </c>
      <c r="C130">
        <f t="shared" si="6"/>
        <v>5.4085767417270558</v>
      </c>
      <c r="D130">
        <f t="shared" si="4"/>
        <v>4.2185767417270554</v>
      </c>
      <c r="E130">
        <f t="shared" si="7"/>
        <v>3.5450224720395425</v>
      </c>
      <c r="F130">
        <f t="shared" si="5"/>
        <v>17.796389725840459</v>
      </c>
    </row>
    <row r="131" spans="1:6" x14ac:dyDescent="0.2">
      <c r="A131" s="1">
        <v>33419</v>
      </c>
      <c r="B131">
        <v>3.24</v>
      </c>
      <c r="C131">
        <f t="shared" si="6"/>
        <v>3.8262008347971728</v>
      </c>
      <c r="D131">
        <f t="shared" ref="D131:D194" si="8">ABS(C131-B131)</f>
        <v>0.58620083479717255</v>
      </c>
      <c r="E131">
        <f t="shared" si="7"/>
        <v>0.18092618357937423</v>
      </c>
      <c r="F131">
        <f t="shared" ref="F131:F194" si="9">(B131-C131)^2</f>
        <v>0.343631418716902</v>
      </c>
    </row>
    <row r="132" spans="1:6" x14ac:dyDescent="0.2">
      <c r="A132" s="1">
        <v>33511</v>
      </c>
      <c r="B132">
        <v>2.93</v>
      </c>
      <c r="C132">
        <f t="shared" ref="C132:C195" si="10">$G$3*B131 + (1-$G$3)*C131</f>
        <v>3.6063186009550829</v>
      </c>
      <c r="D132">
        <f t="shared" si="8"/>
        <v>0.67631860095508278</v>
      </c>
      <c r="E132">
        <f t="shared" ref="E132:E195" si="11">(ABS(C132-B132))/B132</f>
        <v>0.23082546107682006</v>
      </c>
      <c r="F132">
        <f t="shared" si="9"/>
        <v>0.45740684999784048</v>
      </c>
    </row>
    <row r="133" spans="1:6" x14ac:dyDescent="0.2">
      <c r="A133" s="1">
        <v>33603</v>
      </c>
      <c r="B133">
        <v>3.19</v>
      </c>
      <c r="C133">
        <f t="shared" si="10"/>
        <v>3.3526334542622864</v>
      </c>
      <c r="D133">
        <f t="shared" si="8"/>
        <v>0.16263345426228648</v>
      </c>
      <c r="E133">
        <f t="shared" si="11"/>
        <v>5.0982274063412693E-2</v>
      </c>
      <c r="F133">
        <f t="shared" si="9"/>
        <v>2.644964044528323E-2</v>
      </c>
    </row>
    <row r="134" spans="1:6" x14ac:dyDescent="0.2">
      <c r="A134" s="1">
        <v>33694</v>
      </c>
      <c r="B134">
        <v>3.17</v>
      </c>
      <c r="C134">
        <f t="shared" si="10"/>
        <v>3.2916301170135092</v>
      </c>
      <c r="D134">
        <f t="shared" si="8"/>
        <v>0.12163011701350923</v>
      </c>
      <c r="E134">
        <f t="shared" si="11"/>
        <v>3.8369122086280516E-2</v>
      </c>
      <c r="F134">
        <f t="shared" si="9"/>
        <v>1.4793885364719948E-2</v>
      </c>
    </row>
    <row r="135" spans="1:6" x14ac:dyDescent="0.2">
      <c r="A135" s="1">
        <v>33785</v>
      </c>
      <c r="B135">
        <v>3.14</v>
      </c>
      <c r="C135">
        <f t="shared" si="10"/>
        <v>3.2460070127054803</v>
      </c>
      <c r="D135">
        <f t="shared" si="8"/>
        <v>0.10600701270548019</v>
      </c>
      <c r="E135">
        <f t="shared" si="11"/>
        <v>3.3760195129133815E-2</v>
      </c>
      <c r="F135">
        <f t="shared" si="9"/>
        <v>1.1237486742739838E-2</v>
      </c>
    </row>
    <row r="136" spans="1:6" x14ac:dyDescent="0.2">
      <c r="A136" s="1">
        <v>33877</v>
      </c>
      <c r="B136">
        <v>3.4</v>
      </c>
      <c r="C136">
        <f t="shared" si="10"/>
        <v>3.2062440895348359</v>
      </c>
      <c r="D136">
        <f t="shared" si="8"/>
        <v>0.19375591046516405</v>
      </c>
      <c r="E136">
        <f t="shared" si="11"/>
        <v>5.6987032489754133E-2</v>
      </c>
      <c r="F136">
        <f t="shared" si="9"/>
        <v>3.7541352840184665E-2</v>
      </c>
    </row>
    <row r="137" spans="1:6" x14ac:dyDescent="0.2">
      <c r="A137" s="1">
        <v>33969</v>
      </c>
      <c r="B137">
        <v>3.09</v>
      </c>
      <c r="C137">
        <f t="shared" si="10"/>
        <v>3.2789213698869344</v>
      </c>
      <c r="D137">
        <f t="shared" si="8"/>
        <v>0.18892136988693453</v>
      </c>
      <c r="E137">
        <f t="shared" si="11"/>
        <v>6.1139601905156812E-2</v>
      </c>
      <c r="F137">
        <f t="shared" si="9"/>
        <v>3.5691283999955935E-2</v>
      </c>
    </row>
    <row r="138" spans="1:6" x14ac:dyDescent="0.2">
      <c r="A138" s="1">
        <v>34059</v>
      </c>
      <c r="B138">
        <v>2.79</v>
      </c>
      <c r="C138">
        <f t="shared" si="10"/>
        <v>3.2080575116912704</v>
      </c>
      <c r="D138">
        <f t="shared" si="8"/>
        <v>0.41805751169127037</v>
      </c>
      <c r="E138">
        <f t="shared" si="11"/>
        <v>0.14984140203988186</v>
      </c>
      <c r="F138">
        <f t="shared" si="9"/>
        <v>0.17477208308149667</v>
      </c>
    </row>
    <row r="139" spans="1:6" x14ac:dyDescent="0.2">
      <c r="A139" s="1">
        <v>34150</v>
      </c>
      <c r="B139">
        <v>1.94</v>
      </c>
      <c r="C139">
        <f t="shared" si="10"/>
        <v>3.0512453509290838</v>
      </c>
      <c r="D139">
        <f t="shared" si="8"/>
        <v>1.1112453509290838</v>
      </c>
      <c r="E139">
        <f t="shared" si="11"/>
        <v>0.57280688192220819</v>
      </c>
      <c r="F139">
        <f t="shared" si="9"/>
        <v>1.2348662299615027</v>
      </c>
    </row>
    <row r="140" spans="1:6" x14ac:dyDescent="0.2">
      <c r="A140" s="1">
        <v>34242</v>
      </c>
      <c r="B140">
        <v>3.03</v>
      </c>
      <c r="C140">
        <f t="shared" si="10"/>
        <v>2.6344204410951226</v>
      </c>
      <c r="D140">
        <f t="shared" si="8"/>
        <v>0.39557955890487717</v>
      </c>
      <c r="E140">
        <f t="shared" si="11"/>
        <v>0.13055430986959643</v>
      </c>
      <c r="F140">
        <f t="shared" si="9"/>
        <v>0.15648318742337719</v>
      </c>
    </row>
    <row r="141" spans="1:6" x14ac:dyDescent="0.2">
      <c r="A141" s="1">
        <v>34334</v>
      </c>
      <c r="B141">
        <v>1.92</v>
      </c>
      <c r="C141">
        <f t="shared" si="10"/>
        <v>2.7828011869266582</v>
      </c>
      <c r="D141">
        <f t="shared" si="8"/>
        <v>0.8628011869266583</v>
      </c>
      <c r="E141">
        <f t="shared" si="11"/>
        <v>0.44937561819096788</v>
      </c>
      <c r="F141">
        <f t="shared" si="9"/>
        <v>0.74442588816205035</v>
      </c>
    </row>
    <row r="142" spans="1:6" x14ac:dyDescent="0.2">
      <c r="A142" s="1">
        <v>34424</v>
      </c>
      <c r="B142">
        <v>2.4500000000000002</v>
      </c>
      <c r="C142">
        <f t="shared" si="10"/>
        <v>2.4591669628152544</v>
      </c>
      <c r="D142">
        <f t="shared" si="8"/>
        <v>9.1669628152541982E-3</v>
      </c>
      <c r="E142">
        <f t="shared" si="11"/>
        <v>3.741617475613958E-3</v>
      </c>
      <c r="F142">
        <f t="shared" si="9"/>
        <v>8.4033207256253175E-5</v>
      </c>
    </row>
    <row r="143" spans="1:6" x14ac:dyDescent="0.2">
      <c r="A143" s="1">
        <v>34515</v>
      </c>
      <c r="B143">
        <v>3.25</v>
      </c>
      <c r="C143">
        <f t="shared" si="10"/>
        <v>2.455728461636622</v>
      </c>
      <c r="D143">
        <f t="shared" si="8"/>
        <v>0.79427153836337805</v>
      </c>
      <c r="E143">
        <f t="shared" si="11"/>
        <v>0.2443912425733471</v>
      </c>
      <c r="F143">
        <f t="shared" si="9"/>
        <v>0.63086727665412712</v>
      </c>
    </row>
    <row r="144" spans="1:6" x14ac:dyDescent="0.2">
      <c r="A144" s="1">
        <v>34607</v>
      </c>
      <c r="B144">
        <v>2.69</v>
      </c>
      <c r="C144">
        <f t="shared" si="10"/>
        <v>2.7536574132270117</v>
      </c>
      <c r="D144">
        <f t="shared" si="8"/>
        <v>6.3657413227011794E-2</v>
      </c>
      <c r="E144">
        <f t="shared" si="11"/>
        <v>2.3664465883647508E-2</v>
      </c>
      <c r="F144">
        <f t="shared" si="9"/>
        <v>4.0522662587545357E-3</v>
      </c>
    </row>
    <row r="145" spans="1:6" x14ac:dyDescent="0.2">
      <c r="A145" s="1">
        <v>34699</v>
      </c>
      <c r="B145">
        <v>2.93</v>
      </c>
      <c r="C145">
        <f t="shared" si="10"/>
        <v>2.7297797020569017</v>
      </c>
      <c r="D145">
        <f t="shared" si="8"/>
        <v>0.20022029794309848</v>
      </c>
      <c r="E145">
        <f t="shared" si="11"/>
        <v>6.8334572676825411E-2</v>
      </c>
      <c r="F145">
        <f t="shared" si="9"/>
        <v>4.0088167708423127E-2</v>
      </c>
    </row>
    <row r="146" spans="1:6" x14ac:dyDescent="0.2">
      <c r="A146" s="1">
        <v>34789</v>
      </c>
      <c r="B146">
        <v>3.44</v>
      </c>
      <c r="C146">
        <f t="shared" si="10"/>
        <v>2.804881755412882</v>
      </c>
      <c r="D146">
        <f t="shared" si="8"/>
        <v>0.63511824458711796</v>
      </c>
      <c r="E146">
        <f t="shared" si="11"/>
        <v>0.18462739668230174</v>
      </c>
      <c r="F146">
        <f t="shared" si="9"/>
        <v>0.40337518460742222</v>
      </c>
    </row>
    <row r="147" spans="1:6" x14ac:dyDescent="0.2">
      <c r="A147" s="1">
        <v>34880</v>
      </c>
      <c r="B147">
        <v>2.1</v>
      </c>
      <c r="C147">
        <f t="shared" si="10"/>
        <v>3.0431127678644461</v>
      </c>
      <c r="D147">
        <f t="shared" si="8"/>
        <v>0.94311276786444598</v>
      </c>
      <c r="E147">
        <f t="shared" si="11"/>
        <v>0.44910131803068853</v>
      </c>
      <c r="F147">
        <f t="shared" si="9"/>
        <v>0.8894616929089364</v>
      </c>
    </row>
    <row r="148" spans="1:6" x14ac:dyDescent="0.2">
      <c r="A148" s="1">
        <v>34972</v>
      </c>
      <c r="B148">
        <v>2.35</v>
      </c>
      <c r="C148">
        <f t="shared" si="10"/>
        <v>2.6893539025520439</v>
      </c>
      <c r="D148">
        <f t="shared" si="8"/>
        <v>0.33935390255204378</v>
      </c>
      <c r="E148">
        <f t="shared" si="11"/>
        <v>0.1444059159795931</v>
      </c>
      <c r="F148">
        <f t="shared" si="9"/>
        <v>0.11516107117730202</v>
      </c>
    </row>
    <row r="149" spans="1:6" x14ac:dyDescent="0.2">
      <c r="A149" s="1">
        <v>35064</v>
      </c>
      <c r="B149">
        <v>3.11</v>
      </c>
      <c r="C149">
        <f t="shared" si="10"/>
        <v>2.5620632374304355</v>
      </c>
      <c r="D149">
        <f t="shared" si="8"/>
        <v>0.54793676256956436</v>
      </c>
      <c r="E149">
        <f t="shared" si="11"/>
        <v>0.17618545420243228</v>
      </c>
      <c r="F149">
        <f t="shared" si="9"/>
        <v>0.30023469577521517</v>
      </c>
    </row>
    <row r="150" spans="1:6" x14ac:dyDescent="0.2">
      <c r="A150" s="1">
        <v>35155</v>
      </c>
      <c r="B150">
        <v>3.6</v>
      </c>
      <c r="C150">
        <f t="shared" si="10"/>
        <v>2.767592728700583</v>
      </c>
      <c r="D150">
        <f t="shared" si="8"/>
        <v>0.83240727129941705</v>
      </c>
      <c r="E150">
        <f t="shared" si="11"/>
        <v>0.23122424202761585</v>
      </c>
      <c r="F150">
        <f t="shared" si="9"/>
        <v>0.69290186531214126</v>
      </c>
    </row>
    <row r="151" spans="1:6" x14ac:dyDescent="0.2">
      <c r="A151" s="1">
        <v>35246</v>
      </c>
      <c r="B151">
        <v>2.2999999999999998</v>
      </c>
      <c r="C151">
        <f t="shared" si="10"/>
        <v>3.0798262831666801</v>
      </c>
      <c r="D151">
        <f t="shared" si="8"/>
        <v>0.77982628316668023</v>
      </c>
      <c r="E151">
        <f t="shared" si="11"/>
        <v>0.33905490572464358</v>
      </c>
      <c r="F151">
        <f t="shared" si="9"/>
        <v>0.60812903191755929</v>
      </c>
    </row>
    <row r="152" spans="1:6" x14ac:dyDescent="0.2">
      <c r="A152" s="1">
        <v>35338</v>
      </c>
      <c r="B152">
        <v>3.05</v>
      </c>
      <c r="C152">
        <f t="shared" si="10"/>
        <v>2.7873157049263866</v>
      </c>
      <c r="D152">
        <f t="shared" si="8"/>
        <v>0.26268429507361324</v>
      </c>
      <c r="E152">
        <f t="shared" si="11"/>
        <v>8.6125998384791236E-2</v>
      </c>
      <c r="F152">
        <f t="shared" si="9"/>
        <v>6.9003038878321113E-2</v>
      </c>
    </row>
    <row r="153" spans="1:6" x14ac:dyDescent="0.2">
      <c r="A153" s="1">
        <v>35430</v>
      </c>
      <c r="B153">
        <v>3.02</v>
      </c>
      <c r="C153">
        <f t="shared" si="10"/>
        <v>2.8858478225341786</v>
      </c>
      <c r="D153">
        <f t="shared" si="8"/>
        <v>0.13415217746582142</v>
      </c>
      <c r="E153">
        <f t="shared" si="11"/>
        <v>4.4421250816497157E-2</v>
      </c>
      <c r="F153">
        <f t="shared" si="9"/>
        <v>1.7996806718821246E-2</v>
      </c>
    </row>
    <row r="154" spans="1:6" x14ac:dyDescent="0.2">
      <c r="A154" s="1">
        <v>35520</v>
      </c>
      <c r="B154">
        <v>1.25</v>
      </c>
      <c r="C154">
        <f t="shared" si="10"/>
        <v>2.9361679154186788</v>
      </c>
      <c r="D154">
        <f t="shared" si="8"/>
        <v>1.6861679154186788</v>
      </c>
      <c r="E154">
        <f t="shared" si="11"/>
        <v>1.348934332334943</v>
      </c>
      <c r="F154">
        <f t="shared" si="9"/>
        <v>2.843162238987373</v>
      </c>
    </row>
    <row r="155" spans="1:6" x14ac:dyDescent="0.2">
      <c r="A155" s="1">
        <v>35611</v>
      </c>
      <c r="B155">
        <v>1.25</v>
      </c>
      <c r="C155">
        <f t="shared" si="10"/>
        <v>2.3036912182413318</v>
      </c>
      <c r="D155">
        <f t="shared" si="8"/>
        <v>1.0536912182413318</v>
      </c>
      <c r="E155">
        <f t="shared" si="11"/>
        <v>0.84295297459306551</v>
      </c>
      <c r="F155">
        <f t="shared" si="9"/>
        <v>1.1102651833989019</v>
      </c>
    </row>
    <row r="156" spans="1:6" x14ac:dyDescent="0.2">
      <c r="A156" s="1">
        <v>35703</v>
      </c>
      <c r="B156">
        <v>2.73</v>
      </c>
      <c r="C156">
        <f t="shared" si="10"/>
        <v>1.9084546967395126</v>
      </c>
      <c r="D156">
        <f t="shared" si="8"/>
        <v>0.82154530326048736</v>
      </c>
      <c r="E156">
        <f t="shared" si="11"/>
        <v>0.30093234551666204</v>
      </c>
      <c r="F156">
        <f t="shared" si="9"/>
        <v>0.67493668530936612</v>
      </c>
    </row>
    <row r="157" spans="1:6" x14ac:dyDescent="0.2">
      <c r="A157" s="1">
        <v>35795</v>
      </c>
      <c r="B157">
        <v>1.24</v>
      </c>
      <c r="C157">
        <f t="shared" si="10"/>
        <v>2.2166139584810907</v>
      </c>
      <c r="D157">
        <f t="shared" si="8"/>
        <v>0.97661395848109067</v>
      </c>
      <c r="E157">
        <f t="shared" si="11"/>
        <v>0.78759190200087958</v>
      </c>
      <c r="F157">
        <f t="shared" si="9"/>
        <v>0.95377482390010548</v>
      </c>
    </row>
    <row r="158" spans="1:6" x14ac:dyDescent="0.2">
      <c r="A158" s="1">
        <v>35885</v>
      </c>
      <c r="B158">
        <v>0.49</v>
      </c>
      <c r="C158">
        <f t="shared" si="10"/>
        <v>1.850288893682285</v>
      </c>
      <c r="D158">
        <f t="shared" si="8"/>
        <v>1.360288893682285</v>
      </c>
      <c r="E158">
        <f t="shared" si="11"/>
        <v>2.7760997830250713</v>
      </c>
      <c r="F158">
        <f t="shared" si="9"/>
        <v>1.8503858742753749</v>
      </c>
    </row>
    <row r="159" spans="1:6" x14ac:dyDescent="0.2">
      <c r="A159" s="1">
        <v>35976</v>
      </c>
      <c r="B159">
        <v>2.46</v>
      </c>
      <c r="C159">
        <f t="shared" si="10"/>
        <v>1.3400484728938418</v>
      </c>
      <c r="D159">
        <f t="shared" si="8"/>
        <v>1.1199515271061582</v>
      </c>
      <c r="E159">
        <f t="shared" si="11"/>
        <v>0.45526484841713749</v>
      </c>
      <c r="F159">
        <f t="shared" si="9"/>
        <v>1.2542914230674158</v>
      </c>
    </row>
    <row r="160" spans="1:6" x14ac:dyDescent="0.2">
      <c r="A160" s="1">
        <v>36068</v>
      </c>
      <c r="B160">
        <v>1.71</v>
      </c>
      <c r="C160">
        <f t="shared" si="10"/>
        <v>1.7601390441741915</v>
      </c>
      <c r="D160">
        <f t="shared" si="8"/>
        <v>5.0139044174191572E-2</v>
      </c>
      <c r="E160">
        <f t="shared" si="11"/>
        <v>2.9321078464439515E-2</v>
      </c>
      <c r="F160">
        <f t="shared" si="9"/>
        <v>2.5139237507015339E-3</v>
      </c>
    </row>
    <row r="161" spans="1:6" x14ac:dyDescent="0.2">
      <c r="A161" s="1">
        <v>36160</v>
      </c>
      <c r="B161">
        <v>1.95</v>
      </c>
      <c r="C161">
        <f t="shared" si="10"/>
        <v>1.7413320340484844</v>
      </c>
      <c r="D161">
        <f t="shared" si="8"/>
        <v>0.2086679659515156</v>
      </c>
      <c r="E161">
        <f t="shared" si="11"/>
        <v>0.10700921330846955</v>
      </c>
      <c r="F161">
        <f t="shared" si="9"/>
        <v>4.3542320014342877E-2</v>
      </c>
    </row>
    <row r="162" spans="1:6" x14ac:dyDescent="0.2">
      <c r="A162" s="1">
        <v>36250</v>
      </c>
      <c r="B162">
        <v>2.9</v>
      </c>
      <c r="C162">
        <f t="shared" si="10"/>
        <v>1.8196027831861583</v>
      </c>
      <c r="D162">
        <f t="shared" si="8"/>
        <v>1.0803972168138416</v>
      </c>
      <c r="E162">
        <f t="shared" si="11"/>
        <v>0.3725507644185661</v>
      </c>
      <c r="F162">
        <f t="shared" si="9"/>
        <v>1.167258146099095</v>
      </c>
    </row>
    <row r="163" spans="1:6" x14ac:dyDescent="0.2">
      <c r="A163" s="1">
        <v>36341</v>
      </c>
      <c r="B163">
        <v>1.92</v>
      </c>
      <c r="C163">
        <f t="shared" si="10"/>
        <v>2.2248566473366607</v>
      </c>
      <c r="D163">
        <f t="shared" si="8"/>
        <v>0.30485664733666074</v>
      </c>
      <c r="E163">
        <f t="shared" si="11"/>
        <v>0.15877950382117748</v>
      </c>
      <c r="F163">
        <f t="shared" si="9"/>
        <v>9.2937575425349139E-2</v>
      </c>
    </row>
    <row r="164" spans="1:6" x14ac:dyDescent="0.2">
      <c r="A164" s="1">
        <v>36433</v>
      </c>
      <c r="B164">
        <v>3.35</v>
      </c>
      <c r="C164">
        <f t="shared" si="10"/>
        <v>2.1105058026450312</v>
      </c>
      <c r="D164">
        <f t="shared" si="8"/>
        <v>1.2394941973549689</v>
      </c>
      <c r="E164">
        <f t="shared" si="11"/>
        <v>0.3699982678671549</v>
      </c>
      <c r="F164">
        <f t="shared" si="9"/>
        <v>1.5363458652766386</v>
      </c>
    </row>
    <row r="165" spans="1:6" x14ac:dyDescent="0.2">
      <c r="A165" s="1">
        <v>36525</v>
      </c>
      <c r="B165">
        <v>2.85</v>
      </c>
      <c r="C165">
        <f t="shared" si="10"/>
        <v>2.5754364830031027</v>
      </c>
      <c r="D165">
        <f t="shared" si="8"/>
        <v>0.27456351699689741</v>
      </c>
      <c r="E165">
        <f t="shared" si="11"/>
        <v>9.6338076139262249E-2</v>
      </c>
      <c r="F165">
        <f t="shared" si="9"/>
        <v>7.5385124865705574E-2</v>
      </c>
    </row>
    <row r="166" spans="1:6" x14ac:dyDescent="0.2">
      <c r="A166" s="1">
        <v>36616</v>
      </c>
      <c r="B166">
        <v>3.76</v>
      </c>
      <c r="C166">
        <f t="shared" si="10"/>
        <v>2.6784244623186</v>
      </c>
      <c r="D166">
        <f t="shared" si="8"/>
        <v>1.0815755376813998</v>
      </c>
      <c r="E166">
        <f t="shared" si="11"/>
        <v>0.28765306853228717</v>
      </c>
      <c r="F166">
        <f t="shared" si="9"/>
        <v>1.1698056437108091</v>
      </c>
    </row>
    <row r="167" spans="1:6" x14ac:dyDescent="0.2">
      <c r="A167" s="1">
        <v>36707</v>
      </c>
      <c r="B167">
        <v>4.1900000000000004</v>
      </c>
      <c r="C167">
        <f t="shared" si="10"/>
        <v>3.0841203112107838</v>
      </c>
      <c r="D167">
        <f t="shared" si="8"/>
        <v>1.1058796887892166</v>
      </c>
      <c r="E167">
        <f t="shared" si="11"/>
        <v>0.26393309994969366</v>
      </c>
      <c r="F167">
        <f t="shared" si="9"/>
        <v>1.2229698860765346</v>
      </c>
    </row>
    <row r="168" spans="1:6" x14ac:dyDescent="0.2">
      <c r="A168" s="1">
        <v>36799</v>
      </c>
      <c r="B168">
        <v>2.77</v>
      </c>
      <c r="C168">
        <f t="shared" si="10"/>
        <v>3.4989325767301662</v>
      </c>
      <c r="D168">
        <f t="shared" si="8"/>
        <v>0.7289325767301662</v>
      </c>
      <c r="E168">
        <f t="shared" si="11"/>
        <v>0.26315255477623328</v>
      </c>
      <c r="F168">
        <f t="shared" si="9"/>
        <v>0.53134270141847961</v>
      </c>
    </row>
    <row r="169" spans="1:6" x14ac:dyDescent="0.2">
      <c r="A169" s="1">
        <v>36891</v>
      </c>
      <c r="B169">
        <v>3.89</v>
      </c>
      <c r="C169">
        <f t="shared" si="10"/>
        <v>3.2255120802425479</v>
      </c>
      <c r="D169">
        <f t="shared" si="8"/>
        <v>0.66448791975745225</v>
      </c>
      <c r="E169">
        <f t="shared" si="11"/>
        <v>0.17081951664715997</v>
      </c>
      <c r="F169">
        <f t="shared" si="9"/>
        <v>0.44154419550358631</v>
      </c>
    </row>
    <row r="170" spans="1:6" x14ac:dyDescent="0.2">
      <c r="A170" s="1">
        <v>36981</v>
      </c>
      <c r="B170">
        <v>1.82</v>
      </c>
      <c r="C170">
        <f t="shared" si="10"/>
        <v>3.4747595727131211</v>
      </c>
      <c r="D170">
        <f t="shared" si="8"/>
        <v>1.654759572713121</v>
      </c>
      <c r="E170">
        <f t="shared" si="11"/>
        <v>0.9092085564357808</v>
      </c>
      <c r="F170">
        <f t="shared" si="9"/>
        <v>2.7382292434857107</v>
      </c>
    </row>
    <row r="171" spans="1:6" x14ac:dyDescent="0.2">
      <c r="A171" s="1">
        <v>37072</v>
      </c>
      <c r="B171">
        <v>2.2599999999999998</v>
      </c>
      <c r="C171">
        <f t="shared" si="10"/>
        <v>2.8540640538375168</v>
      </c>
      <c r="D171">
        <f t="shared" si="8"/>
        <v>0.59406405383751704</v>
      </c>
      <c r="E171">
        <f t="shared" si="11"/>
        <v>0.26286020081306066</v>
      </c>
      <c r="F171">
        <f t="shared" si="9"/>
        <v>0.35291210006186435</v>
      </c>
    </row>
    <row r="172" spans="1:6" x14ac:dyDescent="0.2">
      <c r="A172" s="1">
        <v>37164</v>
      </c>
      <c r="B172">
        <v>0.45</v>
      </c>
      <c r="C172">
        <f t="shared" si="10"/>
        <v>2.6312323493274454</v>
      </c>
      <c r="D172">
        <f t="shared" si="8"/>
        <v>2.1812323493274453</v>
      </c>
      <c r="E172">
        <f t="shared" si="11"/>
        <v>4.847182998505434</v>
      </c>
      <c r="F172">
        <f t="shared" si="9"/>
        <v>4.7577745617525258</v>
      </c>
    </row>
    <row r="173" spans="1:6" x14ac:dyDescent="0.2">
      <c r="A173" s="1">
        <v>37256</v>
      </c>
      <c r="B173">
        <v>0.23</v>
      </c>
      <c r="C173">
        <f t="shared" si="10"/>
        <v>1.8130584180932863</v>
      </c>
      <c r="D173">
        <f t="shared" si="8"/>
        <v>1.5830584180932863</v>
      </c>
      <c r="E173">
        <f t="shared" si="11"/>
        <v>6.8828626873621142</v>
      </c>
      <c r="F173">
        <f t="shared" si="9"/>
        <v>2.506073955096018</v>
      </c>
    </row>
    <row r="174" spans="1:6" x14ac:dyDescent="0.2">
      <c r="A174" s="1">
        <v>37346</v>
      </c>
      <c r="B174">
        <v>3.59</v>
      </c>
      <c r="C174">
        <f t="shared" si="10"/>
        <v>1.219257794466887</v>
      </c>
      <c r="D174">
        <f t="shared" si="8"/>
        <v>2.3707422055331131</v>
      </c>
      <c r="E174">
        <f t="shared" si="11"/>
        <v>0.66037387340755238</v>
      </c>
      <c r="F174">
        <f t="shared" si="9"/>
        <v>5.6204186050960097</v>
      </c>
    </row>
    <row r="175" spans="1:6" x14ac:dyDescent="0.2">
      <c r="A175" s="1">
        <v>37437</v>
      </c>
      <c r="B175">
        <v>1.56</v>
      </c>
      <c r="C175">
        <f t="shared" si="10"/>
        <v>2.1085163234089519</v>
      </c>
      <c r="D175">
        <f t="shared" si="8"/>
        <v>0.54851632340895184</v>
      </c>
      <c r="E175">
        <f t="shared" si="11"/>
        <v>0.35161302782625115</v>
      </c>
      <c r="F175">
        <f t="shared" si="9"/>
        <v>0.30087015704607384</v>
      </c>
    </row>
    <row r="176" spans="1:6" x14ac:dyDescent="0.2">
      <c r="A176" s="1">
        <v>37529</v>
      </c>
      <c r="B176">
        <v>2.66</v>
      </c>
      <c r="C176">
        <f t="shared" si="10"/>
        <v>1.9027694405479925</v>
      </c>
      <c r="D176">
        <f t="shared" si="8"/>
        <v>0.75723055945200768</v>
      </c>
      <c r="E176">
        <f t="shared" si="11"/>
        <v>0.2846731426511307</v>
      </c>
      <c r="F176">
        <f t="shared" si="9"/>
        <v>0.57339812016800051</v>
      </c>
    </row>
    <row r="177" spans="1:6" x14ac:dyDescent="0.2">
      <c r="A177" s="1">
        <v>37621</v>
      </c>
      <c r="B177">
        <v>3.08</v>
      </c>
      <c r="C177">
        <f t="shared" si="10"/>
        <v>2.1868044283238341</v>
      </c>
      <c r="D177">
        <f t="shared" si="8"/>
        <v>0.89319557167616592</v>
      </c>
      <c r="E177">
        <f t="shared" si="11"/>
        <v>0.28999856223252141</v>
      </c>
      <c r="F177">
        <f t="shared" si="9"/>
        <v>0.79779832926191285</v>
      </c>
    </row>
    <row r="178" spans="1:6" x14ac:dyDescent="0.2">
      <c r="A178" s="1">
        <v>37711</v>
      </c>
      <c r="B178">
        <v>1.31</v>
      </c>
      <c r="C178">
        <f t="shared" si="10"/>
        <v>2.5218394980469476</v>
      </c>
      <c r="D178">
        <f t="shared" si="8"/>
        <v>1.2118394980469476</v>
      </c>
      <c r="E178">
        <f t="shared" si="11"/>
        <v>0.92506831911980725</v>
      </c>
      <c r="F178">
        <f t="shared" si="9"/>
        <v>1.4685549690266779</v>
      </c>
    </row>
    <row r="179" spans="1:6" x14ac:dyDescent="0.2">
      <c r="A179" s="1">
        <v>37802</v>
      </c>
      <c r="B179">
        <v>1.0900000000000001</v>
      </c>
      <c r="C179">
        <f t="shared" si="10"/>
        <v>2.0672820152333373</v>
      </c>
      <c r="D179">
        <f t="shared" si="8"/>
        <v>0.97728201523333724</v>
      </c>
      <c r="E179">
        <f t="shared" si="11"/>
        <v>0.89658900480122672</v>
      </c>
      <c r="F179">
        <f t="shared" si="9"/>
        <v>0.95508013729853281</v>
      </c>
    </row>
    <row r="180" spans="1:6" x14ac:dyDescent="0.2">
      <c r="A180" s="1">
        <v>37894</v>
      </c>
      <c r="B180">
        <v>2.6</v>
      </c>
      <c r="C180">
        <f t="shared" si="10"/>
        <v>1.7007063642833398</v>
      </c>
      <c r="D180">
        <f t="shared" si="8"/>
        <v>0.89929363571666032</v>
      </c>
      <c r="E180">
        <f t="shared" si="11"/>
        <v>0.3458821675833309</v>
      </c>
      <c r="F180">
        <f t="shared" si="9"/>
        <v>0.80872904324048933</v>
      </c>
    </row>
    <row r="181" spans="1:6" x14ac:dyDescent="0.2">
      <c r="A181" s="1">
        <v>37986</v>
      </c>
      <c r="B181">
        <v>3.02</v>
      </c>
      <c r="C181">
        <f t="shared" si="10"/>
        <v>2.0380288001508564</v>
      </c>
      <c r="D181">
        <f t="shared" si="8"/>
        <v>0.98197119984914361</v>
      </c>
      <c r="E181">
        <f t="shared" si="11"/>
        <v>0.32515602644011377</v>
      </c>
      <c r="F181">
        <f t="shared" si="9"/>
        <v>0.96426743733316678</v>
      </c>
    </row>
    <row r="182" spans="1:6" x14ac:dyDescent="0.2">
      <c r="A182" s="1">
        <v>38077</v>
      </c>
      <c r="B182">
        <v>2.35</v>
      </c>
      <c r="C182">
        <f t="shared" si="10"/>
        <v>2.406363350657144</v>
      </c>
      <c r="D182">
        <f t="shared" si="8"/>
        <v>5.6363350657143929E-2</v>
      </c>
      <c r="E182">
        <f t="shared" si="11"/>
        <v>2.3984404534954862E-2</v>
      </c>
      <c r="F182">
        <f t="shared" si="9"/>
        <v>3.1768272973001668E-3</v>
      </c>
    </row>
    <row r="183" spans="1:6" x14ac:dyDescent="0.2">
      <c r="A183" s="1">
        <v>38168</v>
      </c>
      <c r="B183">
        <v>3.61</v>
      </c>
      <c r="C183">
        <f t="shared" si="10"/>
        <v>2.3852216212128217</v>
      </c>
      <c r="D183">
        <f t="shared" si="8"/>
        <v>1.2247783787871782</v>
      </c>
      <c r="E183">
        <f t="shared" si="11"/>
        <v>0.33927378913772249</v>
      </c>
      <c r="F183">
        <f t="shared" si="9"/>
        <v>1.5000820771445487</v>
      </c>
    </row>
    <row r="184" spans="1:6" x14ac:dyDescent="0.2">
      <c r="A184" s="1">
        <v>38260</v>
      </c>
      <c r="B184">
        <v>3.58</v>
      </c>
      <c r="C184">
        <f t="shared" si="10"/>
        <v>2.8446324406846148</v>
      </c>
      <c r="D184">
        <f t="shared" si="8"/>
        <v>0.73536755931538522</v>
      </c>
      <c r="E184">
        <f t="shared" si="11"/>
        <v>0.20540993276966069</v>
      </c>
      <c r="F184">
        <f t="shared" si="9"/>
        <v>0.54076544729346665</v>
      </c>
    </row>
    <row r="185" spans="1:6" x14ac:dyDescent="0.2">
      <c r="A185" s="1">
        <v>38352</v>
      </c>
      <c r="B185">
        <v>2.09</v>
      </c>
      <c r="C185">
        <f t="shared" si="10"/>
        <v>3.1204666804860972</v>
      </c>
      <c r="D185">
        <f t="shared" si="8"/>
        <v>1.0304666804860974</v>
      </c>
      <c r="E185">
        <f t="shared" si="11"/>
        <v>0.49304625860578827</v>
      </c>
      <c r="F185">
        <f t="shared" si="9"/>
        <v>1.0618615795920368</v>
      </c>
    </row>
    <row r="186" spans="1:6" x14ac:dyDescent="0.2">
      <c r="A186" s="1">
        <v>38442</v>
      </c>
      <c r="B186">
        <v>4.1500000000000004</v>
      </c>
      <c r="C186">
        <f t="shared" si="10"/>
        <v>2.7339416157725269</v>
      </c>
      <c r="D186">
        <f t="shared" si="8"/>
        <v>1.4160583842274734</v>
      </c>
      <c r="E186">
        <f t="shared" si="11"/>
        <v>0.34121888776565623</v>
      </c>
      <c r="F186">
        <f t="shared" si="9"/>
        <v>2.0052213475409228</v>
      </c>
    </row>
    <row r="187" spans="1:6" x14ac:dyDescent="0.2">
      <c r="A187" s="1">
        <v>38533</v>
      </c>
      <c r="B187">
        <v>1.85</v>
      </c>
      <c r="C187">
        <f t="shared" si="10"/>
        <v>3.2651010107987917</v>
      </c>
      <c r="D187">
        <f t="shared" si="8"/>
        <v>1.4151010107987916</v>
      </c>
      <c r="E187">
        <f t="shared" si="11"/>
        <v>0.76491946529664401</v>
      </c>
      <c r="F187">
        <f t="shared" si="9"/>
        <v>2.0025108707637616</v>
      </c>
    </row>
    <row r="188" spans="1:6" x14ac:dyDescent="0.2">
      <c r="A188" s="1">
        <v>38625</v>
      </c>
      <c r="B188">
        <v>9.14</v>
      </c>
      <c r="C188">
        <f t="shared" si="10"/>
        <v>2.7343007237703736</v>
      </c>
      <c r="D188">
        <f t="shared" si="8"/>
        <v>6.405699276229627</v>
      </c>
      <c r="E188">
        <f t="shared" si="11"/>
        <v>0.70084237157873375</v>
      </c>
      <c r="F188">
        <f t="shared" si="9"/>
        <v>41.03298321748877</v>
      </c>
    </row>
    <row r="189" spans="1:6" x14ac:dyDescent="0.2">
      <c r="A189" s="1">
        <v>38717</v>
      </c>
      <c r="B189">
        <v>0.4</v>
      </c>
      <c r="C189">
        <f t="shared" si="10"/>
        <v>5.1370599533190227</v>
      </c>
      <c r="D189">
        <f t="shared" si="8"/>
        <v>4.7370599533190223</v>
      </c>
      <c r="E189">
        <f t="shared" si="11"/>
        <v>11.842649883297556</v>
      </c>
      <c r="F189">
        <f t="shared" si="9"/>
        <v>22.439737001338816</v>
      </c>
    </row>
    <row r="190" spans="1:6" x14ac:dyDescent="0.2">
      <c r="A190" s="1">
        <v>38807</v>
      </c>
      <c r="B190">
        <v>2.6</v>
      </c>
      <c r="C190">
        <f t="shared" si="10"/>
        <v>3.3602024967101656</v>
      </c>
      <c r="D190">
        <f t="shared" si="8"/>
        <v>0.76020249671016549</v>
      </c>
      <c r="E190">
        <f t="shared" si="11"/>
        <v>0.29238557565775597</v>
      </c>
      <c r="F190">
        <f t="shared" si="9"/>
        <v>0.57790783600436912</v>
      </c>
    </row>
    <row r="191" spans="1:6" x14ac:dyDescent="0.2">
      <c r="A191" s="1">
        <v>38898</v>
      </c>
      <c r="B191">
        <v>3.97</v>
      </c>
      <c r="C191">
        <f t="shared" si="10"/>
        <v>3.0750527438838988</v>
      </c>
      <c r="D191">
        <f t="shared" si="8"/>
        <v>0.89494725611610138</v>
      </c>
      <c r="E191">
        <f t="shared" si="11"/>
        <v>0.22542752043226733</v>
      </c>
      <c r="F191">
        <f t="shared" si="9"/>
        <v>0.80093059122973875</v>
      </c>
    </row>
    <row r="192" spans="1:6" x14ac:dyDescent="0.2">
      <c r="A192" s="1">
        <v>38990</v>
      </c>
      <c r="B192">
        <v>-1.58</v>
      </c>
      <c r="C192">
        <f t="shared" si="10"/>
        <v>3.4107448653626156</v>
      </c>
      <c r="D192">
        <f t="shared" si="8"/>
        <v>4.9907448653626156</v>
      </c>
      <c r="E192">
        <f t="shared" si="11"/>
        <v>-3.158699281875073</v>
      </c>
      <c r="F192">
        <f t="shared" si="9"/>
        <v>24.907534311143312</v>
      </c>
    </row>
    <row r="193" spans="1:6" x14ac:dyDescent="0.2">
      <c r="A193" s="1">
        <v>39082</v>
      </c>
      <c r="B193">
        <v>3.3</v>
      </c>
      <c r="C193">
        <f t="shared" si="10"/>
        <v>1.5387309336329409</v>
      </c>
      <c r="D193">
        <f t="shared" si="8"/>
        <v>1.7612690663670589</v>
      </c>
      <c r="E193">
        <f t="shared" si="11"/>
        <v>0.53371789889910881</v>
      </c>
      <c r="F193">
        <f t="shared" si="9"/>
        <v>3.1020687241414913</v>
      </c>
    </row>
    <row r="194" spans="1:6" x14ac:dyDescent="0.2">
      <c r="A194" s="1">
        <v>39172</v>
      </c>
      <c r="B194">
        <v>4.58</v>
      </c>
      <c r="C194">
        <f t="shared" si="10"/>
        <v>2.1993778548263547</v>
      </c>
      <c r="D194">
        <f t="shared" si="8"/>
        <v>2.3806221451736453</v>
      </c>
      <c r="E194">
        <f t="shared" si="11"/>
        <v>0.51978649457939852</v>
      </c>
      <c r="F194">
        <f t="shared" si="9"/>
        <v>5.6673617980911688</v>
      </c>
    </row>
    <row r="195" spans="1:6" x14ac:dyDescent="0.2">
      <c r="A195" s="1">
        <v>39263</v>
      </c>
      <c r="B195">
        <v>2.75</v>
      </c>
      <c r="C195">
        <f t="shared" si="10"/>
        <v>3.0923423204874232</v>
      </c>
      <c r="D195">
        <f t="shared" ref="D195:D204" si="12">ABS(C195-B195)</f>
        <v>0.34234232048742319</v>
      </c>
      <c r="E195">
        <f t="shared" si="11"/>
        <v>0.12448811654088116</v>
      </c>
      <c r="F195">
        <f t="shared" ref="F195:F204" si="13">(B195-C195)^2</f>
        <v>0.11719826439671358</v>
      </c>
    </row>
    <row r="196" spans="1:6" x14ac:dyDescent="0.2">
      <c r="A196" s="1">
        <v>39355</v>
      </c>
      <c r="B196">
        <v>3.45</v>
      </c>
      <c r="C196">
        <f t="shared" ref="C196:C204" si="14">$G$3*B195 + (1-$G$3)*C195</f>
        <v>2.9639307084611377</v>
      </c>
      <c r="D196">
        <f t="shared" si="12"/>
        <v>0.48606929153886247</v>
      </c>
      <c r="E196">
        <f t="shared" ref="E196:E204" si="15">(ABS(C196-B196))/B196</f>
        <v>0.14088964972140941</v>
      </c>
      <c r="F196">
        <f t="shared" si="13"/>
        <v>0.23626335617709168</v>
      </c>
    </row>
    <row r="197" spans="1:6" x14ac:dyDescent="0.2">
      <c r="A197" s="1">
        <v>39447</v>
      </c>
      <c r="B197">
        <v>6.38</v>
      </c>
      <c r="C197">
        <f t="shared" si="14"/>
        <v>3.1462538906902919</v>
      </c>
      <c r="D197">
        <f t="shared" si="12"/>
        <v>3.233746109309708</v>
      </c>
      <c r="E197">
        <f t="shared" si="15"/>
        <v>0.50685675694509535</v>
      </c>
      <c r="F197">
        <f t="shared" si="13"/>
        <v>10.457113899475674</v>
      </c>
    </row>
    <row r="198" spans="1:6" x14ac:dyDescent="0.2">
      <c r="A198" s="1">
        <v>39538</v>
      </c>
      <c r="B198">
        <v>2.82</v>
      </c>
      <c r="C198">
        <f t="shared" si="14"/>
        <v>4.359222682246533</v>
      </c>
      <c r="D198">
        <f t="shared" si="12"/>
        <v>1.5392226822465331</v>
      </c>
      <c r="E198">
        <f t="shared" si="15"/>
        <v>0.54582364618671386</v>
      </c>
      <c r="F198">
        <f t="shared" si="13"/>
        <v>2.369206465542212</v>
      </c>
    </row>
    <row r="199" spans="1:6" x14ac:dyDescent="0.2">
      <c r="A199" s="1">
        <v>39629</v>
      </c>
      <c r="B199">
        <v>8.5299999999999994</v>
      </c>
      <c r="C199">
        <f t="shared" si="14"/>
        <v>3.781864716064371</v>
      </c>
      <c r="D199">
        <f t="shared" si="12"/>
        <v>4.7481352839356283</v>
      </c>
      <c r="E199">
        <f t="shared" si="15"/>
        <v>0.55663954090687329</v>
      </c>
      <c r="F199">
        <f t="shared" si="13"/>
        <v>22.544788674554471</v>
      </c>
    </row>
    <row r="200" spans="1:6" x14ac:dyDescent="0.2">
      <c r="A200" s="1">
        <v>39721</v>
      </c>
      <c r="B200">
        <v>-3.16</v>
      </c>
      <c r="C200">
        <f t="shared" si="14"/>
        <v>5.5628764970821347</v>
      </c>
      <c r="D200">
        <f t="shared" si="12"/>
        <v>8.7228764970821349</v>
      </c>
      <c r="E200">
        <f t="shared" si="15"/>
        <v>-2.7604039547728272</v>
      </c>
      <c r="F200">
        <f t="shared" si="13"/>
        <v>76.08857438334789</v>
      </c>
    </row>
    <row r="201" spans="1:6" x14ac:dyDescent="0.2">
      <c r="A201" s="1">
        <v>39813</v>
      </c>
      <c r="B201">
        <v>-8.7899999999999991</v>
      </c>
      <c r="C201">
        <f t="shared" si="14"/>
        <v>2.2909508090699009</v>
      </c>
      <c r="D201">
        <f t="shared" si="12"/>
        <v>11.0809508090699</v>
      </c>
      <c r="E201">
        <f t="shared" si="15"/>
        <v>-1.2606314913617636</v>
      </c>
      <c r="F201">
        <f t="shared" si="13"/>
        <v>122.78747083302689</v>
      </c>
    </row>
    <row r="202" spans="1:6" x14ac:dyDescent="0.2">
      <c r="A202" s="1">
        <v>39903</v>
      </c>
      <c r="B202">
        <v>0.94</v>
      </c>
      <c r="C202">
        <f t="shared" si="14"/>
        <v>-1.865481717737473</v>
      </c>
      <c r="D202">
        <f t="shared" si="12"/>
        <v>2.8054817177374729</v>
      </c>
      <c r="E202">
        <f t="shared" si="15"/>
        <v>2.9845550188696524</v>
      </c>
      <c r="F202">
        <f t="shared" si="13"/>
        <v>7.8707276685592014</v>
      </c>
    </row>
    <row r="203" spans="1:6" x14ac:dyDescent="0.2">
      <c r="A203" s="1">
        <v>39994</v>
      </c>
      <c r="B203">
        <v>3.37</v>
      </c>
      <c r="C203">
        <f t="shared" si="14"/>
        <v>-0.81315365799886774</v>
      </c>
      <c r="D203">
        <f t="shared" si="12"/>
        <v>4.1831536579988677</v>
      </c>
      <c r="E203">
        <f t="shared" si="15"/>
        <v>1.2412918866465483</v>
      </c>
      <c r="F203">
        <f t="shared" si="13"/>
        <v>17.498774526429308</v>
      </c>
    </row>
    <row r="204" spans="1:6" x14ac:dyDescent="0.2">
      <c r="A204" s="1">
        <v>40086</v>
      </c>
      <c r="B204">
        <v>3.56</v>
      </c>
      <c r="C204">
        <f t="shared" si="14"/>
        <v>0.75593515290969304</v>
      </c>
      <c r="D204">
        <f t="shared" si="12"/>
        <v>2.8040648470903071</v>
      </c>
      <c r="E204">
        <f t="shared" si="15"/>
        <v>0.78765866491300762</v>
      </c>
      <c r="F204">
        <f t="shared" si="13"/>
        <v>7.8627796666875875</v>
      </c>
    </row>
    <row r="1048550" spans="16384:16384" x14ac:dyDescent="0.2">
      <c r="XFD1048550">
        <f>solver_pre</f>
        <v>9.9999999999999995E-7</v>
      </c>
    </row>
    <row r="1048551" spans="16384:16384" x14ac:dyDescent="0.2">
      <c r="XFD1048551">
        <f>solver_scl</f>
        <v>2</v>
      </c>
    </row>
    <row r="1048552" spans="16384:16384" x14ac:dyDescent="0.2">
      <c r="XFD1048552">
        <f>solver_rlx</f>
        <v>2</v>
      </c>
    </row>
    <row r="1048553" spans="16384:16384" x14ac:dyDescent="0.2">
      <c r="XFD1048553">
        <f>solver_tol</f>
        <v>0.01</v>
      </c>
    </row>
    <row r="1048554" spans="16384:16384" x14ac:dyDescent="0.2">
      <c r="XFD1048554">
        <f>solver_cvg</f>
        <v>1E-4</v>
      </c>
    </row>
    <row r="1048555" spans="16384:16384" x14ac:dyDescent="0.2">
      <c r="XFD1048555" t="e" cm="1">
        <f t="array" ref="XFD1048555">AREAS(solver_adj1)</f>
        <v>#NAME?</v>
      </c>
    </row>
    <row r="1048556" spans="16384:16384" x14ac:dyDescent="0.2">
      <c r="XFD1048556">
        <f>solver_ssz</f>
        <v>100</v>
      </c>
    </row>
    <row r="1048557" spans="16384:16384" x14ac:dyDescent="0.2">
      <c r="XFD1048557">
        <f>solver_rsd</f>
        <v>0</v>
      </c>
    </row>
    <row r="1048558" spans="16384:16384" x14ac:dyDescent="0.2">
      <c r="XFD1048558">
        <f>solver_mrt</f>
        <v>7.4999999999999997E-2</v>
      </c>
    </row>
    <row r="1048559" spans="16384:16384" x14ac:dyDescent="0.2">
      <c r="XFD1048559">
        <f>solver_mni</f>
        <v>30</v>
      </c>
    </row>
    <row r="1048560" spans="16384:16384" x14ac:dyDescent="0.2">
      <c r="XFD1048560">
        <f>solver_rbv</f>
        <v>2</v>
      </c>
    </row>
    <row r="1048561" spans="16384:16384" x14ac:dyDescent="0.2">
      <c r="XFD1048561">
        <f>solver_neg</f>
        <v>1</v>
      </c>
    </row>
    <row r="1048562" spans="16384:16384" x14ac:dyDescent="0.2">
      <c r="XFD1048562" t="e" cm="1">
        <f t="array" ref="XFD1048562">solver_ntr</f>
        <v>#NAME?</v>
      </c>
    </row>
    <row r="1048563" spans="16384:16384" x14ac:dyDescent="0.2">
      <c r="XFD1048563" t="e" cm="1">
        <f t="array" ref="XFD1048563">solver_acc</f>
        <v>#NAME?</v>
      </c>
    </row>
    <row r="1048564" spans="16384:16384" x14ac:dyDescent="0.2">
      <c r="XFD1048564" t="e" cm="1">
        <f t="array" ref="XFD1048564">solver_res</f>
        <v>#NAME?</v>
      </c>
    </row>
    <row r="1048565" spans="16384:16384" x14ac:dyDescent="0.2">
      <c r="XFD1048565" t="e" cm="1">
        <f t="array" ref="XFD1048565">solver_ars</f>
        <v>#NAME?</v>
      </c>
    </row>
    <row r="1048566" spans="16384:16384" x14ac:dyDescent="0.2">
      <c r="XFD1048566" t="e" cm="1">
        <f t="array" ref="XFD1048566">solver_sta</f>
        <v>#NAME?</v>
      </c>
    </row>
    <row r="1048567" spans="16384:16384" x14ac:dyDescent="0.2">
      <c r="XFD1048567" t="e" cm="1">
        <f t="array" ref="XFD1048567">solver_met</f>
        <v>#NAME?</v>
      </c>
    </row>
    <row r="1048568" spans="16384:16384" x14ac:dyDescent="0.2">
      <c r="XFD1048568" t="e" cm="1">
        <f t="array" ref="XFD1048568">solver_soc</f>
        <v>#NAME?</v>
      </c>
    </row>
    <row r="1048569" spans="16384:16384" x14ac:dyDescent="0.2">
      <c r="XFD1048569" t="e" cm="1">
        <f t="array" ref="XFD1048569">solver_lpt</f>
        <v>#NAME?</v>
      </c>
    </row>
    <row r="1048570" spans="16384:16384" x14ac:dyDescent="0.2">
      <c r="XFD1048570" t="e" cm="1">
        <f t="array" ref="XFD1048570">solver_lpp</f>
        <v>#NAME?</v>
      </c>
    </row>
    <row r="1048571" spans="16384:16384" x14ac:dyDescent="0.2">
      <c r="XFD1048571" t="e" cm="1">
        <f t="array" ref="XFD1048571">solver_gap</f>
        <v>#NAME?</v>
      </c>
    </row>
    <row r="1048572" spans="16384:16384" x14ac:dyDescent="0.2">
      <c r="XFD1048572" t="e" cm="1">
        <f t="array" ref="XFD1048572">solver_ips</f>
        <v>#NAME?</v>
      </c>
    </row>
    <row r="1048573" spans="16384:16384" x14ac:dyDescent="0.2">
      <c r="XFD1048573" t="e" cm="1">
        <f t="array" ref="XFD1048573">solver_fea</f>
        <v>#NAME?</v>
      </c>
    </row>
    <row r="1048574" spans="16384:16384" x14ac:dyDescent="0.2">
      <c r="XFD1048574" t="e" cm="1">
        <f t="array" ref="XFD1048574">solver_ipi</f>
        <v>#NAME?</v>
      </c>
    </row>
    <row r="1048575" spans="16384:16384" x14ac:dyDescent="0.2">
      <c r="XFD1048575" t="e" cm="1">
        <f t="array" ref="XFD1048575">solver_ipd</f>
        <v>#NAME?</v>
      </c>
    </row>
  </sheetData>
  <scenarios current="0">
    <scenario name="Optimal Value" count="1" user="Jaydutt Desai" comment="Created by Jaydutt Desai on 5/28/2024">
      <inputCells r="G3" val="0.401589497799341"/>
    </scenario>
    <scenario name="Optimal_Value" count="1" user="Jaydutt Desai" comment="Created by Jaydutt Desai on 5/28/2024">
      <inputCells r="G3" val="0.401589497799341"/>
    </scenario>
  </scenarios>
  <mergeCells count="4">
    <mergeCell ref="G1:H1"/>
    <mergeCell ref="J1:K1"/>
    <mergeCell ref="M1:N1"/>
    <mergeCell ref="P1:R1"/>
  </mergeCells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1FB5A7F2-20F3-EC46-BFD8-1C477ECE267D}">
          <xm:f>inflation!1:1048576</xm:f>
        </x15:webExtension>
        <x15:webExtension appRef="{5E877289-9B03-8D49-9D7A-F325C3A39643}">
          <xm:f>inflation!XFD1048550:XFD1048575</xm:f>
        </x15:webExtension>
        <x15:webExtension appRef="{39F9906F-E122-6146-AFDF-9496B5FD2297}">
          <xm:f>inflation!$H$3</xm:f>
        </x15:webExtension>
        <x15:webExtension appRef="{47DEBB46-47B7-2746-B22F-235BB1FE0E2E}">
          <xm:f>inflation!$H$6</xm:f>
        </x15:webExtension>
        <x15:webExtension appRef="{689882FB-D1B3-D843-8DDA-39ADB9C38C65}">
          <xm:f>inflation!$G$3</xm:f>
        </x15:webExtension>
        <x15:webExtension appRef="{27773794-712F-F84F-A70C-E0B6FA9A0713}">
          <xm:f>inflation!$H$3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Jaydutt Sunilbhaidesai (25PGAI)</dc:creator>
  <cp:lastModifiedBy>Jaydutt Sunilbhaidesai (25PGAI)</cp:lastModifiedBy>
  <dcterms:created xsi:type="dcterms:W3CDTF">2024-05-28T15:37:55Z</dcterms:created>
  <dcterms:modified xsi:type="dcterms:W3CDTF">2024-06-04T16:00:13Z</dcterms:modified>
</cp:coreProperties>
</file>