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vis/Dropbox/Covid-19/Analysis/LabCollection/"/>
    </mc:Choice>
  </mc:AlternateContent>
  <xr:revisionPtr revIDLastSave="0" documentId="13_ncr:1_{A7FF35B2-5F42-AD4C-9ECE-16C489EA2D53}" xr6:coauthVersionLast="45" xr6:coauthVersionMax="45" xr10:uidLastSave="{00000000-0000-0000-0000-000000000000}"/>
  <bookViews>
    <workbookView xWindow="0" yWindow="460" windowWidth="28800" windowHeight="16520" tabRatio="992" xr2:uid="{00000000-000D-0000-FFFF-FFFF00000000}"/>
  </bookViews>
  <sheets>
    <sheet name="Parameters" sheetId="2" r:id="rId1"/>
    <sheet name="LabMat" sheetId="1" r:id="rId2"/>
    <sheet name="Sample Mat" sheetId="4" r:id="rId3"/>
  </sheets>
  <definedNames>
    <definedName name="_xlchart.v1.0" hidden="1">Parameters!$H$3:$H$27</definedName>
    <definedName name="_xlchart.v1.1" hidden="1">Parameters!$I$3:$I$27</definedName>
    <definedName name="_xlchart.v1.2" hidden="1">Parameters!$J$3:$J$27</definedName>
    <definedName name="_xlchart.v1.3" hidden="1">Parameters!$H$3:$H$27</definedName>
    <definedName name="_xlchart.v1.4" hidden="1">Parameters!$I$3:$I$27</definedName>
    <definedName name="_xlchart.v1.5" hidden="1">Parameters!$J$3:$J$27</definedName>
    <definedName name="solver_adj" localSheetId="1" hidden="1">LabMat!$B$14:$AE$16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LabMat!$AF$14:$AF$17</definedName>
    <definedName name="solver_lhs2" localSheetId="1" hidden="1">LabMat!$B$14:$AE$16</definedName>
    <definedName name="solver_lhs3" localSheetId="1" hidden="1">LabMat!$B$17:$AE$17</definedName>
    <definedName name="solver_lhs4" localSheetId="1" hidden="1">LabMat!$B$17:$AE$17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opt" localSheetId="1" hidden="1">LabMat!$AG$15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5</definedName>
    <definedName name="solver_rel3" localSheetId="1" hidden="1">2</definedName>
    <definedName name="solver_rel4" localSheetId="1" hidden="1">2</definedName>
    <definedName name="solver_rhs1" localSheetId="1" hidden="1">7</definedName>
    <definedName name="solver_rhs2" localSheetId="1" hidden="1">binary</definedName>
    <definedName name="solver_rhs3" localSheetId="1" hidden="1">1</definedName>
    <definedName name="solver_rhs4" localSheetId="1" hidden="1">1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2" i="2" l="1"/>
  <c r="AG14" i="1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B4" i="2"/>
  <c r="K3" i="2" l="1"/>
  <c r="K4" i="2"/>
  <c r="K5" i="2"/>
  <c r="K6" i="2"/>
  <c r="K7" i="2"/>
  <c r="K8" i="2"/>
  <c r="K9" i="2"/>
  <c r="K10" i="2"/>
  <c r="K11" i="2"/>
  <c r="K12" i="2"/>
  <c r="K13" i="2"/>
  <c r="K14" i="2"/>
  <c r="A8" i="4" l="1"/>
  <c r="A20" i="4" s="1"/>
  <c r="A9" i="4"/>
  <c r="A15" i="4" s="1"/>
  <c r="A7" i="4"/>
  <c r="A13" i="4" s="1"/>
  <c r="A14" i="4" l="1"/>
  <c r="A19" i="4"/>
  <c r="A21" i="4"/>
  <c r="C3" i="2"/>
  <c r="C3" i="4" s="1"/>
  <c r="C2" i="2"/>
  <c r="D2" i="4" s="1"/>
  <c r="D19" i="4" s="1"/>
  <c r="C4" i="2"/>
  <c r="D4" i="4" s="1"/>
  <c r="D7" i="4" l="1"/>
  <c r="D13" i="4"/>
  <c r="W4" i="4"/>
  <c r="B4" i="4"/>
  <c r="AA4" i="4"/>
  <c r="V4" i="4"/>
  <c r="Q4" i="4"/>
  <c r="K4" i="4"/>
  <c r="F4" i="4"/>
  <c r="AD4" i="4"/>
  <c r="Y4" i="4"/>
  <c r="S4" i="4"/>
  <c r="N4" i="4"/>
  <c r="I4" i="4"/>
  <c r="C4" i="4"/>
  <c r="AC4" i="4"/>
  <c r="R4" i="4"/>
  <c r="M4" i="4"/>
  <c r="G4" i="4"/>
  <c r="AE4" i="4"/>
  <c r="Z4" i="4"/>
  <c r="U4" i="4"/>
  <c r="O4" i="4"/>
  <c r="J4" i="4"/>
  <c r="E4" i="4"/>
  <c r="AD3" i="4"/>
  <c r="Z3" i="4"/>
  <c r="V3" i="4"/>
  <c r="R3" i="4"/>
  <c r="N3" i="4"/>
  <c r="J3" i="4"/>
  <c r="F3" i="4"/>
  <c r="AE2" i="4"/>
  <c r="AE19" i="4" s="1"/>
  <c r="AA2" i="4"/>
  <c r="AA19" i="4" s="1"/>
  <c r="W2" i="4"/>
  <c r="W19" i="4" s="1"/>
  <c r="S2" i="4"/>
  <c r="S19" i="4" s="1"/>
  <c r="O2" i="4"/>
  <c r="O19" i="4" s="1"/>
  <c r="K2" i="4"/>
  <c r="K19" i="4" s="1"/>
  <c r="G2" i="4"/>
  <c r="G19" i="4" s="1"/>
  <c r="C2" i="4"/>
  <c r="C19" i="4" s="1"/>
  <c r="B3" i="4"/>
  <c r="AB4" i="4"/>
  <c r="X4" i="4"/>
  <c r="T4" i="4"/>
  <c r="P4" i="4"/>
  <c r="L4" i="4"/>
  <c r="H4" i="4"/>
  <c r="AC3" i="4"/>
  <c r="Y3" i="4"/>
  <c r="U3" i="4"/>
  <c r="Q3" i="4"/>
  <c r="M3" i="4"/>
  <c r="I3" i="4"/>
  <c r="E3" i="4"/>
  <c r="AD2" i="4"/>
  <c r="AD19" i="4" s="1"/>
  <c r="Z2" i="4"/>
  <c r="Z19" i="4" s="1"/>
  <c r="V2" i="4"/>
  <c r="V19" i="4" s="1"/>
  <c r="R2" i="4"/>
  <c r="R19" i="4" s="1"/>
  <c r="N2" i="4"/>
  <c r="N19" i="4" s="1"/>
  <c r="J2" i="4"/>
  <c r="J19" i="4" s="1"/>
  <c r="F2" i="4"/>
  <c r="F19" i="4" s="1"/>
  <c r="AB3" i="4"/>
  <c r="X3" i="4"/>
  <c r="T3" i="4"/>
  <c r="P3" i="4"/>
  <c r="L3" i="4"/>
  <c r="H3" i="4"/>
  <c r="D3" i="4"/>
  <c r="D9" i="4" s="1"/>
  <c r="AC2" i="4"/>
  <c r="AC19" i="4" s="1"/>
  <c r="Y2" i="4"/>
  <c r="Y19" i="4" s="1"/>
  <c r="U2" i="4"/>
  <c r="U19" i="4" s="1"/>
  <c r="Q2" i="4"/>
  <c r="Q19" i="4" s="1"/>
  <c r="M2" i="4"/>
  <c r="M19" i="4" s="1"/>
  <c r="I2" i="4"/>
  <c r="I19" i="4" s="1"/>
  <c r="E2" i="4"/>
  <c r="E19" i="4" s="1"/>
  <c r="B2" i="4"/>
  <c r="B19" i="4" s="1"/>
  <c r="AE3" i="4"/>
  <c r="AA3" i="4"/>
  <c r="W3" i="4"/>
  <c r="S3" i="4"/>
  <c r="O3" i="4"/>
  <c r="K3" i="4"/>
  <c r="G3" i="4"/>
  <c r="AB2" i="4"/>
  <c r="AB19" i="4" s="1"/>
  <c r="X2" i="4"/>
  <c r="X19" i="4" s="1"/>
  <c r="T2" i="4"/>
  <c r="T19" i="4" s="1"/>
  <c r="P2" i="4"/>
  <c r="P19" i="4" s="1"/>
  <c r="L2" i="4"/>
  <c r="L19" i="4" s="1"/>
  <c r="H2" i="4"/>
  <c r="H19" i="4" s="1"/>
  <c r="AF15" i="1"/>
  <c r="AF16" i="1"/>
  <c r="AF14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B17" i="1"/>
  <c r="U7" i="4" l="1"/>
  <c r="U13" i="4"/>
  <c r="N7" i="4"/>
  <c r="N13" i="4"/>
  <c r="AD7" i="4"/>
  <c r="AD13" i="4"/>
  <c r="G7" i="4"/>
  <c r="G13" i="4"/>
  <c r="W7" i="4"/>
  <c r="W13" i="4"/>
  <c r="T7" i="4"/>
  <c r="T13" i="4"/>
  <c r="I7" i="4"/>
  <c r="I13" i="4"/>
  <c r="Y7" i="4"/>
  <c r="Y13" i="4"/>
  <c r="R7" i="4"/>
  <c r="R13" i="4"/>
  <c r="K7" i="4"/>
  <c r="K13" i="4"/>
  <c r="AA7" i="4"/>
  <c r="AA13" i="4"/>
  <c r="P7" i="4"/>
  <c r="P13" i="4"/>
  <c r="E7" i="4"/>
  <c r="E13" i="4"/>
  <c r="H7" i="4"/>
  <c r="H13" i="4"/>
  <c r="X7" i="4"/>
  <c r="X13" i="4"/>
  <c r="M7" i="4"/>
  <c r="M13" i="4"/>
  <c r="AC7" i="4"/>
  <c r="AC13" i="4"/>
  <c r="F7" i="4"/>
  <c r="F13" i="4"/>
  <c r="V7" i="4"/>
  <c r="V13" i="4"/>
  <c r="O7" i="4"/>
  <c r="O13" i="4"/>
  <c r="AE7" i="4"/>
  <c r="AE13" i="4"/>
  <c r="L7" i="4"/>
  <c r="L13" i="4"/>
  <c r="AB7" i="4"/>
  <c r="AB13" i="4"/>
  <c r="Q7" i="4"/>
  <c r="Q13" i="4"/>
  <c r="J7" i="4"/>
  <c r="J13" i="4"/>
  <c r="Z7" i="4"/>
  <c r="Z13" i="4"/>
  <c r="C7" i="4"/>
  <c r="C13" i="4"/>
  <c r="S7" i="4"/>
  <c r="S13" i="4"/>
  <c r="B7" i="4"/>
  <c r="B13" i="4"/>
  <c r="J21" i="4"/>
  <c r="F21" i="4"/>
  <c r="K21" i="4"/>
  <c r="E15" i="4"/>
  <c r="E21" i="4"/>
  <c r="AE21" i="4"/>
  <c r="P21" i="4"/>
  <c r="Z15" i="4"/>
  <c r="Z21" i="4"/>
  <c r="AA15" i="4"/>
  <c r="AA21" i="4"/>
  <c r="AC21" i="4"/>
  <c r="X21" i="4"/>
  <c r="O21" i="4"/>
  <c r="W21" i="4"/>
  <c r="R15" i="4"/>
  <c r="R21" i="4"/>
  <c r="N15" i="4"/>
  <c r="N21" i="4"/>
  <c r="T21" i="4"/>
  <c r="S21" i="4"/>
  <c r="H21" i="4"/>
  <c r="G21" i="4"/>
  <c r="C15" i="4"/>
  <c r="C21" i="4"/>
  <c r="Y21" i="4"/>
  <c r="Q21" i="4"/>
  <c r="L21" i="4"/>
  <c r="AB21" i="4"/>
  <c r="U21" i="4"/>
  <c r="M21" i="4"/>
  <c r="I21" i="4"/>
  <c r="AD21" i="4"/>
  <c r="V21" i="4"/>
  <c r="D21" i="4"/>
  <c r="H15" i="4"/>
  <c r="X15" i="4"/>
  <c r="J15" i="4"/>
  <c r="AE15" i="4"/>
  <c r="AC15" i="4"/>
  <c r="S15" i="4"/>
  <c r="K15" i="4"/>
  <c r="L15" i="4"/>
  <c r="AB15" i="4"/>
  <c r="O15" i="4"/>
  <c r="G15" i="4"/>
  <c r="Y15" i="4"/>
  <c r="Q15" i="4"/>
  <c r="W15" i="4"/>
  <c r="T15" i="4"/>
  <c r="F15" i="4"/>
  <c r="P15" i="4"/>
  <c r="U15" i="4"/>
  <c r="M15" i="4"/>
  <c r="I15" i="4"/>
  <c r="AD9" i="4"/>
  <c r="AD15" i="4"/>
  <c r="V15" i="4"/>
  <c r="D15" i="4"/>
  <c r="B21" i="4"/>
  <c r="B15" i="4"/>
  <c r="H9" i="4"/>
  <c r="X9" i="4"/>
  <c r="N9" i="4"/>
  <c r="B9" i="4"/>
  <c r="P9" i="4"/>
  <c r="E9" i="4"/>
  <c r="Z9" i="4"/>
  <c r="R9" i="4"/>
  <c r="F9" i="4"/>
  <c r="AA9" i="4"/>
  <c r="L9" i="4"/>
  <c r="AB9" i="4"/>
  <c r="J9" i="4"/>
  <c r="AE9" i="4"/>
  <c r="AC9" i="4"/>
  <c r="S9" i="4"/>
  <c r="K9" i="4"/>
  <c r="O9" i="4"/>
  <c r="G9" i="4"/>
  <c r="C9" i="4"/>
  <c r="Y9" i="4"/>
  <c r="Q9" i="4"/>
  <c r="W9" i="4"/>
  <c r="T9" i="4"/>
  <c r="U9" i="4"/>
  <c r="M9" i="4"/>
  <c r="I9" i="4"/>
  <c r="V9" i="4"/>
  <c r="C1" i="2"/>
  <c r="C8" i="1"/>
  <c r="C8" i="4" s="1"/>
  <c r="D8" i="1"/>
  <c r="E8" i="1"/>
  <c r="E8" i="4" s="1"/>
  <c r="F8" i="1"/>
  <c r="F8" i="4" s="1"/>
  <c r="G8" i="1"/>
  <c r="G8" i="4" s="1"/>
  <c r="H8" i="1"/>
  <c r="I8" i="1"/>
  <c r="J8" i="1"/>
  <c r="K8" i="1"/>
  <c r="L8" i="1"/>
  <c r="L8" i="4" s="1"/>
  <c r="M8" i="1"/>
  <c r="M8" i="4" s="1"/>
  <c r="N8" i="1"/>
  <c r="N8" i="4" s="1"/>
  <c r="O8" i="1"/>
  <c r="O8" i="4" s="1"/>
  <c r="P8" i="1"/>
  <c r="Q8" i="1"/>
  <c r="R8" i="1"/>
  <c r="S8" i="1"/>
  <c r="T8" i="1"/>
  <c r="T8" i="4" s="1"/>
  <c r="U8" i="1"/>
  <c r="V8" i="1"/>
  <c r="V8" i="4" s="1"/>
  <c r="W8" i="1"/>
  <c r="X8" i="1"/>
  <c r="X8" i="4" s="1"/>
  <c r="Y8" i="1"/>
  <c r="Y8" i="4" s="1"/>
  <c r="Z8" i="1"/>
  <c r="AA8" i="1"/>
  <c r="AA8" i="4" s="1"/>
  <c r="AB8" i="1"/>
  <c r="AC8" i="1"/>
  <c r="AC8" i="4" s="1"/>
  <c r="AD8" i="1"/>
  <c r="AE8" i="1"/>
  <c r="AE8" i="4" s="1"/>
  <c r="C9" i="1"/>
  <c r="C14" i="4" s="1"/>
  <c r="D9" i="1"/>
  <c r="E9" i="1"/>
  <c r="F9" i="1"/>
  <c r="F14" i="4" s="1"/>
  <c r="G9" i="1"/>
  <c r="G14" i="4" s="1"/>
  <c r="H9" i="1"/>
  <c r="H14" i="4" s="1"/>
  <c r="I9" i="1"/>
  <c r="J9" i="1"/>
  <c r="J14" i="4" s="1"/>
  <c r="K9" i="1"/>
  <c r="K14" i="4" s="1"/>
  <c r="L9" i="1"/>
  <c r="L14" i="4" s="1"/>
  <c r="M9" i="1"/>
  <c r="M14" i="4" s="1"/>
  <c r="N9" i="1"/>
  <c r="N14" i="4" s="1"/>
  <c r="O9" i="1"/>
  <c r="P9" i="1"/>
  <c r="Q9" i="1"/>
  <c r="Q14" i="4" s="1"/>
  <c r="R9" i="1"/>
  <c r="S9" i="1"/>
  <c r="S14" i="4" s="1"/>
  <c r="T9" i="1"/>
  <c r="U9" i="1"/>
  <c r="V9" i="1"/>
  <c r="W9" i="1"/>
  <c r="W14" i="4" s="1"/>
  <c r="X9" i="1"/>
  <c r="Y9" i="1"/>
  <c r="Z9" i="1"/>
  <c r="AA9" i="1"/>
  <c r="AA14" i="4" s="1"/>
  <c r="AB9" i="1"/>
  <c r="AB14" i="4" s="1"/>
  <c r="AC9" i="1"/>
  <c r="AC14" i="4" s="1"/>
  <c r="AD9" i="1"/>
  <c r="AD14" i="4" s="1"/>
  <c r="AE9" i="1"/>
  <c r="C10" i="1"/>
  <c r="C20" i="4" s="1"/>
  <c r="D10" i="1"/>
  <c r="E10" i="1"/>
  <c r="F10" i="1"/>
  <c r="G10" i="1"/>
  <c r="H10" i="1"/>
  <c r="I10" i="1"/>
  <c r="I20" i="4" s="1"/>
  <c r="J10" i="1"/>
  <c r="K10" i="1"/>
  <c r="K20" i="4" s="1"/>
  <c r="L10" i="1"/>
  <c r="L20" i="4" s="1"/>
  <c r="M10" i="1"/>
  <c r="N10" i="1"/>
  <c r="N20" i="4" s="1"/>
  <c r="O10" i="1"/>
  <c r="O20" i="4" s="1"/>
  <c r="P10" i="1"/>
  <c r="P20" i="4" s="1"/>
  <c r="Q10" i="1"/>
  <c r="R10" i="1"/>
  <c r="S10" i="1"/>
  <c r="T10" i="1"/>
  <c r="U10" i="1"/>
  <c r="V10" i="1"/>
  <c r="V20" i="4" s="1"/>
  <c r="W10" i="1"/>
  <c r="X10" i="1"/>
  <c r="X20" i="4" s="1"/>
  <c r="Y10" i="1"/>
  <c r="Y20" i="4" s="1"/>
  <c r="Z10" i="1"/>
  <c r="AA10" i="1"/>
  <c r="AA20" i="4" s="1"/>
  <c r="AB10" i="1"/>
  <c r="AB20" i="4" s="1"/>
  <c r="AC10" i="1"/>
  <c r="AD10" i="1"/>
  <c r="AD20" i="4" s="1"/>
  <c r="AE10" i="1"/>
  <c r="AE20" i="4" s="1"/>
  <c r="B8" i="1"/>
  <c r="B8" i="4" s="1"/>
  <c r="B9" i="1"/>
  <c r="B1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B19" i="1"/>
  <c r="K8" i="4" l="1"/>
  <c r="AD8" i="4"/>
  <c r="X14" i="4"/>
  <c r="B14" i="4"/>
  <c r="I8" i="4"/>
  <c r="U8" i="4"/>
  <c r="H20" i="4"/>
  <c r="V14" i="4"/>
  <c r="D20" i="4"/>
  <c r="T14" i="4"/>
  <c r="S8" i="4"/>
  <c r="E14" i="4"/>
  <c r="Q20" i="4"/>
  <c r="M20" i="4"/>
  <c r="R8" i="4"/>
  <c r="Z14" i="4"/>
  <c r="G20" i="4"/>
  <c r="F20" i="4"/>
  <c r="B20" i="4"/>
  <c r="I14" i="4"/>
  <c r="P8" i="4"/>
  <c r="U14" i="4"/>
  <c r="E20" i="4"/>
  <c r="AB8" i="4"/>
  <c r="AE14" i="4"/>
  <c r="Z20" i="4"/>
  <c r="J8" i="4"/>
  <c r="AC20" i="4"/>
  <c r="T20" i="4"/>
  <c r="O14" i="4"/>
  <c r="J20" i="4"/>
  <c r="R14" i="4"/>
  <c r="Y14" i="4"/>
  <c r="P14" i="4"/>
  <c r="U20" i="4"/>
  <c r="W20" i="4"/>
  <c r="Z8" i="4"/>
  <c r="Q8" i="4"/>
  <c r="H8" i="4"/>
  <c r="D8" i="4"/>
  <c r="R20" i="4"/>
  <c r="S20" i="4"/>
  <c r="W8" i="4"/>
  <c r="D14" i="4"/>
  <c r="AG15" i="1"/>
  <c r="C9" i="2" l="1"/>
  <c r="C14" i="2" s="1"/>
  <c r="C7" i="2"/>
  <c r="B8" i="2"/>
  <c r="B13" i="2" s="1"/>
  <c r="C8" i="2"/>
  <c r="C13" i="2" s="1"/>
  <c r="B7" i="2"/>
  <c r="B12" i="2" s="1"/>
  <c r="B9" i="2"/>
  <c r="B14" i="2" s="1"/>
  <c r="C12" i="2" l="1"/>
  <c r="B21" i="2" s="1"/>
  <c r="B20" i="2"/>
  <c r="I2" i="2" l="1"/>
  <c r="J31" i="2"/>
  <c r="J2" i="2"/>
  <c r="K31" i="2"/>
  <c r="B22" i="2"/>
  <c r="K2" i="2" l="1"/>
</calcChain>
</file>

<file path=xl/sharedStrings.xml><?xml version="1.0" encoding="utf-8"?>
<sst xmlns="http://schemas.openxmlformats.org/spreadsheetml/2006/main" count="177" uniqueCount="107">
  <si>
    <t xml:space="preserve"> Kapra</t>
  </si>
  <si>
    <t xml:space="preserve"> Chilukanagar</t>
  </si>
  <si>
    <t xml:space="preserve"> Nagole</t>
  </si>
  <si>
    <t xml:space="preserve"> Vanasthalipuram</t>
  </si>
  <si>
    <t xml:space="preserve"> Saroornagar</t>
  </si>
  <si>
    <t xml:space="preserve"> Malakpet(Erstwhile IV A)</t>
  </si>
  <si>
    <t xml:space="preserve"> Rein Bazar</t>
  </si>
  <si>
    <t xml:space="preserve"> Lalithbagh</t>
  </si>
  <si>
    <t xml:space="preserve"> Pathergatti</t>
  </si>
  <si>
    <t xml:space="preserve"> Falakunuma</t>
  </si>
  <si>
    <t xml:space="preserve"> Rajendra Nagar</t>
  </si>
  <si>
    <t xml:space="preserve"> Mehdipatnam Erstwhile Circle VII A</t>
  </si>
  <si>
    <t xml:space="preserve"> Ziaguda</t>
  </si>
  <si>
    <t xml:space="preserve"> Begum Bazar</t>
  </si>
  <si>
    <t xml:space="preserve"> Khairtabad</t>
  </si>
  <si>
    <t xml:space="preserve"> Venkateshwara Colony</t>
  </si>
  <si>
    <t xml:space="preserve"> Amberpet Erstwhile Circle 9B</t>
  </si>
  <si>
    <t xml:space="preserve"> Adikmet</t>
  </si>
  <si>
    <t>Neredmet</t>
  </si>
  <si>
    <t xml:space="preserve"> Addagutta</t>
  </si>
  <si>
    <t xml:space="preserve"> Bansilalpet</t>
  </si>
  <si>
    <t>Yousufguda Erstwhile Circle 10C</t>
  </si>
  <si>
    <t xml:space="preserve"> Kondapur</t>
  </si>
  <si>
    <t xml:space="preserve"> Madhapur</t>
  </si>
  <si>
    <t xml:space="preserve"> Bharathinagar(P)</t>
  </si>
  <si>
    <t xml:space="preserve"> Moosapet Erstwhile Circle 14A</t>
  </si>
  <si>
    <t xml:space="preserve"> Old Bowenpally</t>
  </si>
  <si>
    <t xml:space="preserve"> Rangareddy nagar</t>
  </si>
  <si>
    <t>Gajula Ramaram</t>
  </si>
  <si>
    <t>Macha Bollaram</t>
  </si>
  <si>
    <t>Gandhi Medical College</t>
  </si>
  <si>
    <t>Osmania Medical College</t>
  </si>
  <si>
    <t>One Way Distance</t>
  </si>
  <si>
    <t>Time to travel one-way</t>
  </si>
  <si>
    <t>Speed of Ambulance (kph)</t>
  </si>
  <si>
    <t>Circle Activations</t>
  </si>
  <si>
    <t>Is the Lab Covered (1 - Yes)</t>
  </si>
  <si>
    <t>Number of Circles Assigned</t>
  </si>
  <si>
    <t>Time required to collect a sample (mins)</t>
  </si>
  <si>
    <t>Samples Collected @ Home</t>
  </si>
  <si>
    <t>Patients Collected @ Home</t>
  </si>
  <si>
    <t>Patinents Coming to Lab</t>
  </si>
  <si>
    <t>Total Samples Collected</t>
  </si>
  <si>
    <t>Proportion of samples collected at home</t>
  </si>
  <si>
    <t>Lab 1</t>
  </si>
  <si>
    <t>Lab 2</t>
  </si>
  <si>
    <t>Lab 3</t>
  </si>
  <si>
    <t>Resource Hours required @ Lab 1</t>
  </si>
  <si>
    <t>Resource Hours required @ Lab 2</t>
  </si>
  <si>
    <t>Resource Hours required @ Lab 3</t>
  </si>
  <si>
    <t>Low Skilled</t>
  </si>
  <si>
    <t>High Skilled</t>
  </si>
  <si>
    <t># of working hours for Low-skilled teams</t>
  </si>
  <si>
    <t>Resource Minutes required @ Lab 1</t>
  </si>
  <si>
    <t>Resource Minutes required @ Lab 2</t>
  </si>
  <si>
    <t>Resource Minuts required @ Lab 3</t>
  </si>
  <si>
    <t>High Skilled FTEs</t>
  </si>
  <si>
    <t># of personnel in low skilled teams</t>
  </si>
  <si>
    <t>Secondary Parameters</t>
  </si>
  <si>
    <t>Samples Collected</t>
  </si>
  <si>
    <t>Total FTEs</t>
  </si>
  <si>
    <t>Distribution of Population</t>
  </si>
  <si>
    <t>High Skilled FTEs (Phlebotomist) Required</t>
  </si>
  <si>
    <t>Low Skilled FTEs Teams Required</t>
  </si>
  <si>
    <t>Low Skilled FTEs Required</t>
  </si>
  <si>
    <t>Fever Hospital</t>
  </si>
  <si>
    <t>Proportion of patients transported from home</t>
  </si>
  <si>
    <t>Proportion of patients visiting lab by themselves</t>
  </si>
  <si>
    <t>Low Skilled FTE Teams</t>
  </si>
  <si>
    <t># of working hours for High skilled personnel</t>
  </si>
  <si>
    <t>Time required to travel between homes in a circle (mins)</t>
  </si>
  <si>
    <t>Kapra</t>
  </si>
  <si>
    <t>Uppal</t>
  </si>
  <si>
    <t>Hayathnagar¬†(Erst while 3A)</t>
  </si>
  <si>
    <t>LB Nagar¬†Erstwhile 3B</t>
  </si>
  <si>
    <t>Saroornagar(Erstwhile 3C)</t>
  </si>
  <si>
    <t>Malakpet(Erstwhile IV A)</t>
  </si>
  <si>
    <t>Santhoshnagar(Erstwhile IV B)</t>
  </si>
  <si>
    <t>Chandrayangutta(Erstwhile IV C)</t>
  </si>
  <si>
    <t>Charminar¬†Erstwhile Circle V A</t>
  </si>
  <si>
    <t>Falakunuma¬†Erstwhile Circle V B</t>
  </si>
  <si>
    <t>Rajendra Nagar¬†Erstwhile Circle VI</t>
  </si>
  <si>
    <t>Mehdipatnam¬†Erstwhile Circle VII A</t>
  </si>
  <si>
    <t>Karwan¬†Erstwhile Circle VII B</t>
  </si>
  <si>
    <t>Goshamahal¬†Erstwhile Circle VIII</t>
  </si>
  <si>
    <t>Khairatabad¬†Erstwhile Circle 10A</t>
  </si>
  <si>
    <t>Jubilee Hills¬†Erstwhile Circle 10B</t>
  </si>
  <si>
    <t>Amberpet¬†Erstwhile Circle 9B</t>
  </si>
  <si>
    <t>Musheerabad¬†Erstwhile Circle 9A</t>
  </si>
  <si>
    <t>Malkajgiri¬†Erstwhile Circle 17</t>
  </si>
  <si>
    <t>Secunderabad Division¬†Erstwhile Circle 18A</t>
  </si>
  <si>
    <t>Begumpet¬†Erstwhile Circle 18B</t>
  </si>
  <si>
    <t>usufguda¬†Erstwhile Circle 10C</t>
  </si>
  <si>
    <t>rilingampally¬†Erstwhile Circle 11</t>
  </si>
  <si>
    <t>Chandanagar¬†Erstwhile Circle 12</t>
  </si>
  <si>
    <t>Ramachandra Puram¬†/¬†Patancheru¬†Erstwhile Circle 13</t>
  </si>
  <si>
    <t>Moosapet¬†Erstwhile Circle 14A</t>
  </si>
  <si>
    <t>Kukatpally¬†Erstwhile Circle 14B</t>
  </si>
  <si>
    <t>Quthbullapur¬†Erstwhile Circle 15A</t>
  </si>
  <si>
    <t>Gajula Ramaram¬†Erstwhile Circle 15B</t>
  </si>
  <si>
    <t>Alwal¬†Erstwhile Circle 16</t>
  </si>
  <si>
    <t>Select 1 for AS-IS scenario</t>
  </si>
  <si>
    <t>Auto filled for Pooled collection at hom</t>
  </si>
  <si>
    <t>Scenario</t>
  </si>
  <si>
    <t>As-Is</t>
  </si>
  <si>
    <t>Pooled Sample Collection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</si>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</sst>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2" tint="-9.9978637043366805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0" borderId="0" xfId="0" applyFill="1"/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Required number</a:t>
            </a:r>
            <a:r>
              <a:rPr lang="en-GB" baseline="0"/>
              <a:t> of resources for Sample Collection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Low Skillled Teams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Parameters!$H$3:$H$27</c:f>
              <c:numCache>
                <c:formatCode>General</c:formatCode>
                <c:ptCount val="2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</c:numCache>
            </c:numRef>
          </c:xVal>
          <c:yVal>
            <c:numRef>
              <c:f>Parameters!$I$3:$I$27</c:f>
              <c:numCache>
                <c:formatCode>General</c:formatCode>
                <c:ptCount val="25"/>
                <c:pt idx="0">
                  <c:v>23</c:v>
                </c:pt>
                <c:pt idx="1">
                  <c:v>44</c:v>
                </c:pt>
                <c:pt idx="2">
                  <c:v>67</c:v>
                </c:pt>
                <c:pt idx="3">
                  <c:v>89</c:v>
                </c:pt>
                <c:pt idx="4">
                  <c:v>111</c:v>
                </c:pt>
                <c:pt idx="5">
                  <c:v>132</c:v>
                </c:pt>
                <c:pt idx="6">
                  <c:v>155</c:v>
                </c:pt>
                <c:pt idx="7">
                  <c:v>176</c:v>
                </c:pt>
                <c:pt idx="8">
                  <c:v>198</c:v>
                </c:pt>
                <c:pt idx="9">
                  <c:v>220</c:v>
                </c:pt>
                <c:pt idx="10">
                  <c:v>243</c:v>
                </c:pt>
                <c:pt idx="11">
                  <c:v>264</c:v>
                </c:pt>
                <c:pt idx="12">
                  <c:v>286</c:v>
                </c:pt>
                <c:pt idx="13">
                  <c:v>307</c:v>
                </c:pt>
                <c:pt idx="14">
                  <c:v>331</c:v>
                </c:pt>
                <c:pt idx="15">
                  <c:v>352</c:v>
                </c:pt>
                <c:pt idx="16">
                  <c:v>374</c:v>
                </c:pt>
                <c:pt idx="17">
                  <c:v>395</c:v>
                </c:pt>
                <c:pt idx="18">
                  <c:v>418</c:v>
                </c:pt>
                <c:pt idx="19">
                  <c:v>440</c:v>
                </c:pt>
                <c:pt idx="20">
                  <c:v>462</c:v>
                </c:pt>
                <c:pt idx="21">
                  <c:v>484</c:v>
                </c:pt>
                <c:pt idx="22">
                  <c:v>506</c:v>
                </c:pt>
                <c:pt idx="23">
                  <c:v>528</c:v>
                </c:pt>
                <c:pt idx="24">
                  <c:v>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5B-C747-A16C-FB9B45894979}"/>
            </c:ext>
          </c:extLst>
        </c:ser>
        <c:ser>
          <c:idx val="2"/>
          <c:order val="1"/>
          <c:tx>
            <c:v>High Skilled FTEs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Parameters!$H$3:$H$27</c:f>
              <c:numCache>
                <c:formatCode>General</c:formatCode>
                <c:ptCount val="2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</c:numCache>
            </c:numRef>
          </c:xVal>
          <c:yVal>
            <c:numRef>
              <c:f>Parameters!$J$3:$J$27</c:f>
              <c:numCache>
                <c:formatCode>General</c:formatCode>
                <c:ptCount val="25"/>
                <c:pt idx="0">
                  <c:v>23</c:v>
                </c:pt>
                <c:pt idx="1">
                  <c:v>44</c:v>
                </c:pt>
                <c:pt idx="2">
                  <c:v>67</c:v>
                </c:pt>
                <c:pt idx="3">
                  <c:v>89</c:v>
                </c:pt>
                <c:pt idx="4">
                  <c:v>111</c:v>
                </c:pt>
                <c:pt idx="5">
                  <c:v>132</c:v>
                </c:pt>
                <c:pt idx="6">
                  <c:v>155</c:v>
                </c:pt>
                <c:pt idx="7">
                  <c:v>176</c:v>
                </c:pt>
                <c:pt idx="8">
                  <c:v>198</c:v>
                </c:pt>
                <c:pt idx="9">
                  <c:v>220</c:v>
                </c:pt>
                <c:pt idx="10">
                  <c:v>243</c:v>
                </c:pt>
                <c:pt idx="11">
                  <c:v>264</c:v>
                </c:pt>
                <c:pt idx="12">
                  <c:v>286</c:v>
                </c:pt>
                <c:pt idx="13">
                  <c:v>307</c:v>
                </c:pt>
                <c:pt idx="14">
                  <c:v>331</c:v>
                </c:pt>
                <c:pt idx="15">
                  <c:v>352</c:v>
                </c:pt>
                <c:pt idx="16">
                  <c:v>374</c:v>
                </c:pt>
                <c:pt idx="17">
                  <c:v>395</c:v>
                </c:pt>
                <c:pt idx="18">
                  <c:v>418</c:v>
                </c:pt>
                <c:pt idx="19">
                  <c:v>440</c:v>
                </c:pt>
                <c:pt idx="20">
                  <c:v>462</c:v>
                </c:pt>
                <c:pt idx="21">
                  <c:v>484</c:v>
                </c:pt>
                <c:pt idx="22">
                  <c:v>506</c:v>
                </c:pt>
                <c:pt idx="23">
                  <c:v>528</c:v>
                </c:pt>
                <c:pt idx="24">
                  <c:v>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FE-B947-9C85-DBAF39B84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28336"/>
        <c:axId val="64159648"/>
      </c:scatterChart>
      <c:valAx>
        <c:axId val="6402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Samples</a:t>
                </a:r>
                <a:r>
                  <a:rPr lang="en-GB" baseline="0"/>
                  <a:t> Collected in a day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9648"/>
        <c:crosses val="autoZero"/>
        <c:crossBetween val="midCat"/>
      </c:valAx>
      <c:valAx>
        <c:axId val="6415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of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2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510135</xdr:colOff>
      <xdr:row>0</xdr:row>
      <xdr:rowOff>309496</xdr:rowOff>
    </xdr:from>
    <xdr:to>
      <xdr:col>19</xdr:col>
      <xdr:colOff>437564</xdr:colOff>
      <xdr:row>25</xdr:row>
      <xdr:rowOff>96050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BC2ADC-939E-7A41-A413-D5AB29E26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4FBC-8E00-D541-BD06-3C1B6676472F}">
  <dimension ref="A1:K32"/>
  <sheetViews>
    <sheetView tabSelected="1" zoomScale="119" workbookViewId="0">
      <selection activeCell="F21" sqref="F21"/>
    </sheetView>
  </sheetViews>
  <sheetFormatPr baseColWidth="10" defaultRowHeight="13" x14ac:dyDescent="0.15"/>
  <cols>
    <col min="1" max="1" width="44" customWidth="1"/>
    <col min="8" max="8" width="22.1640625" style="8" customWidth="1"/>
    <col min="9" max="9" width="11.1640625" style="8" customWidth="1"/>
    <col min="10" max="10" width="13.6640625" style="8" customWidth="1"/>
    <col min="11" max="11" width="11.1640625" style="8" customWidth="1"/>
  </cols>
  <sheetData>
    <row r="1" spans="1:11" ht="28" x14ac:dyDescent="0.15">
      <c r="A1" s="6" t="s">
        <v>42</v>
      </c>
      <c r="B1" s="9">
        <v>450</v>
      </c>
      <c r="C1" s="5">
        <f>SUM('Sample Mat'!B2:AE4)</f>
        <v>445</v>
      </c>
      <c r="H1" s="10" t="s">
        <v>59</v>
      </c>
      <c r="I1" s="10" t="s">
        <v>68</v>
      </c>
      <c r="J1" s="10" t="s">
        <v>56</v>
      </c>
      <c r="K1" s="10" t="s">
        <v>60</v>
      </c>
    </row>
    <row r="2" spans="1:11" x14ac:dyDescent="0.15">
      <c r="A2" t="s">
        <v>43</v>
      </c>
      <c r="B2" s="2">
        <v>1</v>
      </c>
      <c r="C2" s="3">
        <f>_xlfn.CEILING.MATH(B2*$B$1)</f>
        <v>450</v>
      </c>
      <c r="H2" s="7">
        <v>1000</v>
      </c>
      <c r="I2" s="7">
        <f>B20</f>
        <v>50</v>
      </c>
      <c r="J2" s="7">
        <f>B21</f>
        <v>50</v>
      </c>
      <c r="K2" s="7">
        <f>J2+I2</f>
        <v>100</v>
      </c>
    </row>
    <row r="3" spans="1:11" x14ac:dyDescent="0.15">
      <c r="A3" t="s">
        <v>66</v>
      </c>
      <c r="B3" s="2">
        <v>0</v>
      </c>
      <c r="C3" s="3">
        <f t="shared" ref="C3:C4" si="0">_xlfn.CEILING.MATH(B3*$B$1)</f>
        <v>0</v>
      </c>
      <c r="H3" s="8">
        <v>200</v>
      </c>
      <c r="I3" s="8">
        <f t="dataTable" ref="I3:J27" dt2D="0" dtr="0" r1="B1" ca="1"/>
        <v>23</v>
      </c>
      <c r="J3" s="8">
        <v>23</v>
      </c>
      <c r="K3" s="8">
        <f t="shared" ref="K3:K27" si="1">J3+I3</f>
        <v>46</v>
      </c>
    </row>
    <row r="4" spans="1:11" x14ac:dyDescent="0.15">
      <c r="A4" t="s">
        <v>67</v>
      </c>
      <c r="B4" s="2">
        <f>1-B3-B2</f>
        <v>0</v>
      </c>
      <c r="C4" s="3">
        <f t="shared" si="0"/>
        <v>0</v>
      </c>
      <c r="H4" s="8">
        <v>400</v>
      </c>
      <c r="I4" s="8">
        <v>44</v>
      </c>
      <c r="J4" s="8">
        <v>44</v>
      </c>
      <c r="K4" s="8">
        <f t="shared" si="1"/>
        <v>88</v>
      </c>
    </row>
    <row r="5" spans="1:11" x14ac:dyDescent="0.15">
      <c r="H5" s="8">
        <v>600</v>
      </c>
      <c r="I5" s="8">
        <v>67</v>
      </c>
      <c r="J5" s="8">
        <v>67</v>
      </c>
      <c r="K5" s="8">
        <f t="shared" si="1"/>
        <v>134</v>
      </c>
    </row>
    <row r="6" spans="1:11" x14ac:dyDescent="0.15">
      <c r="B6" t="s">
        <v>50</v>
      </c>
      <c r="C6" t="s">
        <v>51</v>
      </c>
      <c r="H6" s="8">
        <v>800</v>
      </c>
      <c r="I6" s="8">
        <v>89</v>
      </c>
      <c r="J6" s="8">
        <v>89</v>
      </c>
      <c r="K6" s="8">
        <f t="shared" si="1"/>
        <v>178</v>
      </c>
    </row>
    <row r="7" spans="1:11" x14ac:dyDescent="0.15">
      <c r="A7" t="s">
        <v>53</v>
      </c>
      <c r="B7">
        <f>SUM('Sample Mat'!B7:AE7,'Sample Mat'!B8:AE8)</f>
        <v>5330</v>
      </c>
      <c r="C7">
        <f>SUM('Sample Mat'!B7:AE7,'Sample Mat'!B9:AE9)</f>
        <v>5330</v>
      </c>
      <c r="H7" s="8">
        <v>1000</v>
      </c>
      <c r="I7" s="8">
        <v>111</v>
      </c>
      <c r="J7" s="8">
        <v>111</v>
      </c>
      <c r="K7" s="8">
        <f t="shared" si="1"/>
        <v>222</v>
      </c>
    </row>
    <row r="8" spans="1:11" x14ac:dyDescent="0.15">
      <c r="A8" t="s">
        <v>54</v>
      </c>
      <c r="B8">
        <f>SUM('Sample Mat'!B13:AE13,'Sample Mat'!B14:AE14)</f>
        <v>6950</v>
      </c>
      <c r="C8">
        <f>SUM('Sample Mat'!B13:AE13,'Sample Mat'!B15:AE15)</f>
        <v>6950</v>
      </c>
      <c r="H8" s="8">
        <v>1200</v>
      </c>
      <c r="I8" s="8">
        <v>132</v>
      </c>
      <c r="J8" s="8">
        <v>132</v>
      </c>
      <c r="K8" s="8">
        <f t="shared" si="1"/>
        <v>264</v>
      </c>
    </row>
    <row r="9" spans="1:11" x14ac:dyDescent="0.15">
      <c r="A9" t="s">
        <v>55</v>
      </c>
      <c r="B9">
        <f>SUM('Sample Mat'!B19:AE19,'Sample Mat'!B20:AE20)</f>
        <v>11273</v>
      </c>
      <c r="C9">
        <f>SUM('Sample Mat'!B19:AE19,'Sample Mat'!B21:AE21)</f>
        <v>11273</v>
      </c>
      <c r="H9" s="8">
        <v>1400</v>
      </c>
      <c r="I9" s="8">
        <v>155</v>
      </c>
      <c r="J9" s="8">
        <v>155</v>
      </c>
      <c r="K9" s="8">
        <f t="shared" si="1"/>
        <v>310</v>
      </c>
    </row>
    <row r="10" spans="1:11" x14ac:dyDescent="0.15">
      <c r="H10" s="8">
        <v>1600</v>
      </c>
      <c r="I10" s="8">
        <v>176</v>
      </c>
      <c r="J10" s="8">
        <v>176</v>
      </c>
      <c r="K10" s="8">
        <f t="shared" si="1"/>
        <v>352</v>
      </c>
    </row>
    <row r="11" spans="1:11" x14ac:dyDescent="0.15">
      <c r="B11" t="s">
        <v>50</v>
      </c>
      <c r="C11" t="s">
        <v>51</v>
      </c>
      <c r="H11" s="8">
        <v>1800</v>
      </c>
      <c r="I11" s="8">
        <v>198</v>
      </c>
      <c r="J11" s="8">
        <v>198</v>
      </c>
      <c r="K11" s="8">
        <f t="shared" si="1"/>
        <v>396</v>
      </c>
    </row>
    <row r="12" spans="1:11" x14ac:dyDescent="0.15">
      <c r="A12" t="s">
        <v>47</v>
      </c>
      <c r="B12">
        <f>_xlfn.CEILING.MATH(B7/60)</f>
        <v>89</v>
      </c>
      <c r="C12">
        <f>_xlfn.CEILING.MATH(C7/60)</f>
        <v>89</v>
      </c>
      <c r="H12" s="8">
        <v>2000</v>
      </c>
      <c r="I12" s="8">
        <v>220</v>
      </c>
      <c r="J12" s="8">
        <v>220</v>
      </c>
      <c r="K12" s="8">
        <f t="shared" si="1"/>
        <v>440</v>
      </c>
    </row>
    <row r="13" spans="1:11" x14ac:dyDescent="0.15">
      <c r="A13" t="s">
        <v>48</v>
      </c>
      <c r="B13">
        <f t="shared" ref="B13:C13" si="2">_xlfn.CEILING.MATH(B8/60)</f>
        <v>116</v>
      </c>
      <c r="C13">
        <f t="shared" si="2"/>
        <v>116</v>
      </c>
      <c r="H13" s="8">
        <v>2200</v>
      </c>
      <c r="I13" s="8">
        <v>243</v>
      </c>
      <c r="J13" s="8">
        <v>243</v>
      </c>
      <c r="K13" s="8">
        <f t="shared" si="1"/>
        <v>486</v>
      </c>
    </row>
    <row r="14" spans="1:11" x14ac:dyDescent="0.15">
      <c r="A14" t="s">
        <v>49</v>
      </c>
      <c r="B14">
        <f t="shared" ref="B14:C14" si="3">_xlfn.CEILING.MATH(B9/60)</f>
        <v>188</v>
      </c>
      <c r="C14">
        <f t="shared" si="3"/>
        <v>188</v>
      </c>
      <c r="H14" s="8">
        <v>2400</v>
      </c>
      <c r="I14" s="8">
        <v>264</v>
      </c>
      <c r="J14" s="8">
        <v>264</v>
      </c>
      <c r="K14" s="8">
        <f t="shared" si="1"/>
        <v>528</v>
      </c>
    </row>
    <row r="15" spans="1:11" x14ac:dyDescent="0.15">
      <c r="H15" s="8">
        <v>2600</v>
      </c>
      <c r="I15" s="8">
        <v>286</v>
      </c>
      <c r="J15" s="8">
        <v>286</v>
      </c>
      <c r="K15" s="8">
        <f t="shared" si="1"/>
        <v>572</v>
      </c>
    </row>
    <row r="16" spans="1:11" x14ac:dyDescent="0.15">
      <c r="A16" s="6" t="s">
        <v>52</v>
      </c>
      <c r="B16" s="1">
        <v>8</v>
      </c>
      <c r="H16" s="8">
        <v>2800</v>
      </c>
      <c r="I16" s="8">
        <v>307</v>
      </c>
      <c r="J16" s="8">
        <v>307</v>
      </c>
      <c r="K16" s="8">
        <f t="shared" si="1"/>
        <v>614</v>
      </c>
    </row>
    <row r="17" spans="1:11" x14ac:dyDescent="0.15">
      <c r="A17" t="s">
        <v>57</v>
      </c>
      <c r="B17">
        <v>3</v>
      </c>
      <c r="H17" s="8">
        <v>3000</v>
      </c>
      <c r="I17" s="8">
        <v>331</v>
      </c>
      <c r="J17" s="8">
        <v>331</v>
      </c>
      <c r="K17" s="8">
        <f t="shared" si="1"/>
        <v>662</v>
      </c>
    </row>
    <row r="18" spans="1:11" x14ac:dyDescent="0.15">
      <c r="A18" s="6" t="s">
        <v>69</v>
      </c>
      <c r="B18" s="1">
        <v>8</v>
      </c>
      <c r="H18" s="8">
        <v>3200</v>
      </c>
      <c r="I18" s="8">
        <v>352</v>
      </c>
      <c r="J18" s="8">
        <v>352</v>
      </c>
      <c r="K18" s="8">
        <f t="shared" si="1"/>
        <v>704</v>
      </c>
    </row>
    <row r="19" spans="1:11" x14ac:dyDescent="0.15">
      <c r="H19" s="8">
        <v>3400</v>
      </c>
      <c r="I19" s="8">
        <v>374</v>
      </c>
      <c r="J19" s="8">
        <v>374</v>
      </c>
      <c r="K19" s="8">
        <f t="shared" si="1"/>
        <v>748</v>
      </c>
    </row>
    <row r="20" spans="1:11" x14ac:dyDescent="0.15">
      <c r="A20" t="s">
        <v>63</v>
      </c>
      <c r="B20" s="4">
        <f>_xlfn.CEILING.MATH(SUM(B12:B14)/(B16))</f>
        <v>50</v>
      </c>
      <c r="H20" s="8">
        <v>3600</v>
      </c>
      <c r="I20" s="8">
        <v>395</v>
      </c>
      <c r="J20" s="8">
        <v>395</v>
      </c>
      <c r="K20" s="8">
        <f t="shared" si="1"/>
        <v>790</v>
      </c>
    </row>
    <row r="21" spans="1:11" x14ac:dyDescent="0.15">
      <c r="A21" t="s">
        <v>62</v>
      </c>
      <c r="B21" s="4">
        <f>_xlfn.CEILING.MATH(SUM(C12:C14)/(B18))</f>
        <v>50</v>
      </c>
      <c r="H21" s="8">
        <v>3800</v>
      </c>
      <c r="I21" s="8">
        <v>418</v>
      </c>
      <c r="J21" s="8">
        <v>418</v>
      </c>
      <c r="K21" s="8">
        <f t="shared" si="1"/>
        <v>836</v>
      </c>
    </row>
    <row r="22" spans="1:11" x14ac:dyDescent="0.15">
      <c r="A22" t="s">
        <v>64</v>
      </c>
      <c r="B22">
        <f>B20*B17</f>
        <v>150</v>
      </c>
      <c r="H22" s="8">
        <v>4000</v>
      </c>
      <c r="I22" s="8">
        <v>440</v>
      </c>
      <c r="J22" s="8">
        <v>440</v>
      </c>
      <c r="K22" s="8">
        <f t="shared" si="1"/>
        <v>880</v>
      </c>
    </row>
    <row r="23" spans="1:11" x14ac:dyDescent="0.15">
      <c r="H23" s="8">
        <v>4200</v>
      </c>
      <c r="I23" s="8">
        <v>462</v>
      </c>
      <c r="J23" s="8">
        <v>462</v>
      </c>
      <c r="K23" s="8">
        <f t="shared" si="1"/>
        <v>924</v>
      </c>
    </row>
    <row r="24" spans="1:11" x14ac:dyDescent="0.15">
      <c r="H24" s="8">
        <v>4400</v>
      </c>
      <c r="I24" s="8">
        <v>484</v>
      </c>
      <c r="J24" s="8">
        <v>484</v>
      </c>
      <c r="K24" s="8">
        <f t="shared" si="1"/>
        <v>968</v>
      </c>
    </row>
    <row r="25" spans="1:11" x14ac:dyDescent="0.15">
      <c r="H25" s="8">
        <v>4600</v>
      </c>
      <c r="I25" s="8">
        <v>506</v>
      </c>
      <c r="J25" s="8">
        <v>506</v>
      </c>
      <c r="K25" s="8">
        <f t="shared" si="1"/>
        <v>1012</v>
      </c>
    </row>
    <row r="26" spans="1:11" x14ac:dyDescent="0.15">
      <c r="A26" s="6" t="s">
        <v>58</v>
      </c>
      <c r="H26" s="8">
        <v>4800</v>
      </c>
      <c r="I26" s="8">
        <v>528</v>
      </c>
      <c r="J26" s="8">
        <v>528</v>
      </c>
      <c r="K26" s="8">
        <f t="shared" si="1"/>
        <v>1056</v>
      </c>
    </row>
    <row r="27" spans="1:11" x14ac:dyDescent="0.15">
      <c r="A27" t="s">
        <v>34</v>
      </c>
      <c r="B27">
        <v>40</v>
      </c>
      <c r="H27" s="8">
        <v>5000</v>
      </c>
      <c r="I27" s="8">
        <v>550</v>
      </c>
      <c r="J27" s="8">
        <v>550</v>
      </c>
      <c r="K27" s="8">
        <f t="shared" si="1"/>
        <v>1100</v>
      </c>
    </row>
    <row r="28" spans="1:11" x14ac:dyDescent="0.15">
      <c r="A28" t="s">
        <v>38</v>
      </c>
      <c r="B28">
        <v>10</v>
      </c>
    </row>
    <row r="29" spans="1:11" x14ac:dyDescent="0.15">
      <c r="A29" t="s">
        <v>70</v>
      </c>
      <c r="B29">
        <v>7</v>
      </c>
    </row>
    <row r="30" spans="1:11" ht="28" x14ac:dyDescent="0.15">
      <c r="H30" s="10" t="s">
        <v>103</v>
      </c>
      <c r="I30" s="7" t="s">
        <v>106</v>
      </c>
      <c r="J30" s="10" t="s">
        <v>68</v>
      </c>
      <c r="K30" s="10" t="s">
        <v>56</v>
      </c>
    </row>
    <row r="31" spans="1:11" ht="14" x14ac:dyDescent="0.15">
      <c r="A31" t="s">
        <v>101</v>
      </c>
      <c r="B31" s="1">
        <v>1</v>
      </c>
      <c r="H31" s="8" t="s">
        <v>104</v>
      </c>
      <c r="I31" s="7">
        <v>1</v>
      </c>
      <c r="J31" s="8">
        <f>B20</f>
        <v>50</v>
      </c>
      <c r="K31" s="8">
        <f>B21</f>
        <v>50</v>
      </c>
    </row>
    <row r="32" spans="1:11" ht="14" x14ac:dyDescent="0.15">
      <c r="A32" t="s">
        <v>102</v>
      </c>
      <c r="B32">
        <f>1-B31</f>
        <v>0</v>
      </c>
      <c r="H32" s="8" t="s">
        <v>105</v>
      </c>
      <c r="I32" s="7">
        <v>0</v>
      </c>
      <c r="J32" s="8">
        <f t="dataTable" ref="J32:K32" dt2D="0" dtr="0" r1="B31"/>
        <v>18</v>
      </c>
      <c r="K32" s="8">
        <v>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zoomScaleNormal="100" workbookViewId="0">
      <selection activeCell="N8" sqref="N8"/>
    </sheetView>
  </sheetViews>
  <sheetFormatPr baseColWidth="10" defaultColWidth="8.83203125" defaultRowHeight="13" x14ac:dyDescent="0.15"/>
  <cols>
    <col min="1" max="1" width="32.5"/>
    <col min="2" max="31" width="6.33203125" customWidth="1"/>
    <col min="32" max="32" width="27" customWidth="1"/>
    <col min="33" max="1025" width="11.5"/>
  </cols>
  <sheetData>
    <row r="1" spans="1:33" x14ac:dyDescent="0.15">
      <c r="A1" s="1" t="s">
        <v>32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</row>
    <row r="2" spans="1:33" x14ac:dyDescent="0.15">
      <c r="A2" t="s">
        <v>31</v>
      </c>
      <c r="B2">
        <v>19166.900000000001</v>
      </c>
      <c r="C2">
        <v>10978.6</v>
      </c>
      <c r="D2">
        <v>15875.9</v>
      </c>
      <c r="E2">
        <v>9772.2999999999993</v>
      </c>
      <c r="F2">
        <v>7450.6</v>
      </c>
      <c r="G2">
        <v>2537.6999999999998</v>
      </c>
      <c r="H2">
        <v>6147.4</v>
      </c>
      <c r="I2">
        <v>10476.200000000001</v>
      </c>
      <c r="J2">
        <v>3236.9</v>
      </c>
      <c r="K2">
        <v>6762.4</v>
      </c>
      <c r="L2">
        <v>14628.5</v>
      </c>
      <c r="M2">
        <v>6864.9</v>
      </c>
      <c r="N2">
        <v>7278.4</v>
      </c>
      <c r="O2">
        <v>2180.1999999999998</v>
      </c>
      <c r="P2">
        <v>4749</v>
      </c>
      <c r="Q2">
        <v>11977.8</v>
      </c>
      <c r="R2">
        <v>4600.5</v>
      </c>
      <c r="S2">
        <v>6508.5</v>
      </c>
      <c r="T2">
        <v>13232.4</v>
      </c>
      <c r="U2">
        <v>9563.2999999999993</v>
      </c>
      <c r="V2">
        <v>10333.299999999999</v>
      </c>
      <c r="W2">
        <v>10890.6</v>
      </c>
      <c r="X2">
        <v>24216.9</v>
      </c>
      <c r="Y2">
        <v>25156.9</v>
      </c>
      <c r="Z2">
        <v>49549.1</v>
      </c>
      <c r="AA2">
        <v>13422</v>
      </c>
      <c r="AB2">
        <v>18159.8</v>
      </c>
      <c r="AC2">
        <v>18690.400000000001</v>
      </c>
      <c r="AD2">
        <v>27494.2</v>
      </c>
      <c r="AE2">
        <v>16681</v>
      </c>
    </row>
    <row r="3" spans="1:33" x14ac:dyDescent="0.15">
      <c r="A3" t="s">
        <v>65</v>
      </c>
      <c r="B3">
        <v>15341.3</v>
      </c>
      <c r="C3">
        <v>8406.6</v>
      </c>
      <c r="D3">
        <v>15930.8</v>
      </c>
      <c r="E3">
        <v>9827.2000000000007</v>
      </c>
      <c r="F3">
        <v>7505.6</v>
      </c>
      <c r="G3">
        <v>4962.3</v>
      </c>
      <c r="H3">
        <v>8442.7999999999993</v>
      </c>
      <c r="I3">
        <v>14356</v>
      </c>
      <c r="J3">
        <v>7116.7</v>
      </c>
      <c r="K3">
        <v>10642.2</v>
      </c>
      <c r="L3">
        <v>18508.3</v>
      </c>
      <c r="M3">
        <v>9938.6</v>
      </c>
      <c r="N3">
        <v>11158.2</v>
      </c>
      <c r="O3">
        <v>5253.9</v>
      </c>
      <c r="P3">
        <v>6130.6</v>
      </c>
      <c r="Q3">
        <v>14458.5</v>
      </c>
      <c r="R3">
        <v>2204.1</v>
      </c>
      <c r="S3">
        <v>3688.3</v>
      </c>
      <c r="T3">
        <v>9406.7999999999993</v>
      </c>
      <c r="U3">
        <v>6743.1</v>
      </c>
      <c r="V3">
        <v>10090.4</v>
      </c>
      <c r="W3">
        <v>12200.2</v>
      </c>
      <c r="X3">
        <v>30047.200000000001</v>
      </c>
      <c r="Y3">
        <v>28010.7</v>
      </c>
      <c r="Z3">
        <v>53429</v>
      </c>
      <c r="AA3">
        <v>14731.5</v>
      </c>
      <c r="AB3">
        <v>21013.599999999999</v>
      </c>
      <c r="AC3">
        <v>16774</v>
      </c>
      <c r="AD3">
        <v>25577.8</v>
      </c>
      <c r="AE3">
        <v>14764.5</v>
      </c>
    </row>
    <row r="4" spans="1:33" x14ac:dyDescent="0.15">
      <c r="A4" t="s">
        <v>30</v>
      </c>
      <c r="B4">
        <v>13892.1</v>
      </c>
      <c r="C4">
        <v>10120.9</v>
      </c>
      <c r="D4">
        <v>20514.099999999999</v>
      </c>
      <c r="E4">
        <v>14410.6</v>
      </c>
      <c r="F4">
        <v>12088.9</v>
      </c>
      <c r="G4">
        <v>7187.5</v>
      </c>
      <c r="H4">
        <v>10785.7</v>
      </c>
      <c r="I4">
        <v>15937.9</v>
      </c>
      <c r="J4">
        <v>8698.7000000000007</v>
      </c>
      <c r="K4">
        <v>12224.2</v>
      </c>
      <c r="L4">
        <v>20090.3</v>
      </c>
      <c r="M4">
        <v>10943</v>
      </c>
      <c r="N4">
        <v>12740.2</v>
      </c>
      <c r="O4">
        <v>7641.9</v>
      </c>
      <c r="P4">
        <v>6279.9</v>
      </c>
      <c r="Q4">
        <v>14870</v>
      </c>
      <c r="R4">
        <v>6302.1</v>
      </c>
      <c r="S4">
        <v>942.5</v>
      </c>
      <c r="T4">
        <v>6265</v>
      </c>
      <c r="U4">
        <v>2811</v>
      </c>
      <c r="V4">
        <v>7447.8</v>
      </c>
      <c r="W4">
        <v>11862.3</v>
      </c>
      <c r="X4">
        <v>27404.7</v>
      </c>
      <c r="Y4">
        <v>25368.1</v>
      </c>
      <c r="Z4">
        <v>33418.699999999997</v>
      </c>
      <c r="AA4">
        <v>14763.2</v>
      </c>
      <c r="AB4">
        <v>18371</v>
      </c>
      <c r="AC4">
        <v>14131.4</v>
      </c>
      <c r="AD4">
        <v>22935.200000000001</v>
      </c>
      <c r="AE4">
        <v>10231.6</v>
      </c>
    </row>
    <row r="7" spans="1:33" x14ac:dyDescent="0.15">
      <c r="A7" s="1" t="s">
        <v>33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89</v>
      </c>
      <c r="U7" t="s">
        <v>90</v>
      </c>
      <c r="V7" t="s">
        <v>91</v>
      </c>
      <c r="W7" t="s">
        <v>92</v>
      </c>
      <c r="X7" t="s">
        <v>93</v>
      </c>
      <c r="Y7" t="s">
        <v>94</v>
      </c>
      <c r="Z7" t="s">
        <v>95</v>
      </c>
      <c r="AA7" t="s">
        <v>96</v>
      </c>
      <c r="AB7" t="s">
        <v>97</v>
      </c>
      <c r="AC7" t="s">
        <v>98</v>
      </c>
      <c r="AD7" t="s">
        <v>99</v>
      </c>
      <c r="AE7" t="s">
        <v>100</v>
      </c>
    </row>
    <row r="8" spans="1:33" x14ac:dyDescent="0.15">
      <c r="A8" t="s">
        <v>31</v>
      </c>
      <c r="B8">
        <f>B2*0.001*60/Parameters!$B$27</f>
        <v>28.750350000000005</v>
      </c>
      <c r="C8">
        <f>C2*0.001*60/Parameters!$B$27</f>
        <v>16.4679</v>
      </c>
      <c r="D8">
        <f>D2*0.001*60/Parameters!$B$27</f>
        <v>23.813849999999999</v>
      </c>
      <c r="E8">
        <f>E2*0.001*60/Parameters!$B$27</f>
        <v>14.658449999999998</v>
      </c>
      <c r="F8">
        <f>F2*0.001*60/Parameters!$B$27</f>
        <v>11.175900000000002</v>
      </c>
      <c r="G8">
        <f>G2*0.001*60/Parameters!$B$27</f>
        <v>3.8065500000000001</v>
      </c>
      <c r="H8">
        <f>H2*0.001*60/Parameters!$B$27</f>
        <v>9.2210999999999999</v>
      </c>
      <c r="I8">
        <f>I2*0.001*60/Parameters!$B$27</f>
        <v>15.7143</v>
      </c>
      <c r="J8">
        <f>J2*0.001*60/Parameters!$B$27</f>
        <v>4.8553500000000005</v>
      </c>
      <c r="K8">
        <f>K2*0.001*60/Parameters!$B$27</f>
        <v>10.143599999999999</v>
      </c>
      <c r="L8">
        <f>L2*0.001*60/Parameters!$B$27</f>
        <v>21.94275</v>
      </c>
      <c r="M8">
        <f>M2*0.001*60/Parameters!$B$27</f>
        <v>10.297349999999998</v>
      </c>
      <c r="N8">
        <f>N2*0.001*60/Parameters!$B$27</f>
        <v>10.917599999999998</v>
      </c>
      <c r="O8">
        <f>O2*0.001*60/Parameters!$B$27</f>
        <v>3.2702999999999998</v>
      </c>
      <c r="P8">
        <f>P2*0.001*60/Parameters!$B$27</f>
        <v>7.1234999999999999</v>
      </c>
      <c r="Q8">
        <f>Q2*0.001*60/Parameters!$B$27</f>
        <v>17.966699999999999</v>
      </c>
      <c r="R8">
        <f>R2*0.001*60/Parameters!$B$27</f>
        <v>6.9007500000000004</v>
      </c>
      <c r="S8">
        <f>S2*0.001*60/Parameters!$B$27</f>
        <v>9.7627500000000005</v>
      </c>
      <c r="T8">
        <f>T2*0.001*60/Parameters!$B$27</f>
        <v>19.848599999999998</v>
      </c>
      <c r="U8">
        <f>U2*0.001*60/Parameters!$B$27</f>
        <v>14.344950000000001</v>
      </c>
      <c r="V8">
        <f>V2*0.001*60/Parameters!$B$27</f>
        <v>15.499949999999998</v>
      </c>
      <c r="W8">
        <f>W2*0.001*60/Parameters!$B$27</f>
        <v>16.335900000000002</v>
      </c>
      <c r="X8">
        <f>X2*0.001*60/Parameters!$B$27</f>
        <v>36.32535</v>
      </c>
      <c r="Y8">
        <f>Y2*0.001*60/Parameters!$B$27</f>
        <v>37.735349999999997</v>
      </c>
      <c r="Z8">
        <f>Z2*0.001*60/Parameters!$B$27</f>
        <v>74.323650000000015</v>
      </c>
      <c r="AA8">
        <f>AA2*0.001*60/Parameters!$B$27</f>
        <v>20.133000000000003</v>
      </c>
      <c r="AB8">
        <f>AB2*0.001*60/Parameters!$B$27</f>
        <v>27.239699999999999</v>
      </c>
      <c r="AC8">
        <f>AC2*0.001*60/Parameters!$B$27</f>
        <v>28.035599999999999</v>
      </c>
      <c r="AD8">
        <f>AD2*0.001*60/Parameters!$B$27</f>
        <v>41.24130000000001</v>
      </c>
      <c r="AE8">
        <f>AE2*0.001*60/Parameters!$B$27</f>
        <v>25.0215</v>
      </c>
    </row>
    <row r="9" spans="1:33" x14ac:dyDescent="0.15">
      <c r="A9" t="s">
        <v>65</v>
      </c>
      <c r="B9">
        <f>B3*0.001*60/Parameters!$B$27</f>
        <v>23.011950000000002</v>
      </c>
      <c r="C9">
        <f>C3*0.001*60/Parameters!$B$27</f>
        <v>12.609900000000001</v>
      </c>
      <c r="D9">
        <f>D3*0.001*60/Parameters!$B$27</f>
        <v>23.8962</v>
      </c>
      <c r="E9">
        <f>E3*0.001*60/Parameters!$B$27</f>
        <v>14.740800000000002</v>
      </c>
      <c r="F9">
        <f>F3*0.001*60/Parameters!$B$27</f>
        <v>11.2584</v>
      </c>
      <c r="G9">
        <f>G3*0.001*60/Parameters!$B$27</f>
        <v>7.4434500000000003</v>
      </c>
      <c r="H9">
        <f>H3*0.001*60/Parameters!$B$27</f>
        <v>12.664199999999999</v>
      </c>
      <c r="I9">
        <f>I3*0.001*60/Parameters!$B$27</f>
        <v>21.533999999999999</v>
      </c>
      <c r="J9">
        <f>J3*0.001*60/Parameters!$B$27</f>
        <v>10.675050000000001</v>
      </c>
      <c r="K9">
        <f>K3*0.001*60/Parameters!$B$27</f>
        <v>15.9633</v>
      </c>
      <c r="L9">
        <f>L3*0.001*60/Parameters!$B$27</f>
        <v>27.762449999999994</v>
      </c>
      <c r="M9">
        <f>M3*0.001*60/Parameters!$B$27</f>
        <v>14.907900000000001</v>
      </c>
      <c r="N9">
        <f>N3*0.001*60/Parameters!$B$27</f>
        <v>16.737300000000001</v>
      </c>
      <c r="O9">
        <f>O3*0.001*60/Parameters!$B$27</f>
        <v>7.8808499999999997</v>
      </c>
      <c r="P9">
        <f>P3*0.001*60/Parameters!$B$27</f>
        <v>9.1959</v>
      </c>
      <c r="Q9">
        <f>Q3*0.001*60/Parameters!$B$27</f>
        <v>21.687750000000001</v>
      </c>
      <c r="R9">
        <f>R3*0.001*60/Parameters!$B$27</f>
        <v>3.3061500000000001</v>
      </c>
      <c r="S9">
        <f>S3*0.001*60/Parameters!$B$27</f>
        <v>5.5324500000000008</v>
      </c>
      <c r="T9">
        <f>T3*0.001*60/Parameters!$B$27</f>
        <v>14.110199999999997</v>
      </c>
      <c r="U9">
        <f>U3*0.001*60/Parameters!$B$27</f>
        <v>10.114650000000001</v>
      </c>
      <c r="V9">
        <f>V3*0.001*60/Parameters!$B$27</f>
        <v>15.135600000000002</v>
      </c>
      <c r="W9">
        <f>W3*0.001*60/Parameters!$B$27</f>
        <v>18.3003</v>
      </c>
      <c r="X9">
        <f>X3*0.001*60/Parameters!$B$27</f>
        <v>45.070800000000006</v>
      </c>
      <c r="Y9">
        <f>Y3*0.001*60/Parameters!$B$27</f>
        <v>42.01605</v>
      </c>
      <c r="Z9">
        <f>Z3*0.001*60/Parameters!$B$27</f>
        <v>80.143500000000003</v>
      </c>
      <c r="AA9">
        <f>AA3*0.001*60/Parameters!$B$27</f>
        <v>22.097249999999999</v>
      </c>
      <c r="AB9">
        <f>AB3*0.001*60/Parameters!$B$27</f>
        <v>31.520400000000002</v>
      </c>
      <c r="AC9">
        <f>AC3*0.001*60/Parameters!$B$27</f>
        <v>25.161000000000001</v>
      </c>
      <c r="AD9">
        <f>AD3*0.001*60/Parameters!$B$27</f>
        <v>38.366699999999994</v>
      </c>
      <c r="AE9">
        <f>AE3*0.001*60/Parameters!$B$27</f>
        <v>22.146750000000001</v>
      </c>
    </row>
    <row r="10" spans="1:33" x14ac:dyDescent="0.15">
      <c r="A10" t="s">
        <v>30</v>
      </c>
      <c r="B10">
        <f>B4*0.001*60/Parameters!$B$27</f>
        <v>20.838150000000002</v>
      </c>
      <c r="C10">
        <f>C4*0.001*60/Parameters!$B$27</f>
        <v>15.18135</v>
      </c>
      <c r="D10">
        <f>D4*0.001*60/Parameters!$B$27</f>
        <v>30.771149999999999</v>
      </c>
      <c r="E10">
        <f>E4*0.001*60/Parameters!$B$27</f>
        <v>21.615900000000003</v>
      </c>
      <c r="F10">
        <f>F4*0.001*60/Parameters!$B$27</f>
        <v>18.13335</v>
      </c>
      <c r="G10">
        <f>G4*0.001*60/Parameters!$B$27</f>
        <v>10.78125</v>
      </c>
      <c r="H10">
        <f>H4*0.001*60/Parameters!$B$27</f>
        <v>16.178550000000001</v>
      </c>
      <c r="I10">
        <f>I4*0.001*60/Parameters!$B$27</f>
        <v>23.906849999999999</v>
      </c>
      <c r="J10">
        <f>J4*0.001*60/Parameters!$B$27</f>
        <v>13.04805</v>
      </c>
      <c r="K10">
        <f>K4*0.001*60/Parameters!$B$27</f>
        <v>18.336300000000001</v>
      </c>
      <c r="L10">
        <f>L4*0.001*60/Parameters!$B$27</f>
        <v>30.135449999999999</v>
      </c>
      <c r="M10">
        <f>M4*0.001*60/Parameters!$B$27</f>
        <v>16.414499999999997</v>
      </c>
      <c r="N10">
        <f>N4*0.001*60/Parameters!$B$27</f>
        <v>19.110300000000002</v>
      </c>
      <c r="O10">
        <f>O4*0.001*60/Parameters!$B$27</f>
        <v>11.46285</v>
      </c>
      <c r="P10">
        <f>P4*0.001*60/Parameters!$B$27</f>
        <v>9.4198500000000003</v>
      </c>
      <c r="Q10">
        <f>Q4*0.001*60/Parameters!$B$27</f>
        <v>22.305</v>
      </c>
      <c r="R10">
        <f>R4*0.001*60/Parameters!$B$27</f>
        <v>9.4531500000000008</v>
      </c>
      <c r="S10">
        <f>S4*0.001*60/Parameters!$B$27</f>
        <v>1.4137499999999998</v>
      </c>
      <c r="T10">
        <f>T4*0.001*60/Parameters!$B$27</f>
        <v>9.3975000000000009</v>
      </c>
      <c r="U10">
        <f>U4*0.001*60/Parameters!$B$27</f>
        <v>4.2164999999999999</v>
      </c>
      <c r="V10">
        <f>V4*0.001*60/Parameters!$B$27</f>
        <v>11.1717</v>
      </c>
      <c r="W10">
        <f>W4*0.001*60/Parameters!$B$27</f>
        <v>17.79345</v>
      </c>
      <c r="X10">
        <f>X4*0.001*60/Parameters!$B$27</f>
        <v>41.107050000000001</v>
      </c>
      <c r="Y10">
        <f>Y4*0.001*60/Parameters!$B$27</f>
        <v>38.052149999999997</v>
      </c>
      <c r="Z10">
        <f>Z4*0.001*60/Parameters!$B$27</f>
        <v>50.128050000000002</v>
      </c>
      <c r="AA10">
        <f>AA4*0.001*60/Parameters!$B$27</f>
        <v>22.1448</v>
      </c>
      <c r="AB10">
        <f>AB4*0.001*60/Parameters!$B$27</f>
        <v>27.5565</v>
      </c>
      <c r="AC10">
        <f>AC4*0.001*60/Parameters!$B$27</f>
        <v>21.197099999999999</v>
      </c>
      <c r="AD10">
        <f>AD4*0.001*60/Parameters!$B$27</f>
        <v>34.402799999999999</v>
      </c>
      <c r="AE10">
        <f>AE4*0.001*60/Parameters!$B$27</f>
        <v>15.347399999999999</v>
      </c>
    </row>
    <row r="13" spans="1:33" x14ac:dyDescent="0.15">
      <c r="A13" s="1" t="s">
        <v>35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84</v>
      </c>
      <c r="P13" t="s">
        <v>85</v>
      </c>
      <c r="Q13" t="s">
        <v>86</v>
      </c>
      <c r="R13" t="s">
        <v>87</v>
      </c>
      <c r="S13" t="s">
        <v>88</v>
      </c>
      <c r="T13" t="s">
        <v>89</v>
      </c>
      <c r="U13" t="s">
        <v>90</v>
      </c>
      <c r="V13" t="s">
        <v>91</v>
      </c>
      <c r="W13" t="s">
        <v>92</v>
      </c>
      <c r="X13" t="s">
        <v>93</v>
      </c>
      <c r="Y13" t="s">
        <v>94</v>
      </c>
      <c r="Z13" t="s">
        <v>95</v>
      </c>
      <c r="AA13" t="s">
        <v>96</v>
      </c>
      <c r="AB13" t="s">
        <v>97</v>
      </c>
      <c r="AC13" t="s">
        <v>98</v>
      </c>
      <c r="AD13" t="s">
        <v>99</v>
      </c>
      <c r="AE13" t="s">
        <v>100</v>
      </c>
      <c r="AF13" t="s">
        <v>37</v>
      </c>
    </row>
    <row r="14" spans="1:33" x14ac:dyDescent="0.1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f>SUM(B14:AE14)</f>
        <v>11</v>
      </c>
      <c r="AG14">
        <f>SUM(B14:AE16)</f>
        <v>30</v>
      </c>
    </row>
    <row r="15" spans="1:33" x14ac:dyDescent="0.15">
      <c r="A15" t="s">
        <v>65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f t="shared" ref="AF15:AF16" si="0">SUM(B15:AE15)</f>
        <v>9</v>
      </c>
      <c r="AG15">
        <f>SUMPRODUCT(B8:AE10,B14:AE16)</f>
        <v>501.2986499999999</v>
      </c>
    </row>
    <row r="16" spans="1:33" x14ac:dyDescent="0.15">
      <c r="A16" t="s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f t="shared" si="0"/>
        <v>10</v>
      </c>
    </row>
    <row r="17" spans="1:31" x14ac:dyDescent="0.15">
      <c r="A17" t="s">
        <v>36</v>
      </c>
      <c r="B17">
        <f>SUM(B14:B16)</f>
        <v>1</v>
      </c>
      <c r="C17">
        <f t="shared" ref="C17:AE17" si="1">SUM(C14:C16)</f>
        <v>1</v>
      </c>
      <c r="D17">
        <f t="shared" si="1"/>
        <v>1</v>
      </c>
      <c r="E17">
        <f t="shared" si="1"/>
        <v>1</v>
      </c>
      <c r="F17">
        <f t="shared" si="1"/>
        <v>1</v>
      </c>
      <c r="G17">
        <f t="shared" si="1"/>
        <v>1</v>
      </c>
      <c r="H17">
        <f t="shared" si="1"/>
        <v>1</v>
      </c>
      <c r="I17">
        <f t="shared" si="1"/>
        <v>1</v>
      </c>
      <c r="J17">
        <f t="shared" si="1"/>
        <v>1</v>
      </c>
      <c r="K17">
        <f t="shared" si="1"/>
        <v>1</v>
      </c>
      <c r="L17">
        <f t="shared" si="1"/>
        <v>1</v>
      </c>
      <c r="M17">
        <f t="shared" si="1"/>
        <v>1</v>
      </c>
      <c r="N17">
        <f t="shared" si="1"/>
        <v>1</v>
      </c>
      <c r="O17">
        <f t="shared" si="1"/>
        <v>1</v>
      </c>
      <c r="P17">
        <f t="shared" si="1"/>
        <v>1</v>
      </c>
      <c r="Q17">
        <f t="shared" si="1"/>
        <v>1</v>
      </c>
      <c r="R17">
        <f t="shared" si="1"/>
        <v>1</v>
      </c>
      <c r="S17">
        <f t="shared" si="1"/>
        <v>1</v>
      </c>
      <c r="T17">
        <f t="shared" si="1"/>
        <v>1</v>
      </c>
      <c r="U17">
        <f t="shared" si="1"/>
        <v>1</v>
      </c>
      <c r="V17">
        <f t="shared" si="1"/>
        <v>1</v>
      </c>
      <c r="W17">
        <f t="shared" si="1"/>
        <v>1</v>
      </c>
      <c r="X17">
        <f t="shared" si="1"/>
        <v>1</v>
      </c>
      <c r="Y17">
        <f t="shared" si="1"/>
        <v>1</v>
      </c>
      <c r="Z17">
        <f t="shared" si="1"/>
        <v>1</v>
      </c>
      <c r="AA17">
        <f t="shared" si="1"/>
        <v>1</v>
      </c>
      <c r="AB17">
        <f t="shared" si="1"/>
        <v>1</v>
      </c>
      <c r="AC17">
        <f t="shared" si="1"/>
        <v>1</v>
      </c>
      <c r="AD17">
        <f t="shared" si="1"/>
        <v>1</v>
      </c>
      <c r="AE17">
        <f t="shared" si="1"/>
        <v>1</v>
      </c>
    </row>
    <row r="19" spans="1:31" x14ac:dyDescent="0.15">
      <c r="B19" t="str">
        <f>B13</f>
        <v>Kapra</v>
      </c>
      <c r="C19" t="str">
        <f t="shared" ref="C19:AE19" si="2">C13</f>
        <v>Uppal</v>
      </c>
      <c r="D19" t="str">
        <f t="shared" si="2"/>
        <v>Hayathnagar¬†(Erst while 3A)</v>
      </c>
      <c r="E19" t="str">
        <f t="shared" si="2"/>
        <v>LB Nagar¬†Erstwhile 3B</v>
      </c>
      <c r="F19" t="str">
        <f t="shared" si="2"/>
        <v>Saroornagar(Erstwhile 3C)</v>
      </c>
      <c r="G19" t="str">
        <f t="shared" si="2"/>
        <v>Malakpet(Erstwhile IV A)</v>
      </c>
      <c r="H19" t="str">
        <f t="shared" si="2"/>
        <v>Santhoshnagar(Erstwhile IV B)</v>
      </c>
      <c r="I19" t="str">
        <f t="shared" si="2"/>
        <v>Chandrayangutta(Erstwhile IV C)</v>
      </c>
      <c r="J19" t="str">
        <f t="shared" si="2"/>
        <v>Charminar¬†Erstwhile Circle V A</v>
      </c>
      <c r="K19" t="str">
        <f t="shared" si="2"/>
        <v>Falakunuma¬†Erstwhile Circle V B</v>
      </c>
      <c r="L19" t="str">
        <f t="shared" si="2"/>
        <v>Rajendra Nagar¬†Erstwhile Circle VI</v>
      </c>
      <c r="M19" t="str">
        <f t="shared" si="2"/>
        <v>Mehdipatnam¬†Erstwhile Circle VII A</v>
      </c>
      <c r="N19" t="str">
        <f t="shared" si="2"/>
        <v>Karwan¬†Erstwhile Circle VII B</v>
      </c>
      <c r="O19" t="str">
        <f t="shared" si="2"/>
        <v>Goshamahal¬†Erstwhile Circle VIII</v>
      </c>
      <c r="P19" t="str">
        <f t="shared" si="2"/>
        <v>Khairatabad¬†Erstwhile Circle 10A</v>
      </c>
      <c r="Q19" t="str">
        <f t="shared" si="2"/>
        <v>Jubilee Hills¬†Erstwhile Circle 10B</v>
      </c>
      <c r="R19" t="str">
        <f t="shared" si="2"/>
        <v>Amberpet¬†Erstwhile Circle 9B</v>
      </c>
      <c r="S19" t="str">
        <f t="shared" si="2"/>
        <v>Musheerabad¬†Erstwhile Circle 9A</v>
      </c>
      <c r="T19" t="str">
        <f t="shared" si="2"/>
        <v>Malkajgiri¬†Erstwhile Circle 17</v>
      </c>
      <c r="U19" t="str">
        <f t="shared" si="2"/>
        <v>Secunderabad Division¬†Erstwhile Circle 18A</v>
      </c>
      <c r="V19" t="str">
        <f t="shared" si="2"/>
        <v>Begumpet¬†Erstwhile Circle 18B</v>
      </c>
      <c r="W19" t="str">
        <f t="shared" si="2"/>
        <v>usufguda¬†Erstwhile Circle 10C</v>
      </c>
      <c r="X19" t="str">
        <f t="shared" si="2"/>
        <v>rilingampally¬†Erstwhile Circle 11</v>
      </c>
      <c r="Y19" t="str">
        <f t="shared" si="2"/>
        <v>Chandanagar¬†Erstwhile Circle 12</v>
      </c>
      <c r="Z19" t="str">
        <f t="shared" si="2"/>
        <v>Ramachandra Puram¬†/¬†Patancheru¬†Erstwhile Circle 13</v>
      </c>
      <c r="AA19" t="str">
        <f t="shared" si="2"/>
        <v>Moosapet¬†Erstwhile Circle 14A</v>
      </c>
      <c r="AB19" t="str">
        <f t="shared" si="2"/>
        <v>Kukatpally¬†Erstwhile Circle 14B</v>
      </c>
      <c r="AC19" t="str">
        <f t="shared" si="2"/>
        <v>Quthbullapur¬†Erstwhile Circle 15A</v>
      </c>
      <c r="AD19" t="str">
        <f t="shared" si="2"/>
        <v>Gajula Ramaram¬†Erstwhile Circle 15B</v>
      </c>
      <c r="AE19" t="str">
        <f t="shared" si="2"/>
        <v>Alwal¬†Erstwhile Circle 16</v>
      </c>
    </row>
    <row r="20" spans="1:31" x14ac:dyDescent="0.15">
      <c r="A20" s="1" t="s">
        <v>61</v>
      </c>
      <c r="B20">
        <v>3.0866447684665923E-2</v>
      </c>
      <c r="C20">
        <v>3.0866447684665923E-2</v>
      </c>
      <c r="D20">
        <v>3.0866447684665923E-2</v>
      </c>
      <c r="E20">
        <v>3.0866447684665923E-2</v>
      </c>
      <c r="F20">
        <v>3.0866447684665923E-2</v>
      </c>
      <c r="G20">
        <v>2.3327120465234646E-2</v>
      </c>
      <c r="H20">
        <v>2.3327120465234646E-2</v>
      </c>
      <c r="I20">
        <v>2.3327120465234646E-2</v>
      </c>
      <c r="J20">
        <v>2.3327120465234646E-2</v>
      </c>
      <c r="K20">
        <v>2.3327120465234646E-2</v>
      </c>
      <c r="L20">
        <v>2.3327120465234646E-2</v>
      </c>
      <c r="M20">
        <v>3.1654877140729717E-2</v>
      </c>
      <c r="N20">
        <v>3.1654877140729717E-2</v>
      </c>
      <c r="O20">
        <v>3.1654877140729717E-2</v>
      </c>
      <c r="P20">
        <v>3.1654877140729717E-2</v>
      </c>
      <c r="Q20">
        <v>3.1654877140729717E-2</v>
      </c>
      <c r="R20">
        <v>2.5212776987096716E-2</v>
      </c>
      <c r="S20">
        <v>2.5212776987096716E-2</v>
      </c>
      <c r="T20">
        <v>2.5212776987096716E-2</v>
      </c>
      <c r="U20">
        <v>2.5212776987096716E-2</v>
      </c>
      <c r="V20">
        <v>2.5212776987096716E-2</v>
      </c>
      <c r="W20">
        <v>2.253244672328153E-2</v>
      </c>
      <c r="X20">
        <v>2.253244672328153E-2</v>
      </c>
      <c r="Y20">
        <v>2.253244672328153E-2</v>
      </c>
      <c r="Z20">
        <v>2.253244672328153E-2</v>
      </c>
      <c r="AA20">
        <v>6.6247396250600873E-2</v>
      </c>
      <c r="AB20">
        <v>6.6247396250600873E-2</v>
      </c>
      <c r="AC20">
        <v>6.6247396250600873E-2</v>
      </c>
      <c r="AD20">
        <v>6.6247396250600873E-2</v>
      </c>
      <c r="AE20">
        <v>6.6247396250600873E-2</v>
      </c>
    </row>
  </sheetData>
  <conditionalFormatting sqref="B8:AE10">
    <cfRule type="iconSet" priority="4">
      <iconSet reverse="1">
        <cfvo type="percent" val="0"/>
        <cfvo type="percentile" val="33"/>
        <cfvo type="percentile" val="67"/>
      </iconSet>
    </cfRule>
  </conditionalFormatting>
  <conditionalFormatting sqref="B11:AE11">
    <cfRule type="iconSet" priority="2">
      <iconSet reverse="1">
        <cfvo type="percent" val="0"/>
        <cfvo type="percentile" val="33"/>
        <cfvo type="percentile" val="67"/>
      </iconSet>
    </cfRule>
  </conditionalFormatting>
  <conditionalFormatting sqref="B14:AE16">
    <cfRule type="cellIs" dxfId="0" priority="1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CEA8-27D4-D443-AC1B-8FF05D07F087}">
  <dimension ref="A1:AE21"/>
  <sheetViews>
    <sheetView zoomScale="113" zoomScaleNormal="110" workbookViewId="0">
      <selection activeCell="B13" sqref="B13"/>
    </sheetView>
  </sheetViews>
  <sheetFormatPr baseColWidth="10" defaultRowHeight="13" x14ac:dyDescent="0.15"/>
  <cols>
    <col min="1" max="1" width="29.83203125" bestFit="1" customWidth="1"/>
  </cols>
  <sheetData>
    <row r="1" spans="1:3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15">
      <c r="A2" t="s">
        <v>39</v>
      </c>
      <c r="B2">
        <f>ROUND(Parameters!$C2*LabMat!B$20,0)</f>
        <v>14</v>
      </c>
      <c r="C2">
        <f>ROUND(Parameters!$C2*LabMat!C$20,0)</f>
        <v>14</v>
      </c>
      <c r="D2">
        <f>ROUND(Parameters!$C2*LabMat!D$20,0)</f>
        <v>14</v>
      </c>
      <c r="E2">
        <f>ROUND(Parameters!$C2*LabMat!E$20,0)</f>
        <v>14</v>
      </c>
      <c r="F2">
        <f>ROUND(Parameters!$C2*LabMat!F$20,0)</f>
        <v>14</v>
      </c>
      <c r="G2">
        <f>ROUND(Parameters!$C2*LabMat!G$20,0)</f>
        <v>10</v>
      </c>
      <c r="H2">
        <f>ROUND(Parameters!$C2*LabMat!H$20,0)</f>
        <v>10</v>
      </c>
      <c r="I2">
        <f>ROUND(Parameters!$C2*LabMat!I$20,0)</f>
        <v>10</v>
      </c>
      <c r="J2">
        <f>ROUND(Parameters!$C2*LabMat!J$20,0)</f>
        <v>10</v>
      </c>
      <c r="K2">
        <f>ROUND(Parameters!$C2*LabMat!K$20,0)</f>
        <v>10</v>
      </c>
      <c r="L2">
        <f>ROUND(Parameters!$C2*LabMat!L$20,0)</f>
        <v>10</v>
      </c>
      <c r="M2">
        <f>ROUND(Parameters!$C2*LabMat!M$20,0)</f>
        <v>14</v>
      </c>
      <c r="N2">
        <f>ROUND(Parameters!$C2*LabMat!N$20,0)</f>
        <v>14</v>
      </c>
      <c r="O2">
        <f>ROUND(Parameters!$C2*LabMat!O$20,0)</f>
        <v>14</v>
      </c>
      <c r="P2">
        <f>ROUND(Parameters!$C2*LabMat!P$20,0)</f>
        <v>14</v>
      </c>
      <c r="Q2">
        <f>ROUND(Parameters!$C2*LabMat!Q$20,0)</f>
        <v>14</v>
      </c>
      <c r="R2">
        <f>ROUND(Parameters!$C2*LabMat!R$20,0)</f>
        <v>11</v>
      </c>
      <c r="S2">
        <f>ROUND(Parameters!$C2*LabMat!S$20,0)</f>
        <v>11</v>
      </c>
      <c r="T2">
        <f>ROUND(Parameters!$C2*LabMat!T$20,0)</f>
        <v>11</v>
      </c>
      <c r="U2">
        <f>ROUND(Parameters!$C2*LabMat!U$20,0)</f>
        <v>11</v>
      </c>
      <c r="V2">
        <f>ROUND(Parameters!$C2*LabMat!V$20,0)</f>
        <v>11</v>
      </c>
      <c r="W2">
        <f>ROUND(Parameters!$C2*LabMat!W$20,0)</f>
        <v>10</v>
      </c>
      <c r="X2">
        <f>ROUND(Parameters!$C2*LabMat!X$20,0)</f>
        <v>10</v>
      </c>
      <c r="Y2">
        <f>ROUND(Parameters!$C2*LabMat!Y$20,0)</f>
        <v>10</v>
      </c>
      <c r="Z2">
        <f>ROUND(Parameters!$C2*LabMat!Z$20,0)</f>
        <v>10</v>
      </c>
      <c r="AA2">
        <f>ROUND(Parameters!$C2*LabMat!AA$20,0)</f>
        <v>30</v>
      </c>
      <c r="AB2">
        <f>ROUND(Parameters!$C2*LabMat!AB$20,0)</f>
        <v>30</v>
      </c>
      <c r="AC2">
        <f>ROUND(Parameters!$C2*LabMat!AC$20,0)</f>
        <v>30</v>
      </c>
      <c r="AD2">
        <f>ROUND(Parameters!$C2*LabMat!AD$20,0)</f>
        <v>30</v>
      </c>
      <c r="AE2">
        <f>ROUND(Parameters!$C2*LabMat!AE$20,0)</f>
        <v>30</v>
      </c>
    </row>
    <row r="3" spans="1:31" x14ac:dyDescent="0.15">
      <c r="A3" t="s">
        <v>40</v>
      </c>
      <c r="B3">
        <f>ROUND(Parameters!$C3*LabMat!B$20,0)</f>
        <v>0</v>
      </c>
      <c r="C3">
        <f>ROUND(Parameters!$C3*LabMat!C$20,0)</f>
        <v>0</v>
      </c>
      <c r="D3">
        <f>ROUND(Parameters!$C3*LabMat!D$20,0)</f>
        <v>0</v>
      </c>
      <c r="E3">
        <f>ROUND(Parameters!$C3*LabMat!E$20,0)</f>
        <v>0</v>
      </c>
      <c r="F3">
        <f>ROUND(Parameters!$C3*LabMat!F$20,0)</f>
        <v>0</v>
      </c>
      <c r="G3">
        <f>ROUND(Parameters!$C3*LabMat!G$20,0)</f>
        <v>0</v>
      </c>
      <c r="H3">
        <f>ROUND(Parameters!$C3*LabMat!H$20,0)</f>
        <v>0</v>
      </c>
      <c r="I3">
        <f>ROUND(Parameters!$C3*LabMat!I$20,0)</f>
        <v>0</v>
      </c>
      <c r="J3">
        <f>ROUND(Parameters!$C3*LabMat!J$20,0)</f>
        <v>0</v>
      </c>
      <c r="K3">
        <f>ROUND(Parameters!$C3*LabMat!K$20,0)</f>
        <v>0</v>
      </c>
      <c r="L3">
        <f>ROUND(Parameters!$C3*LabMat!L$20,0)</f>
        <v>0</v>
      </c>
      <c r="M3">
        <f>ROUND(Parameters!$C3*LabMat!M$20,0)</f>
        <v>0</v>
      </c>
      <c r="N3">
        <f>ROUND(Parameters!$C3*LabMat!N$20,0)</f>
        <v>0</v>
      </c>
      <c r="O3">
        <f>ROUND(Parameters!$C3*LabMat!O$20,0)</f>
        <v>0</v>
      </c>
      <c r="P3">
        <f>ROUND(Parameters!$C3*LabMat!P$20,0)</f>
        <v>0</v>
      </c>
      <c r="Q3">
        <f>ROUND(Parameters!$C3*LabMat!Q$20,0)</f>
        <v>0</v>
      </c>
      <c r="R3">
        <f>ROUND(Parameters!$C3*LabMat!R$20,0)</f>
        <v>0</v>
      </c>
      <c r="S3">
        <f>ROUND(Parameters!$C3*LabMat!S$20,0)</f>
        <v>0</v>
      </c>
      <c r="T3">
        <f>ROUND(Parameters!$C3*LabMat!T$20,0)</f>
        <v>0</v>
      </c>
      <c r="U3">
        <f>ROUND(Parameters!$C3*LabMat!U$20,0)</f>
        <v>0</v>
      </c>
      <c r="V3">
        <f>ROUND(Parameters!$C3*LabMat!V$20,0)</f>
        <v>0</v>
      </c>
      <c r="W3">
        <f>ROUND(Parameters!$C3*LabMat!W$20,0)</f>
        <v>0</v>
      </c>
      <c r="X3">
        <f>ROUND(Parameters!$C3*LabMat!X$20,0)</f>
        <v>0</v>
      </c>
      <c r="Y3">
        <f>ROUND(Parameters!$C3*LabMat!Y$20,0)</f>
        <v>0</v>
      </c>
      <c r="Z3">
        <f>ROUND(Parameters!$C3*LabMat!Z$20,0)</f>
        <v>0</v>
      </c>
      <c r="AA3">
        <f>ROUND(Parameters!$C3*LabMat!AA$20,0)</f>
        <v>0</v>
      </c>
      <c r="AB3">
        <f>ROUND(Parameters!$C3*LabMat!AB$20,0)</f>
        <v>0</v>
      </c>
      <c r="AC3">
        <f>ROUND(Parameters!$C3*LabMat!AC$20,0)</f>
        <v>0</v>
      </c>
      <c r="AD3">
        <f>ROUND(Parameters!$C3*LabMat!AD$20,0)</f>
        <v>0</v>
      </c>
      <c r="AE3">
        <f>ROUND(Parameters!$C3*LabMat!AE$20,0)</f>
        <v>0</v>
      </c>
    </row>
    <row r="4" spans="1:31" x14ac:dyDescent="0.15">
      <c r="A4" t="s">
        <v>41</v>
      </c>
      <c r="B4">
        <f>ROUND(Parameters!$C4*LabMat!B$20,0)</f>
        <v>0</v>
      </c>
      <c r="C4">
        <f>ROUND(Parameters!$C4*LabMat!C$20,0)</f>
        <v>0</v>
      </c>
      <c r="D4">
        <f>ROUND(Parameters!$C4*LabMat!D$20,0)</f>
        <v>0</v>
      </c>
      <c r="E4">
        <f>ROUND(Parameters!$C4*LabMat!E$20,0)</f>
        <v>0</v>
      </c>
      <c r="F4">
        <f>ROUND(Parameters!$C4*LabMat!F$20,0)</f>
        <v>0</v>
      </c>
      <c r="G4">
        <f>ROUND(Parameters!$C4*LabMat!G$20,0)</f>
        <v>0</v>
      </c>
      <c r="H4">
        <f>ROUND(Parameters!$C4*LabMat!H$20,0)</f>
        <v>0</v>
      </c>
      <c r="I4">
        <f>ROUND(Parameters!$C4*LabMat!I$20,0)</f>
        <v>0</v>
      </c>
      <c r="J4">
        <f>ROUND(Parameters!$C4*LabMat!J$20,0)</f>
        <v>0</v>
      </c>
      <c r="K4">
        <f>ROUND(Parameters!$C4*LabMat!K$20,0)</f>
        <v>0</v>
      </c>
      <c r="L4">
        <f>ROUND(Parameters!$C4*LabMat!L$20,0)</f>
        <v>0</v>
      </c>
      <c r="M4">
        <f>ROUND(Parameters!$C4*LabMat!M$20,0)</f>
        <v>0</v>
      </c>
      <c r="N4">
        <f>ROUND(Parameters!$C4*LabMat!N$20,0)</f>
        <v>0</v>
      </c>
      <c r="O4">
        <f>ROUND(Parameters!$C4*LabMat!O$20,0)</f>
        <v>0</v>
      </c>
      <c r="P4">
        <f>ROUND(Parameters!$C4*LabMat!P$20,0)</f>
        <v>0</v>
      </c>
      <c r="Q4">
        <f>ROUND(Parameters!$C4*LabMat!Q$20,0)</f>
        <v>0</v>
      </c>
      <c r="R4">
        <f>ROUND(Parameters!$C4*LabMat!R$20,0)</f>
        <v>0</v>
      </c>
      <c r="S4">
        <f>ROUND(Parameters!$C4*LabMat!S$20,0)</f>
        <v>0</v>
      </c>
      <c r="T4">
        <f>ROUND(Parameters!$C4*LabMat!T$20,0)</f>
        <v>0</v>
      </c>
      <c r="U4">
        <f>ROUND(Parameters!$C4*LabMat!U$20,0)</f>
        <v>0</v>
      </c>
      <c r="V4">
        <f>ROUND(Parameters!$C4*LabMat!V$20,0)</f>
        <v>0</v>
      </c>
      <c r="W4">
        <f>ROUND(Parameters!$C4*LabMat!W$20,0)</f>
        <v>0</v>
      </c>
      <c r="X4">
        <f>ROUND(Parameters!$C4*LabMat!X$20,0)</f>
        <v>0</v>
      </c>
      <c r="Y4">
        <f>ROUND(Parameters!$C4*LabMat!Y$20,0)</f>
        <v>0</v>
      </c>
      <c r="Z4">
        <f>ROUND(Parameters!$C4*LabMat!Z$20,0)</f>
        <v>0</v>
      </c>
      <c r="AA4">
        <f>ROUND(Parameters!$C4*LabMat!AA$20,0)</f>
        <v>0</v>
      </c>
      <c r="AB4">
        <f>ROUND(Parameters!$C4*LabMat!AB$20,0)</f>
        <v>0</v>
      </c>
      <c r="AC4">
        <f>ROUND(Parameters!$C4*LabMat!AC$20,0)</f>
        <v>0</v>
      </c>
      <c r="AD4">
        <f>ROUND(Parameters!$C4*LabMat!AD$20,0)</f>
        <v>0</v>
      </c>
      <c r="AE4">
        <f>ROUND(Parameters!$C4*LabMat!AE$20,0)</f>
        <v>0</v>
      </c>
    </row>
    <row r="6" spans="1:31" x14ac:dyDescent="0.15">
      <c r="A6" s="6" t="s">
        <v>44</v>
      </c>
    </row>
    <row r="7" spans="1:31" x14ac:dyDescent="0.15">
      <c r="A7" t="str">
        <f>_xlfn.CONCAT("Time for ",A2)</f>
        <v>Time for Samples Collected @ Home</v>
      </c>
      <c r="B7">
        <f>IF(B2=0,0,_xlfn.CEILING.MATH(LabMat!B$14*IF(Parameters!$B$31=1,'Sample Mat'!B2*(Parameters!$B$28+Parameters!$B$29+2*LabMat!B$8),(2*LabMat!B$8+'Sample Mat'!B2*(Parameters!$B$28+Parameters!$B$29)))))</f>
        <v>0</v>
      </c>
      <c r="C7">
        <f>IF(C2=0,0,_xlfn.CEILING.MATH(LabMat!C$14*IF(Parameters!$B$31=1,'Sample Mat'!C2*(Parameters!$B$28+Parameters!$B$29+2*LabMat!C$8),(2*LabMat!C$8+'Sample Mat'!C2*(Parameters!$B$28+Parameters!$B$29)))))</f>
        <v>0</v>
      </c>
      <c r="D7">
        <f>IF(D2=0,0,_xlfn.CEILING.MATH(LabMat!D$14*IF(Parameters!$B$31=1,'Sample Mat'!D2*(Parameters!$B$28+Parameters!$B$29+2*LabMat!D$8),(2*LabMat!D$8+'Sample Mat'!D2*(Parameters!$B$28+Parameters!$B$29)))))</f>
        <v>0</v>
      </c>
      <c r="E7">
        <f>IF(E2=0,0,_xlfn.CEILING.MATH(LabMat!E$14*IF(Parameters!$B$31=1,'Sample Mat'!E2*(Parameters!$B$28+Parameters!$B$29+2*LabMat!E$8),(2*LabMat!E$8+'Sample Mat'!E2*(Parameters!$B$28+Parameters!$B$29)))))</f>
        <v>0</v>
      </c>
      <c r="F7">
        <f>IF(F2=0,0,_xlfn.CEILING.MATH(LabMat!F$14*IF(Parameters!$B$31=1,'Sample Mat'!F2*(Parameters!$B$28+Parameters!$B$29+2*LabMat!F$8),(2*LabMat!F$8+'Sample Mat'!F2*(Parameters!$B$28+Parameters!$B$29)))))</f>
        <v>0</v>
      </c>
      <c r="G7">
        <f>IF(G2=0,0,_xlfn.CEILING.MATH(LabMat!G$14*IF(Parameters!$B$31=1,'Sample Mat'!G2*(Parameters!$B$28+Parameters!$B$29+2*LabMat!G$8),(2*LabMat!G$8+'Sample Mat'!G2*(Parameters!$B$28+Parameters!$B$29)))))</f>
        <v>247</v>
      </c>
      <c r="H7">
        <f>IF(H2=0,0,_xlfn.CEILING.MATH(LabMat!H$14*IF(Parameters!$B$31=1,'Sample Mat'!H2*(Parameters!$B$28+Parameters!$B$29+2*LabMat!H$8),(2*LabMat!H$8+'Sample Mat'!H2*(Parameters!$B$28+Parameters!$B$29)))))</f>
        <v>355</v>
      </c>
      <c r="I7">
        <f>IF(I2=0,0,_xlfn.CEILING.MATH(LabMat!I$14*IF(Parameters!$B$31=1,'Sample Mat'!I2*(Parameters!$B$28+Parameters!$B$29+2*LabMat!I$8),(2*LabMat!I$8+'Sample Mat'!I2*(Parameters!$B$28+Parameters!$B$29)))))</f>
        <v>0</v>
      </c>
      <c r="J7">
        <f>IF(J2=0,0,_xlfn.CEILING.MATH(LabMat!J$14*IF(Parameters!$B$31=1,'Sample Mat'!J2*(Parameters!$B$28+Parameters!$B$29+2*LabMat!J$8),(2*LabMat!J$8+'Sample Mat'!J2*(Parameters!$B$28+Parameters!$B$29)))))</f>
        <v>268</v>
      </c>
      <c r="K7">
        <f>IF(K2=0,0,_xlfn.CEILING.MATH(LabMat!K$14*IF(Parameters!$B$31=1,'Sample Mat'!K2*(Parameters!$B$28+Parameters!$B$29+2*LabMat!K$8),(2*LabMat!K$8+'Sample Mat'!K2*(Parameters!$B$28+Parameters!$B$29)))))</f>
        <v>373</v>
      </c>
      <c r="L7">
        <f>IF(L2=0,0,_xlfn.CEILING.MATH(LabMat!L$14*IF(Parameters!$B$31=1,'Sample Mat'!L2*(Parameters!$B$28+Parameters!$B$29+2*LabMat!L$8),(2*LabMat!L$8+'Sample Mat'!L2*(Parameters!$B$28+Parameters!$B$29)))))</f>
        <v>609</v>
      </c>
      <c r="M7">
        <f>IF(M2=0,0,_xlfn.CEILING.MATH(LabMat!M$14*IF(Parameters!$B$31=1,'Sample Mat'!M2*(Parameters!$B$28+Parameters!$B$29+2*LabMat!M$8),(2*LabMat!M$8+'Sample Mat'!M2*(Parameters!$B$28+Parameters!$B$29)))))</f>
        <v>527</v>
      </c>
      <c r="N7">
        <f>IF(N2=0,0,_xlfn.CEILING.MATH(LabMat!N$14*IF(Parameters!$B$31=1,'Sample Mat'!N2*(Parameters!$B$28+Parameters!$B$29+2*LabMat!N$8),(2*LabMat!N$8+'Sample Mat'!N2*(Parameters!$B$28+Parameters!$B$29)))))</f>
        <v>544</v>
      </c>
      <c r="O7">
        <f>IF(O2=0,0,_xlfn.CEILING.MATH(LabMat!O$14*IF(Parameters!$B$31=1,'Sample Mat'!O2*(Parameters!$B$28+Parameters!$B$29+2*LabMat!O$8),(2*LabMat!O$8+'Sample Mat'!O2*(Parameters!$B$28+Parameters!$B$29)))))</f>
        <v>330</v>
      </c>
      <c r="P7">
        <f>IF(P2=0,0,_xlfn.CEILING.MATH(LabMat!P$14*IF(Parameters!$B$31=1,'Sample Mat'!P2*(Parameters!$B$28+Parameters!$B$29+2*LabMat!P$8),(2*LabMat!P$8+'Sample Mat'!P2*(Parameters!$B$28+Parameters!$B$29)))))</f>
        <v>438</v>
      </c>
      <c r="Q7">
        <f>IF(Q2=0,0,_xlfn.CEILING.MATH(LabMat!Q$14*IF(Parameters!$B$31=1,'Sample Mat'!Q2*(Parameters!$B$28+Parameters!$B$29+2*LabMat!Q$8),(2*LabMat!Q$8+'Sample Mat'!Q2*(Parameters!$B$28+Parameters!$B$29)))))</f>
        <v>742</v>
      </c>
      <c r="R7">
        <f>IF(R2=0,0,_xlfn.CEILING.MATH(LabMat!R$14*IF(Parameters!$B$31=1,'Sample Mat'!R2*(Parameters!$B$28+Parameters!$B$29+2*LabMat!R$8),(2*LabMat!R$8+'Sample Mat'!R2*(Parameters!$B$28+Parameters!$B$29)))))</f>
        <v>0</v>
      </c>
      <c r="S7">
        <f>IF(S2=0,0,_xlfn.CEILING.MATH(LabMat!S$14*IF(Parameters!$B$31=1,'Sample Mat'!S2*(Parameters!$B$28+Parameters!$B$29+2*LabMat!S$8),(2*LabMat!S$8+'Sample Mat'!S2*(Parameters!$B$28+Parameters!$B$29)))))</f>
        <v>0</v>
      </c>
      <c r="T7">
        <f>IF(T2=0,0,_xlfn.CEILING.MATH(LabMat!T$14*IF(Parameters!$B$31=1,'Sample Mat'!T2*(Parameters!$B$28+Parameters!$B$29+2*LabMat!T$8),(2*LabMat!T$8+'Sample Mat'!T2*(Parameters!$B$28+Parameters!$B$29)))))</f>
        <v>0</v>
      </c>
      <c r="U7">
        <f>IF(U2=0,0,_xlfn.CEILING.MATH(LabMat!U$14*IF(Parameters!$B$31=1,'Sample Mat'!U2*(Parameters!$B$28+Parameters!$B$29+2*LabMat!U$8),(2*LabMat!U$8+'Sample Mat'!U2*(Parameters!$B$28+Parameters!$B$29)))))</f>
        <v>0</v>
      </c>
      <c r="V7">
        <f>IF(V2=0,0,_xlfn.CEILING.MATH(LabMat!V$14*IF(Parameters!$B$31=1,'Sample Mat'!V2*(Parameters!$B$28+Parameters!$B$29+2*LabMat!V$8),(2*LabMat!V$8+'Sample Mat'!V2*(Parameters!$B$28+Parameters!$B$29)))))</f>
        <v>0</v>
      </c>
      <c r="W7">
        <f>IF(W2=0,0,_xlfn.CEILING.MATH(LabMat!W$14*IF(Parameters!$B$31=1,'Sample Mat'!W2*(Parameters!$B$28+Parameters!$B$29+2*LabMat!W$8),(2*LabMat!W$8+'Sample Mat'!W2*(Parameters!$B$28+Parameters!$B$29)))))</f>
        <v>0</v>
      </c>
      <c r="X7">
        <f>IF(X2=0,0,_xlfn.CEILING.MATH(LabMat!X$14*IF(Parameters!$B$31=1,'Sample Mat'!X2*(Parameters!$B$28+Parameters!$B$29+2*LabMat!X$8),(2*LabMat!X$8+'Sample Mat'!X2*(Parameters!$B$28+Parameters!$B$29)))))</f>
        <v>897</v>
      </c>
      <c r="Y7">
        <f>IF(Y2=0,0,_xlfn.CEILING.MATH(LabMat!Y$14*IF(Parameters!$B$31=1,'Sample Mat'!Y2*(Parameters!$B$28+Parameters!$B$29+2*LabMat!Y$8),(2*LabMat!Y$8+'Sample Mat'!Y2*(Parameters!$B$28+Parameters!$B$29)))))</f>
        <v>0</v>
      </c>
      <c r="Z7">
        <f>IF(Z2=0,0,_xlfn.CEILING.MATH(LabMat!Z$14*IF(Parameters!$B$31=1,'Sample Mat'!Z2*(Parameters!$B$28+Parameters!$B$29+2*LabMat!Z$8),(2*LabMat!Z$8+'Sample Mat'!Z2*(Parameters!$B$28+Parameters!$B$29)))))</f>
        <v>0</v>
      </c>
      <c r="AA7">
        <f>IF(AA2=0,0,_xlfn.CEILING.MATH(LabMat!AA$14*IF(Parameters!$B$31=1,'Sample Mat'!AA2*(Parameters!$B$28+Parameters!$B$29+2*LabMat!AA$8),(2*LabMat!AA$8+'Sample Mat'!AA2*(Parameters!$B$28+Parameters!$B$29)))))</f>
        <v>0</v>
      </c>
      <c r="AB7">
        <f>IF(AB2=0,0,_xlfn.CEILING.MATH(LabMat!AB$14*IF(Parameters!$B$31=1,'Sample Mat'!AB2*(Parameters!$B$28+Parameters!$B$29+2*LabMat!AB$8),(2*LabMat!AB$8+'Sample Mat'!AB2*(Parameters!$B$28+Parameters!$B$29)))))</f>
        <v>0</v>
      </c>
      <c r="AC7">
        <f>IF(AC2=0,0,_xlfn.CEILING.MATH(LabMat!AC$14*IF(Parameters!$B$31=1,'Sample Mat'!AC2*(Parameters!$B$28+Parameters!$B$29+2*LabMat!AC$8),(2*LabMat!AC$8+'Sample Mat'!AC2*(Parameters!$B$28+Parameters!$B$29)))))</f>
        <v>0</v>
      </c>
      <c r="AD7">
        <f>IF(AD2=0,0,_xlfn.CEILING.MATH(LabMat!AD$14*IF(Parameters!$B$31=1,'Sample Mat'!AD2*(Parameters!$B$28+Parameters!$B$29+2*LabMat!AD$8),(2*LabMat!AD$8+'Sample Mat'!AD2*(Parameters!$B$28+Parameters!$B$29)))))</f>
        <v>0</v>
      </c>
      <c r="AE7">
        <f>IF(AE2=0,0,_xlfn.CEILING.MATH(LabMat!AE$14*IF(Parameters!$B$31=1,'Sample Mat'!AE2*(Parameters!$B$28+Parameters!$B$29+2*LabMat!AE$8),(2*LabMat!AE$8+'Sample Mat'!AE2*(Parameters!$B$28+Parameters!$B$29)))))</f>
        <v>0</v>
      </c>
    </row>
    <row r="8" spans="1:31" x14ac:dyDescent="0.15">
      <c r="A8" t="str">
        <f t="shared" ref="A8:A9" si="0">_xlfn.CONCAT("Time for ",A3)</f>
        <v>Time for Patients Collected @ Home</v>
      </c>
      <c r="B8">
        <f>_xlfn.CEILING.MATH(LabMat!B$14*(2*LabMat!B$8*'Sample Mat'!B3))</f>
        <v>0</v>
      </c>
      <c r="C8">
        <f>_xlfn.CEILING.MATH(LabMat!C$14*(2*LabMat!C8*'Sample Mat'!C3))</f>
        <v>0</v>
      </c>
      <c r="D8">
        <f>_xlfn.CEILING.MATH(LabMat!D$14*(2*LabMat!D8*'Sample Mat'!D3))</f>
        <v>0</v>
      </c>
      <c r="E8">
        <f>_xlfn.CEILING.MATH(LabMat!E$14*(2*LabMat!E8*'Sample Mat'!E3))</f>
        <v>0</v>
      </c>
      <c r="F8">
        <f>_xlfn.CEILING.MATH(LabMat!F$14*(2*LabMat!F8*'Sample Mat'!F3))</f>
        <v>0</v>
      </c>
      <c r="G8">
        <f>_xlfn.CEILING.MATH(LabMat!G$14*(2*LabMat!G8*'Sample Mat'!G3))</f>
        <v>0</v>
      </c>
      <c r="H8">
        <f>_xlfn.CEILING.MATH(LabMat!H$14*(2*LabMat!H8*'Sample Mat'!H3))</f>
        <v>0</v>
      </c>
      <c r="I8">
        <f>_xlfn.CEILING.MATH(LabMat!I$14*(2*LabMat!I8*'Sample Mat'!I3))</f>
        <v>0</v>
      </c>
      <c r="J8">
        <f>_xlfn.CEILING.MATH(LabMat!J$14*(2*LabMat!J8*'Sample Mat'!J3))</f>
        <v>0</v>
      </c>
      <c r="K8">
        <f>_xlfn.CEILING.MATH(LabMat!K$14*(2*LabMat!K8*'Sample Mat'!K3))</f>
        <v>0</v>
      </c>
      <c r="L8">
        <f>_xlfn.CEILING.MATH(LabMat!L$14*(2*LabMat!L8*'Sample Mat'!L3))</f>
        <v>0</v>
      </c>
      <c r="M8">
        <f>_xlfn.CEILING.MATH(LabMat!M$14*(2*LabMat!M8*'Sample Mat'!M3))</f>
        <v>0</v>
      </c>
      <c r="N8">
        <f>_xlfn.CEILING.MATH(LabMat!N$14*(2*LabMat!N8*'Sample Mat'!N3))</f>
        <v>0</v>
      </c>
      <c r="O8">
        <f>_xlfn.CEILING.MATH(LabMat!O$14*(2*LabMat!O8*'Sample Mat'!O3))</f>
        <v>0</v>
      </c>
      <c r="P8">
        <f>_xlfn.CEILING.MATH(LabMat!P$14*(2*LabMat!P8*'Sample Mat'!P3))</f>
        <v>0</v>
      </c>
      <c r="Q8">
        <f>_xlfn.CEILING.MATH(LabMat!Q$14*(2*LabMat!Q8*'Sample Mat'!Q3))</f>
        <v>0</v>
      </c>
      <c r="R8">
        <f>_xlfn.CEILING.MATH(LabMat!R$14*(2*LabMat!R8*'Sample Mat'!R3))</f>
        <v>0</v>
      </c>
      <c r="S8">
        <f>_xlfn.CEILING.MATH(LabMat!S$14*(2*LabMat!S8*'Sample Mat'!S3))</f>
        <v>0</v>
      </c>
      <c r="T8">
        <f>_xlfn.CEILING.MATH(LabMat!T$14*(2*LabMat!T8*'Sample Mat'!T3))</f>
        <v>0</v>
      </c>
      <c r="U8">
        <f>_xlfn.CEILING.MATH(LabMat!U$14*(2*LabMat!U8*'Sample Mat'!U3))</f>
        <v>0</v>
      </c>
      <c r="V8">
        <f>_xlfn.CEILING.MATH(LabMat!V$14*(2*LabMat!V8*'Sample Mat'!V3))</f>
        <v>0</v>
      </c>
      <c r="W8">
        <f>_xlfn.CEILING.MATH(LabMat!W$14*(2*LabMat!W8*'Sample Mat'!W3))</f>
        <v>0</v>
      </c>
      <c r="X8">
        <f>_xlfn.CEILING.MATH(LabMat!X$14*(2*LabMat!X8*'Sample Mat'!X3))</f>
        <v>0</v>
      </c>
      <c r="Y8">
        <f>_xlfn.CEILING.MATH(LabMat!Y$14*(2*LabMat!Y8*'Sample Mat'!Y3))</f>
        <v>0</v>
      </c>
      <c r="Z8">
        <f>_xlfn.CEILING.MATH(LabMat!Z$14*(2*LabMat!Z8*'Sample Mat'!Z3))</f>
        <v>0</v>
      </c>
      <c r="AA8">
        <f>_xlfn.CEILING.MATH(LabMat!AA$14*(2*LabMat!AA8*'Sample Mat'!AA3))</f>
        <v>0</v>
      </c>
      <c r="AB8">
        <f>_xlfn.CEILING.MATH(LabMat!AB$14*(2*LabMat!AB8*'Sample Mat'!AB3))</f>
        <v>0</v>
      </c>
      <c r="AC8">
        <f>_xlfn.CEILING.MATH(LabMat!AC$14*(2*LabMat!AC8*'Sample Mat'!AC3))</f>
        <v>0</v>
      </c>
      <c r="AD8">
        <f>_xlfn.CEILING.MATH(LabMat!AD$14*(2*LabMat!AD8*'Sample Mat'!AD3))</f>
        <v>0</v>
      </c>
      <c r="AE8">
        <f>_xlfn.CEILING.MATH(LabMat!AE$14*(2*LabMat!AE8*'Sample Mat'!AE3))</f>
        <v>0</v>
      </c>
    </row>
    <row r="9" spans="1:31" x14ac:dyDescent="0.15">
      <c r="A9" t="str">
        <f t="shared" si="0"/>
        <v>Time for Patinents Coming to Lab</v>
      </c>
      <c r="B9">
        <f>_xlfn.CEILING.MATH(LabMat!B$14*(('Sample Mat'!B$4+B$3)*Parameters!$B$28))</f>
        <v>0</v>
      </c>
      <c r="C9">
        <f>_xlfn.CEILING.MATH(LabMat!C$14*(('Sample Mat'!C$4+C3)*Parameters!$B$28))</f>
        <v>0</v>
      </c>
      <c r="D9">
        <f>_xlfn.CEILING.MATH(LabMat!D$14*(('Sample Mat'!D$4+D3)*Parameters!$B$28))</f>
        <v>0</v>
      </c>
      <c r="E9">
        <f>_xlfn.CEILING.MATH(LabMat!E$14*(('Sample Mat'!E$4+E3)*Parameters!$B$28))</f>
        <v>0</v>
      </c>
      <c r="F9">
        <f>_xlfn.CEILING.MATH(LabMat!F$14*(('Sample Mat'!F$4+F3)*Parameters!$B$28))</f>
        <v>0</v>
      </c>
      <c r="G9">
        <f>_xlfn.CEILING.MATH(LabMat!G$14*(('Sample Mat'!G$4+G3)*Parameters!$B$28))</f>
        <v>0</v>
      </c>
      <c r="H9">
        <f>_xlfn.CEILING.MATH(LabMat!H$14*(('Sample Mat'!H$4+H3)*Parameters!$B$28))</f>
        <v>0</v>
      </c>
      <c r="I9">
        <f>_xlfn.CEILING.MATH(LabMat!I$14*(('Sample Mat'!I$4+I3)*Parameters!$B$28))</f>
        <v>0</v>
      </c>
      <c r="J9">
        <f>_xlfn.CEILING.MATH(LabMat!J$14*(('Sample Mat'!J$4+J3)*Parameters!$B$28))</f>
        <v>0</v>
      </c>
      <c r="K9">
        <f>_xlfn.CEILING.MATH(LabMat!K$14*(('Sample Mat'!K$4+K3)*Parameters!$B$28))</f>
        <v>0</v>
      </c>
      <c r="L9">
        <f>_xlfn.CEILING.MATH(LabMat!L$14*(('Sample Mat'!L$4+L3)*Parameters!$B$28))</f>
        <v>0</v>
      </c>
      <c r="M9">
        <f>_xlfn.CEILING.MATH(LabMat!M$14*(('Sample Mat'!M$4+M3)*Parameters!$B$28))</f>
        <v>0</v>
      </c>
      <c r="N9">
        <f>_xlfn.CEILING.MATH(LabMat!N$14*(('Sample Mat'!N$4+N3)*Parameters!$B$28))</f>
        <v>0</v>
      </c>
      <c r="O9">
        <f>_xlfn.CEILING.MATH(LabMat!O$14*(('Sample Mat'!O$4+O3)*Parameters!$B$28))</f>
        <v>0</v>
      </c>
      <c r="P9">
        <f>_xlfn.CEILING.MATH(LabMat!P$14*(('Sample Mat'!P$4+P3)*Parameters!$B$28))</f>
        <v>0</v>
      </c>
      <c r="Q9">
        <f>_xlfn.CEILING.MATH(LabMat!Q$14*(('Sample Mat'!Q$4+Q3)*Parameters!$B$28))</f>
        <v>0</v>
      </c>
      <c r="R9">
        <f>_xlfn.CEILING.MATH(LabMat!R$14*(('Sample Mat'!R$4+R3)*Parameters!$B$28))</f>
        <v>0</v>
      </c>
      <c r="S9">
        <f>_xlfn.CEILING.MATH(LabMat!S$14*(('Sample Mat'!S$4+S3)*Parameters!$B$28))</f>
        <v>0</v>
      </c>
      <c r="T9">
        <f>_xlfn.CEILING.MATH(LabMat!T$14*(('Sample Mat'!T$4+T3)*Parameters!$B$28))</f>
        <v>0</v>
      </c>
      <c r="U9">
        <f>_xlfn.CEILING.MATH(LabMat!U$14*(('Sample Mat'!U$4+U3)*Parameters!$B$28))</f>
        <v>0</v>
      </c>
      <c r="V9">
        <f>_xlfn.CEILING.MATH(LabMat!V$14*(('Sample Mat'!V$4+V3)*Parameters!$B$28))</f>
        <v>0</v>
      </c>
      <c r="W9">
        <f>_xlfn.CEILING.MATH(LabMat!W$14*(('Sample Mat'!W$4+W3)*Parameters!$B$28))</f>
        <v>0</v>
      </c>
      <c r="X9">
        <f>_xlfn.CEILING.MATH(LabMat!X$14*(('Sample Mat'!X$4+X3)*Parameters!$B$28))</f>
        <v>0</v>
      </c>
      <c r="Y9">
        <f>_xlfn.CEILING.MATH(LabMat!Y$14*(('Sample Mat'!Y$4+Y3)*Parameters!$B$28))</f>
        <v>0</v>
      </c>
      <c r="Z9">
        <f>_xlfn.CEILING.MATH(LabMat!Z$14*(('Sample Mat'!Z$4+Z3)*Parameters!$B$28))</f>
        <v>0</v>
      </c>
      <c r="AA9">
        <f>_xlfn.CEILING.MATH(LabMat!AA$14*(('Sample Mat'!AA$4+AA3)*Parameters!$B$28))</f>
        <v>0</v>
      </c>
      <c r="AB9">
        <f>_xlfn.CEILING.MATH(LabMat!AB$14*(('Sample Mat'!AB$4+AB3)*Parameters!$B$28))</f>
        <v>0</v>
      </c>
      <c r="AC9">
        <f>_xlfn.CEILING.MATH(LabMat!AC$14*(('Sample Mat'!AC$4+AC3)*Parameters!$B$28))</f>
        <v>0</v>
      </c>
      <c r="AD9">
        <f>_xlfn.CEILING.MATH(LabMat!AD$14*(('Sample Mat'!AD$4+AD3)*Parameters!$B$28))</f>
        <v>0</v>
      </c>
      <c r="AE9">
        <f>_xlfn.CEILING.MATH(LabMat!AE$14*(('Sample Mat'!AE$4+AE3)*Parameters!$B$28))</f>
        <v>0</v>
      </c>
    </row>
    <row r="12" spans="1:31" x14ac:dyDescent="0.15">
      <c r="A12" s="6" t="s">
        <v>45</v>
      </c>
    </row>
    <row r="13" spans="1:31" x14ac:dyDescent="0.15">
      <c r="A13" t="str">
        <f>A7</f>
        <v>Time for Samples Collected @ Home</v>
      </c>
      <c r="B13">
        <f>IF(B2=0,0,_xlfn.CEILING.MATH(LabMat!B$15*IF(Parameters!$B$31=1,'Sample Mat'!B2*(Parameters!$B$28+Parameters!$B$29+2*LabMat!B$9),(2*LabMat!B$9+'Sample Mat'!B2*(Parameters!$B$28+Parameters!$B$29)))))</f>
        <v>0</v>
      </c>
      <c r="C13">
        <f>IF(C2=0,0,_xlfn.CEILING.MATH(LabMat!C$15*IF(Parameters!$B$31=1,'Sample Mat'!C2*(Parameters!$B$28+Parameters!$B$29+2*LabMat!C$9),(2*LabMat!C$9+'Sample Mat'!C2*(Parameters!$B$28+Parameters!$B$29)))))</f>
        <v>592</v>
      </c>
      <c r="D13">
        <f>IF(D2=0,0,_xlfn.CEILING.MATH(LabMat!D$15*IF(Parameters!$B$31=1,'Sample Mat'!D2*(Parameters!$B$28+Parameters!$B$29+2*LabMat!D$9),(2*LabMat!D$9+'Sample Mat'!D2*(Parameters!$B$28+Parameters!$B$29)))))</f>
        <v>908</v>
      </c>
      <c r="E13">
        <f>IF(E2=0,0,_xlfn.CEILING.MATH(LabMat!E$15*IF(Parameters!$B$31=1,'Sample Mat'!E2*(Parameters!$B$28+Parameters!$B$29+2*LabMat!E$9),(2*LabMat!E$9+'Sample Mat'!E2*(Parameters!$B$28+Parameters!$B$29)))))</f>
        <v>651</v>
      </c>
      <c r="F13">
        <f>IF(F2=0,0,_xlfn.CEILING.MATH(LabMat!F$15*IF(Parameters!$B$31=1,'Sample Mat'!F2*(Parameters!$B$28+Parameters!$B$29+2*LabMat!F$9),(2*LabMat!F$9+'Sample Mat'!F2*(Parameters!$B$28+Parameters!$B$29)))))</f>
        <v>554</v>
      </c>
      <c r="G13">
        <f>IF(G2=0,0,_xlfn.CEILING.MATH(LabMat!G$15*IF(Parameters!$B$31=1,'Sample Mat'!G2*(Parameters!$B$28+Parameters!$B$29+2*LabMat!G$9),(2*LabMat!G$9+'Sample Mat'!G2*(Parameters!$B$28+Parameters!$B$29)))))</f>
        <v>0</v>
      </c>
      <c r="H13">
        <f>IF(H2=0,0,_xlfn.CEILING.MATH(LabMat!H$15*IF(Parameters!$B$31=1,'Sample Mat'!H2*(Parameters!$B$28+Parameters!$B$29+2*LabMat!H$9),(2*LabMat!H$9+'Sample Mat'!H2*(Parameters!$B$28+Parameters!$B$29)))))</f>
        <v>0</v>
      </c>
      <c r="I13">
        <f>IF(I2=0,0,_xlfn.CEILING.MATH(LabMat!I$15*IF(Parameters!$B$31=1,'Sample Mat'!I2*(Parameters!$B$28+Parameters!$B$29+2*LabMat!I$9),(2*LabMat!I$9+'Sample Mat'!I2*(Parameters!$B$28+Parameters!$B$29)))))</f>
        <v>601</v>
      </c>
      <c r="J13">
        <f>IF(J2=0,0,_xlfn.CEILING.MATH(LabMat!J$15*IF(Parameters!$B$31=1,'Sample Mat'!J2*(Parameters!$B$28+Parameters!$B$29+2*LabMat!J$9),(2*LabMat!J$9+'Sample Mat'!J2*(Parameters!$B$28+Parameters!$B$29)))))</f>
        <v>0</v>
      </c>
      <c r="K13">
        <f>IF(K2=0,0,_xlfn.CEILING.MATH(LabMat!K$15*IF(Parameters!$B$31=1,'Sample Mat'!K2*(Parameters!$B$28+Parameters!$B$29+2*LabMat!K$9),(2*LabMat!K$9+'Sample Mat'!K2*(Parameters!$B$28+Parameters!$B$29)))))</f>
        <v>0</v>
      </c>
      <c r="L13">
        <f>IF(L2=0,0,_xlfn.CEILING.MATH(LabMat!L$15*IF(Parameters!$B$31=1,'Sample Mat'!L2*(Parameters!$B$28+Parameters!$B$29+2*LabMat!L$9),(2*LabMat!L$9+'Sample Mat'!L2*(Parameters!$B$28+Parameters!$B$29)))))</f>
        <v>0</v>
      </c>
      <c r="M13">
        <f>IF(M2=0,0,_xlfn.CEILING.MATH(LabMat!M$15*IF(Parameters!$B$31=1,'Sample Mat'!M2*(Parameters!$B$28+Parameters!$B$29+2*LabMat!M$9),(2*LabMat!M$9+'Sample Mat'!M2*(Parameters!$B$28+Parameters!$B$29)))))</f>
        <v>0</v>
      </c>
      <c r="N13">
        <f>IF(N2=0,0,_xlfn.CEILING.MATH(LabMat!N$15*IF(Parameters!$B$31=1,'Sample Mat'!N2*(Parameters!$B$28+Parameters!$B$29+2*LabMat!N$9),(2*LabMat!N$9+'Sample Mat'!N2*(Parameters!$B$28+Parameters!$B$29)))))</f>
        <v>0</v>
      </c>
      <c r="O13">
        <f>IF(O2=0,0,_xlfn.CEILING.MATH(LabMat!O$15*IF(Parameters!$B$31=1,'Sample Mat'!O2*(Parameters!$B$28+Parameters!$B$29+2*LabMat!O$9),(2*LabMat!O$9+'Sample Mat'!O2*(Parameters!$B$28+Parameters!$B$29)))))</f>
        <v>0</v>
      </c>
      <c r="P13">
        <f>IF(P2=0,0,_xlfn.CEILING.MATH(LabMat!P$15*IF(Parameters!$B$31=1,'Sample Mat'!P2*(Parameters!$B$28+Parameters!$B$29+2*LabMat!P$9),(2*LabMat!P$9+'Sample Mat'!P2*(Parameters!$B$28+Parameters!$B$29)))))</f>
        <v>0</v>
      </c>
      <c r="Q13">
        <f>IF(Q2=0,0,_xlfn.CEILING.MATH(LabMat!Q$15*IF(Parameters!$B$31=1,'Sample Mat'!Q2*(Parameters!$B$28+Parameters!$B$29+2*LabMat!Q$9),(2*LabMat!Q$9+'Sample Mat'!Q2*(Parameters!$B$28+Parameters!$B$29)))))</f>
        <v>0</v>
      </c>
      <c r="R13">
        <f>IF(R2=0,0,_xlfn.CEILING.MATH(LabMat!R$15*IF(Parameters!$B$31=1,'Sample Mat'!R2*(Parameters!$B$28+Parameters!$B$29+2*LabMat!R$9),(2*LabMat!R$9+'Sample Mat'!R2*(Parameters!$B$28+Parameters!$B$29)))))</f>
        <v>260</v>
      </c>
      <c r="S13">
        <f>IF(S2=0,0,_xlfn.CEILING.MATH(LabMat!S$15*IF(Parameters!$B$31=1,'Sample Mat'!S2*(Parameters!$B$28+Parameters!$B$29+2*LabMat!S$9),(2*LabMat!S$9+'Sample Mat'!S2*(Parameters!$B$28+Parameters!$B$29)))))</f>
        <v>0</v>
      </c>
      <c r="T13">
        <f>IF(T2=0,0,_xlfn.CEILING.MATH(LabMat!T$15*IF(Parameters!$B$31=1,'Sample Mat'!T2*(Parameters!$B$28+Parameters!$B$29+2*LabMat!T$9),(2*LabMat!T$9+'Sample Mat'!T2*(Parameters!$B$28+Parameters!$B$29)))))</f>
        <v>0</v>
      </c>
      <c r="U13">
        <f>IF(U2=0,0,_xlfn.CEILING.MATH(LabMat!U$15*IF(Parameters!$B$31=1,'Sample Mat'!U2*(Parameters!$B$28+Parameters!$B$29+2*LabMat!U$9),(2*LabMat!U$9+'Sample Mat'!U2*(Parameters!$B$28+Parameters!$B$29)))))</f>
        <v>0</v>
      </c>
      <c r="V13">
        <f>IF(V2=0,0,_xlfn.CEILING.MATH(LabMat!V$15*IF(Parameters!$B$31=1,'Sample Mat'!V2*(Parameters!$B$28+Parameters!$B$29+2*LabMat!V$9),(2*LabMat!V$9+'Sample Mat'!V2*(Parameters!$B$28+Parameters!$B$29)))))</f>
        <v>0</v>
      </c>
      <c r="W13">
        <f>IF(W2=0,0,_xlfn.CEILING.MATH(LabMat!W$15*IF(Parameters!$B$31=1,'Sample Mat'!W2*(Parameters!$B$28+Parameters!$B$29+2*LabMat!W$9),(2*LabMat!W$9+'Sample Mat'!W2*(Parameters!$B$28+Parameters!$B$29)))))</f>
        <v>537</v>
      </c>
      <c r="X13">
        <f>IF(X2=0,0,_xlfn.CEILING.MATH(LabMat!X$15*IF(Parameters!$B$31=1,'Sample Mat'!X2*(Parameters!$B$28+Parameters!$B$29+2*LabMat!X$9),(2*LabMat!X$9+'Sample Mat'!X2*(Parameters!$B$28+Parameters!$B$29)))))</f>
        <v>0</v>
      </c>
      <c r="Y13">
        <f>IF(Y2=0,0,_xlfn.CEILING.MATH(LabMat!Y$15*IF(Parameters!$B$31=1,'Sample Mat'!Y2*(Parameters!$B$28+Parameters!$B$29+2*LabMat!Y$9),(2*LabMat!Y$9+'Sample Mat'!Y2*(Parameters!$B$28+Parameters!$B$29)))))</f>
        <v>1011</v>
      </c>
      <c r="Z13">
        <f>IF(Z2=0,0,_xlfn.CEILING.MATH(LabMat!Z$15*IF(Parameters!$B$31=1,'Sample Mat'!Z2*(Parameters!$B$28+Parameters!$B$29+2*LabMat!Z$9),(2*LabMat!Z$9+'Sample Mat'!Z2*(Parameters!$B$28+Parameters!$B$29)))))</f>
        <v>0</v>
      </c>
      <c r="AA13">
        <f>IF(AA2=0,0,_xlfn.CEILING.MATH(LabMat!AA$15*IF(Parameters!$B$31=1,'Sample Mat'!AA2*(Parameters!$B$28+Parameters!$B$29+2*LabMat!AA$9),(2*LabMat!AA$9+'Sample Mat'!AA2*(Parameters!$B$28+Parameters!$B$29)))))</f>
        <v>1836</v>
      </c>
      <c r="AB13">
        <f>IF(AB2=0,0,_xlfn.CEILING.MATH(LabMat!AB$15*IF(Parameters!$B$31=1,'Sample Mat'!AB2*(Parameters!$B$28+Parameters!$B$29+2*LabMat!AB$9),(2*LabMat!AB$9+'Sample Mat'!AB2*(Parameters!$B$28+Parameters!$B$29)))))</f>
        <v>0</v>
      </c>
      <c r="AC13">
        <f>IF(AC2=0,0,_xlfn.CEILING.MATH(LabMat!AC$15*IF(Parameters!$B$31=1,'Sample Mat'!AC2*(Parameters!$B$28+Parameters!$B$29+2*LabMat!AC$9),(2*LabMat!AC$9+'Sample Mat'!AC2*(Parameters!$B$28+Parameters!$B$29)))))</f>
        <v>0</v>
      </c>
      <c r="AD13">
        <f>IF(AD2=0,0,_xlfn.CEILING.MATH(LabMat!AD$15*IF(Parameters!$B$31=1,'Sample Mat'!AD2*(Parameters!$B$28+Parameters!$B$29+2*LabMat!AD$9),(2*LabMat!AD$9+'Sample Mat'!AD2*(Parameters!$B$28+Parameters!$B$29)))))</f>
        <v>0</v>
      </c>
      <c r="AE13">
        <f>IF(AE2=0,0,_xlfn.CEILING.MATH(LabMat!AE$15*IF(Parameters!$B$31=1,'Sample Mat'!AE2*(Parameters!$B$28+Parameters!$B$29+2*LabMat!AE$9),(2*LabMat!AE$9+'Sample Mat'!AE2*(Parameters!$B$28+Parameters!$B$29)))))</f>
        <v>0</v>
      </c>
    </row>
    <row r="14" spans="1:31" x14ac:dyDescent="0.15">
      <c r="A14" t="str">
        <f t="shared" ref="A14:A15" si="1">A8</f>
        <v>Time for Patients Collected @ Home</v>
      </c>
      <c r="B14">
        <f>_xlfn.CEILING.MATH(LabMat!B$15*(2*LabMat!B$9*'Sample Mat'!B3))</f>
        <v>0</v>
      </c>
      <c r="C14">
        <f>_xlfn.CEILING.MATH(LabMat!C$15*(2*LabMat!C$9*'Sample Mat'!C3))</f>
        <v>0</v>
      </c>
      <c r="D14">
        <f>_xlfn.CEILING.MATH(LabMat!D$15*(2*LabMat!D$9*'Sample Mat'!D3))</f>
        <v>0</v>
      </c>
      <c r="E14">
        <f>_xlfn.CEILING.MATH(LabMat!E$15*(2*LabMat!E$9*'Sample Mat'!E3))</f>
        <v>0</v>
      </c>
      <c r="F14">
        <f>_xlfn.CEILING.MATH(LabMat!F$15*(2*LabMat!F$9*'Sample Mat'!F3))</f>
        <v>0</v>
      </c>
      <c r="G14">
        <f>_xlfn.CEILING.MATH(LabMat!G$15*(2*LabMat!G$9*'Sample Mat'!G3))</f>
        <v>0</v>
      </c>
      <c r="H14">
        <f>_xlfn.CEILING.MATH(LabMat!H$15*(2*LabMat!H$9*'Sample Mat'!H3))</f>
        <v>0</v>
      </c>
      <c r="I14">
        <f>_xlfn.CEILING.MATH(LabMat!I$15*(2*LabMat!I$9*'Sample Mat'!I3))</f>
        <v>0</v>
      </c>
      <c r="J14">
        <f>_xlfn.CEILING.MATH(LabMat!J$15*(2*LabMat!J$9*'Sample Mat'!J3))</f>
        <v>0</v>
      </c>
      <c r="K14">
        <f>_xlfn.CEILING.MATH(LabMat!K$15*(2*LabMat!K$9*'Sample Mat'!K3))</f>
        <v>0</v>
      </c>
      <c r="L14">
        <f>_xlfn.CEILING.MATH(LabMat!L$15*(2*LabMat!L$9*'Sample Mat'!L3))</f>
        <v>0</v>
      </c>
      <c r="M14">
        <f>_xlfn.CEILING.MATH(LabMat!M$15*(2*LabMat!M$9*'Sample Mat'!M3))</f>
        <v>0</v>
      </c>
      <c r="N14">
        <f>_xlfn.CEILING.MATH(LabMat!N$15*(2*LabMat!N$9*'Sample Mat'!N3))</f>
        <v>0</v>
      </c>
      <c r="O14">
        <f>_xlfn.CEILING.MATH(LabMat!O$15*(2*LabMat!O$9*'Sample Mat'!O3))</f>
        <v>0</v>
      </c>
      <c r="P14">
        <f>_xlfn.CEILING.MATH(LabMat!P$15*(2*LabMat!P$9*'Sample Mat'!P3))</f>
        <v>0</v>
      </c>
      <c r="Q14">
        <f>_xlfn.CEILING.MATH(LabMat!Q$15*(2*LabMat!Q$9*'Sample Mat'!Q3))</f>
        <v>0</v>
      </c>
      <c r="R14">
        <f>_xlfn.CEILING.MATH(LabMat!R$15*(2*LabMat!R$9*'Sample Mat'!R3))</f>
        <v>0</v>
      </c>
      <c r="S14">
        <f>_xlfn.CEILING.MATH(LabMat!S$15*(2*LabMat!S$9*'Sample Mat'!S3))</f>
        <v>0</v>
      </c>
      <c r="T14">
        <f>_xlfn.CEILING.MATH(LabMat!T$15*(2*LabMat!T$9*'Sample Mat'!T3))</f>
        <v>0</v>
      </c>
      <c r="U14">
        <f>_xlfn.CEILING.MATH(LabMat!U$15*(2*LabMat!U$9*'Sample Mat'!U3))</f>
        <v>0</v>
      </c>
      <c r="V14">
        <f>_xlfn.CEILING.MATH(LabMat!V$15*(2*LabMat!V$9*'Sample Mat'!V3))</f>
        <v>0</v>
      </c>
      <c r="W14">
        <f>_xlfn.CEILING.MATH(LabMat!W$15*(2*LabMat!W$9*'Sample Mat'!W3))</f>
        <v>0</v>
      </c>
      <c r="X14">
        <f>_xlfn.CEILING.MATH(LabMat!X$15*(2*LabMat!X$9*'Sample Mat'!X3))</f>
        <v>0</v>
      </c>
      <c r="Y14">
        <f>_xlfn.CEILING.MATH(LabMat!Y$15*(2*LabMat!Y$9*'Sample Mat'!Y3))</f>
        <v>0</v>
      </c>
      <c r="Z14">
        <f>_xlfn.CEILING.MATH(LabMat!Z$15*(2*LabMat!Z$9*'Sample Mat'!Z3))</f>
        <v>0</v>
      </c>
      <c r="AA14">
        <f>_xlfn.CEILING.MATH(LabMat!AA$15*(2*LabMat!AA$9*'Sample Mat'!AA3))</f>
        <v>0</v>
      </c>
      <c r="AB14">
        <f>_xlfn.CEILING.MATH(LabMat!AB$15*(2*LabMat!AB$9*'Sample Mat'!AB3))</f>
        <v>0</v>
      </c>
      <c r="AC14">
        <f>_xlfn.CEILING.MATH(LabMat!AC$15*(2*LabMat!AC$9*'Sample Mat'!AC3))</f>
        <v>0</v>
      </c>
      <c r="AD14">
        <f>_xlfn.CEILING.MATH(LabMat!AD$15*(2*LabMat!AD$9*'Sample Mat'!AD3))</f>
        <v>0</v>
      </c>
      <c r="AE14">
        <f>_xlfn.CEILING.MATH(LabMat!AE$15*(2*LabMat!AE$9*'Sample Mat'!AE3))</f>
        <v>0</v>
      </c>
    </row>
    <row r="15" spans="1:31" x14ac:dyDescent="0.15">
      <c r="A15" t="str">
        <f t="shared" si="1"/>
        <v>Time for Patinents Coming to Lab</v>
      </c>
      <c r="B15">
        <f>_xlfn.CEILING.MATH(LabMat!B$15*(('Sample Mat'!B$4+B$3)*Parameters!$B$28))</f>
        <v>0</v>
      </c>
      <c r="C15">
        <f>_xlfn.CEILING.MATH(LabMat!C$15*(('Sample Mat'!C$4+C$3)*Parameters!$B$28))</f>
        <v>0</v>
      </c>
      <c r="D15">
        <f>_xlfn.CEILING.MATH(LabMat!D$15*(('Sample Mat'!D$4+D$3)*Parameters!$B$28))</f>
        <v>0</v>
      </c>
      <c r="E15">
        <f>_xlfn.CEILING.MATH(LabMat!E$15*(('Sample Mat'!E$4+E$3)*Parameters!$B$28))</f>
        <v>0</v>
      </c>
      <c r="F15">
        <f>_xlfn.CEILING.MATH(LabMat!F$15*(('Sample Mat'!F$4+F$3)*Parameters!$B$28))</f>
        <v>0</v>
      </c>
      <c r="G15">
        <f>_xlfn.CEILING.MATH(LabMat!G$15*(('Sample Mat'!G$4+G$3)*Parameters!$B$28))</f>
        <v>0</v>
      </c>
      <c r="H15">
        <f>_xlfn.CEILING.MATH(LabMat!H$15*(('Sample Mat'!H$4+H$3)*Parameters!$B$28))</f>
        <v>0</v>
      </c>
      <c r="I15">
        <f>_xlfn.CEILING.MATH(LabMat!I$15*(('Sample Mat'!I$4+I$3)*Parameters!$B$28))</f>
        <v>0</v>
      </c>
      <c r="J15">
        <f>_xlfn.CEILING.MATH(LabMat!J$15*(('Sample Mat'!J$4+J$3)*Parameters!$B$28))</f>
        <v>0</v>
      </c>
      <c r="K15">
        <f>_xlfn.CEILING.MATH(LabMat!K$15*(('Sample Mat'!K$4+K$3)*Parameters!$B$28))</f>
        <v>0</v>
      </c>
      <c r="L15">
        <f>_xlfn.CEILING.MATH(LabMat!L$15*(('Sample Mat'!L$4+L$3)*Parameters!$B$28))</f>
        <v>0</v>
      </c>
      <c r="M15">
        <f>_xlfn.CEILING.MATH(LabMat!M$15*(('Sample Mat'!M$4+M$3)*Parameters!$B$28))</f>
        <v>0</v>
      </c>
      <c r="N15">
        <f>_xlfn.CEILING.MATH(LabMat!N$15*(('Sample Mat'!N$4+N$3)*Parameters!$B$28))</f>
        <v>0</v>
      </c>
      <c r="O15">
        <f>_xlfn.CEILING.MATH(LabMat!O$15*(('Sample Mat'!O$4+O$3)*Parameters!$B$28))</f>
        <v>0</v>
      </c>
      <c r="P15">
        <f>_xlfn.CEILING.MATH(LabMat!P$15*(('Sample Mat'!P$4+P$3)*Parameters!$B$28))</f>
        <v>0</v>
      </c>
      <c r="Q15">
        <f>_xlfn.CEILING.MATH(LabMat!Q$15*(('Sample Mat'!Q$4+Q$3)*Parameters!$B$28))</f>
        <v>0</v>
      </c>
      <c r="R15">
        <f>_xlfn.CEILING.MATH(LabMat!R$15*(('Sample Mat'!R$4+R$3)*Parameters!$B$28))</f>
        <v>0</v>
      </c>
      <c r="S15">
        <f>_xlfn.CEILING.MATH(LabMat!S$15*(('Sample Mat'!S$4+S$3)*Parameters!$B$28))</f>
        <v>0</v>
      </c>
      <c r="T15">
        <f>_xlfn.CEILING.MATH(LabMat!T$15*(('Sample Mat'!T$4+T$3)*Parameters!$B$28))</f>
        <v>0</v>
      </c>
      <c r="U15">
        <f>_xlfn.CEILING.MATH(LabMat!U$15*(('Sample Mat'!U$4+U$3)*Parameters!$B$28))</f>
        <v>0</v>
      </c>
      <c r="V15">
        <f>_xlfn.CEILING.MATH(LabMat!V$15*(('Sample Mat'!V$4+V$3)*Parameters!$B$28))</f>
        <v>0</v>
      </c>
      <c r="W15">
        <f>_xlfn.CEILING.MATH(LabMat!W$15*(('Sample Mat'!W$4+W$3)*Parameters!$B$28))</f>
        <v>0</v>
      </c>
      <c r="X15">
        <f>_xlfn.CEILING.MATH(LabMat!X$15*(('Sample Mat'!X$4+X$3)*Parameters!$B$28))</f>
        <v>0</v>
      </c>
      <c r="Y15">
        <f>_xlfn.CEILING.MATH(LabMat!Y$15*(('Sample Mat'!Y$4+Y$3)*Parameters!$B$28))</f>
        <v>0</v>
      </c>
      <c r="Z15">
        <f>_xlfn.CEILING.MATH(LabMat!Z$15*(('Sample Mat'!Z$4+Z$3)*Parameters!$B$28))</f>
        <v>0</v>
      </c>
      <c r="AA15">
        <f>_xlfn.CEILING.MATH(LabMat!AA$15*(('Sample Mat'!AA$4+AA$3)*Parameters!$B$28))</f>
        <v>0</v>
      </c>
      <c r="AB15">
        <f>_xlfn.CEILING.MATH(LabMat!AB$15*(('Sample Mat'!AB$4+AB$3)*Parameters!$B$28))</f>
        <v>0</v>
      </c>
      <c r="AC15">
        <f>_xlfn.CEILING.MATH(LabMat!AC$15*(('Sample Mat'!AC$4+AC$3)*Parameters!$B$28))</f>
        <v>0</v>
      </c>
      <c r="AD15">
        <f>_xlfn.CEILING.MATH(LabMat!AD$15*(('Sample Mat'!AD$4+AD$3)*Parameters!$B$28))</f>
        <v>0</v>
      </c>
      <c r="AE15">
        <f>_xlfn.CEILING.MATH(LabMat!AE$15*(('Sample Mat'!AE$4+AE$3)*Parameters!$B$28))</f>
        <v>0</v>
      </c>
    </row>
    <row r="18" spans="1:31" x14ac:dyDescent="0.15">
      <c r="A18" s="6" t="s">
        <v>46</v>
      </c>
    </row>
    <row r="19" spans="1:31" x14ac:dyDescent="0.15">
      <c r="A19" t="str">
        <f>A7</f>
        <v>Time for Samples Collected @ Home</v>
      </c>
      <c r="B19">
        <f>IF(B$2=0,0,_xlfn.CEILING.MATH(LabMat!B$16*IF(Parameters!$B$31=1,'Sample Mat'!B2*(Parameters!$B$28+Parameters!$B$29+2*LabMat!B$10),(2*LabMat!B$10+'Sample Mat'!B2*(Parameters!$B$28+Parameters!$B$29)))))</f>
        <v>822</v>
      </c>
      <c r="C19">
        <f>IF(C$2=0,0,_xlfn.CEILING.MATH(LabMat!C$16*IF(Parameters!$B$31=1,'Sample Mat'!C2*(Parameters!$B$28+Parameters!$B$29+2*LabMat!C$10),(2*LabMat!C$10+'Sample Mat'!C2*(Parameters!$B$28+Parameters!$B$29)))))</f>
        <v>0</v>
      </c>
      <c r="D19">
        <f>IF(D$2=0,0,_xlfn.CEILING.MATH(LabMat!D$16*IF(Parameters!$B$31=1,'Sample Mat'!D2*(Parameters!$B$28+Parameters!$B$29+2*LabMat!D$10),(2*LabMat!D$10+'Sample Mat'!D2*(Parameters!$B$28+Parameters!$B$29)))))</f>
        <v>0</v>
      </c>
      <c r="E19">
        <f>IF(E$2=0,0,_xlfn.CEILING.MATH(LabMat!E$16*IF(Parameters!$B$31=1,'Sample Mat'!E2*(Parameters!$B$28+Parameters!$B$29+2*LabMat!E$10),(2*LabMat!E$10+'Sample Mat'!E2*(Parameters!$B$28+Parameters!$B$29)))))</f>
        <v>0</v>
      </c>
      <c r="F19">
        <f>IF(F$2=0,0,_xlfn.CEILING.MATH(LabMat!F$16*IF(Parameters!$B$31=1,'Sample Mat'!F2*(Parameters!$B$28+Parameters!$B$29+2*LabMat!F$10),(2*LabMat!F$10+'Sample Mat'!F2*(Parameters!$B$28+Parameters!$B$29)))))</f>
        <v>0</v>
      </c>
      <c r="G19">
        <f>IF(G$2=0,0,_xlfn.CEILING.MATH(LabMat!G$16*IF(Parameters!$B$31=1,'Sample Mat'!G2*(Parameters!$B$28+Parameters!$B$29+2*LabMat!G$10),(2*LabMat!G$10+'Sample Mat'!G2*(Parameters!$B$28+Parameters!$B$29)))))</f>
        <v>0</v>
      </c>
      <c r="H19">
        <f>IF(H$2=0,0,_xlfn.CEILING.MATH(LabMat!H$16*IF(Parameters!$B$31=1,'Sample Mat'!H2*(Parameters!$B$28+Parameters!$B$29+2*LabMat!H$10),(2*LabMat!H$10+'Sample Mat'!H2*(Parameters!$B$28+Parameters!$B$29)))))</f>
        <v>0</v>
      </c>
      <c r="I19">
        <f>IF(I$2=0,0,_xlfn.CEILING.MATH(LabMat!I$16*IF(Parameters!$B$31=1,'Sample Mat'!I2*(Parameters!$B$28+Parameters!$B$29+2*LabMat!I$10),(2*LabMat!I$10+'Sample Mat'!I2*(Parameters!$B$28+Parameters!$B$29)))))</f>
        <v>0</v>
      </c>
      <c r="J19">
        <f>IF(J$2=0,0,_xlfn.CEILING.MATH(LabMat!J$16*IF(Parameters!$B$31=1,'Sample Mat'!J2*(Parameters!$B$28+Parameters!$B$29+2*LabMat!J$10),(2*LabMat!J$10+'Sample Mat'!J2*(Parameters!$B$28+Parameters!$B$29)))))</f>
        <v>0</v>
      </c>
      <c r="K19">
        <f>IF(K$2=0,0,_xlfn.CEILING.MATH(LabMat!K$16*IF(Parameters!$B$31=1,'Sample Mat'!K2*(Parameters!$B$28+Parameters!$B$29+2*LabMat!K$10),(2*LabMat!K$10+'Sample Mat'!K2*(Parameters!$B$28+Parameters!$B$29)))))</f>
        <v>0</v>
      </c>
      <c r="L19">
        <f>IF(L$2=0,0,_xlfn.CEILING.MATH(LabMat!L$16*IF(Parameters!$B$31=1,'Sample Mat'!L2*(Parameters!$B$28+Parameters!$B$29+2*LabMat!L$10),(2*LabMat!L$10+'Sample Mat'!L2*(Parameters!$B$28+Parameters!$B$29)))))</f>
        <v>0</v>
      </c>
      <c r="M19">
        <f>IF(M$2=0,0,_xlfn.CEILING.MATH(LabMat!M$16*IF(Parameters!$B$31=1,'Sample Mat'!M2*(Parameters!$B$28+Parameters!$B$29+2*LabMat!M$10),(2*LabMat!M$10+'Sample Mat'!M2*(Parameters!$B$28+Parameters!$B$29)))))</f>
        <v>0</v>
      </c>
      <c r="N19">
        <f>IF(N$2=0,0,_xlfn.CEILING.MATH(LabMat!N$16*IF(Parameters!$B$31=1,'Sample Mat'!N2*(Parameters!$B$28+Parameters!$B$29+2*LabMat!N$10),(2*LabMat!N$10+'Sample Mat'!N2*(Parameters!$B$28+Parameters!$B$29)))))</f>
        <v>0</v>
      </c>
      <c r="O19">
        <f>IF(O$2=0,0,_xlfn.CEILING.MATH(LabMat!O$16*IF(Parameters!$B$31=1,'Sample Mat'!O2*(Parameters!$B$28+Parameters!$B$29+2*LabMat!O$10),(2*LabMat!O$10+'Sample Mat'!O2*(Parameters!$B$28+Parameters!$B$29)))))</f>
        <v>0</v>
      </c>
      <c r="P19">
        <f>IF(P$2=0,0,_xlfn.CEILING.MATH(LabMat!P$16*IF(Parameters!$B$31=1,'Sample Mat'!P2*(Parameters!$B$28+Parameters!$B$29+2*LabMat!P$10),(2*LabMat!P$10+'Sample Mat'!P2*(Parameters!$B$28+Parameters!$B$29)))))</f>
        <v>0</v>
      </c>
      <c r="Q19">
        <f>IF(Q$2=0,0,_xlfn.CEILING.MATH(LabMat!Q$16*IF(Parameters!$B$31=1,'Sample Mat'!Q2*(Parameters!$B$28+Parameters!$B$29+2*LabMat!Q$10),(2*LabMat!Q$10+'Sample Mat'!Q2*(Parameters!$B$28+Parameters!$B$29)))))</f>
        <v>0</v>
      </c>
      <c r="R19">
        <f>IF(R$2=0,0,_xlfn.CEILING.MATH(LabMat!R$16*IF(Parameters!$B$31=1,'Sample Mat'!R2*(Parameters!$B$28+Parameters!$B$29+2*LabMat!R$10),(2*LabMat!R$10+'Sample Mat'!R2*(Parameters!$B$28+Parameters!$B$29)))))</f>
        <v>0</v>
      </c>
      <c r="S19">
        <f>IF(S$2=0,0,_xlfn.CEILING.MATH(LabMat!S$16*IF(Parameters!$B$31=1,'Sample Mat'!S2*(Parameters!$B$28+Parameters!$B$29+2*LabMat!S$10),(2*LabMat!S$10+'Sample Mat'!S2*(Parameters!$B$28+Parameters!$B$29)))))</f>
        <v>219</v>
      </c>
      <c r="T19">
        <f>IF(T$2=0,0,_xlfn.CEILING.MATH(LabMat!T$16*IF(Parameters!$B$31=1,'Sample Mat'!T2*(Parameters!$B$28+Parameters!$B$29+2*LabMat!T$10),(2*LabMat!T$10+'Sample Mat'!T2*(Parameters!$B$28+Parameters!$B$29)))))</f>
        <v>394</v>
      </c>
      <c r="U19">
        <f>IF(U$2=0,0,_xlfn.CEILING.MATH(LabMat!U$16*IF(Parameters!$B$31=1,'Sample Mat'!U2*(Parameters!$B$28+Parameters!$B$29+2*LabMat!U$10),(2*LabMat!U$10+'Sample Mat'!U2*(Parameters!$B$28+Parameters!$B$29)))))</f>
        <v>280</v>
      </c>
      <c r="V19">
        <f>IF(V$2=0,0,_xlfn.CEILING.MATH(LabMat!V$16*IF(Parameters!$B$31=1,'Sample Mat'!V2*(Parameters!$B$28+Parameters!$B$29+2*LabMat!V$10),(2*LabMat!V$10+'Sample Mat'!V2*(Parameters!$B$28+Parameters!$B$29)))))</f>
        <v>433</v>
      </c>
      <c r="W19">
        <f>IF(W$2=0,0,_xlfn.CEILING.MATH(LabMat!W$16*IF(Parameters!$B$31=1,'Sample Mat'!W2*(Parameters!$B$28+Parameters!$B$29+2*LabMat!W$10),(2*LabMat!W$10+'Sample Mat'!W2*(Parameters!$B$28+Parameters!$B$29)))))</f>
        <v>0</v>
      </c>
      <c r="X19">
        <f>IF(X$2=0,0,_xlfn.CEILING.MATH(LabMat!X$16*IF(Parameters!$B$31=1,'Sample Mat'!X2*(Parameters!$B$28+Parameters!$B$29+2*LabMat!X$10),(2*LabMat!X$10+'Sample Mat'!X2*(Parameters!$B$28+Parameters!$B$29)))))</f>
        <v>0</v>
      </c>
      <c r="Y19">
        <f>IF(Y$2=0,0,_xlfn.CEILING.MATH(LabMat!Y$16*IF(Parameters!$B$31=1,'Sample Mat'!Y2*(Parameters!$B$28+Parameters!$B$29+2*LabMat!Y$10),(2*LabMat!Y$10+'Sample Mat'!Y2*(Parameters!$B$28+Parameters!$B$29)))))</f>
        <v>0</v>
      </c>
      <c r="Z19">
        <f>IF(Z$2=0,0,_xlfn.CEILING.MATH(LabMat!Z$16*IF(Parameters!$B$31=1,'Sample Mat'!Z2*(Parameters!$B$28+Parameters!$B$29+2*LabMat!Z$10),(2*LabMat!Z$10+'Sample Mat'!Z2*(Parameters!$B$28+Parameters!$B$29)))))</f>
        <v>1173</v>
      </c>
      <c r="AA19">
        <f>IF(AA$2=0,0,_xlfn.CEILING.MATH(LabMat!AA$16*IF(Parameters!$B$31=1,'Sample Mat'!AA2*(Parameters!$B$28+Parameters!$B$29+2*LabMat!AA$10),(2*LabMat!AA$10+'Sample Mat'!AA2*(Parameters!$B$28+Parameters!$B$29)))))</f>
        <v>0</v>
      </c>
      <c r="AB19">
        <f>IF(AB$2=0,0,_xlfn.CEILING.MATH(LabMat!AB$16*IF(Parameters!$B$31=1,'Sample Mat'!AB2*(Parameters!$B$28+Parameters!$B$29+2*LabMat!AB$10),(2*LabMat!AB$10+'Sample Mat'!AB2*(Parameters!$B$28+Parameters!$B$29)))))</f>
        <v>2164</v>
      </c>
      <c r="AC19">
        <f>IF(AC$2=0,0,_xlfn.CEILING.MATH(LabMat!AC$16*IF(Parameters!$B$31=1,'Sample Mat'!AC2*(Parameters!$B$28+Parameters!$B$29+2*LabMat!AC$10),(2*LabMat!AC$10+'Sample Mat'!AC2*(Parameters!$B$28+Parameters!$B$29)))))</f>
        <v>1782</v>
      </c>
      <c r="AD19">
        <f>IF(AD$2=0,0,_xlfn.CEILING.MATH(LabMat!AD$16*IF(Parameters!$B$31=1,'Sample Mat'!AD2*(Parameters!$B$28+Parameters!$B$29+2*LabMat!AD$10),(2*LabMat!AD$10+'Sample Mat'!AD2*(Parameters!$B$28+Parameters!$B$29)))))</f>
        <v>2575</v>
      </c>
      <c r="AE19">
        <f>IF(AE$2=0,0,_xlfn.CEILING.MATH(LabMat!AE$16*IF(Parameters!$B$31=1,'Sample Mat'!AE2*(Parameters!$B$28+Parameters!$B$29+2*LabMat!AE$10),(2*LabMat!AE$10+'Sample Mat'!AE2*(Parameters!$B$28+Parameters!$B$29)))))</f>
        <v>1431</v>
      </c>
    </row>
    <row r="20" spans="1:31" x14ac:dyDescent="0.15">
      <c r="A20" t="str">
        <f t="shared" ref="A20:A21" si="2">A8</f>
        <v>Time for Patients Collected @ Home</v>
      </c>
      <c r="B20">
        <f>_xlfn.CEILING.MATH(LabMat!B$16*(2*LabMat!B$10*'Sample Mat'!B3))</f>
        <v>0</v>
      </c>
      <c r="C20">
        <f>_xlfn.CEILING.MATH(LabMat!C$16*(2*LabMat!C$10*'Sample Mat'!C3))</f>
        <v>0</v>
      </c>
      <c r="D20">
        <f>_xlfn.CEILING.MATH(LabMat!D$16*(2*LabMat!D$10*'Sample Mat'!D3))</f>
        <v>0</v>
      </c>
      <c r="E20">
        <f>_xlfn.CEILING.MATH(LabMat!E$16*(2*LabMat!E$10*'Sample Mat'!E3))</f>
        <v>0</v>
      </c>
      <c r="F20">
        <f>_xlfn.CEILING.MATH(LabMat!F$16*(2*LabMat!F$10*'Sample Mat'!F3))</f>
        <v>0</v>
      </c>
      <c r="G20">
        <f>_xlfn.CEILING.MATH(LabMat!G$16*(2*LabMat!G$10*'Sample Mat'!G3))</f>
        <v>0</v>
      </c>
      <c r="H20">
        <f>_xlfn.CEILING.MATH(LabMat!H$16*(2*LabMat!H$10*'Sample Mat'!H3))</f>
        <v>0</v>
      </c>
      <c r="I20">
        <f>_xlfn.CEILING.MATH(LabMat!I$16*(2*LabMat!I$10*'Sample Mat'!I3))</f>
        <v>0</v>
      </c>
      <c r="J20">
        <f>_xlfn.CEILING.MATH(LabMat!J$16*(2*LabMat!J$10*'Sample Mat'!J3))</f>
        <v>0</v>
      </c>
      <c r="K20">
        <f>_xlfn.CEILING.MATH(LabMat!K$16*(2*LabMat!K$10*'Sample Mat'!K3))</f>
        <v>0</v>
      </c>
      <c r="L20">
        <f>_xlfn.CEILING.MATH(LabMat!L$16*(2*LabMat!L$10*'Sample Mat'!L3))</f>
        <v>0</v>
      </c>
      <c r="M20">
        <f>_xlfn.CEILING.MATH(LabMat!M$16*(2*LabMat!M$10*'Sample Mat'!M3))</f>
        <v>0</v>
      </c>
      <c r="N20">
        <f>_xlfn.CEILING.MATH(LabMat!N$16*(2*LabMat!N$10*'Sample Mat'!N3))</f>
        <v>0</v>
      </c>
      <c r="O20">
        <f>_xlfn.CEILING.MATH(LabMat!O$16*(2*LabMat!O$10*'Sample Mat'!O3))</f>
        <v>0</v>
      </c>
      <c r="P20">
        <f>_xlfn.CEILING.MATH(LabMat!P$16*(2*LabMat!P$10*'Sample Mat'!P3))</f>
        <v>0</v>
      </c>
      <c r="Q20">
        <f>_xlfn.CEILING.MATH(LabMat!Q$16*(2*LabMat!Q$10*'Sample Mat'!Q3))</f>
        <v>0</v>
      </c>
      <c r="R20">
        <f>_xlfn.CEILING.MATH(LabMat!R$16*(2*LabMat!R$10*'Sample Mat'!R3))</f>
        <v>0</v>
      </c>
      <c r="S20">
        <f>_xlfn.CEILING.MATH(LabMat!S$16*(2*LabMat!S$10*'Sample Mat'!S3))</f>
        <v>0</v>
      </c>
      <c r="T20">
        <f>_xlfn.CEILING.MATH(LabMat!T$16*(2*LabMat!T$10*'Sample Mat'!T3))</f>
        <v>0</v>
      </c>
      <c r="U20">
        <f>_xlfn.CEILING.MATH(LabMat!U$16*(2*LabMat!U$10*'Sample Mat'!U3))</f>
        <v>0</v>
      </c>
      <c r="V20">
        <f>_xlfn.CEILING.MATH(LabMat!V$16*(2*LabMat!V$10*'Sample Mat'!V3))</f>
        <v>0</v>
      </c>
      <c r="W20">
        <f>_xlfn.CEILING.MATH(LabMat!W$16*(2*LabMat!W$10*'Sample Mat'!W3))</f>
        <v>0</v>
      </c>
      <c r="X20">
        <f>_xlfn.CEILING.MATH(LabMat!X$16*(2*LabMat!X$10*'Sample Mat'!X3))</f>
        <v>0</v>
      </c>
      <c r="Y20">
        <f>_xlfn.CEILING.MATH(LabMat!Y$16*(2*LabMat!Y$10*'Sample Mat'!Y3))</f>
        <v>0</v>
      </c>
      <c r="Z20">
        <f>_xlfn.CEILING.MATH(LabMat!Z$16*(2*LabMat!Z$10*'Sample Mat'!Z3))</f>
        <v>0</v>
      </c>
      <c r="AA20">
        <f>_xlfn.CEILING.MATH(LabMat!AA$16*(2*LabMat!AA$10*'Sample Mat'!AA3))</f>
        <v>0</v>
      </c>
      <c r="AB20">
        <f>_xlfn.CEILING.MATH(LabMat!AB$16*(2*LabMat!AB$10*'Sample Mat'!AB3))</f>
        <v>0</v>
      </c>
      <c r="AC20">
        <f>_xlfn.CEILING.MATH(LabMat!AC$16*(2*LabMat!AC$10*'Sample Mat'!AC3))</f>
        <v>0</v>
      </c>
      <c r="AD20">
        <f>_xlfn.CEILING.MATH(LabMat!AD$16*(2*LabMat!AD$10*'Sample Mat'!AD3))</f>
        <v>0</v>
      </c>
      <c r="AE20">
        <f>_xlfn.CEILING.MATH(LabMat!AE$16*(2*LabMat!AE$10*'Sample Mat'!AE3))</f>
        <v>0</v>
      </c>
    </row>
    <row r="21" spans="1:31" x14ac:dyDescent="0.15">
      <c r="A21" t="str">
        <f t="shared" si="2"/>
        <v>Time for Patinents Coming to Lab</v>
      </c>
      <c r="B21">
        <f>_xlfn.CEILING.MATH(LabMat!B$16*(('Sample Mat'!B$4+B$3)*Parameters!$B$28))</f>
        <v>0</v>
      </c>
      <c r="C21">
        <f>_xlfn.CEILING.MATH(LabMat!C$16*(('Sample Mat'!C$4+C$3)*Parameters!$B$28))</f>
        <v>0</v>
      </c>
      <c r="D21">
        <f>_xlfn.CEILING.MATH(LabMat!D$16*(('Sample Mat'!D$4+D$3)*Parameters!$B$28))</f>
        <v>0</v>
      </c>
      <c r="E21">
        <f>_xlfn.CEILING.MATH(LabMat!E$16*(('Sample Mat'!E$4+E$3)*Parameters!$B$28))</f>
        <v>0</v>
      </c>
      <c r="F21">
        <f>_xlfn.CEILING.MATH(LabMat!F$16*(('Sample Mat'!F$4+F$3)*Parameters!$B$28))</f>
        <v>0</v>
      </c>
      <c r="G21">
        <f>_xlfn.CEILING.MATH(LabMat!G$16*(('Sample Mat'!G$4+G$3)*Parameters!$B$28))</f>
        <v>0</v>
      </c>
      <c r="H21">
        <f>_xlfn.CEILING.MATH(LabMat!H$16*(('Sample Mat'!H$4+H$3)*Parameters!$B$28))</f>
        <v>0</v>
      </c>
      <c r="I21">
        <f>_xlfn.CEILING.MATH(LabMat!I$16*(('Sample Mat'!I$4+I$3)*Parameters!$B$28))</f>
        <v>0</v>
      </c>
      <c r="J21">
        <f>_xlfn.CEILING.MATH(LabMat!J$16*(('Sample Mat'!J$4+J$3)*Parameters!$B$28))</f>
        <v>0</v>
      </c>
      <c r="K21">
        <f>_xlfn.CEILING.MATH(LabMat!K$16*(('Sample Mat'!K$4+K$3)*Parameters!$B$28))</f>
        <v>0</v>
      </c>
      <c r="L21">
        <f>_xlfn.CEILING.MATH(LabMat!L$16*(('Sample Mat'!L$4+L$3)*Parameters!$B$28))</f>
        <v>0</v>
      </c>
      <c r="M21">
        <f>_xlfn.CEILING.MATH(LabMat!M$16*(('Sample Mat'!M$4+M$3)*Parameters!$B$28))</f>
        <v>0</v>
      </c>
      <c r="N21">
        <f>_xlfn.CEILING.MATH(LabMat!N$16*(('Sample Mat'!N$4+N$3)*Parameters!$B$28))</f>
        <v>0</v>
      </c>
      <c r="O21">
        <f>_xlfn.CEILING.MATH(LabMat!O$16*(('Sample Mat'!O$4+O$3)*Parameters!$B$28))</f>
        <v>0</v>
      </c>
      <c r="P21">
        <f>_xlfn.CEILING.MATH(LabMat!P$16*(('Sample Mat'!P$4+P$3)*Parameters!$B$28))</f>
        <v>0</v>
      </c>
      <c r="Q21">
        <f>_xlfn.CEILING.MATH(LabMat!Q$16*(('Sample Mat'!Q$4+Q$3)*Parameters!$B$28))</f>
        <v>0</v>
      </c>
      <c r="R21">
        <f>_xlfn.CEILING.MATH(LabMat!R$16*(('Sample Mat'!R$4+R$3)*Parameters!$B$28))</f>
        <v>0</v>
      </c>
      <c r="S21">
        <f>_xlfn.CEILING.MATH(LabMat!S$16*(('Sample Mat'!S$4+S$3)*Parameters!$B$28))</f>
        <v>0</v>
      </c>
      <c r="T21">
        <f>_xlfn.CEILING.MATH(LabMat!T$16*(('Sample Mat'!T$4+T$3)*Parameters!$B$28))</f>
        <v>0</v>
      </c>
      <c r="U21">
        <f>_xlfn.CEILING.MATH(LabMat!U$16*(('Sample Mat'!U$4+U$3)*Parameters!$B$28))</f>
        <v>0</v>
      </c>
      <c r="V21">
        <f>_xlfn.CEILING.MATH(LabMat!V$16*(('Sample Mat'!V$4+V$3)*Parameters!$B$28))</f>
        <v>0</v>
      </c>
      <c r="W21">
        <f>_xlfn.CEILING.MATH(LabMat!W$16*(('Sample Mat'!W$4+W$3)*Parameters!$B$28))</f>
        <v>0</v>
      </c>
      <c r="X21">
        <f>_xlfn.CEILING.MATH(LabMat!X$16*(('Sample Mat'!X$4+X$3)*Parameters!$B$28))</f>
        <v>0</v>
      </c>
      <c r="Y21">
        <f>_xlfn.CEILING.MATH(LabMat!Y$16*(('Sample Mat'!Y$4+Y$3)*Parameters!$B$28))</f>
        <v>0</v>
      </c>
      <c r="Z21">
        <f>_xlfn.CEILING.MATH(LabMat!Z$16*(('Sample Mat'!Z$4+Z$3)*Parameters!$B$28))</f>
        <v>0</v>
      </c>
      <c r="AA21">
        <f>_xlfn.CEILING.MATH(LabMat!AA$16*(('Sample Mat'!AA$4+AA$3)*Parameters!$B$28))</f>
        <v>0</v>
      </c>
      <c r="AB21">
        <f>_xlfn.CEILING.MATH(LabMat!AB$16*(('Sample Mat'!AB$4+AB$3)*Parameters!$B$28))</f>
        <v>0</v>
      </c>
      <c r="AC21">
        <f>_xlfn.CEILING.MATH(LabMat!AC$16*(('Sample Mat'!AC$4+AC$3)*Parameters!$B$28))</f>
        <v>0</v>
      </c>
      <c r="AD21">
        <f>_xlfn.CEILING.MATH(LabMat!AD$16*(('Sample Mat'!AD$4+AD$3)*Parameters!$B$28))</f>
        <v>0</v>
      </c>
      <c r="AE21">
        <f>_xlfn.CEILING.MATH(LabMat!AE$16*(('Sample Mat'!AE$4+AE$3)*Parameters!$B$28))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LabMat</vt:lpstr>
      <vt:lpstr>Sample 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2020-04-07T13:09:35Z</dcterms:created>
  <dcterms:modified xsi:type="dcterms:W3CDTF">2020-04-07T12:19:13Z</dcterms:modified>
  <dc:language>en-IN</dc:language>
</cp:coreProperties>
</file>