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wanath/Desktop/Opex/"/>
    </mc:Choice>
  </mc:AlternateContent>
  <bookViews>
    <workbookView xWindow="0" yWindow="460" windowWidth="25600" windowHeight="14180" activeTab="3" xr2:uid="{00000000-000D-0000-FFFF-FFFF00000000}"/>
  </bookViews>
  <sheets>
    <sheet name="Demands and production costs" sheetId="3" r:id="rId1"/>
    <sheet name=" Calculations case a)" sheetId="2" r:id="rId2"/>
    <sheet name="Matlab sols. Case b) 3 plants" sheetId="4" r:id="rId3"/>
    <sheet name="Matlab sols. Case b) 4plants" sheetId="1" r:id="rId4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80" i="4" l="1"/>
  <c r="I55" i="4"/>
  <c r="I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30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1" i="4"/>
  <c r="P2" i="4" l="1"/>
  <c r="O2" i="4"/>
  <c r="N2" i="4"/>
  <c r="M2" i="4"/>
  <c r="L2" i="4"/>
  <c r="H5" i="2" l="1"/>
  <c r="H4" i="2"/>
  <c r="H3" i="2"/>
  <c r="H2" i="2"/>
  <c r="E52" i="3" l="1"/>
  <c r="E54" i="3" s="1"/>
  <c r="D52" i="3"/>
  <c r="D54" i="3" s="1"/>
  <c r="C52" i="3"/>
  <c r="C54" i="3" s="1"/>
  <c r="B52" i="3"/>
  <c r="B54" i="3" s="1"/>
  <c r="A52" i="3"/>
  <c r="A54" i="3" s="1"/>
  <c r="C202" i="2"/>
  <c r="E201" i="2"/>
  <c r="F201" i="2" s="1"/>
  <c r="G201" i="2" s="1"/>
  <c r="E200" i="2"/>
  <c r="F200" i="2" s="1"/>
  <c r="G200" i="2" s="1"/>
  <c r="E199" i="2"/>
  <c r="F199" i="2" s="1"/>
  <c r="G199" i="2" s="1"/>
  <c r="E198" i="2"/>
  <c r="F198" i="2" s="1"/>
  <c r="G198" i="2" s="1"/>
  <c r="E197" i="2"/>
  <c r="F197" i="2" s="1"/>
  <c r="G197" i="2" s="1"/>
  <c r="B197" i="2"/>
  <c r="E196" i="2"/>
  <c r="F196" i="2" s="1"/>
  <c r="G196" i="2" s="1"/>
  <c r="E195" i="2"/>
  <c r="F195" i="2" s="1"/>
  <c r="G195" i="2" s="1"/>
  <c r="F194" i="2"/>
  <c r="G194" i="2" s="1"/>
  <c r="E194" i="2"/>
  <c r="E193" i="2"/>
  <c r="F193" i="2" s="1"/>
  <c r="G193" i="2" s="1"/>
  <c r="E192" i="2"/>
  <c r="F192" i="2" s="1"/>
  <c r="G192" i="2" s="1"/>
  <c r="E191" i="2"/>
  <c r="F191" i="2" s="1"/>
  <c r="G191" i="2" s="1"/>
  <c r="E190" i="2"/>
  <c r="F190" i="2" s="1"/>
  <c r="G190" i="2" s="1"/>
  <c r="E189" i="2"/>
  <c r="F189" i="2" s="1"/>
  <c r="G189" i="2" s="1"/>
  <c r="E188" i="2"/>
  <c r="F188" i="2" s="1"/>
  <c r="G188" i="2" s="1"/>
  <c r="E187" i="2"/>
  <c r="F187" i="2" s="1"/>
  <c r="G187" i="2" s="1"/>
  <c r="E186" i="2"/>
  <c r="F186" i="2" s="1"/>
  <c r="G186" i="2" s="1"/>
  <c r="E185" i="2"/>
  <c r="F185" i="2" s="1"/>
  <c r="G185" i="2" s="1"/>
  <c r="E184" i="2"/>
  <c r="F184" i="2" s="1"/>
  <c r="G184" i="2" s="1"/>
  <c r="E183" i="2"/>
  <c r="F183" i="2" s="1"/>
  <c r="G183" i="2" s="1"/>
  <c r="E182" i="2"/>
  <c r="F182" i="2" s="1"/>
  <c r="G182" i="2" s="1"/>
  <c r="E181" i="2"/>
  <c r="F181" i="2" s="1"/>
  <c r="G181" i="2" s="1"/>
  <c r="E180" i="2"/>
  <c r="F180" i="2" s="1"/>
  <c r="G180" i="2" s="1"/>
  <c r="E179" i="2"/>
  <c r="F179" i="2" s="1"/>
  <c r="G179" i="2" s="1"/>
  <c r="E178" i="2"/>
  <c r="F178" i="2" s="1"/>
  <c r="G178" i="2" s="1"/>
  <c r="E177" i="2"/>
  <c r="F177" i="2" s="1"/>
  <c r="G177" i="2" s="1"/>
  <c r="B177" i="2"/>
  <c r="E176" i="2"/>
  <c r="F176" i="2" s="1"/>
  <c r="G176" i="2" s="1"/>
  <c r="E175" i="2"/>
  <c r="F175" i="2" s="1"/>
  <c r="G175" i="2" s="1"/>
  <c r="E174" i="2"/>
  <c r="F174" i="2" s="1"/>
  <c r="G174" i="2" s="1"/>
  <c r="E173" i="2"/>
  <c r="F173" i="2" s="1"/>
  <c r="G173" i="2" s="1"/>
  <c r="E172" i="2"/>
  <c r="F172" i="2" s="1"/>
  <c r="G172" i="2" s="1"/>
  <c r="E171" i="2"/>
  <c r="F171" i="2" s="1"/>
  <c r="G171" i="2" s="1"/>
  <c r="E170" i="2"/>
  <c r="F170" i="2" s="1"/>
  <c r="G170" i="2" s="1"/>
  <c r="E169" i="2"/>
  <c r="F169" i="2" s="1"/>
  <c r="G169" i="2" s="1"/>
  <c r="E168" i="2"/>
  <c r="F168" i="2" s="1"/>
  <c r="G168" i="2" s="1"/>
  <c r="E167" i="2"/>
  <c r="F167" i="2" s="1"/>
  <c r="G167" i="2" s="1"/>
  <c r="E166" i="2"/>
  <c r="F166" i="2" s="1"/>
  <c r="G166" i="2" s="1"/>
  <c r="E165" i="2"/>
  <c r="F165" i="2" s="1"/>
  <c r="G165" i="2" s="1"/>
  <c r="E164" i="2"/>
  <c r="F164" i="2" s="1"/>
  <c r="G164" i="2" s="1"/>
  <c r="E163" i="2"/>
  <c r="F163" i="2" s="1"/>
  <c r="G163" i="2" s="1"/>
  <c r="F162" i="2"/>
  <c r="G162" i="2" s="1"/>
  <c r="E162" i="2"/>
  <c r="E161" i="2"/>
  <c r="F161" i="2" s="1"/>
  <c r="G161" i="2" s="1"/>
  <c r="E160" i="2"/>
  <c r="F160" i="2" s="1"/>
  <c r="G160" i="2" s="1"/>
  <c r="E159" i="2"/>
  <c r="F159" i="2" s="1"/>
  <c r="G159" i="2" s="1"/>
  <c r="E158" i="2"/>
  <c r="F158" i="2" s="1"/>
  <c r="G158" i="2" s="1"/>
  <c r="E157" i="2"/>
  <c r="F157" i="2" s="1"/>
  <c r="G157" i="2" s="1"/>
  <c r="E156" i="2"/>
  <c r="F156" i="2" s="1"/>
  <c r="G156" i="2" s="1"/>
  <c r="E155" i="2"/>
  <c r="F155" i="2" s="1"/>
  <c r="G155" i="2" s="1"/>
  <c r="E154" i="2"/>
  <c r="F154" i="2" s="1"/>
  <c r="G154" i="2" s="1"/>
  <c r="E153" i="2"/>
  <c r="F153" i="2" s="1"/>
  <c r="G153" i="2" s="1"/>
  <c r="E152" i="2"/>
  <c r="F152" i="2" s="1"/>
  <c r="G152" i="2" s="1"/>
  <c r="E151" i="2"/>
  <c r="F151" i="2" s="1"/>
  <c r="G151" i="2" s="1"/>
  <c r="F150" i="2"/>
  <c r="G150" i="2" s="1"/>
  <c r="E150" i="2"/>
  <c r="E149" i="2"/>
  <c r="F149" i="2" s="1"/>
  <c r="G149" i="2" s="1"/>
  <c r="E148" i="2"/>
  <c r="F148" i="2" s="1"/>
  <c r="G148" i="2" s="1"/>
  <c r="E147" i="2"/>
  <c r="F147" i="2" s="1"/>
  <c r="G147" i="2" s="1"/>
  <c r="E146" i="2"/>
  <c r="F146" i="2" s="1"/>
  <c r="G146" i="2" s="1"/>
  <c r="E145" i="2"/>
  <c r="F145" i="2" s="1"/>
  <c r="G145" i="2" s="1"/>
  <c r="E144" i="2"/>
  <c r="F144" i="2" s="1"/>
  <c r="G144" i="2" s="1"/>
  <c r="E143" i="2"/>
  <c r="F143" i="2" s="1"/>
  <c r="G143" i="2" s="1"/>
  <c r="E142" i="2"/>
  <c r="F142" i="2" s="1"/>
  <c r="G142" i="2" s="1"/>
  <c r="B142" i="2"/>
  <c r="B192" i="2" s="1"/>
  <c r="E141" i="2"/>
  <c r="F141" i="2" s="1"/>
  <c r="G141" i="2" s="1"/>
  <c r="E140" i="2"/>
  <c r="F140" i="2" s="1"/>
  <c r="G140" i="2" s="1"/>
  <c r="E139" i="2"/>
  <c r="F139" i="2" s="1"/>
  <c r="G139" i="2" s="1"/>
  <c r="A139" i="2"/>
  <c r="A189" i="2" s="1"/>
  <c r="E138" i="2"/>
  <c r="F138" i="2" s="1"/>
  <c r="G138" i="2" s="1"/>
  <c r="B138" i="2"/>
  <c r="B188" i="2" s="1"/>
  <c r="E137" i="2"/>
  <c r="F137" i="2" s="1"/>
  <c r="G137" i="2" s="1"/>
  <c r="E136" i="2"/>
  <c r="F136" i="2" s="1"/>
  <c r="G136" i="2" s="1"/>
  <c r="E135" i="2"/>
  <c r="F135" i="2" s="1"/>
  <c r="G135" i="2" s="1"/>
  <c r="F134" i="2"/>
  <c r="G134" i="2" s="1"/>
  <c r="E134" i="2"/>
  <c r="E133" i="2"/>
  <c r="F133" i="2" s="1"/>
  <c r="G133" i="2" s="1"/>
  <c r="E132" i="2"/>
  <c r="F132" i="2" s="1"/>
  <c r="G132" i="2" s="1"/>
  <c r="E131" i="2"/>
  <c r="F131" i="2" s="1"/>
  <c r="G131" i="2" s="1"/>
  <c r="E130" i="2"/>
  <c r="F130" i="2" s="1"/>
  <c r="G130" i="2" s="1"/>
  <c r="E129" i="2"/>
  <c r="F129" i="2" s="1"/>
  <c r="G129" i="2" s="1"/>
  <c r="E128" i="2"/>
  <c r="F128" i="2" s="1"/>
  <c r="G128" i="2" s="1"/>
  <c r="E127" i="2"/>
  <c r="F127" i="2" s="1"/>
  <c r="G127" i="2" s="1"/>
  <c r="E126" i="2"/>
  <c r="F126" i="2" s="1"/>
  <c r="G126" i="2" s="1"/>
  <c r="E125" i="2"/>
  <c r="F125" i="2" s="1"/>
  <c r="G125" i="2" s="1"/>
  <c r="E124" i="2"/>
  <c r="F124" i="2" s="1"/>
  <c r="G124" i="2" s="1"/>
  <c r="E123" i="2"/>
  <c r="F123" i="2" s="1"/>
  <c r="G123" i="2" s="1"/>
  <c r="E122" i="2"/>
  <c r="F122" i="2" s="1"/>
  <c r="G122" i="2" s="1"/>
  <c r="E121" i="2"/>
  <c r="F121" i="2" s="1"/>
  <c r="G121" i="2" s="1"/>
  <c r="E120" i="2"/>
  <c r="F120" i="2" s="1"/>
  <c r="G120" i="2" s="1"/>
  <c r="E119" i="2"/>
  <c r="F119" i="2" s="1"/>
  <c r="G119" i="2" s="1"/>
  <c r="E118" i="2"/>
  <c r="F118" i="2" s="1"/>
  <c r="G118" i="2" s="1"/>
  <c r="E117" i="2"/>
  <c r="F117" i="2" s="1"/>
  <c r="G117" i="2" s="1"/>
  <c r="E116" i="2"/>
  <c r="F116" i="2" s="1"/>
  <c r="G116" i="2" s="1"/>
  <c r="A116" i="2"/>
  <c r="A166" i="2" s="1"/>
  <c r="E115" i="2"/>
  <c r="F115" i="2" s="1"/>
  <c r="G115" i="2" s="1"/>
  <c r="E114" i="2"/>
  <c r="F114" i="2" s="1"/>
  <c r="G114" i="2" s="1"/>
  <c r="E113" i="2"/>
  <c r="F113" i="2" s="1"/>
  <c r="G113" i="2" s="1"/>
  <c r="E112" i="2"/>
  <c r="F112" i="2" s="1"/>
  <c r="G112" i="2" s="1"/>
  <c r="E111" i="2"/>
  <c r="F111" i="2" s="1"/>
  <c r="G111" i="2" s="1"/>
  <c r="E110" i="2"/>
  <c r="F110" i="2" s="1"/>
  <c r="G110" i="2" s="1"/>
  <c r="E109" i="2"/>
  <c r="F109" i="2" s="1"/>
  <c r="G109" i="2" s="1"/>
  <c r="F108" i="2"/>
  <c r="G108" i="2" s="1"/>
  <c r="E108" i="2"/>
  <c r="E107" i="2"/>
  <c r="F107" i="2" s="1"/>
  <c r="G107" i="2" s="1"/>
  <c r="E106" i="2"/>
  <c r="F106" i="2" s="1"/>
  <c r="G106" i="2" s="1"/>
  <c r="E105" i="2"/>
  <c r="F105" i="2" s="1"/>
  <c r="G105" i="2" s="1"/>
  <c r="E104" i="2"/>
  <c r="F104" i="2" s="1"/>
  <c r="G104" i="2" s="1"/>
  <c r="E103" i="2"/>
  <c r="F103" i="2" s="1"/>
  <c r="G103" i="2" s="1"/>
  <c r="E102" i="2"/>
  <c r="F102" i="2" s="1"/>
  <c r="G102" i="2" s="1"/>
  <c r="E101" i="2"/>
  <c r="F101" i="2" s="1"/>
  <c r="G101" i="2" s="1"/>
  <c r="B101" i="2"/>
  <c r="B151" i="2" s="1"/>
  <c r="B201" i="2" s="1"/>
  <c r="A101" i="2"/>
  <c r="A151" i="2" s="1"/>
  <c r="A201" i="2" s="1"/>
  <c r="E100" i="2"/>
  <c r="F100" i="2" s="1"/>
  <c r="G100" i="2" s="1"/>
  <c r="B100" i="2"/>
  <c r="B150" i="2" s="1"/>
  <c r="B200" i="2" s="1"/>
  <c r="A100" i="2"/>
  <c r="A150" i="2" s="1"/>
  <c r="A200" i="2" s="1"/>
  <c r="E99" i="2"/>
  <c r="F99" i="2" s="1"/>
  <c r="G99" i="2" s="1"/>
  <c r="B99" i="2"/>
  <c r="B149" i="2" s="1"/>
  <c r="B199" i="2" s="1"/>
  <c r="A99" i="2"/>
  <c r="A149" i="2" s="1"/>
  <c r="A199" i="2" s="1"/>
  <c r="E98" i="2"/>
  <c r="F98" i="2" s="1"/>
  <c r="G98" i="2" s="1"/>
  <c r="B98" i="2"/>
  <c r="B148" i="2" s="1"/>
  <c r="B198" i="2" s="1"/>
  <c r="A98" i="2"/>
  <c r="A148" i="2" s="1"/>
  <c r="A198" i="2" s="1"/>
  <c r="E97" i="2"/>
  <c r="F97" i="2" s="1"/>
  <c r="G97" i="2" s="1"/>
  <c r="B97" i="2"/>
  <c r="B147" i="2" s="1"/>
  <c r="A97" i="2"/>
  <c r="A147" i="2" s="1"/>
  <c r="A197" i="2" s="1"/>
  <c r="E96" i="2"/>
  <c r="F96" i="2" s="1"/>
  <c r="G96" i="2" s="1"/>
  <c r="B96" i="2"/>
  <c r="B146" i="2" s="1"/>
  <c r="B196" i="2" s="1"/>
  <c r="A96" i="2"/>
  <c r="A146" i="2" s="1"/>
  <c r="A196" i="2" s="1"/>
  <c r="E95" i="2"/>
  <c r="F95" i="2" s="1"/>
  <c r="G95" i="2" s="1"/>
  <c r="B95" i="2"/>
  <c r="B145" i="2" s="1"/>
  <c r="B195" i="2" s="1"/>
  <c r="A95" i="2"/>
  <c r="A145" i="2" s="1"/>
  <c r="A195" i="2" s="1"/>
  <c r="E94" i="2"/>
  <c r="F94" i="2" s="1"/>
  <c r="G94" i="2" s="1"/>
  <c r="B94" i="2"/>
  <c r="B144" i="2" s="1"/>
  <c r="B194" i="2" s="1"/>
  <c r="A94" i="2"/>
  <c r="A144" i="2" s="1"/>
  <c r="A194" i="2" s="1"/>
  <c r="E93" i="2"/>
  <c r="F93" i="2" s="1"/>
  <c r="G93" i="2" s="1"/>
  <c r="B93" i="2"/>
  <c r="B143" i="2" s="1"/>
  <c r="B193" i="2" s="1"/>
  <c r="A93" i="2"/>
  <c r="A143" i="2" s="1"/>
  <c r="A193" i="2" s="1"/>
  <c r="E92" i="2"/>
  <c r="F92" i="2" s="1"/>
  <c r="G92" i="2" s="1"/>
  <c r="B92" i="2"/>
  <c r="A92" i="2"/>
  <c r="A142" i="2" s="1"/>
  <c r="A192" i="2" s="1"/>
  <c r="E91" i="2"/>
  <c r="F91" i="2" s="1"/>
  <c r="G91" i="2" s="1"/>
  <c r="B91" i="2"/>
  <c r="B141" i="2" s="1"/>
  <c r="B191" i="2" s="1"/>
  <c r="A91" i="2"/>
  <c r="A141" i="2" s="1"/>
  <c r="A191" i="2" s="1"/>
  <c r="E90" i="2"/>
  <c r="F90" i="2" s="1"/>
  <c r="G90" i="2" s="1"/>
  <c r="B90" i="2"/>
  <c r="B140" i="2" s="1"/>
  <c r="B190" i="2" s="1"/>
  <c r="A90" i="2"/>
  <c r="A140" i="2" s="1"/>
  <c r="A190" i="2" s="1"/>
  <c r="E89" i="2"/>
  <c r="F89" i="2" s="1"/>
  <c r="G89" i="2" s="1"/>
  <c r="B89" i="2"/>
  <c r="B139" i="2" s="1"/>
  <c r="B189" i="2" s="1"/>
  <c r="A89" i="2"/>
  <c r="E88" i="2"/>
  <c r="F88" i="2" s="1"/>
  <c r="G88" i="2" s="1"/>
  <c r="B88" i="2"/>
  <c r="A88" i="2"/>
  <c r="A138" i="2" s="1"/>
  <c r="A188" i="2" s="1"/>
  <c r="E87" i="2"/>
  <c r="F87" i="2" s="1"/>
  <c r="G87" i="2" s="1"/>
  <c r="B87" i="2"/>
  <c r="B137" i="2" s="1"/>
  <c r="B187" i="2" s="1"/>
  <c r="A87" i="2"/>
  <c r="A137" i="2" s="1"/>
  <c r="A187" i="2" s="1"/>
  <c r="E86" i="2"/>
  <c r="F86" i="2" s="1"/>
  <c r="G86" i="2" s="1"/>
  <c r="B86" i="2"/>
  <c r="B136" i="2" s="1"/>
  <c r="B186" i="2" s="1"/>
  <c r="A86" i="2"/>
  <c r="A136" i="2" s="1"/>
  <c r="A186" i="2" s="1"/>
  <c r="E85" i="2"/>
  <c r="F85" i="2" s="1"/>
  <c r="G85" i="2" s="1"/>
  <c r="B85" i="2"/>
  <c r="B135" i="2" s="1"/>
  <c r="B185" i="2" s="1"/>
  <c r="A85" i="2"/>
  <c r="A135" i="2" s="1"/>
  <c r="A185" i="2" s="1"/>
  <c r="E84" i="2"/>
  <c r="F84" i="2" s="1"/>
  <c r="G84" i="2" s="1"/>
  <c r="B84" i="2"/>
  <c r="B134" i="2" s="1"/>
  <c r="B184" i="2" s="1"/>
  <c r="A84" i="2"/>
  <c r="A134" i="2" s="1"/>
  <c r="A184" i="2" s="1"/>
  <c r="E83" i="2"/>
  <c r="F83" i="2" s="1"/>
  <c r="G83" i="2" s="1"/>
  <c r="B83" i="2"/>
  <c r="B133" i="2" s="1"/>
  <c r="B183" i="2" s="1"/>
  <c r="A83" i="2"/>
  <c r="A133" i="2" s="1"/>
  <c r="A183" i="2" s="1"/>
  <c r="E82" i="2"/>
  <c r="F82" i="2" s="1"/>
  <c r="G82" i="2" s="1"/>
  <c r="B82" i="2"/>
  <c r="B132" i="2" s="1"/>
  <c r="B182" i="2" s="1"/>
  <c r="A82" i="2"/>
  <c r="A132" i="2" s="1"/>
  <c r="A182" i="2" s="1"/>
  <c r="E81" i="2"/>
  <c r="F81" i="2" s="1"/>
  <c r="G81" i="2" s="1"/>
  <c r="B81" i="2"/>
  <c r="B131" i="2" s="1"/>
  <c r="B181" i="2" s="1"/>
  <c r="A81" i="2"/>
  <c r="A131" i="2" s="1"/>
  <c r="A181" i="2" s="1"/>
  <c r="E80" i="2"/>
  <c r="F80" i="2" s="1"/>
  <c r="G80" i="2" s="1"/>
  <c r="B80" i="2"/>
  <c r="B130" i="2" s="1"/>
  <c r="B180" i="2" s="1"/>
  <c r="A80" i="2"/>
  <c r="A130" i="2" s="1"/>
  <c r="A180" i="2" s="1"/>
  <c r="E79" i="2"/>
  <c r="F79" i="2" s="1"/>
  <c r="G79" i="2" s="1"/>
  <c r="B79" i="2"/>
  <c r="B129" i="2" s="1"/>
  <c r="B179" i="2" s="1"/>
  <c r="A79" i="2"/>
  <c r="A129" i="2" s="1"/>
  <c r="A179" i="2" s="1"/>
  <c r="E78" i="2"/>
  <c r="F78" i="2" s="1"/>
  <c r="G78" i="2" s="1"/>
  <c r="B78" i="2"/>
  <c r="B128" i="2" s="1"/>
  <c r="B178" i="2" s="1"/>
  <c r="A78" i="2"/>
  <c r="A128" i="2" s="1"/>
  <c r="A178" i="2" s="1"/>
  <c r="F77" i="2"/>
  <c r="G77" i="2" s="1"/>
  <c r="E77" i="2"/>
  <c r="B77" i="2"/>
  <c r="B127" i="2" s="1"/>
  <c r="A77" i="2"/>
  <c r="A127" i="2" s="1"/>
  <c r="A177" i="2" s="1"/>
  <c r="E76" i="2"/>
  <c r="F76" i="2" s="1"/>
  <c r="G76" i="2" s="1"/>
  <c r="B76" i="2"/>
  <c r="B126" i="2" s="1"/>
  <c r="B176" i="2" s="1"/>
  <c r="A76" i="2"/>
  <c r="A126" i="2" s="1"/>
  <c r="A176" i="2" s="1"/>
  <c r="E75" i="2"/>
  <c r="F75" i="2" s="1"/>
  <c r="G75" i="2" s="1"/>
  <c r="B75" i="2"/>
  <c r="B125" i="2" s="1"/>
  <c r="B175" i="2" s="1"/>
  <c r="A75" i="2"/>
  <c r="A125" i="2" s="1"/>
  <c r="A175" i="2" s="1"/>
  <c r="E74" i="2"/>
  <c r="F74" i="2" s="1"/>
  <c r="G74" i="2" s="1"/>
  <c r="B74" i="2"/>
  <c r="B124" i="2" s="1"/>
  <c r="B174" i="2" s="1"/>
  <c r="A74" i="2"/>
  <c r="A124" i="2" s="1"/>
  <c r="A174" i="2" s="1"/>
  <c r="E73" i="2"/>
  <c r="F73" i="2" s="1"/>
  <c r="G73" i="2" s="1"/>
  <c r="B73" i="2"/>
  <c r="B123" i="2" s="1"/>
  <c r="B173" i="2" s="1"/>
  <c r="A73" i="2"/>
  <c r="A123" i="2" s="1"/>
  <c r="A173" i="2" s="1"/>
  <c r="F72" i="2"/>
  <c r="G72" i="2" s="1"/>
  <c r="E72" i="2"/>
  <c r="B72" i="2"/>
  <c r="B122" i="2" s="1"/>
  <c r="B172" i="2" s="1"/>
  <c r="A72" i="2"/>
  <c r="A122" i="2" s="1"/>
  <c r="A172" i="2" s="1"/>
  <c r="E71" i="2"/>
  <c r="F71" i="2" s="1"/>
  <c r="G71" i="2" s="1"/>
  <c r="B71" i="2"/>
  <c r="B121" i="2" s="1"/>
  <c r="B171" i="2" s="1"/>
  <c r="A71" i="2"/>
  <c r="A121" i="2" s="1"/>
  <c r="A171" i="2" s="1"/>
  <c r="E70" i="2"/>
  <c r="F70" i="2" s="1"/>
  <c r="G70" i="2" s="1"/>
  <c r="B70" i="2"/>
  <c r="B120" i="2" s="1"/>
  <c r="B170" i="2" s="1"/>
  <c r="A70" i="2"/>
  <c r="A120" i="2" s="1"/>
  <c r="A170" i="2" s="1"/>
  <c r="E69" i="2"/>
  <c r="F69" i="2" s="1"/>
  <c r="G69" i="2" s="1"/>
  <c r="B69" i="2"/>
  <c r="B119" i="2" s="1"/>
  <c r="B169" i="2" s="1"/>
  <c r="A69" i="2"/>
  <c r="A119" i="2" s="1"/>
  <c r="A169" i="2" s="1"/>
  <c r="E68" i="2"/>
  <c r="F68" i="2" s="1"/>
  <c r="G68" i="2" s="1"/>
  <c r="B68" i="2"/>
  <c r="B118" i="2" s="1"/>
  <c r="B168" i="2" s="1"/>
  <c r="A68" i="2"/>
  <c r="A118" i="2" s="1"/>
  <c r="A168" i="2" s="1"/>
  <c r="E67" i="2"/>
  <c r="F67" i="2" s="1"/>
  <c r="G67" i="2" s="1"/>
  <c r="B67" i="2"/>
  <c r="B117" i="2" s="1"/>
  <c r="B167" i="2" s="1"/>
  <c r="A67" i="2"/>
  <c r="A117" i="2" s="1"/>
  <c r="A167" i="2" s="1"/>
  <c r="E66" i="2"/>
  <c r="F66" i="2" s="1"/>
  <c r="G66" i="2" s="1"/>
  <c r="B66" i="2"/>
  <c r="B116" i="2" s="1"/>
  <c r="B166" i="2" s="1"/>
  <c r="A66" i="2"/>
  <c r="E65" i="2"/>
  <c r="F65" i="2" s="1"/>
  <c r="G65" i="2" s="1"/>
  <c r="B65" i="2"/>
  <c r="B115" i="2" s="1"/>
  <c r="B165" i="2" s="1"/>
  <c r="A65" i="2"/>
  <c r="A115" i="2" s="1"/>
  <c r="A165" i="2" s="1"/>
  <c r="E64" i="2"/>
  <c r="F64" i="2" s="1"/>
  <c r="G64" i="2" s="1"/>
  <c r="B64" i="2"/>
  <c r="B114" i="2" s="1"/>
  <c r="B164" i="2" s="1"/>
  <c r="A64" i="2"/>
  <c r="A114" i="2" s="1"/>
  <c r="A164" i="2" s="1"/>
  <c r="E63" i="2"/>
  <c r="F63" i="2" s="1"/>
  <c r="G63" i="2" s="1"/>
  <c r="B63" i="2"/>
  <c r="B113" i="2" s="1"/>
  <c r="B163" i="2" s="1"/>
  <c r="A63" i="2"/>
  <c r="A113" i="2" s="1"/>
  <c r="A163" i="2" s="1"/>
  <c r="E62" i="2"/>
  <c r="F62" i="2" s="1"/>
  <c r="G62" i="2" s="1"/>
  <c r="B62" i="2"/>
  <c r="B112" i="2" s="1"/>
  <c r="B162" i="2" s="1"/>
  <c r="A62" i="2"/>
  <c r="A112" i="2" s="1"/>
  <c r="A162" i="2" s="1"/>
  <c r="F61" i="2"/>
  <c r="G61" i="2" s="1"/>
  <c r="E61" i="2"/>
  <c r="B61" i="2"/>
  <c r="B111" i="2" s="1"/>
  <c r="B161" i="2" s="1"/>
  <c r="A61" i="2"/>
  <c r="A111" i="2" s="1"/>
  <c r="A161" i="2" s="1"/>
  <c r="E60" i="2"/>
  <c r="F60" i="2" s="1"/>
  <c r="G60" i="2" s="1"/>
  <c r="B60" i="2"/>
  <c r="B110" i="2" s="1"/>
  <c r="B160" i="2" s="1"/>
  <c r="A60" i="2"/>
  <c r="A110" i="2" s="1"/>
  <c r="A160" i="2" s="1"/>
  <c r="E59" i="2"/>
  <c r="F59" i="2" s="1"/>
  <c r="G59" i="2" s="1"/>
  <c r="B59" i="2"/>
  <c r="B109" i="2" s="1"/>
  <c r="B159" i="2" s="1"/>
  <c r="A59" i="2"/>
  <c r="A109" i="2" s="1"/>
  <c r="A159" i="2" s="1"/>
  <c r="E58" i="2"/>
  <c r="F58" i="2" s="1"/>
  <c r="G58" i="2" s="1"/>
  <c r="B58" i="2"/>
  <c r="B108" i="2" s="1"/>
  <c r="B158" i="2" s="1"/>
  <c r="A58" i="2"/>
  <c r="A108" i="2" s="1"/>
  <c r="A158" i="2" s="1"/>
  <c r="E57" i="2"/>
  <c r="F57" i="2" s="1"/>
  <c r="G57" i="2" s="1"/>
  <c r="B57" i="2"/>
  <c r="B107" i="2" s="1"/>
  <c r="B157" i="2" s="1"/>
  <c r="A57" i="2"/>
  <c r="A107" i="2" s="1"/>
  <c r="A157" i="2" s="1"/>
  <c r="E56" i="2"/>
  <c r="F56" i="2" s="1"/>
  <c r="G56" i="2" s="1"/>
  <c r="B56" i="2"/>
  <c r="B106" i="2" s="1"/>
  <c r="B156" i="2" s="1"/>
  <c r="A56" i="2"/>
  <c r="A106" i="2" s="1"/>
  <c r="A156" i="2" s="1"/>
  <c r="E55" i="2"/>
  <c r="F55" i="2" s="1"/>
  <c r="G55" i="2" s="1"/>
  <c r="B55" i="2"/>
  <c r="B105" i="2" s="1"/>
  <c r="B155" i="2" s="1"/>
  <c r="A55" i="2"/>
  <c r="A105" i="2" s="1"/>
  <c r="A155" i="2" s="1"/>
  <c r="E54" i="2"/>
  <c r="F54" i="2" s="1"/>
  <c r="G54" i="2" s="1"/>
  <c r="B54" i="2"/>
  <c r="B104" i="2" s="1"/>
  <c r="B154" i="2" s="1"/>
  <c r="A54" i="2"/>
  <c r="A104" i="2" s="1"/>
  <c r="A154" i="2" s="1"/>
  <c r="E53" i="2"/>
  <c r="F53" i="2" s="1"/>
  <c r="G53" i="2" s="1"/>
  <c r="B53" i="2"/>
  <c r="B103" i="2" s="1"/>
  <c r="B153" i="2" s="1"/>
  <c r="A53" i="2"/>
  <c r="A103" i="2" s="1"/>
  <c r="A153" i="2" s="1"/>
  <c r="E52" i="2"/>
  <c r="F52" i="2" s="1"/>
  <c r="G52" i="2" s="1"/>
  <c r="B52" i="2"/>
  <c r="B102" i="2" s="1"/>
  <c r="A52" i="2"/>
  <c r="A102" i="2" s="1"/>
  <c r="A152" i="2" s="1"/>
  <c r="E51" i="2"/>
  <c r="F51" i="2" s="1"/>
  <c r="G51" i="2" s="1"/>
  <c r="E50" i="2"/>
  <c r="F50" i="2" s="1"/>
  <c r="G50" i="2" s="1"/>
  <c r="E49" i="2"/>
  <c r="F49" i="2" s="1"/>
  <c r="G49" i="2" s="1"/>
  <c r="F48" i="2"/>
  <c r="G48" i="2" s="1"/>
  <c r="E48" i="2"/>
  <c r="E47" i="2"/>
  <c r="F47" i="2" s="1"/>
  <c r="G47" i="2" s="1"/>
  <c r="E46" i="2"/>
  <c r="F46" i="2" s="1"/>
  <c r="G46" i="2" s="1"/>
  <c r="E45" i="2"/>
  <c r="F45" i="2" s="1"/>
  <c r="G45" i="2" s="1"/>
  <c r="E44" i="2"/>
  <c r="F44" i="2" s="1"/>
  <c r="G44" i="2" s="1"/>
  <c r="E43" i="2"/>
  <c r="F43" i="2" s="1"/>
  <c r="G43" i="2" s="1"/>
  <c r="F42" i="2"/>
  <c r="G42" i="2" s="1"/>
  <c r="E42" i="2"/>
  <c r="AC41" i="2"/>
  <c r="AD41" i="2" s="1"/>
  <c r="E41" i="2"/>
  <c r="F41" i="2" s="1"/>
  <c r="G41" i="2" s="1"/>
  <c r="AC40" i="2"/>
  <c r="AD40" i="2" s="1"/>
  <c r="E40" i="2"/>
  <c r="F40" i="2" s="1"/>
  <c r="G40" i="2" s="1"/>
  <c r="AD39" i="2"/>
  <c r="AC39" i="2"/>
  <c r="E39" i="2"/>
  <c r="F39" i="2" s="1"/>
  <c r="G39" i="2" s="1"/>
  <c r="AD38" i="2"/>
  <c r="AC38" i="2"/>
  <c r="E38" i="2"/>
  <c r="F38" i="2" s="1"/>
  <c r="G38" i="2" s="1"/>
  <c r="AD37" i="2"/>
  <c r="AC37" i="2"/>
  <c r="E37" i="2"/>
  <c r="F37" i="2" s="1"/>
  <c r="G37" i="2" s="1"/>
  <c r="AD36" i="2"/>
  <c r="AC36" i="2"/>
  <c r="E36" i="2"/>
  <c r="F36" i="2" s="1"/>
  <c r="G36" i="2" s="1"/>
  <c r="AD35" i="2"/>
  <c r="AC35" i="2"/>
  <c r="E35" i="2"/>
  <c r="F35" i="2" s="1"/>
  <c r="G35" i="2" s="1"/>
  <c r="AD34" i="2"/>
  <c r="AC34" i="2"/>
  <c r="E34" i="2"/>
  <c r="F34" i="2" s="1"/>
  <c r="G34" i="2" s="1"/>
  <c r="AD33" i="2"/>
  <c r="AC33" i="2"/>
  <c r="E33" i="2"/>
  <c r="F33" i="2" s="1"/>
  <c r="G33" i="2" s="1"/>
  <c r="AD32" i="2"/>
  <c r="AC32" i="2"/>
  <c r="E32" i="2"/>
  <c r="F32" i="2" s="1"/>
  <c r="G32" i="2" s="1"/>
  <c r="AD31" i="2"/>
  <c r="AC31" i="2"/>
  <c r="E31" i="2"/>
  <c r="F31" i="2" s="1"/>
  <c r="G31" i="2" s="1"/>
  <c r="AD30" i="2"/>
  <c r="AC30" i="2"/>
  <c r="E30" i="2"/>
  <c r="F30" i="2" s="1"/>
  <c r="G30" i="2" s="1"/>
  <c r="AD29" i="2"/>
  <c r="AC29" i="2"/>
  <c r="E29" i="2"/>
  <c r="F29" i="2" s="1"/>
  <c r="G29" i="2" s="1"/>
  <c r="AD28" i="2"/>
  <c r="AC28" i="2"/>
  <c r="E28" i="2"/>
  <c r="F28" i="2" s="1"/>
  <c r="G28" i="2" s="1"/>
  <c r="AD27" i="2"/>
  <c r="AC27" i="2"/>
  <c r="E27" i="2"/>
  <c r="F27" i="2" s="1"/>
  <c r="G27" i="2" s="1"/>
  <c r="AD26" i="2"/>
  <c r="AC26" i="2"/>
  <c r="E26" i="2"/>
  <c r="F26" i="2" s="1"/>
  <c r="G26" i="2" s="1"/>
  <c r="AD25" i="2"/>
  <c r="AC25" i="2"/>
  <c r="E25" i="2"/>
  <c r="F25" i="2" s="1"/>
  <c r="G25" i="2" s="1"/>
  <c r="AD24" i="2"/>
  <c r="AC24" i="2"/>
  <c r="E24" i="2"/>
  <c r="F24" i="2" s="1"/>
  <c r="G24" i="2" s="1"/>
  <c r="AD23" i="2"/>
  <c r="AC23" i="2"/>
  <c r="E23" i="2"/>
  <c r="F23" i="2" s="1"/>
  <c r="G23" i="2" s="1"/>
  <c r="AD22" i="2"/>
  <c r="AC22" i="2"/>
  <c r="E22" i="2"/>
  <c r="F22" i="2" s="1"/>
  <c r="G22" i="2" s="1"/>
  <c r="AD21" i="2"/>
  <c r="AC21" i="2"/>
  <c r="E21" i="2"/>
  <c r="F21" i="2" s="1"/>
  <c r="G21" i="2" s="1"/>
  <c r="AD20" i="2"/>
  <c r="AC20" i="2"/>
  <c r="E20" i="2"/>
  <c r="F20" i="2" s="1"/>
  <c r="G20" i="2" s="1"/>
  <c r="AD19" i="2"/>
  <c r="AC19" i="2"/>
  <c r="E19" i="2"/>
  <c r="F19" i="2" s="1"/>
  <c r="G19" i="2" s="1"/>
  <c r="AC18" i="2"/>
  <c r="AD18" i="2" s="1"/>
  <c r="E18" i="2"/>
  <c r="F18" i="2" s="1"/>
  <c r="G18" i="2" s="1"/>
  <c r="AC17" i="2"/>
  <c r="AD17" i="2" s="1"/>
  <c r="O17" i="2"/>
  <c r="P17" i="2" s="1"/>
  <c r="E17" i="2"/>
  <c r="F17" i="2" s="1"/>
  <c r="G17" i="2" s="1"/>
  <c r="AC16" i="2"/>
  <c r="AD16" i="2" s="1"/>
  <c r="O16" i="2"/>
  <c r="P16" i="2" s="1"/>
  <c r="E16" i="2"/>
  <c r="F16" i="2" s="1"/>
  <c r="G16" i="2" s="1"/>
  <c r="AD15" i="2"/>
  <c r="AC15" i="2"/>
  <c r="O15" i="2"/>
  <c r="P15" i="2" s="1"/>
  <c r="E15" i="2"/>
  <c r="F15" i="2" s="1"/>
  <c r="G15" i="2" s="1"/>
  <c r="AC14" i="2"/>
  <c r="AD14" i="2" s="1"/>
  <c r="P14" i="2"/>
  <c r="O14" i="2"/>
  <c r="E14" i="2"/>
  <c r="F14" i="2" s="1"/>
  <c r="G14" i="2" s="1"/>
  <c r="AC13" i="2"/>
  <c r="AD13" i="2" s="1"/>
  <c r="O13" i="2"/>
  <c r="P13" i="2" s="1"/>
  <c r="F13" i="2"/>
  <c r="G13" i="2" s="1"/>
  <c r="E13" i="2"/>
  <c r="AC12" i="2"/>
  <c r="AD12" i="2" s="1"/>
  <c r="O12" i="2"/>
  <c r="P12" i="2" s="1"/>
  <c r="E12" i="2"/>
  <c r="F12" i="2" s="1"/>
  <c r="G12" i="2" s="1"/>
  <c r="AC11" i="2"/>
  <c r="AD11" i="2" s="1"/>
  <c r="O11" i="2"/>
  <c r="P11" i="2" s="1"/>
  <c r="E11" i="2"/>
  <c r="F11" i="2" s="1"/>
  <c r="G11" i="2" s="1"/>
  <c r="AC10" i="2"/>
  <c r="AD10" i="2" s="1"/>
  <c r="O10" i="2"/>
  <c r="P10" i="2" s="1"/>
  <c r="E10" i="2"/>
  <c r="F10" i="2" s="1"/>
  <c r="G10" i="2" s="1"/>
  <c r="AD9" i="2"/>
  <c r="AC9" i="2"/>
  <c r="O9" i="2"/>
  <c r="P9" i="2" s="1"/>
  <c r="F9" i="2"/>
  <c r="G9" i="2" s="1"/>
  <c r="E9" i="2"/>
  <c r="AC8" i="2"/>
  <c r="AD8" i="2" s="1"/>
  <c r="O8" i="2"/>
  <c r="P8" i="2" s="1"/>
  <c r="E8" i="2"/>
  <c r="F8" i="2" s="1"/>
  <c r="G8" i="2" s="1"/>
  <c r="AC7" i="2"/>
  <c r="AD7" i="2" s="1"/>
  <c r="O7" i="2"/>
  <c r="P7" i="2" s="1"/>
  <c r="E7" i="2"/>
  <c r="F7" i="2" s="1"/>
  <c r="G7" i="2" s="1"/>
  <c r="AC6" i="2"/>
  <c r="AD6" i="2" s="1"/>
  <c r="O6" i="2"/>
  <c r="P6" i="2" s="1"/>
  <c r="E6" i="2"/>
  <c r="F6" i="2" s="1"/>
  <c r="G6" i="2" s="1"/>
  <c r="AD5" i="2"/>
  <c r="AC5" i="2"/>
  <c r="O5" i="2"/>
  <c r="P5" i="2" s="1"/>
  <c r="F5" i="2"/>
  <c r="G5" i="2" s="1"/>
  <c r="E5" i="2"/>
  <c r="AC4" i="2"/>
  <c r="AD4" i="2" s="1"/>
  <c r="O4" i="2"/>
  <c r="P4" i="2" s="1"/>
  <c r="E4" i="2"/>
  <c r="F4" i="2" s="1"/>
  <c r="G4" i="2" s="1"/>
  <c r="AC3" i="2"/>
  <c r="AD3" i="2" s="1"/>
  <c r="O3" i="2"/>
  <c r="P3" i="2" s="1"/>
  <c r="E3" i="2"/>
  <c r="F3" i="2" s="1"/>
  <c r="G3" i="2" s="1"/>
  <c r="AC2" i="2"/>
  <c r="AD2" i="2" s="1"/>
  <c r="O2" i="2"/>
  <c r="P2" i="2" s="1"/>
  <c r="E2" i="2"/>
  <c r="F2" i="2" s="1"/>
  <c r="G2" i="2" s="1"/>
  <c r="E60" i="1"/>
  <c r="E65" i="1"/>
  <c r="E70" i="1"/>
  <c r="E75" i="1"/>
  <c r="E80" i="1"/>
  <c r="E85" i="1"/>
  <c r="E90" i="1"/>
  <c r="H87" i="1" s="1"/>
  <c r="E95" i="1"/>
  <c r="E100" i="1"/>
  <c r="E55" i="1"/>
  <c r="H65" i="1" s="1"/>
  <c r="E40" i="1"/>
  <c r="E45" i="1"/>
  <c r="E50" i="1"/>
  <c r="E35" i="1"/>
  <c r="H36" i="1" s="1"/>
  <c r="E30" i="1"/>
  <c r="E10" i="1"/>
  <c r="E15" i="1"/>
  <c r="E20" i="1"/>
  <c r="E25" i="1"/>
  <c r="E5" i="1"/>
  <c r="G10" i="1" s="1"/>
  <c r="S3" i="1"/>
  <c r="R3" i="1"/>
  <c r="Q3" i="1"/>
  <c r="P3" i="1"/>
  <c r="O3" i="1"/>
  <c r="H54" i="3" l="1"/>
  <c r="B152" i="2"/>
  <c r="U16" i="2" s="1"/>
  <c r="V16" i="2" s="1"/>
  <c r="W16" i="2" s="1"/>
  <c r="U40" i="2"/>
  <c r="V40" i="2" s="1"/>
  <c r="W40" i="2" s="1"/>
  <c r="U38" i="2"/>
  <c r="V38" i="2" s="1"/>
  <c r="W38" i="2" s="1"/>
  <c r="U37" i="2"/>
  <c r="V37" i="2" s="1"/>
  <c r="W37" i="2" s="1"/>
  <c r="U36" i="2"/>
  <c r="V36" i="2" s="1"/>
  <c r="W36" i="2" s="1"/>
  <c r="U35" i="2"/>
  <c r="V35" i="2" s="1"/>
  <c r="W35" i="2" s="1"/>
  <c r="U34" i="2"/>
  <c r="V34" i="2" s="1"/>
  <c r="W34" i="2" s="1"/>
  <c r="U32" i="2"/>
  <c r="V32" i="2" s="1"/>
  <c r="W32" i="2" s="1"/>
  <c r="U30" i="2"/>
  <c r="V30" i="2" s="1"/>
  <c r="W30" i="2" s="1"/>
  <c r="U27" i="2"/>
  <c r="V27" i="2" s="1"/>
  <c r="W27" i="2" s="1"/>
  <c r="U24" i="2"/>
  <c r="V24" i="2" s="1"/>
  <c r="W24" i="2" s="1"/>
  <c r="U20" i="2"/>
  <c r="V20" i="2" s="1"/>
  <c r="W20" i="2" s="1"/>
  <c r="U18" i="2"/>
  <c r="V18" i="2" s="1"/>
  <c r="W18" i="2" s="1"/>
  <c r="U17" i="2"/>
  <c r="V17" i="2" s="1"/>
  <c r="W17" i="2" s="1"/>
  <c r="U15" i="2"/>
  <c r="V15" i="2" s="1"/>
  <c r="W15" i="2" s="1"/>
  <c r="U13" i="2"/>
  <c r="V13" i="2" s="1"/>
  <c r="W13" i="2" s="1"/>
  <c r="U11" i="2"/>
  <c r="V11" i="2" s="1"/>
  <c r="W11" i="2" s="1"/>
  <c r="U9" i="2"/>
  <c r="V9" i="2" s="1"/>
  <c r="W9" i="2" s="1"/>
  <c r="U7" i="2"/>
  <c r="V7" i="2" s="1"/>
  <c r="W7" i="2" s="1"/>
  <c r="U5" i="2"/>
  <c r="V5" i="2" s="1"/>
  <c r="W5" i="2" s="1"/>
  <c r="U3" i="2"/>
  <c r="V3" i="2" s="1"/>
  <c r="W3" i="2" s="1"/>
  <c r="U8" i="2"/>
  <c r="V8" i="2" s="1"/>
  <c r="W8" i="2" s="1"/>
  <c r="U2" i="2"/>
  <c r="V2" i="2" s="1"/>
  <c r="W2" i="2" s="1"/>
  <c r="U31" i="2"/>
  <c r="V31" i="2" s="1"/>
  <c r="W31" i="2" s="1"/>
  <c r="U28" i="2"/>
  <c r="V28" i="2" s="1"/>
  <c r="W28" i="2" s="1"/>
  <c r="U25" i="2"/>
  <c r="V25" i="2" s="1"/>
  <c r="W25" i="2" s="1"/>
  <c r="U22" i="2"/>
  <c r="V22" i="2" s="1"/>
  <c r="W22" i="2" s="1"/>
  <c r="U19" i="2"/>
  <c r="V19" i="2" s="1"/>
  <c r="W19" i="2" s="1"/>
  <c r="AD43" i="2"/>
  <c r="P19" i="2"/>
  <c r="G204" i="2"/>
  <c r="U41" i="2"/>
  <c r="V41" i="2" s="1"/>
  <c r="W41" i="2" s="1"/>
  <c r="U21" i="2" l="1"/>
  <c r="V21" i="2" s="1"/>
  <c r="W21" i="2" s="1"/>
  <c r="U39" i="2"/>
  <c r="V39" i="2" s="1"/>
  <c r="W39" i="2" s="1"/>
  <c r="U29" i="2"/>
  <c r="V29" i="2" s="1"/>
  <c r="W29" i="2" s="1"/>
  <c r="U10" i="2"/>
  <c r="V10" i="2" s="1"/>
  <c r="W10" i="2" s="1"/>
  <c r="U33" i="2"/>
  <c r="V33" i="2" s="1"/>
  <c r="W33" i="2" s="1"/>
  <c r="U12" i="2"/>
  <c r="V12" i="2" s="1"/>
  <c r="W12" i="2" s="1"/>
  <c r="H206" i="2"/>
  <c r="L52" i="2"/>
  <c r="U23" i="2"/>
  <c r="V23" i="2" s="1"/>
  <c r="W23" i="2" s="1"/>
  <c r="U4" i="2"/>
  <c r="V4" i="2" s="1"/>
  <c r="W4" i="2" s="1"/>
  <c r="U14" i="2"/>
  <c r="V14" i="2" s="1"/>
  <c r="W14" i="2" s="1"/>
  <c r="U26" i="2"/>
  <c r="V26" i="2" s="1"/>
  <c r="W26" i="2" s="1"/>
  <c r="U6" i="2"/>
  <c r="V6" i="2" s="1"/>
  <c r="W6" i="2" s="1"/>
  <c r="W43" i="2" l="1"/>
  <c r="R52" i="2" s="1"/>
  <c r="O57" i="2" s="1"/>
</calcChain>
</file>

<file path=xl/sharedStrings.xml><?xml version="1.0" encoding="utf-8"?>
<sst xmlns="http://purl.oclc.org/ooxml/spreadsheetml/main" count="323" uniqueCount="93">
  <si>
    <t>Regular time production</t>
  </si>
  <si>
    <t>product 1</t>
  </si>
  <si>
    <t>product 2</t>
  </si>
  <si>
    <t>product 3</t>
  </si>
  <si>
    <t>product 4</t>
  </si>
  <si>
    <t>product 5</t>
  </si>
  <si>
    <t>Plant 1</t>
  </si>
  <si>
    <t>Plant 2</t>
  </si>
  <si>
    <t>Plant 3</t>
  </si>
  <si>
    <t>Plant 4</t>
  </si>
  <si>
    <t>Days of production</t>
  </si>
  <si>
    <t>Hence, the enitre production takes less than a year!</t>
  </si>
  <si>
    <t>For Plant 1</t>
  </si>
  <si>
    <t>For plant 2</t>
  </si>
  <si>
    <t>Almost takes a year, till has 46 days of regular time production itself left free.</t>
  </si>
  <si>
    <t>For plant 3</t>
  </si>
  <si>
    <t xml:space="preserve">Again, takes less than a year to produce everything in normal time with 37 days spare. </t>
  </si>
  <si>
    <t>For plant 4</t>
  </si>
  <si>
    <t xml:space="preserve">Also finishes production way before 360 days. </t>
  </si>
  <si>
    <t>Transportation load begins</t>
  </si>
  <si>
    <t>Number indicates</t>
  </si>
  <si>
    <t xml:space="preserve">commodity 1 from plant 4 to demand point 1 </t>
  </si>
  <si>
    <t>y(1,4,1)</t>
  </si>
  <si>
    <t>y(2,4,1)</t>
  </si>
  <si>
    <t>y(3,4,1)</t>
  </si>
  <si>
    <t>y(4,4,1)</t>
  </si>
  <si>
    <t>y(5,4,1)</t>
  </si>
  <si>
    <t>y(1,4,2)</t>
  </si>
  <si>
    <t xml:space="preserve">commodity 2 from plant 4 to demand point 1 </t>
  </si>
  <si>
    <t>Overtime produce of each commodity at each plant</t>
  </si>
  <si>
    <t>Binary Variables for set up cost</t>
  </si>
  <si>
    <t>Over time production ends</t>
  </si>
  <si>
    <t>commodity 1 from plant 4 to demand point 2</t>
  </si>
  <si>
    <t>y(2,4,2)</t>
  </si>
  <si>
    <t>y(3,4,2)</t>
  </si>
  <si>
    <t>y(4,4,2)</t>
  </si>
  <si>
    <t>y(5,4,2)</t>
  </si>
  <si>
    <t>y(1,4,3)</t>
  </si>
  <si>
    <t>y(2,4,3)</t>
  </si>
  <si>
    <t>y(3,4,3)</t>
  </si>
  <si>
    <t>y(4,4,3)</t>
  </si>
  <si>
    <t>y(5,4,3)</t>
  </si>
  <si>
    <t>and so on…</t>
  </si>
  <si>
    <t>The pattern: Within a chunk of 20 nos, say starting from 361-380, represents the demand satisfaction of demand point 4, 381-390 is for demand point 5 and so on.</t>
  </si>
  <si>
    <t>Within each chunk, the first four entires are for commodity 1, the next 4 for commodity 2 , then 3,4 and 5. For ex. 361-364 cells show the supply of commodity 1, 365-368 is for commodity 2 and so on</t>
  </si>
  <si>
    <t xml:space="preserve">Inside the chunk of 4, the first cell is demand fulfilled by plant 1, second is by plant 2, third is by 3 and fourth is by 4. </t>
  </si>
  <si>
    <t>Plant Id</t>
  </si>
  <si>
    <t>Customer ID</t>
  </si>
  <si>
    <t>Distance</t>
  </si>
  <si>
    <t>Demand for the product</t>
  </si>
  <si>
    <t xml:space="preserve">No. of trucks </t>
  </si>
  <si>
    <t>No. of trucks (rounded)</t>
  </si>
  <si>
    <t>cost</t>
  </si>
  <si>
    <t>PlantID</t>
  </si>
  <si>
    <t>WarehouseID</t>
  </si>
  <si>
    <t>Load</t>
  </si>
  <si>
    <t>Trucks (rounded up)</t>
  </si>
  <si>
    <t>Cost</t>
  </si>
  <si>
    <t>Warehouse</t>
  </si>
  <si>
    <t>Trucks</t>
  </si>
  <si>
    <t>Plant ID</t>
  </si>
  <si>
    <t>CustomerID</t>
  </si>
  <si>
    <t>Demand</t>
  </si>
  <si>
    <t>Total cost</t>
  </si>
  <si>
    <t>Total</t>
  </si>
  <si>
    <t>Without Warehouses</t>
  </si>
  <si>
    <t>On building warehouses</t>
  </si>
  <si>
    <t>Total transportation cost =</t>
  </si>
  <si>
    <t>Total Transportation cost =</t>
  </si>
  <si>
    <t xml:space="preserve">Difference = </t>
  </si>
  <si>
    <t>Production cost</t>
  </si>
  <si>
    <t>Total cost =</t>
  </si>
  <si>
    <t>tons</t>
  </si>
  <si>
    <t>Clear</t>
  </si>
  <si>
    <t>Green</t>
  </si>
  <si>
    <t>Red</t>
  </si>
  <si>
    <t>Blue</t>
  </si>
  <si>
    <t>Grey</t>
  </si>
  <si>
    <t>Production cost =</t>
  </si>
  <si>
    <t>Total transportatin cost from each plant</t>
  </si>
  <si>
    <t>y(a, b, c) = y(demand point, factory supplied from, commodity supplied)</t>
  </si>
  <si>
    <t>Over time production of each commodity</t>
  </si>
  <si>
    <t>Binary variables for set up costs</t>
  </si>
  <si>
    <t>The pattern: Within a chunk of 20 nos, say starting from 301-320, represents the demand satisfaction of demand point 1, 321-340 is for demand point 2 and so on.</t>
  </si>
  <si>
    <t>Within each chunk, the first four entires are for commodity 1, the next 4 for commodity 2 , then 3,4 and 5. For ex. 301-304 cells show the supply of commodity 1, 305-308 is for commodity 2 and so on</t>
  </si>
  <si>
    <t>y(1,4,4)</t>
  </si>
  <si>
    <t>y(1,4,5)</t>
  </si>
  <si>
    <t xml:space="preserve">Sum of products made and shipped verifies with demand/ supply calculated </t>
  </si>
  <si>
    <t>105 days</t>
  </si>
  <si>
    <t xml:space="preserve">Plant 2 </t>
  </si>
  <si>
    <t>days</t>
  </si>
  <si>
    <t>Which implies 35 days of regular production time available for set-up conversions</t>
  </si>
  <si>
    <t>Which implies, 42 days of regular production time available for set-up conversions.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</si>
</sst>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 (Body)_x0000_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0" xfId="0" applyNumberFormat="1"/>
    <xf numFmtId="0" fontId="19" fillId="0" borderId="0" xfId="0" applyFont="1"/>
    <xf numFmtId="164" fontId="19" fillId="0" borderId="0" xfId="0" applyNumberFormat="1" applyFont="1"/>
    <xf numFmtId="2" fontId="0" fillId="0" borderId="0" xfId="0" applyNumberFormat="1"/>
    <xf numFmtId="0" fontId="20" fillId="0" borderId="0" xfId="0" applyFont="1" applyAlignment="1">
      <alignment wrapText="1"/>
    </xf>
    <xf numFmtId="0" fontId="20" fillId="0" borderId="0" xfId="0" applyFont="1"/>
    <xf numFmtId="164" fontId="20" fillId="0" borderId="0" xfId="0" applyNumberFormat="1" applyFont="1"/>
    <xf numFmtId="0" fontId="0" fillId="0" borderId="0" xfId="0" applyAlignment="1">
      <alignment wrapText="1"/>
    </xf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673100</xdr:colOff>
      <xdr:row>0</xdr:row>
      <xdr:rowOff>177800</xdr:rowOff>
    </xdr:from>
    <xdr:to>
      <xdr:col>3</xdr:col>
      <xdr:colOff>647700</xdr:colOff>
      <xdr:row>99</xdr:row>
      <xdr:rowOff>190500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0FCA5FD-1258-8A47-B586-1D5EBB748299}"/>
            </a:ext>
          </a:extLst>
        </xdr:cNvPr>
        <xdr:cNvSpPr/>
      </xdr:nvSpPr>
      <xdr:spPr>
        <a:xfrm>
          <a:off x="2324100" y="177800"/>
          <a:ext cx="800100" cy="20129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101600</xdr:colOff>
      <xdr:row>100</xdr:row>
      <xdr:rowOff>152400</xdr:rowOff>
    </xdr:from>
    <xdr:to>
      <xdr:col>2</xdr:col>
      <xdr:colOff>381000</xdr:colOff>
      <xdr:row>106</xdr:row>
      <xdr:rowOff>50800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52F4FD9E-761E-D344-B1CD-F5B824C20CEB}"/>
            </a:ext>
          </a:extLst>
        </xdr:cNvPr>
        <xdr:cNvSpPr/>
      </xdr:nvSpPr>
      <xdr:spPr>
        <a:xfrm>
          <a:off x="1752600" y="20472400"/>
          <a:ext cx="279400" cy="1117600"/>
        </a:xfrm>
        <a:prstGeom prst="downArrow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</xdr:colOff>
      <xdr:row>200</xdr:row>
      <xdr:rowOff>38100</xdr:rowOff>
    </xdr:from>
    <xdr:to>
      <xdr:col>3</xdr:col>
      <xdr:colOff>88900</xdr:colOff>
      <xdr:row>299</xdr:row>
      <xdr:rowOff>177800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0A7E41A-8DFF-944D-AEC0-5EA7569A750F}"/>
            </a:ext>
          </a:extLst>
        </xdr:cNvPr>
        <xdr:cNvSpPr/>
      </xdr:nvSpPr>
      <xdr:spPr>
        <a:xfrm>
          <a:off x="1676400" y="40678100"/>
          <a:ext cx="889000" cy="20256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</xdr:colOff>
      <xdr:row>300</xdr:row>
      <xdr:rowOff>76200</xdr:rowOff>
    </xdr:from>
    <xdr:to>
      <xdr:col>2</xdr:col>
      <xdr:colOff>317500</xdr:colOff>
      <xdr:row>305</xdr:row>
      <xdr:rowOff>88900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54E02FA-5863-E94D-BC56-752267857CB1}"/>
            </a:ext>
          </a:extLst>
        </xdr:cNvPr>
        <xdr:cNvSpPr/>
      </xdr:nvSpPr>
      <xdr:spPr>
        <a:xfrm>
          <a:off x="1701800" y="61036200"/>
          <a:ext cx="266700" cy="1028700"/>
        </a:xfrm>
        <a:prstGeom prst="downArrow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0</xdr:row>
      <xdr:rowOff>76200</xdr:rowOff>
    </xdr:from>
    <xdr:to>
      <xdr:col>6</xdr:col>
      <xdr:colOff>431800</xdr:colOff>
      <xdr:row>5</xdr:row>
      <xdr:rowOff>177800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D2A5C45E-C5E7-8747-A1B9-04B68FF30000}"/>
            </a:ext>
          </a:extLst>
        </xdr:cNvPr>
        <xdr:cNvSpPr/>
      </xdr:nvSpPr>
      <xdr:spPr>
        <a:xfrm>
          <a:off x="6642100" y="76200"/>
          <a:ext cx="279400" cy="1117600"/>
        </a:xfrm>
        <a:prstGeom prst="downArrow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673100</xdr:colOff>
      <xdr:row>0</xdr:row>
      <xdr:rowOff>177800</xdr:rowOff>
    </xdr:from>
    <xdr:to>
      <xdr:col>3</xdr:col>
      <xdr:colOff>647700</xdr:colOff>
      <xdr:row>99</xdr:row>
      <xdr:rowOff>190500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30896829-50EE-8E4A-B1C1-699E9058B39D}"/>
            </a:ext>
          </a:extLst>
        </xdr:cNvPr>
        <xdr:cNvSpPr/>
      </xdr:nvSpPr>
      <xdr:spPr>
        <a:xfrm>
          <a:off x="2324100" y="177800"/>
          <a:ext cx="800100" cy="20129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800100</xdr:colOff>
      <xdr:row>100</xdr:row>
      <xdr:rowOff>165100</xdr:rowOff>
    </xdr:from>
    <xdr:to>
      <xdr:col>1</xdr:col>
      <xdr:colOff>1079500</xdr:colOff>
      <xdr:row>106</xdr:row>
      <xdr:rowOff>63500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2C1B9C46-8AA6-AF43-B819-4400F8C9AAE7}"/>
            </a:ext>
          </a:extLst>
        </xdr:cNvPr>
        <xdr:cNvSpPr/>
      </xdr:nvSpPr>
      <xdr:spPr>
        <a:xfrm>
          <a:off x="1625600" y="20612100"/>
          <a:ext cx="279400" cy="1117600"/>
        </a:xfrm>
        <a:prstGeom prst="downArrow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88900</xdr:colOff>
      <xdr:row>200</xdr:row>
      <xdr:rowOff>127000</xdr:rowOff>
    </xdr:from>
    <xdr:to>
      <xdr:col>3</xdr:col>
      <xdr:colOff>177800</xdr:colOff>
      <xdr:row>299</xdr:row>
      <xdr:rowOff>38100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C1B407F2-197A-FF4B-8F01-A29D9B287159}"/>
            </a:ext>
          </a:extLst>
        </xdr:cNvPr>
        <xdr:cNvSpPr/>
      </xdr:nvSpPr>
      <xdr:spPr>
        <a:xfrm>
          <a:off x="2108200" y="40894000"/>
          <a:ext cx="914400" cy="20027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749300</xdr:colOff>
      <xdr:row>300</xdr:row>
      <xdr:rowOff>152400</xdr:rowOff>
    </xdr:from>
    <xdr:to>
      <xdr:col>1</xdr:col>
      <xdr:colOff>1016000</xdr:colOff>
      <xdr:row>305</xdr:row>
      <xdr:rowOff>165100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51FC6417-21D5-684A-8FF9-87DF99496340}"/>
            </a:ext>
          </a:extLst>
        </xdr:cNvPr>
        <xdr:cNvSpPr/>
      </xdr:nvSpPr>
      <xdr:spPr>
        <a:xfrm>
          <a:off x="1574800" y="61239400"/>
          <a:ext cx="266700" cy="1028700"/>
        </a:xfrm>
        <a:prstGeom prst="downArrow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A37" workbookViewId="0">
      <selection activeCell="F52" sqref="F52"/>
    </sheetView>
  </sheetViews>
  <sheetFormatPr baseColWidth="10" defaultRowHeight="16"/>
  <cols>
    <col min="1" max="1" width="14.6640625" bestFit="1" customWidth="1"/>
    <col min="2" max="2" width="13.6640625" bestFit="1" customWidth="1"/>
    <col min="3" max="4" width="12.6640625" bestFit="1" customWidth="1"/>
    <col min="5" max="5" width="11.1640625" bestFit="1" customWidth="1"/>
    <col min="8" max="8" width="14.6640625" bestFit="1" customWidth="1"/>
  </cols>
  <sheetData>
    <row r="1" spans="1:5">
      <c r="A1" s="11" t="s">
        <v>73</v>
      </c>
      <c r="B1" s="11" t="s">
        <v>74</v>
      </c>
      <c r="C1" s="11" t="s">
        <v>75</v>
      </c>
      <c r="D1" s="11" t="s">
        <v>76</v>
      </c>
      <c r="E1" s="11" t="s">
        <v>77</v>
      </c>
    </row>
    <row r="2" spans="1:5">
      <c r="A2">
        <v>4650.2819999999992</v>
      </c>
      <c r="B2" s="3">
        <v>528.1092000000001</v>
      </c>
      <c r="C2">
        <v>480.26</v>
      </c>
      <c r="D2">
        <v>307.35999999999996</v>
      </c>
      <c r="E2" s="3">
        <v>76.516000000000005</v>
      </c>
    </row>
    <row r="3" spans="1:5">
      <c r="A3">
        <v>10882.704000000002</v>
      </c>
      <c r="B3" s="3">
        <v>4183.7999999999993</v>
      </c>
      <c r="C3">
        <v>622.66750000000002</v>
      </c>
      <c r="D3">
        <v>474.3900000000001</v>
      </c>
      <c r="E3" s="3">
        <v>280.6182</v>
      </c>
    </row>
    <row r="4" spans="1:5">
      <c r="A4">
        <v>7920.6824999999999</v>
      </c>
      <c r="B4" s="3">
        <v>352.44720000000001</v>
      </c>
      <c r="C4">
        <v>131.04000000000002</v>
      </c>
      <c r="D4">
        <v>7.5648999999999988</v>
      </c>
      <c r="E4" s="3">
        <v>5.0599999999999996</v>
      </c>
    </row>
    <row r="5" spans="1:5">
      <c r="A5">
        <v>2099.0628000000002</v>
      </c>
      <c r="B5" s="3">
        <v>366.33600000000001</v>
      </c>
      <c r="C5">
        <v>14.449499999999999</v>
      </c>
      <c r="D5">
        <v>11.76</v>
      </c>
      <c r="E5" s="3">
        <v>6.7511999999999999</v>
      </c>
    </row>
    <row r="6" spans="1:5">
      <c r="A6">
        <v>4920.3159999999998</v>
      </c>
      <c r="B6" s="3">
        <v>1961.7808000000005</v>
      </c>
      <c r="C6">
        <v>1299.7084000000002</v>
      </c>
      <c r="D6">
        <v>882.03019999999981</v>
      </c>
      <c r="E6" s="3">
        <v>281.41000000000003</v>
      </c>
    </row>
    <row r="7" spans="1:5">
      <c r="A7">
        <v>5077.8</v>
      </c>
      <c r="B7" s="3">
        <v>3419.1108000000004</v>
      </c>
      <c r="C7">
        <v>599.2704</v>
      </c>
      <c r="D7">
        <v>222.61500000000001</v>
      </c>
      <c r="E7" s="3">
        <v>215.57899999999995</v>
      </c>
    </row>
    <row r="8" spans="1:5">
      <c r="A8">
        <v>2259.096</v>
      </c>
      <c r="B8" s="3">
        <v>337.44000000000005</v>
      </c>
      <c r="C8">
        <v>83.076000000000008</v>
      </c>
      <c r="D8">
        <v>27.286099999999994</v>
      </c>
      <c r="E8" s="3">
        <v>5.7750000000000012</v>
      </c>
    </row>
    <row r="9" spans="1:5">
      <c r="A9">
        <v>9289.3019999999997</v>
      </c>
      <c r="B9" s="3">
        <v>708.1484999999999</v>
      </c>
      <c r="C9">
        <v>197.37199999999999</v>
      </c>
      <c r="D9">
        <v>158.13119999999998</v>
      </c>
      <c r="E9" s="3">
        <v>54.692000000000007</v>
      </c>
    </row>
    <row r="10" spans="1:5">
      <c r="A10">
        <v>9782.2799999999988</v>
      </c>
      <c r="B10" s="3">
        <v>3556.56</v>
      </c>
      <c r="C10">
        <v>1986.7668000000003</v>
      </c>
      <c r="D10">
        <v>55.94400000000001</v>
      </c>
      <c r="E10" s="3">
        <v>20.79</v>
      </c>
    </row>
    <row r="11" spans="1:5">
      <c r="A11">
        <v>4671.8490000000011</v>
      </c>
      <c r="B11" s="3">
        <v>1649.9538</v>
      </c>
      <c r="C11">
        <v>409.077</v>
      </c>
      <c r="D11">
        <v>332.97680000000003</v>
      </c>
      <c r="E11" s="3">
        <v>22.08</v>
      </c>
    </row>
    <row r="12" spans="1:5">
      <c r="A12">
        <v>6625.68</v>
      </c>
      <c r="B12" s="3">
        <v>583.24799999999993</v>
      </c>
      <c r="C12">
        <v>371.11679999999996</v>
      </c>
      <c r="D12">
        <v>171.36</v>
      </c>
      <c r="E12" s="3">
        <v>78.498000000000005</v>
      </c>
    </row>
    <row r="13" spans="1:5">
      <c r="A13">
        <v>6956.8044</v>
      </c>
      <c r="B13" s="3">
        <v>1525.9725000000001</v>
      </c>
      <c r="C13">
        <v>1249.92</v>
      </c>
      <c r="D13">
        <v>492.81380000000007</v>
      </c>
      <c r="E13" s="3">
        <v>322.1309</v>
      </c>
    </row>
    <row r="14" spans="1:5">
      <c r="A14">
        <v>5288.1180000000004</v>
      </c>
      <c r="B14" s="3">
        <v>1569.9207999999992</v>
      </c>
      <c r="C14">
        <v>216.2124</v>
      </c>
      <c r="D14">
        <v>44.123200000000004</v>
      </c>
      <c r="E14" s="3">
        <v>34.131999999999998</v>
      </c>
    </row>
    <row r="15" spans="1:5">
      <c r="A15">
        <v>4144.7834999999995</v>
      </c>
      <c r="B15" s="3">
        <v>349.92750000000007</v>
      </c>
      <c r="C15">
        <v>62.433999999999997</v>
      </c>
      <c r="D15">
        <v>24.075000000000003</v>
      </c>
      <c r="E15" s="3">
        <v>6.3731999999999998</v>
      </c>
    </row>
    <row r="16" spans="1:5">
      <c r="A16">
        <v>11121.557999999999</v>
      </c>
      <c r="B16" s="3">
        <v>1904.5936000000002</v>
      </c>
      <c r="C16">
        <v>34.962199999999996</v>
      </c>
      <c r="D16">
        <v>15.565199999999999</v>
      </c>
      <c r="E16" s="3">
        <v>11.662000000000001</v>
      </c>
    </row>
    <row r="17" spans="1:5">
      <c r="A17">
        <v>9152.4671999999991</v>
      </c>
      <c r="B17" s="3">
        <v>2221.8015000000005</v>
      </c>
      <c r="C17">
        <v>1752.7509999999995</v>
      </c>
      <c r="D17">
        <v>739.97040000000015</v>
      </c>
      <c r="E17" s="3">
        <v>178.33339999999998</v>
      </c>
    </row>
    <row r="18" spans="1:5">
      <c r="A18">
        <v>10206.882000000001</v>
      </c>
      <c r="B18" s="3">
        <v>2139.6312000000003</v>
      </c>
      <c r="C18">
        <v>227.06219999999999</v>
      </c>
      <c r="D18">
        <v>11.088000000000003</v>
      </c>
      <c r="E18" s="3">
        <v>3.402600000000001</v>
      </c>
    </row>
    <row r="19" spans="1:5">
      <c r="A19">
        <v>4601.6311999999998</v>
      </c>
      <c r="B19" s="3">
        <v>1822.8734000000004</v>
      </c>
      <c r="C19">
        <v>184.25879999999998</v>
      </c>
      <c r="D19">
        <v>199.51200000000003</v>
      </c>
      <c r="E19" s="3">
        <v>142.1147</v>
      </c>
    </row>
    <row r="20" spans="1:5">
      <c r="A20">
        <v>2718.9120000000003</v>
      </c>
      <c r="B20" s="3">
        <v>546.10600000000011</v>
      </c>
      <c r="C20">
        <v>219.91840000000002</v>
      </c>
      <c r="D20">
        <v>136.45519999999999</v>
      </c>
      <c r="E20" s="3">
        <v>60.696999999999981</v>
      </c>
    </row>
    <row r="21" spans="1:5">
      <c r="A21">
        <v>1439.3924999999999</v>
      </c>
      <c r="B21" s="3">
        <v>784.93080000000009</v>
      </c>
      <c r="C21">
        <v>577.36800000000005</v>
      </c>
      <c r="D21">
        <v>194.39999999999998</v>
      </c>
      <c r="E21" s="3">
        <v>46.173399999999994</v>
      </c>
    </row>
    <row r="22" spans="1:5">
      <c r="A22">
        <v>2984.3775000000001</v>
      </c>
      <c r="B22" s="3">
        <v>948.32639999999992</v>
      </c>
      <c r="C22">
        <v>138.71340000000001</v>
      </c>
      <c r="D22">
        <v>63.724499999999999</v>
      </c>
      <c r="E22" s="3">
        <v>6.9552000000000005</v>
      </c>
    </row>
    <row r="23" spans="1:5">
      <c r="A23">
        <v>3631.1664000000001</v>
      </c>
      <c r="B23" s="3">
        <v>1424.2633999999998</v>
      </c>
      <c r="C23">
        <v>36.225000000000001</v>
      </c>
      <c r="D23">
        <v>2.4200000000000004</v>
      </c>
      <c r="E23" s="3">
        <v>1.1483999999999999</v>
      </c>
    </row>
    <row r="24" spans="1:5">
      <c r="A24">
        <v>3934.4760000000006</v>
      </c>
      <c r="B24" s="3">
        <v>1910.64</v>
      </c>
      <c r="C24">
        <v>1659.0209999999997</v>
      </c>
      <c r="D24">
        <v>355.99200000000002</v>
      </c>
      <c r="E24" s="3">
        <v>227.69999999999996</v>
      </c>
    </row>
    <row r="25" spans="1:5">
      <c r="A25">
        <v>12314.279999999999</v>
      </c>
      <c r="B25" s="3">
        <v>2275.1117999999997</v>
      </c>
      <c r="C25">
        <v>1323.5040000000001</v>
      </c>
      <c r="D25">
        <v>1005.4242</v>
      </c>
      <c r="E25" s="3">
        <v>669.39199999999994</v>
      </c>
    </row>
    <row r="26" spans="1:5">
      <c r="A26">
        <v>4188.0383999999995</v>
      </c>
      <c r="B26" s="3">
        <v>1527.5715</v>
      </c>
      <c r="C26">
        <v>236.64119999999994</v>
      </c>
      <c r="D26">
        <v>66.326399999999992</v>
      </c>
      <c r="E26" s="3">
        <v>3.2130000000000005</v>
      </c>
    </row>
    <row r="27" spans="1:5">
      <c r="A27">
        <v>8437.4249999999993</v>
      </c>
      <c r="B27" s="3">
        <v>2477.4931999999999</v>
      </c>
      <c r="C27">
        <v>2557.6432</v>
      </c>
      <c r="D27">
        <v>1647.5132000000001</v>
      </c>
      <c r="E27" s="3">
        <v>526.84500000000003</v>
      </c>
    </row>
    <row r="28" spans="1:5">
      <c r="A28">
        <v>6302.34</v>
      </c>
      <c r="B28" s="3">
        <v>1592.1412</v>
      </c>
      <c r="C28">
        <v>76.744799999999998</v>
      </c>
      <c r="D28">
        <v>47.222999999999992</v>
      </c>
      <c r="E28" s="3">
        <v>45.910800000000016</v>
      </c>
    </row>
    <row r="29" spans="1:5">
      <c r="A29">
        <v>1248.6168000000002</v>
      </c>
      <c r="B29" s="3">
        <v>90.86</v>
      </c>
      <c r="C29">
        <v>74.077199999999976</v>
      </c>
      <c r="D29">
        <v>21.3231</v>
      </c>
      <c r="E29" s="3">
        <v>17.004000000000001</v>
      </c>
    </row>
    <row r="30" spans="1:5">
      <c r="A30">
        <v>6286.5632000000005</v>
      </c>
      <c r="B30" s="3">
        <v>2635.4783000000002</v>
      </c>
      <c r="C30">
        <v>363.63599999999997</v>
      </c>
      <c r="D30">
        <v>218.06399999999999</v>
      </c>
      <c r="E30" s="3">
        <v>131.428</v>
      </c>
    </row>
    <row r="31" spans="1:5">
      <c r="A31">
        <v>7333.4592000000011</v>
      </c>
      <c r="B31" s="3">
        <v>131.01599999999999</v>
      </c>
      <c r="C31">
        <v>52.963099999999997</v>
      </c>
      <c r="D31">
        <v>11.5434</v>
      </c>
      <c r="E31" s="3">
        <v>11.186999999999999</v>
      </c>
    </row>
    <row r="32" spans="1:5">
      <c r="A32">
        <v>11027.856</v>
      </c>
      <c r="B32" s="3">
        <v>2402.35</v>
      </c>
      <c r="C32">
        <v>456.66499999999996</v>
      </c>
      <c r="D32">
        <v>305.81189999999998</v>
      </c>
      <c r="E32" s="3">
        <v>189</v>
      </c>
    </row>
    <row r="33" spans="1:5">
      <c r="A33">
        <v>6233.3270999999986</v>
      </c>
      <c r="B33" s="3">
        <v>2669.6670000000004</v>
      </c>
      <c r="C33">
        <v>1589.8612000000003</v>
      </c>
      <c r="D33">
        <v>387.71260000000001</v>
      </c>
      <c r="E33" s="3">
        <v>43.926400000000001</v>
      </c>
    </row>
    <row r="34" spans="1:5">
      <c r="A34">
        <v>7240.8175999999994</v>
      </c>
      <c r="B34" s="3">
        <v>105.33859999999999</v>
      </c>
      <c r="C34">
        <v>81.885000000000005</v>
      </c>
      <c r="D34">
        <v>8.4960000000000004</v>
      </c>
      <c r="E34" s="3">
        <v>3.3633000000000006</v>
      </c>
    </row>
    <row r="35" spans="1:5">
      <c r="A35">
        <v>5652.1296000000002</v>
      </c>
      <c r="B35" s="3">
        <v>1350.596</v>
      </c>
      <c r="C35">
        <v>617.11</v>
      </c>
      <c r="D35">
        <v>248.37819999999999</v>
      </c>
      <c r="E35" s="3">
        <v>110.65600000000001</v>
      </c>
    </row>
    <row r="36" spans="1:5">
      <c r="A36">
        <v>10276.032000000001</v>
      </c>
      <c r="B36" s="3">
        <v>4233.5999999999995</v>
      </c>
      <c r="C36">
        <v>509.85999999999996</v>
      </c>
      <c r="D36">
        <v>9.1999999999999993</v>
      </c>
      <c r="E36" s="3">
        <v>1.748</v>
      </c>
    </row>
    <row r="37" spans="1:5">
      <c r="A37">
        <v>1197.2237</v>
      </c>
      <c r="B37" s="3">
        <v>411.53999999999996</v>
      </c>
      <c r="C37">
        <v>145.52099999999999</v>
      </c>
      <c r="D37">
        <v>76.047999999999988</v>
      </c>
      <c r="E37" s="3">
        <v>41.336400000000005</v>
      </c>
    </row>
    <row r="38" spans="1:5">
      <c r="A38">
        <v>11160.128000000002</v>
      </c>
      <c r="B38" s="3">
        <v>687.88</v>
      </c>
      <c r="C38">
        <v>14.1312</v>
      </c>
      <c r="D38">
        <v>13.122199999999999</v>
      </c>
      <c r="E38" s="3">
        <v>0</v>
      </c>
    </row>
    <row r="39" spans="1:5">
      <c r="A39">
        <v>4510.3068000000003</v>
      </c>
      <c r="B39" s="3">
        <v>89.089000000000013</v>
      </c>
      <c r="C39">
        <v>83.22</v>
      </c>
      <c r="D39">
        <v>39.826800000000006</v>
      </c>
      <c r="E39" s="3">
        <v>38.628</v>
      </c>
    </row>
    <row r="40" spans="1:5">
      <c r="A40">
        <v>8850.4920000000002</v>
      </c>
      <c r="B40" s="3">
        <v>213.23120000000003</v>
      </c>
      <c r="C40">
        <v>215.02920000000006</v>
      </c>
      <c r="D40">
        <v>146.52000000000001</v>
      </c>
      <c r="E40" s="3">
        <v>50.784000000000013</v>
      </c>
    </row>
    <row r="41" spans="1:5">
      <c r="A41">
        <v>8291.0879999999997</v>
      </c>
      <c r="B41" s="3">
        <v>2817.2927999999997</v>
      </c>
      <c r="C41">
        <v>2749.3389000000002</v>
      </c>
      <c r="D41">
        <v>379.44</v>
      </c>
      <c r="E41" s="3">
        <v>241.18719999999996</v>
      </c>
    </row>
    <row r="42" spans="1:5">
      <c r="A42">
        <v>1081.4691000000003</v>
      </c>
      <c r="B42" s="3">
        <v>8.0752000000000006</v>
      </c>
      <c r="C42">
        <v>7.1232000000000006</v>
      </c>
      <c r="D42">
        <v>2.754</v>
      </c>
      <c r="E42" s="3">
        <v>0</v>
      </c>
    </row>
    <row r="43" spans="1:5">
      <c r="A43">
        <v>7652.2347000000009</v>
      </c>
      <c r="B43" s="3">
        <v>1586.5079999999998</v>
      </c>
      <c r="C43">
        <v>490</v>
      </c>
      <c r="D43">
        <v>239.5308</v>
      </c>
      <c r="E43" s="3">
        <v>176.31900000000005</v>
      </c>
    </row>
    <row r="44" spans="1:5">
      <c r="A44">
        <v>3936.8531999999996</v>
      </c>
      <c r="B44" s="3">
        <v>577.06780000000003</v>
      </c>
      <c r="C44">
        <v>120.4224</v>
      </c>
      <c r="D44">
        <v>94.06440000000002</v>
      </c>
      <c r="E44" s="3">
        <v>94.248000000000005</v>
      </c>
    </row>
    <row r="45" spans="1:5">
      <c r="A45">
        <v>2640.4742000000001</v>
      </c>
      <c r="B45" s="3">
        <v>1529.3389999999999</v>
      </c>
      <c r="C45">
        <v>456.03480000000008</v>
      </c>
      <c r="D45">
        <v>136.95799999999997</v>
      </c>
      <c r="E45" s="3">
        <v>99.590400000000002</v>
      </c>
    </row>
    <row r="46" spans="1:5">
      <c r="A46">
        <v>7726.7190000000019</v>
      </c>
      <c r="B46" s="3">
        <v>2919.0563999999999</v>
      </c>
      <c r="C46">
        <v>430.22</v>
      </c>
      <c r="D46">
        <v>290.15999999999997</v>
      </c>
      <c r="E46" s="3">
        <v>153.50199999999998</v>
      </c>
    </row>
    <row r="47" spans="1:5">
      <c r="A47">
        <v>1422.9600000000003</v>
      </c>
      <c r="B47" s="3">
        <v>393.96659999999997</v>
      </c>
      <c r="C47">
        <v>165.024</v>
      </c>
      <c r="D47">
        <v>237.75360000000001</v>
      </c>
      <c r="E47" s="3">
        <v>123.01799999999999</v>
      </c>
    </row>
    <row r="48" spans="1:5">
      <c r="A48">
        <v>1644.7808000000005</v>
      </c>
      <c r="B48" s="3">
        <v>85.446000000000012</v>
      </c>
      <c r="C48">
        <v>66.157199999999989</v>
      </c>
      <c r="D48">
        <v>9.0396000000000019</v>
      </c>
      <c r="E48" s="3">
        <v>3.7629000000000001</v>
      </c>
    </row>
    <row r="49" spans="1:8">
      <c r="A49">
        <v>1060.3920000000001</v>
      </c>
      <c r="B49" s="3">
        <v>214.928</v>
      </c>
      <c r="C49">
        <v>150.69599999999997</v>
      </c>
      <c r="D49">
        <v>110.63799999999999</v>
      </c>
      <c r="E49" s="3">
        <v>122.52239999999999</v>
      </c>
    </row>
    <row r="50" spans="1:8">
      <c r="A50">
        <v>6858.6623999999983</v>
      </c>
      <c r="B50" s="3">
        <v>3193.9362000000001</v>
      </c>
      <c r="C50">
        <v>2806.5827999999997</v>
      </c>
      <c r="D50">
        <v>842.58120000000008</v>
      </c>
      <c r="E50" s="3">
        <v>853.47989999999982</v>
      </c>
    </row>
    <row r="51" spans="1:8">
      <c r="A51">
        <v>6554.4479999999994</v>
      </c>
      <c r="B51" s="3">
        <v>1565.6412</v>
      </c>
      <c r="C51">
        <v>1403.7048000000002</v>
      </c>
      <c r="D51">
        <v>395.08</v>
      </c>
      <c r="E51" s="3">
        <v>99.621600000000001</v>
      </c>
    </row>
    <row r="52" spans="1:8">
      <c r="A52">
        <f>SUM(A2:A51)</f>
        <v>295488.73979999992</v>
      </c>
      <c r="B52">
        <f t="shared" ref="B52:E52" si="0">SUM(B2:B51)</f>
        <v>72580.142399999982</v>
      </c>
      <c r="C52">
        <f t="shared" si="0"/>
        <v>29797.447000000011</v>
      </c>
      <c r="D52">
        <f t="shared" si="0"/>
        <v>11922.090100000005</v>
      </c>
      <c r="E52">
        <f t="shared" si="0"/>
        <v>5940.2654999999995</v>
      </c>
      <c r="F52" t="s">
        <v>72</v>
      </c>
    </row>
    <row r="53" spans="1:8">
      <c r="A53" t="s">
        <v>78</v>
      </c>
    </row>
    <row r="54" spans="1:8">
      <c r="A54" s="2">
        <f>500*A52</f>
        <v>147744369.89999998</v>
      </c>
      <c r="B54" s="2">
        <f>400*B52</f>
        <v>29032056.959999993</v>
      </c>
      <c r="C54" s="2">
        <f>300*C52</f>
        <v>8939234.1000000034</v>
      </c>
      <c r="D54" s="2">
        <f>200*D52</f>
        <v>2384418.0200000009</v>
      </c>
      <c r="E54" s="2">
        <f>E52*100 + 40000</f>
        <v>634026.54999999993</v>
      </c>
      <c r="G54" t="s">
        <v>64</v>
      </c>
      <c r="H54" s="2">
        <f>SUM(A54:E54)</f>
        <v>188734105.52999997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06"/>
  <sheetViews>
    <sheetView topLeftCell="O27" workbookViewId="0">
      <selection activeCell="I6" sqref="I6"/>
    </sheetView>
  </sheetViews>
  <sheetFormatPr baseColWidth="10" defaultColWidth="8.83203125" defaultRowHeight="16"/>
  <cols>
    <col min="2" max="2" width="11.83203125" bestFit="1" customWidth="1"/>
    <col min="4" max="4" width="19.5" bestFit="1" customWidth="1"/>
    <col min="5" max="5" width="11.83203125" bestFit="1" customWidth="1"/>
    <col min="6" max="6" width="12.6640625" customWidth="1"/>
    <col min="7" max="7" width="13.6640625" bestFit="1" customWidth="1"/>
    <col min="8" max="8" width="17.33203125" customWidth="1"/>
    <col min="9" max="9" width="18.1640625" customWidth="1"/>
    <col min="12" max="12" width="13.6640625" bestFit="1" customWidth="1"/>
    <col min="14" max="14" width="11.1640625" bestFit="1" customWidth="1"/>
    <col min="15" max="16" width="19.6640625" customWidth="1"/>
    <col min="18" max="18" width="14.6640625" bestFit="1" customWidth="1"/>
    <col min="19" max="19" width="10.5" bestFit="1" customWidth="1"/>
    <col min="20" max="20" width="7.6640625" bestFit="1" customWidth="1"/>
    <col min="21" max="21" width="11.33203125" customWidth="1"/>
    <col min="23" max="23" width="13.6640625" style="2" bestFit="1" customWidth="1"/>
    <col min="26" max="26" width="10.1640625" bestFit="1" customWidth="1"/>
    <col min="30" max="30" width="12.6640625" style="2" bestFit="1" customWidth="1"/>
  </cols>
  <sheetData>
    <row r="1" spans="1:3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79</v>
      </c>
      <c r="K1" t="s">
        <v>53</v>
      </c>
      <c r="L1" t="s">
        <v>54</v>
      </c>
      <c r="M1" t="s">
        <v>48</v>
      </c>
      <c r="N1" t="s">
        <v>55</v>
      </c>
      <c r="O1" t="s">
        <v>56</v>
      </c>
      <c r="P1" t="s">
        <v>57</v>
      </c>
      <c r="R1" t="s">
        <v>58</v>
      </c>
      <c r="S1" t="s">
        <v>47</v>
      </c>
      <c r="T1" t="s">
        <v>48</v>
      </c>
      <c r="U1" t="s">
        <v>55</v>
      </c>
      <c r="V1" t="s">
        <v>59</v>
      </c>
      <c r="W1" s="2" t="s">
        <v>57</v>
      </c>
      <c r="Y1" t="s">
        <v>60</v>
      </c>
      <c r="Z1" t="s">
        <v>61</v>
      </c>
      <c r="AA1" t="s">
        <v>48</v>
      </c>
      <c r="AB1" t="s">
        <v>62</v>
      </c>
      <c r="AC1" t="s">
        <v>59</v>
      </c>
      <c r="AD1" s="2" t="s">
        <v>57</v>
      </c>
    </row>
    <row r="2" spans="1:30">
      <c r="A2">
        <v>1</v>
      </c>
      <c r="B2">
        <v>1</v>
      </c>
      <c r="C2">
        <v>762.56</v>
      </c>
      <c r="D2" s="3">
        <v>4650.2819999999992</v>
      </c>
      <c r="E2">
        <f>D2/10</f>
        <v>465.02819999999991</v>
      </c>
      <c r="F2">
        <f>ROUNDUP(E2, 0)</f>
        <v>466</v>
      </c>
      <c r="G2" s="2">
        <f>F2*C2*2</f>
        <v>710705.91999999993</v>
      </c>
      <c r="H2" s="2">
        <f>SUM(G2:G51)</f>
        <v>72824739.679999992</v>
      </c>
      <c r="I2" s="2" t="s">
        <v>6</v>
      </c>
      <c r="K2">
        <v>1</v>
      </c>
      <c r="L2">
        <v>8</v>
      </c>
      <c r="M2">
        <v>1692.25</v>
      </c>
      <c r="N2" s="4">
        <v>50138.108</v>
      </c>
      <c r="O2" s="4">
        <f>ROUNDUP(N2/10, 0)</f>
        <v>5014</v>
      </c>
      <c r="P2" s="5">
        <f>O2*M2*2</f>
        <v>16969883</v>
      </c>
      <c r="R2">
        <v>8</v>
      </c>
      <c r="S2">
        <v>8</v>
      </c>
      <c r="T2">
        <v>0</v>
      </c>
      <c r="U2">
        <f>SUMIF(B:B, S2,D:D)</f>
        <v>10407.645699999999</v>
      </c>
      <c r="V2">
        <f>ROUNDUP(U2/10, 0)</f>
        <v>1041</v>
      </c>
      <c r="W2" s="2">
        <f>V2*T2*2</f>
        <v>0</v>
      </c>
      <c r="Y2">
        <v>1</v>
      </c>
      <c r="Z2">
        <v>2</v>
      </c>
      <c r="AA2">
        <v>1017.13</v>
      </c>
      <c r="AB2" s="3">
        <v>10882.704000000002</v>
      </c>
      <c r="AC2" s="3">
        <f>ROUNDUP(AB2/10, 0)</f>
        <v>1089</v>
      </c>
      <c r="AD2" s="2">
        <f>2*AC2*AA2</f>
        <v>2215309.14</v>
      </c>
    </row>
    <row r="3" spans="1:30">
      <c r="A3">
        <v>1</v>
      </c>
      <c r="B3">
        <v>2</v>
      </c>
      <c r="C3">
        <v>1017.13</v>
      </c>
      <c r="D3" s="3">
        <v>10882.704000000002</v>
      </c>
      <c r="E3">
        <f t="shared" ref="E3:E66" si="0">D3/10</f>
        <v>1088.2704000000001</v>
      </c>
      <c r="F3">
        <f t="shared" ref="F3:F66" si="1">ROUNDUP(E3, 0)</f>
        <v>1089</v>
      </c>
      <c r="G3" s="2">
        <f t="shared" ref="G3:G66" si="2">F3*C3*2</f>
        <v>2215309.14</v>
      </c>
      <c r="H3" s="2">
        <f>SUMIF(A:A,"=2",G:G)</f>
        <v>15550714.600000005</v>
      </c>
      <c r="I3" s="2" t="s">
        <v>7</v>
      </c>
      <c r="K3">
        <v>1</v>
      </c>
      <c r="L3">
        <v>13</v>
      </c>
      <c r="M3">
        <v>790.31</v>
      </c>
      <c r="N3">
        <v>80565.834700000007</v>
      </c>
      <c r="O3" s="4">
        <f t="shared" ref="O3:O17" si="3">ROUNDUP(N3/10, 0)</f>
        <v>8057</v>
      </c>
      <c r="P3" s="5">
        <f t="shared" ref="P3:P17" si="4">O3*M3*2</f>
        <v>12735055.34</v>
      </c>
      <c r="R3">
        <v>8</v>
      </c>
      <c r="S3">
        <v>15</v>
      </c>
      <c r="T3">
        <v>419.17</v>
      </c>
      <c r="U3">
        <f t="shared" ref="U3:U40" si="5">SUMIF(B:B, S3,D:D)</f>
        <v>13088.340999999999</v>
      </c>
      <c r="V3">
        <f t="shared" ref="V3:V41" si="6">ROUNDUP(U3/10, 0)</f>
        <v>1309</v>
      </c>
      <c r="W3" s="2">
        <f t="shared" ref="W3:W41" si="7">V3*T3*2</f>
        <v>1097387.06</v>
      </c>
      <c r="Y3">
        <v>1</v>
      </c>
      <c r="Z3">
        <v>10</v>
      </c>
      <c r="AA3">
        <v>401.89</v>
      </c>
      <c r="AB3" s="3">
        <v>4671.8490000000011</v>
      </c>
      <c r="AC3" s="3">
        <f t="shared" ref="AC3:AC41" si="8">ROUNDUP(AB3/10, 0)</f>
        <v>468</v>
      </c>
      <c r="AD3" s="2">
        <f t="shared" ref="AD3:AD41" si="9">2*AC3*AA3</f>
        <v>376169.04</v>
      </c>
    </row>
    <row r="4" spans="1:30">
      <c r="A4">
        <v>1</v>
      </c>
      <c r="B4">
        <v>3</v>
      </c>
      <c r="C4">
        <v>668.82</v>
      </c>
      <c r="D4" s="3">
        <v>7920.6824999999999</v>
      </c>
      <c r="E4">
        <f t="shared" si="0"/>
        <v>792.06825000000003</v>
      </c>
      <c r="F4">
        <f t="shared" si="1"/>
        <v>793</v>
      </c>
      <c r="G4" s="2">
        <f t="shared" si="2"/>
        <v>1060748.52</v>
      </c>
      <c r="H4" s="2">
        <f>SUMIF(A:A,"=3",G:G)</f>
        <v>6253426.1600000001</v>
      </c>
      <c r="I4" s="2" t="s">
        <v>8</v>
      </c>
      <c r="K4">
        <v>1</v>
      </c>
      <c r="L4">
        <v>22</v>
      </c>
      <c r="M4">
        <v>2082.02</v>
      </c>
      <c r="N4">
        <v>63423.112399999998</v>
      </c>
      <c r="O4" s="4">
        <f t="shared" si="3"/>
        <v>6343</v>
      </c>
      <c r="P4" s="5">
        <f t="shared" si="4"/>
        <v>26412505.719999999</v>
      </c>
      <c r="R4">
        <v>8</v>
      </c>
      <c r="S4">
        <v>35</v>
      </c>
      <c r="T4">
        <v>333.48</v>
      </c>
      <c r="U4">
        <f t="shared" si="5"/>
        <v>15030.440000000002</v>
      </c>
      <c r="V4">
        <f t="shared" si="6"/>
        <v>1504</v>
      </c>
      <c r="W4" s="2">
        <f t="shared" si="7"/>
        <v>1003107.8400000001</v>
      </c>
      <c r="Y4">
        <v>1</v>
      </c>
      <c r="Z4">
        <v>19</v>
      </c>
      <c r="AA4">
        <v>108.15</v>
      </c>
      <c r="AB4" s="3">
        <v>2718.9120000000003</v>
      </c>
      <c r="AC4" s="3">
        <f t="shared" si="8"/>
        <v>272</v>
      </c>
      <c r="AD4" s="2">
        <f t="shared" si="9"/>
        <v>58833.600000000006</v>
      </c>
    </row>
    <row r="5" spans="1:30">
      <c r="A5">
        <v>1</v>
      </c>
      <c r="B5">
        <v>4</v>
      </c>
      <c r="C5">
        <v>2004.24</v>
      </c>
      <c r="D5" s="3">
        <v>2099.0628000000002</v>
      </c>
      <c r="E5">
        <f t="shared" si="0"/>
        <v>209.90628000000001</v>
      </c>
      <c r="F5">
        <f t="shared" si="1"/>
        <v>210</v>
      </c>
      <c r="G5" s="2">
        <f t="shared" si="2"/>
        <v>841780.8</v>
      </c>
      <c r="H5" s="2">
        <f>SUMIF(A:A,"=4",G:G)</f>
        <v>4313891.6000000006</v>
      </c>
      <c r="I5" s="2" t="s">
        <v>9</v>
      </c>
      <c r="K5">
        <v>1</v>
      </c>
      <c r="L5">
        <v>30</v>
      </c>
      <c r="M5">
        <v>1073.07</v>
      </c>
      <c r="N5">
        <v>65262.93</v>
      </c>
      <c r="O5" s="4">
        <f t="shared" si="3"/>
        <v>6527</v>
      </c>
      <c r="P5" s="5">
        <f t="shared" si="4"/>
        <v>14007855.779999999</v>
      </c>
      <c r="R5">
        <v>8</v>
      </c>
      <c r="S5">
        <v>37</v>
      </c>
      <c r="T5">
        <v>419.17</v>
      </c>
      <c r="U5">
        <f t="shared" si="5"/>
        <v>11875.261400000001</v>
      </c>
      <c r="V5">
        <f t="shared" si="6"/>
        <v>1188</v>
      </c>
      <c r="W5" s="2">
        <f t="shared" si="7"/>
        <v>995947.92</v>
      </c>
      <c r="Y5">
        <v>1</v>
      </c>
      <c r="Z5">
        <v>20</v>
      </c>
      <c r="AA5">
        <v>400.02</v>
      </c>
      <c r="AB5" s="3">
        <v>1439.3924999999999</v>
      </c>
      <c r="AC5" s="3">
        <f t="shared" si="8"/>
        <v>144</v>
      </c>
      <c r="AD5" s="2">
        <f t="shared" si="9"/>
        <v>115205.75999999999</v>
      </c>
    </row>
    <row r="6" spans="1:30">
      <c r="A6">
        <v>1</v>
      </c>
      <c r="B6">
        <v>5</v>
      </c>
      <c r="C6">
        <v>939.21</v>
      </c>
      <c r="D6" s="3">
        <v>4920.3159999999998</v>
      </c>
      <c r="E6">
        <f t="shared" si="0"/>
        <v>492.03159999999997</v>
      </c>
      <c r="F6">
        <f t="shared" si="1"/>
        <v>493</v>
      </c>
      <c r="G6" s="2">
        <f t="shared" si="2"/>
        <v>926061.06</v>
      </c>
      <c r="H6" s="3"/>
      <c r="I6" s="2"/>
      <c r="K6">
        <v>2</v>
      </c>
      <c r="L6">
        <v>8</v>
      </c>
      <c r="M6">
        <v>1553.06</v>
      </c>
      <c r="N6">
        <v>10351.5149</v>
      </c>
      <c r="O6" s="4">
        <f t="shared" si="3"/>
        <v>1036</v>
      </c>
      <c r="P6" s="5">
        <f t="shared" si="4"/>
        <v>3217940.32</v>
      </c>
      <c r="R6">
        <v>8</v>
      </c>
      <c r="S6">
        <v>40</v>
      </c>
      <c r="T6">
        <v>301.66000000000003</v>
      </c>
      <c r="U6">
        <f t="shared" si="5"/>
        <v>14478.3469</v>
      </c>
      <c r="V6">
        <f t="shared" si="6"/>
        <v>1448</v>
      </c>
      <c r="W6" s="2">
        <f t="shared" si="7"/>
        <v>873607.3600000001</v>
      </c>
      <c r="Y6">
        <v>1</v>
      </c>
      <c r="Z6">
        <v>27</v>
      </c>
      <c r="AA6">
        <v>15.66</v>
      </c>
      <c r="AB6" s="3">
        <v>6302.34</v>
      </c>
      <c r="AC6" s="3">
        <f t="shared" si="8"/>
        <v>631</v>
      </c>
      <c r="AD6" s="2">
        <f t="shared" si="9"/>
        <v>19762.920000000002</v>
      </c>
    </row>
    <row r="7" spans="1:30">
      <c r="A7">
        <v>1</v>
      </c>
      <c r="B7">
        <v>6</v>
      </c>
      <c r="C7">
        <v>942.81</v>
      </c>
      <c r="D7" s="3">
        <v>5077.8</v>
      </c>
      <c r="E7">
        <f t="shared" si="0"/>
        <v>507.78000000000003</v>
      </c>
      <c r="F7">
        <f t="shared" si="1"/>
        <v>508</v>
      </c>
      <c r="G7" s="2">
        <f t="shared" si="2"/>
        <v>957894.96</v>
      </c>
      <c r="H7" s="3"/>
      <c r="I7" s="2"/>
      <c r="K7">
        <v>2</v>
      </c>
      <c r="L7">
        <v>13</v>
      </c>
      <c r="M7">
        <v>1593.53</v>
      </c>
      <c r="N7">
        <v>17174.6335</v>
      </c>
      <c r="O7" s="4">
        <f t="shared" si="3"/>
        <v>1718</v>
      </c>
      <c r="P7" s="5">
        <f t="shared" si="4"/>
        <v>5475369.0800000001</v>
      </c>
      <c r="R7">
        <v>13</v>
      </c>
      <c r="S7">
        <v>1</v>
      </c>
      <c r="T7">
        <v>307.69</v>
      </c>
      <c r="U7">
        <f t="shared" si="5"/>
        <v>6042.5271999999995</v>
      </c>
      <c r="V7">
        <f t="shared" si="6"/>
        <v>605</v>
      </c>
      <c r="W7" s="2">
        <f t="shared" si="7"/>
        <v>372304.9</v>
      </c>
      <c r="Y7">
        <v>1</v>
      </c>
      <c r="Z7">
        <v>28</v>
      </c>
      <c r="AA7">
        <v>1017.61</v>
      </c>
      <c r="AB7" s="3">
        <v>1248.6168000000002</v>
      </c>
      <c r="AC7" s="3">
        <f t="shared" si="8"/>
        <v>125</v>
      </c>
      <c r="AD7" s="2">
        <f t="shared" si="9"/>
        <v>254402.5</v>
      </c>
    </row>
    <row r="8" spans="1:30">
      <c r="A8">
        <v>1</v>
      </c>
      <c r="B8">
        <v>7</v>
      </c>
      <c r="C8">
        <v>528.41999999999996</v>
      </c>
      <c r="D8" s="3">
        <v>2259.096</v>
      </c>
      <c r="E8">
        <f t="shared" si="0"/>
        <v>225.90960000000001</v>
      </c>
      <c r="F8">
        <f t="shared" si="1"/>
        <v>226</v>
      </c>
      <c r="G8" s="2">
        <f t="shared" si="2"/>
        <v>238845.83999999997</v>
      </c>
      <c r="H8" s="2"/>
      <c r="I8" s="2"/>
      <c r="K8">
        <v>2</v>
      </c>
      <c r="L8">
        <v>22</v>
      </c>
      <c r="M8">
        <v>1526.18</v>
      </c>
      <c r="N8">
        <v>14204.911</v>
      </c>
      <c r="O8" s="4">
        <f t="shared" si="3"/>
        <v>1421</v>
      </c>
      <c r="P8" s="5">
        <f t="shared" si="4"/>
        <v>4337403.5600000005</v>
      </c>
      <c r="R8">
        <v>13</v>
      </c>
      <c r="S8">
        <v>3</v>
      </c>
      <c r="T8">
        <v>446.42</v>
      </c>
      <c r="U8">
        <f t="shared" si="5"/>
        <v>8416.7946000000011</v>
      </c>
      <c r="V8">
        <f t="shared" si="6"/>
        <v>842</v>
      </c>
      <c r="W8" s="2">
        <f t="shared" si="7"/>
        <v>751771.28</v>
      </c>
      <c r="Y8">
        <v>1</v>
      </c>
      <c r="Z8">
        <v>36</v>
      </c>
      <c r="AA8">
        <v>1164.45</v>
      </c>
      <c r="AB8" s="3">
        <v>1197.2237</v>
      </c>
      <c r="AC8" s="3">
        <f t="shared" si="8"/>
        <v>120</v>
      </c>
      <c r="AD8" s="2">
        <f t="shared" si="9"/>
        <v>279468</v>
      </c>
    </row>
    <row r="9" spans="1:30">
      <c r="A9">
        <v>1</v>
      </c>
      <c r="B9">
        <v>8</v>
      </c>
      <c r="C9">
        <v>1692.25</v>
      </c>
      <c r="D9" s="3">
        <v>9289.3019999999997</v>
      </c>
      <c r="E9">
        <f t="shared" si="0"/>
        <v>928.93020000000001</v>
      </c>
      <c r="F9">
        <f t="shared" si="1"/>
        <v>929</v>
      </c>
      <c r="G9" s="2">
        <f t="shared" si="2"/>
        <v>3144200.5</v>
      </c>
      <c r="H9" s="2"/>
      <c r="I9" s="2"/>
      <c r="K9">
        <v>2</v>
      </c>
      <c r="L9">
        <v>30</v>
      </c>
      <c r="M9">
        <v>368.35</v>
      </c>
      <c r="N9">
        <v>19268.4156</v>
      </c>
      <c r="O9" s="4">
        <f t="shared" si="3"/>
        <v>1927</v>
      </c>
      <c r="P9" s="5">
        <f t="shared" si="4"/>
        <v>1419620.9000000001</v>
      </c>
      <c r="R9">
        <v>13</v>
      </c>
      <c r="S9">
        <v>7</v>
      </c>
      <c r="T9">
        <v>294.99</v>
      </c>
      <c r="U9">
        <f t="shared" si="5"/>
        <v>2712.6731</v>
      </c>
      <c r="V9">
        <f t="shared" si="6"/>
        <v>272</v>
      </c>
      <c r="W9" s="2">
        <f t="shared" si="7"/>
        <v>160474.56</v>
      </c>
      <c r="Y9">
        <v>1</v>
      </c>
      <c r="Z9">
        <v>43</v>
      </c>
      <c r="AA9">
        <v>1329.77</v>
      </c>
      <c r="AB9" s="3">
        <v>3936.8531999999996</v>
      </c>
      <c r="AC9" s="3">
        <f t="shared" si="8"/>
        <v>394</v>
      </c>
      <c r="AD9" s="2">
        <f t="shared" si="9"/>
        <v>1047858.76</v>
      </c>
    </row>
    <row r="10" spans="1:30">
      <c r="A10">
        <v>1</v>
      </c>
      <c r="B10">
        <v>9</v>
      </c>
      <c r="C10">
        <v>2097.62</v>
      </c>
      <c r="D10" s="3">
        <v>9782.2799999999988</v>
      </c>
      <c r="E10">
        <f t="shared" si="0"/>
        <v>978.22799999999984</v>
      </c>
      <c r="F10">
        <f t="shared" si="1"/>
        <v>979</v>
      </c>
      <c r="G10" s="2">
        <f t="shared" si="2"/>
        <v>4107139.96</v>
      </c>
      <c r="H10" s="2"/>
      <c r="I10" s="2"/>
      <c r="K10">
        <v>3</v>
      </c>
      <c r="L10">
        <v>8</v>
      </c>
      <c r="M10">
        <v>817.18</v>
      </c>
      <c r="N10">
        <v>3505.6642999999999</v>
      </c>
      <c r="O10" s="4">
        <f t="shared" si="3"/>
        <v>351</v>
      </c>
      <c r="P10" s="5">
        <f t="shared" si="4"/>
        <v>573660.36</v>
      </c>
      <c r="R10">
        <v>13</v>
      </c>
      <c r="S10">
        <v>11</v>
      </c>
      <c r="T10">
        <v>441.04</v>
      </c>
      <c r="U10">
        <f t="shared" si="5"/>
        <v>7829.9027999999998</v>
      </c>
      <c r="V10">
        <f t="shared" si="6"/>
        <v>783</v>
      </c>
      <c r="W10" s="2">
        <f t="shared" si="7"/>
        <v>690668.64</v>
      </c>
      <c r="Y10">
        <v>1</v>
      </c>
      <c r="Z10">
        <v>44</v>
      </c>
      <c r="AA10">
        <v>1710.19</v>
      </c>
      <c r="AB10" s="3">
        <v>2640.4742000000001</v>
      </c>
      <c r="AC10" s="3">
        <f t="shared" si="8"/>
        <v>265</v>
      </c>
      <c r="AD10" s="2">
        <f t="shared" si="9"/>
        <v>906400.70000000007</v>
      </c>
    </row>
    <row r="11" spans="1:30">
      <c r="A11">
        <v>1</v>
      </c>
      <c r="B11">
        <v>10</v>
      </c>
      <c r="C11">
        <v>401.89</v>
      </c>
      <c r="D11" s="3">
        <v>4671.8490000000011</v>
      </c>
      <c r="E11">
        <f t="shared" si="0"/>
        <v>467.18490000000008</v>
      </c>
      <c r="F11">
        <f t="shared" si="1"/>
        <v>468</v>
      </c>
      <c r="G11" s="2">
        <f t="shared" si="2"/>
        <v>376169.04</v>
      </c>
      <c r="H11" s="2"/>
      <c r="I11" s="2"/>
      <c r="K11">
        <v>3</v>
      </c>
      <c r="L11">
        <v>13</v>
      </c>
      <c r="M11">
        <v>1792.7</v>
      </c>
      <c r="N11">
        <v>7348.1306000000004</v>
      </c>
      <c r="O11" s="4">
        <f t="shared" si="3"/>
        <v>735</v>
      </c>
      <c r="P11" s="5">
        <f t="shared" si="4"/>
        <v>2635269</v>
      </c>
      <c r="R11">
        <v>13</v>
      </c>
      <c r="S11">
        <v>13</v>
      </c>
      <c r="T11">
        <v>0</v>
      </c>
      <c r="U11">
        <f t="shared" si="5"/>
        <v>7152.5063999999993</v>
      </c>
      <c r="V11">
        <f t="shared" si="6"/>
        <v>716</v>
      </c>
      <c r="W11" s="2">
        <f t="shared" si="7"/>
        <v>0</v>
      </c>
      <c r="Y11">
        <v>1</v>
      </c>
      <c r="Z11">
        <v>48</v>
      </c>
      <c r="AA11">
        <v>960.18</v>
      </c>
      <c r="AB11" s="3">
        <v>1060.3920000000001</v>
      </c>
      <c r="AC11" s="3">
        <f t="shared" si="8"/>
        <v>107</v>
      </c>
      <c r="AD11" s="2">
        <f t="shared" si="9"/>
        <v>205478.52</v>
      </c>
    </row>
    <row r="12" spans="1:30">
      <c r="A12">
        <v>1</v>
      </c>
      <c r="B12">
        <v>11</v>
      </c>
      <c r="C12">
        <v>1120.8699999999999</v>
      </c>
      <c r="D12" s="3">
        <v>6625.68</v>
      </c>
      <c r="E12">
        <f t="shared" si="0"/>
        <v>662.56799999999998</v>
      </c>
      <c r="F12">
        <f t="shared" si="1"/>
        <v>663</v>
      </c>
      <c r="G12" s="2">
        <f t="shared" si="2"/>
        <v>1486273.6199999999</v>
      </c>
      <c r="H12" s="2"/>
      <c r="I12" s="2"/>
      <c r="K12">
        <v>3</v>
      </c>
      <c r="L12">
        <v>22</v>
      </c>
      <c r="M12">
        <v>1110.6099999999999</v>
      </c>
      <c r="N12">
        <v>6892</v>
      </c>
      <c r="O12" s="4">
        <f t="shared" si="3"/>
        <v>690</v>
      </c>
      <c r="P12" s="5">
        <f t="shared" si="4"/>
        <v>1532641.7999999998</v>
      </c>
      <c r="R12">
        <v>13</v>
      </c>
      <c r="S12">
        <v>21</v>
      </c>
      <c r="T12">
        <v>229.33</v>
      </c>
      <c r="U12">
        <f t="shared" si="5"/>
        <v>4142.0969999999998</v>
      </c>
      <c r="V12">
        <f t="shared" si="6"/>
        <v>415</v>
      </c>
      <c r="W12" s="2">
        <f t="shared" si="7"/>
        <v>190343.90000000002</v>
      </c>
      <c r="Y12">
        <v>2</v>
      </c>
      <c r="Z12">
        <v>2</v>
      </c>
      <c r="AA12" s="4">
        <v>996.01</v>
      </c>
      <c r="AB12" s="4">
        <v>4183.8</v>
      </c>
      <c r="AC12" s="3">
        <f t="shared" si="8"/>
        <v>419</v>
      </c>
      <c r="AD12" s="2">
        <f t="shared" si="9"/>
        <v>834656.38</v>
      </c>
    </row>
    <row r="13" spans="1:30">
      <c r="A13">
        <v>1</v>
      </c>
      <c r="B13">
        <v>12</v>
      </c>
      <c r="C13">
        <v>1913.79</v>
      </c>
      <c r="D13" s="3">
        <v>6956.8044</v>
      </c>
      <c r="E13">
        <f t="shared" si="0"/>
        <v>695.68043999999998</v>
      </c>
      <c r="F13">
        <f t="shared" si="1"/>
        <v>696</v>
      </c>
      <c r="G13" s="2">
        <f t="shared" si="2"/>
        <v>2663995.6800000002</v>
      </c>
      <c r="H13" s="2"/>
      <c r="I13" s="2"/>
      <c r="K13">
        <v>3</v>
      </c>
      <c r="L13">
        <v>30</v>
      </c>
      <c r="M13">
        <v>450.12</v>
      </c>
      <c r="N13">
        <v>9199.125</v>
      </c>
      <c r="O13" s="4">
        <f t="shared" si="3"/>
        <v>920</v>
      </c>
      <c r="P13" s="5">
        <f t="shared" si="4"/>
        <v>828220.8</v>
      </c>
      <c r="R13">
        <v>13</v>
      </c>
      <c r="S13">
        <v>23</v>
      </c>
      <c r="T13">
        <v>282.89999999999998</v>
      </c>
      <c r="U13">
        <f t="shared" si="5"/>
        <v>8087.8290000000006</v>
      </c>
      <c r="V13">
        <f t="shared" si="6"/>
        <v>809</v>
      </c>
      <c r="W13" s="2">
        <f t="shared" si="7"/>
        <v>457732.19999999995</v>
      </c>
      <c r="Y13">
        <v>2</v>
      </c>
      <c r="Z13">
        <v>10</v>
      </c>
      <c r="AA13" s="4">
        <v>943.49</v>
      </c>
      <c r="AB13" s="4">
        <v>1649.9538</v>
      </c>
      <c r="AC13" s="3">
        <f t="shared" si="8"/>
        <v>165</v>
      </c>
      <c r="AD13" s="2">
        <f t="shared" si="9"/>
        <v>311351.7</v>
      </c>
    </row>
    <row r="14" spans="1:30">
      <c r="A14">
        <v>1</v>
      </c>
      <c r="B14">
        <v>13</v>
      </c>
      <c r="C14">
        <v>790.31</v>
      </c>
      <c r="D14" s="3">
        <v>5288.1180000000004</v>
      </c>
      <c r="E14">
        <f t="shared" si="0"/>
        <v>528.81180000000006</v>
      </c>
      <c r="F14">
        <f t="shared" si="1"/>
        <v>529</v>
      </c>
      <c r="G14" s="2">
        <f t="shared" si="2"/>
        <v>836147.98</v>
      </c>
      <c r="H14" s="2"/>
      <c r="I14" s="2"/>
      <c r="K14">
        <v>4</v>
      </c>
      <c r="L14">
        <v>8</v>
      </c>
      <c r="M14">
        <v>2164.69</v>
      </c>
      <c r="N14">
        <v>884.7478000000001</v>
      </c>
      <c r="O14" s="4">
        <f t="shared" si="3"/>
        <v>89</v>
      </c>
      <c r="P14" s="5">
        <f t="shared" si="4"/>
        <v>385314.82</v>
      </c>
      <c r="R14">
        <v>13</v>
      </c>
      <c r="S14">
        <v>24</v>
      </c>
      <c r="T14">
        <v>290.08</v>
      </c>
      <c r="U14">
        <f t="shared" si="5"/>
        <v>17587.712</v>
      </c>
      <c r="V14">
        <f t="shared" si="6"/>
        <v>1759</v>
      </c>
      <c r="W14" s="2">
        <f t="shared" si="7"/>
        <v>1020501.44</v>
      </c>
      <c r="Y14">
        <v>2</v>
      </c>
      <c r="Z14">
        <v>19</v>
      </c>
      <c r="AA14" s="4">
        <v>976.38</v>
      </c>
      <c r="AB14" s="4">
        <v>546.10599999999999</v>
      </c>
      <c r="AC14" s="3">
        <f t="shared" si="8"/>
        <v>55</v>
      </c>
      <c r="AD14" s="2">
        <f t="shared" si="9"/>
        <v>107401.8</v>
      </c>
    </row>
    <row r="15" spans="1:30">
      <c r="A15">
        <v>1</v>
      </c>
      <c r="B15">
        <v>14</v>
      </c>
      <c r="C15">
        <v>1002.88</v>
      </c>
      <c r="D15" s="3">
        <v>4144.7834999999995</v>
      </c>
      <c r="E15">
        <f t="shared" si="0"/>
        <v>414.47834999999998</v>
      </c>
      <c r="F15">
        <f t="shared" si="1"/>
        <v>415</v>
      </c>
      <c r="G15" s="2">
        <f t="shared" si="2"/>
        <v>832390.4</v>
      </c>
      <c r="H15" s="2"/>
      <c r="I15" s="2"/>
      <c r="K15">
        <v>4</v>
      </c>
      <c r="L15">
        <v>13</v>
      </c>
      <c r="M15">
        <v>950.37</v>
      </c>
      <c r="N15">
        <v>5215.2248</v>
      </c>
      <c r="O15" s="4">
        <f t="shared" si="3"/>
        <v>522</v>
      </c>
      <c r="P15" s="5">
        <f t="shared" si="4"/>
        <v>992186.28</v>
      </c>
      <c r="R15">
        <v>13</v>
      </c>
      <c r="S15">
        <v>29</v>
      </c>
      <c r="T15">
        <v>205.52</v>
      </c>
      <c r="U15">
        <f t="shared" si="5"/>
        <v>9635.1695000000018</v>
      </c>
      <c r="V15">
        <f t="shared" si="6"/>
        <v>964</v>
      </c>
      <c r="W15" s="2">
        <f t="shared" si="7"/>
        <v>396242.56</v>
      </c>
      <c r="Y15">
        <v>2</v>
      </c>
      <c r="Z15">
        <v>20</v>
      </c>
      <c r="AA15" s="4">
        <v>946.96</v>
      </c>
      <c r="AB15" s="4">
        <v>784.93079999999998</v>
      </c>
      <c r="AC15" s="3">
        <f t="shared" si="8"/>
        <v>79</v>
      </c>
      <c r="AD15" s="2">
        <f t="shared" si="9"/>
        <v>149619.68</v>
      </c>
    </row>
    <row r="16" spans="1:30">
      <c r="A16">
        <v>1</v>
      </c>
      <c r="B16">
        <v>15</v>
      </c>
      <c r="C16">
        <v>2066.6</v>
      </c>
      <c r="D16" s="3">
        <v>11121.557999999999</v>
      </c>
      <c r="E16">
        <f t="shared" si="0"/>
        <v>1112.1558</v>
      </c>
      <c r="F16">
        <f t="shared" si="1"/>
        <v>1113</v>
      </c>
      <c r="G16" s="2">
        <f t="shared" si="2"/>
        <v>4600251.5999999996</v>
      </c>
      <c r="H16" s="2"/>
      <c r="I16" s="2"/>
      <c r="K16">
        <v>4</v>
      </c>
      <c r="L16">
        <v>22</v>
      </c>
      <c r="M16">
        <v>2274.0500000000002</v>
      </c>
      <c r="N16">
        <v>3888.9360000000001</v>
      </c>
      <c r="O16" s="4">
        <f t="shared" si="3"/>
        <v>389</v>
      </c>
      <c r="P16" s="5">
        <f t="shared" si="4"/>
        <v>1769210.9000000001</v>
      </c>
      <c r="R16">
        <v>13</v>
      </c>
      <c r="S16">
        <v>31</v>
      </c>
      <c r="T16">
        <v>409.63</v>
      </c>
      <c r="U16">
        <f t="shared" si="5"/>
        <v>14381.6829</v>
      </c>
      <c r="V16">
        <f t="shared" si="6"/>
        <v>1439</v>
      </c>
      <c r="W16" s="2">
        <f t="shared" si="7"/>
        <v>1178915.1399999999</v>
      </c>
      <c r="Y16">
        <v>2</v>
      </c>
      <c r="Z16">
        <v>27</v>
      </c>
      <c r="AA16" s="4">
        <v>916.24</v>
      </c>
      <c r="AB16" s="4">
        <v>1592.1412</v>
      </c>
      <c r="AC16" s="3">
        <f t="shared" si="8"/>
        <v>160</v>
      </c>
      <c r="AD16" s="2">
        <f t="shared" si="9"/>
        <v>293196.79999999999</v>
      </c>
    </row>
    <row r="17" spans="1:30">
      <c r="A17">
        <v>1</v>
      </c>
      <c r="B17">
        <v>16</v>
      </c>
      <c r="C17">
        <v>905.91</v>
      </c>
      <c r="D17" s="3">
        <v>9152.4671999999991</v>
      </c>
      <c r="E17">
        <f t="shared" si="0"/>
        <v>915.24671999999987</v>
      </c>
      <c r="F17">
        <f t="shared" si="1"/>
        <v>916</v>
      </c>
      <c r="G17" s="2">
        <f t="shared" si="2"/>
        <v>1659627.1199999999</v>
      </c>
      <c r="H17" s="2"/>
      <c r="I17" s="2"/>
      <c r="K17">
        <v>4</v>
      </c>
      <c r="L17">
        <v>30</v>
      </c>
      <c r="M17">
        <v>1129.27</v>
      </c>
      <c r="N17">
        <v>5418.73</v>
      </c>
      <c r="O17" s="4">
        <f t="shared" si="3"/>
        <v>542</v>
      </c>
      <c r="P17" s="5">
        <f t="shared" si="4"/>
        <v>1224128.68</v>
      </c>
      <c r="R17">
        <v>13</v>
      </c>
      <c r="S17">
        <v>42</v>
      </c>
      <c r="T17">
        <v>227.84</v>
      </c>
      <c r="U17">
        <f t="shared" si="5"/>
        <v>10144.592500000001</v>
      </c>
      <c r="V17">
        <f t="shared" si="6"/>
        <v>1015</v>
      </c>
      <c r="W17" s="2">
        <f t="shared" si="7"/>
        <v>462515.20000000001</v>
      </c>
      <c r="Y17">
        <v>2</v>
      </c>
      <c r="Z17">
        <v>28</v>
      </c>
      <c r="AA17" s="4">
        <v>994.21</v>
      </c>
      <c r="AB17" s="4">
        <v>90.86</v>
      </c>
      <c r="AC17" s="3">
        <f t="shared" si="8"/>
        <v>10</v>
      </c>
      <c r="AD17" s="2">
        <f t="shared" si="9"/>
        <v>19884.2</v>
      </c>
    </row>
    <row r="18" spans="1:30">
      <c r="A18">
        <v>1</v>
      </c>
      <c r="B18">
        <v>17</v>
      </c>
      <c r="C18">
        <v>905.91</v>
      </c>
      <c r="D18" s="3">
        <v>10206.882000000001</v>
      </c>
      <c r="E18">
        <f t="shared" si="0"/>
        <v>1020.6882000000002</v>
      </c>
      <c r="F18">
        <f t="shared" si="1"/>
        <v>1021</v>
      </c>
      <c r="G18" s="2">
        <f t="shared" si="2"/>
        <v>1849868.22</v>
      </c>
      <c r="H18" s="2"/>
      <c r="I18" s="2"/>
      <c r="O18" s="4"/>
      <c r="R18">
        <v>13</v>
      </c>
      <c r="S18">
        <v>46</v>
      </c>
      <c r="T18">
        <v>248.92</v>
      </c>
      <c r="U18">
        <f t="shared" si="5"/>
        <v>2342.7222000000002</v>
      </c>
      <c r="V18">
        <f t="shared" si="6"/>
        <v>235</v>
      </c>
      <c r="W18" s="2">
        <f t="shared" si="7"/>
        <v>116992.4</v>
      </c>
      <c r="Y18">
        <v>2</v>
      </c>
      <c r="Z18">
        <v>36</v>
      </c>
      <c r="AA18" s="4">
        <v>1115.23</v>
      </c>
      <c r="AB18" s="4">
        <v>411.54</v>
      </c>
      <c r="AC18" s="3">
        <f t="shared" si="8"/>
        <v>42</v>
      </c>
      <c r="AD18" s="2">
        <f t="shared" si="9"/>
        <v>93679.32</v>
      </c>
    </row>
    <row r="19" spans="1:30">
      <c r="A19">
        <v>1</v>
      </c>
      <c r="B19">
        <v>18</v>
      </c>
      <c r="C19">
        <v>1144.77</v>
      </c>
      <c r="D19" s="3">
        <v>4601.6311999999998</v>
      </c>
      <c r="E19">
        <f t="shared" si="0"/>
        <v>460.16311999999999</v>
      </c>
      <c r="F19">
        <f t="shared" si="1"/>
        <v>461</v>
      </c>
      <c r="G19" s="2">
        <f t="shared" si="2"/>
        <v>1055477.94</v>
      </c>
      <c r="H19" s="2"/>
      <c r="I19" s="2"/>
      <c r="O19" t="s">
        <v>63</v>
      </c>
      <c r="P19" s="2">
        <f>SUM(P2:P17)</f>
        <v>94516266.340000004</v>
      </c>
      <c r="R19">
        <v>13</v>
      </c>
      <c r="S19">
        <v>47</v>
      </c>
      <c r="T19">
        <v>134.77000000000001</v>
      </c>
      <c r="U19">
        <f t="shared" si="5"/>
        <v>1809.1865000000005</v>
      </c>
      <c r="V19">
        <f t="shared" si="6"/>
        <v>181</v>
      </c>
      <c r="W19" s="2">
        <f t="shared" si="7"/>
        <v>48786.740000000005</v>
      </c>
      <c r="Y19">
        <v>2</v>
      </c>
      <c r="Z19">
        <v>43</v>
      </c>
      <c r="AA19" s="4">
        <v>1259.55</v>
      </c>
      <c r="AB19" s="4">
        <v>577.06780000000003</v>
      </c>
      <c r="AC19" s="3">
        <f t="shared" si="8"/>
        <v>58</v>
      </c>
      <c r="AD19" s="2">
        <f t="shared" si="9"/>
        <v>146107.79999999999</v>
      </c>
    </row>
    <row r="20" spans="1:30">
      <c r="A20">
        <v>1</v>
      </c>
      <c r="B20">
        <v>19</v>
      </c>
      <c r="C20">
        <v>108.15</v>
      </c>
      <c r="D20" s="3">
        <v>2718.9120000000003</v>
      </c>
      <c r="E20">
        <f t="shared" si="0"/>
        <v>271.89120000000003</v>
      </c>
      <c r="F20">
        <f t="shared" si="1"/>
        <v>272</v>
      </c>
      <c r="G20" s="2">
        <f t="shared" si="2"/>
        <v>58833.600000000006</v>
      </c>
      <c r="H20" s="2"/>
      <c r="I20" s="2"/>
      <c r="R20">
        <v>13</v>
      </c>
      <c r="S20">
        <v>50</v>
      </c>
      <c r="T20">
        <v>295.33999999999997</v>
      </c>
      <c r="U20">
        <f t="shared" si="5"/>
        <v>10018.4956</v>
      </c>
      <c r="V20">
        <f t="shared" si="6"/>
        <v>1002</v>
      </c>
      <c r="W20" s="2">
        <f t="shared" si="7"/>
        <v>591861.36</v>
      </c>
      <c r="Y20">
        <v>2</v>
      </c>
      <c r="Z20">
        <v>44</v>
      </c>
      <c r="AA20" s="4">
        <v>1019.53</v>
      </c>
      <c r="AB20" s="4">
        <v>1529.3389999999999</v>
      </c>
      <c r="AC20" s="3">
        <f t="shared" si="8"/>
        <v>153</v>
      </c>
      <c r="AD20" s="2">
        <f t="shared" si="9"/>
        <v>311976.18</v>
      </c>
    </row>
    <row r="21" spans="1:30">
      <c r="A21">
        <v>1</v>
      </c>
      <c r="B21">
        <v>20</v>
      </c>
      <c r="C21">
        <v>400.02</v>
      </c>
      <c r="D21" s="3">
        <v>1439.3924999999999</v>
      </c>
      <c r="E21">
        <f t="shared" si="0"/>
        <v>143.93924999999999</v>
      </c>
      <c r="F21">
        <f t="shared" si="1"/>
        <v>144</v>
      </c>
      <c r="G21" s="2">
        <f t="shared" si="2"/>
        <v>115205.75999999999</v>
      </c>
      <c r="H21" s="2"/>
      <c r="I21" s="2"/>
      <c r="R21">
        <v>22</v>
      </c>
      <c r="S21">
        <v>4</v>
      </c>
      <c r="T21">
        <v>205.59</v>
      </c>
      <c r="U21">
        <f t="shared" si="5"/>
        <v>2498.3595</v>
      </c>
      <c r="V21">
        <f t="shared" si="6"/>
        <v>250</v>
      </c>
      <c r="W21" s="2">
        <f t="shared" si="7"/>
        <v>102795</v>
      </c>
      <c r="Y21">
        <v>2</v>
      </c>
      <c r="Z21">
        <v>48</v>
      </c>
      <c r="AA21">
        <v>184.31</v>
      </c>
      <c r="AB21" s="3">
        <v>214.928</v>
      </c>
      <c r="AC21" s="3">
        <f t="shared" si="8"/>
        <v>22</v>
      </c>
      <c r="AD21" s="2">
        <f t="shared" si="9"/>
        <v>8109.64</v>
      </c>
    </row>
    <row r="22" spans="1:30">
      <c r="A22">
        <v>1</v>
      </c>
      <c r="B22">
        <v>21</v>
      </c>
      <c r="C22">
        <v>955.57</v>
      </c>
      <c r="D22" s="3">
        <v>2984.3775000000001</v>
      </c>
      <c r="E22">
        <f t="shared" si="0"/>
        <v>298.43774999999999</v>
      </c>
      <c r="F22">
        <f t="shared" si="1"/>
        <v>299</v>
      </c>
      <c r="G22" s="2">
        <f t="shared" si="2"/>
        <v>571430.86</v>
      </c>
      <c r="H22" s="2"/>
      <c r="I22" s="2"/>
      <c r="R22">
        <v>22</v>
      </c>
      <c r="S22">
        <v>9</v>
      </c>
      <c r="T22">
        <v>159.43</v>
      </c>
      <c r="U22">
        <f t="shared" si="5"/>
        <v>15402.340799999998</v>
      </c>
      <c r="V22">
        <f t="shared" si="6"/>
        <v>1541</v>
      </c>
      <c r="W22" s="2">
        <f t="shared" si="7"/>
        <v>491363.26</v>
      </c>
      <c r="Y22">
        <v>3</v>
      </c>
      <c r="Z22">
        <v>2</v>
      </c>
      <c r="AA22">
        <v>1689.98</v>
      </c>
      <c r="AB22" s="3">
        <v>622.66750000000002</v>
      </c>
      <c r="AC22" s="3">
        <f t="shared" si="8"/>
        <v>63</v>
      </c>
      <c r="AD22" s="2">
        <f t="shared" si="9"/>
        <v>212937.48</v>
      </c>
    </row>
    <row r="23" spans="1:30">
      <c r="A23">
        <v>1</v>
      </c>
      <c r="B23">
        <v>22</v>
      </c>
      <c r="C23">
        <v>2082.02</v>
      </c>
      <c r="D23" s="3">
        <v>3631.1664000000001</v>
      </c>
      <c r="E23">
        <f t="shared" si="0"/>
        <v>363.11664000000002</v>
      </c>
      <c r="F23">
        <f t="shared" si="1"/>
        <v>364</v>
      </c>
      <c r="G23" s="2">
        <f t="shared" si="2"/>
        <v>1515710.56</v>
      </c>
      <c r="H23" s="2"/>
      <c r="I23" s="2"/>
      <c r="R23">
        <v>22</v>
      </c>
      <c r="S23">
        <v>12</v>
      </c>
      <c r="T23">
        <v>331.88</v>
      </c>
      <c r="U23">
        <f t="shared" si="5"/>
        <v>10547.641600000001</v>
      </c>
      <c r="V23">
        <f t="shared" si="6"/>
        <v>1055</v>
      </c>
      <c r="W23" s="2">
        <f t="shared" si="7"/>
        <v>700266.8</v>
      </c>
      <c r="Y23">
        <v>3</v>
      </c>
      <c r="Z23">
        <v>10</v>
      </c>
      <c r="AA23">
        <v>871.68</v>
      </c>
      <c r="AB23" s="3">
        <v>409.077</v>
      </c>
      <c r="AC23" s="3">
        <f t="shared" si="8"/>
        <v>41</v>
      </c>
      <c r="AD23" s="2">
        <f t="shared" si="9"/>
        <v>71477.759999999995</v>
      </c>
    </row>
    <row r="24" spans="1:30">
      <c r="A24">
        <v>1</v>
      </c>
      <c r="B24">
        <v>23</v>
      </c>
      <c r="C24">
        <v>716.74</v>
      </c>
      <c r="D24" s="3">
        <v>3934.4760000000006</v>
      </c>
      <c r="E24">
        <f t="shared" si="0"/>
        <v>393.44760000000008</v>
      </c>
      <c r="F24">
        <f t="shared" si="1"/>
        <v>394</v>
      </c>
      <c r="G24" s="2">
        <f t="shared" si="2"/>
        <v>564791.12</v>
      </c>
      <c r="H24" s="2"/>
      <c r="I24" s="2"/>
      <c r="R24">
        <v>22</v>
      </c>
      <c r="S24">
        <v>22</v>
      </c>
      <c r="T24">
        <v>0</v>
      </c>
      <c r="U24">
        <f t="shared" si="5"/>
        <v>5095.2232000000004</v>
      </c>
      <c r="V24">
        <f t="shared" si="6"/>
        <v>510</v>
      </c>
      <c r="W24" s="2">
        <f t="shared" si="7"/>
        <v>0</v>
      </c>
      <c r="Y24">
        <v>3</v>
      </c>
      <c r="Z24">
        <v>19</v>
      </c>
      <c r="AA24">
        <v>1089.57</v>
      </c>
      <c r="AB24" s="3">
        <v>219.91840000000002</v>
      </c>
      <c r="AC24" s="3">
        <f t="shared" si="8"/>
        <v>22</v>
      </c>
      <c r="AD24" s="2">
        <f t="shared" si="9"/>
        <v>47941.079999999994</v>
      </c>
    </row>
    <row r="25" spans="1:30">
      <c r="A25">
        <v>1</v>
      </c>
      <c r="B25">
        <v>24</v>
      </c>
      <c r="C25">
        <v>521.5</v>
      </c>
      <c r="D25" s="3">
        <v>12314.279999999999</v>
      </c>
      <c r="E25">
        <f t="shared" si="0"/>
        <v>1231.4279999999999</v>
      </c>
      <c r="F25">
        <f t="shared" si="1"/>
        <v>1232</v>
      </c>
      <c r="G25" s="2">
        <f t="shared" si="2"/>
        <v>1284976</v>
      </c>
      <c r="H25" s="2"/>
      <c r="I25" s="2"/>
      <c r="R25">
        <v>22</v>
      </c>
      <c r="S25">
        <v>25</v>
      </c>
      <c r="T25">
        <v>198.04</v>
      </c>
      <c r="U25">
        <f t="shared" si="5"/>
        <v>6021.7904999999992</v>
      </c>
      <c r="V25">
        <f t="shared" si="6"/>
        <v>603</v>
      </c>
      <c r="W25" s="2">
        <f t="shared" si="7"/>
        <v>238836.24</v>
      </c>
      <c r="Y25">
        <v>3</v>
      </c>
      <c r="Z25">
        <v>20</v>
      </c>
      <c r="AA25">
        <v>876.87</v>
      </c>
      <c r="AB25" s="3">
        <v>577.36800000000005</v>
      </c>
      <c r="AC25" s="3">
        <f t="shared" si="8"/>
        <v>58</v>
      </c>
      <c r="AD25" s="2">
        <f t="shared" si="9"/>
        <v>101716.92</v>
      </c>
    </row>
    <row r="26" spans="1:30">
      <c r="A26">
        <v>1</v>
      </c>
      <c r="B26">
        <v>25</v>
      </c>
      <c r="C26">
        <v>2006.5</v>
      </c>
      <c r="D26" s="3">
        <v>4188.0383999999995</v>
      </c>
      <c r="E26">
        <f t="shared" si="0"/>
        <v>418.80383999999992</v>
      </c>
      <c r="F26">
        <f t="shared" si="1"/>
        <v>419</v>
      </c>
      <c r="G26" s="2">
        <f t="shared" si="2"/>
        <v>1681447</v>
      </c>
      <c r="H26" s="2"/>
      <c r="I26" s="2"/>
      <c r="R26">
        <v>22</v>
      </c>
      <c r="S26">
        <v>26</v>
      </c>
      <c r="T26">
        <v>189.81</v>
      </c>
      <c r="U26">
        <f t="shared" si="5"/>
        <v>15646.919600000001</v>
      </c>
      <c r="V26">
        <f t="shared" si="6"/>
        <v>1565</v>
      </c>
      <c r="W26" s="2">
        <f t="shared" si="7"/>
        <v>594105.30000000005</v>
      </c>
      <c r="Y26">
        <v>3</v>
      </c>
      <c r="Z26">
        <v>27</v>
      </c>
      <c r="AA26">
        <v>991.38</v>
      </c>
      <c r="AB26" s="3">
        <v>76.744799999999998</v>
      </c>
      <c r="AC26" s="3">
        <f t="shared" si="8"/>
        <v>8</v>
      </c>
      <c r="AD26" s="2">
        <f t="shared" si="9"/>
        <v>15862.08</v>
      </c>
    </row>
    <row r="27" spans="1:30">
      <c r="A27">
        <v>1</v>
      </c>
      <c r="B27">
        <v>26</v>
      </c>
      <c r="C27">
        <v>2015.09</v>
      </c>
      <c r="D27" s="3">
        <v>8437.4249999999993</v>
      </c>
      <c r="E27">
        <f t="shared" si="0"/>
        <v>843.74249999999995</v>
      </c>
      <c r="F27">
        <f t="shared" si="1"/>
        <v>844</v>
      </c>
      <c r="G27" s="2">
        <f t="shared" si="2"/>
        <v>3401471.92</v>
      </c>
      <c r="H27" s="2"/>
      <c r="I27" s="2"/>
      <c r="R27">
        <v>22</v>
      </c>
      <c r="S27">
        <v>33</v>
      </c>
      <c r="T27">
        <v>209.68</v>
      </c>
      <c r="U27">
        <f t="shared" si="5"/>
        <v>7439.9004999999997</v>
      </c>
      <c r="V27">
        <f t="shared" si="6"/>
        <v>744</v>
      </c>
      <c r="W27" s="2">
        <f t="shared" si="7"/>
        <v>312003.84000000003</v>
      </c>
      <c r="Y27">
        <v>3</v>
      </c>
      <c r="Z27">
        <v>28</v>
      </c>
      <c r="AA27">
        <v>1688.77</v>
      </c>
      <c r="AB27" s="3">
        <v>74.077199999999976</v>
      </c>
      <c r="AC27" s="3">
        <f t="shared" si="8"/>
        <v>8</v>
      </c>
      <c r="AD27" s="2">
        <f t="shared" si="9"/>
        <v>27020.32</v>
      </c>
    </row>
    <row r="28" spans="1:30">
      <c r="A28">
        <v>1</v>
      </c>
      <c r="B28">
        <v>27</v>
      </c>
      <c r="C28">
        <v>15.66</v>
      </c>
      <c r="D28" s="3">
        <v>6302.34</v>
      </c>
      <c r="E28">
        <f t="shared" si="0"/>
        <v>630.23400000000004</v>
      </c>
      <c r="F28">
        <f t="shared" si="1"/>
        <v>631</v>
      </c>
      <c r="G28" s="2">
        <f t="shared" si="2"/>
        <v>19762.920000000002</v>
      </c>
      <c r="H28" s="2"/>
      <c r="I28" s="2"/>
      <c r="R28">
        <v>22</v>
      </c>
      <c r="S28">
        <v>38</v>
      </c>
      <c r="T28">
        <v>247.64</v>
      </c>
      <c r="U28">
        <f t="shared" si="5"/>
        <v>4761.0706000000009</v>
      </c>
      <c r="V28">
        <f t="shared" si="6"/>
        <v>477</v>
      </c>
      <c r="W28" s="2">
        <f t="shared" si="7"/>
        <v>236248.56</v>
      </c>
      <c r="Y28">
        <v>3</v>
      </c>
      <c r="Z28">
        <v>36</v>
      </c>
      <c r="AA28">
        <v>1843.99</v>
      </c>
      <c r="AB28" s="3">
        <v>145.52099999999999</v>
      </c>
      <c r="AC28" s="3">
        <f t="shared" si="8"/>
        <v>15</v>
      </c>
      <c r="AD28" s="2">
        <f t="shared" si="9"/>
        <v>55319.7</v>
      </c>
    </row>
    <row r="29" spans="1:30">
      <c r="A29">
        <v>1</v>
      </c>
      <c r="B29">
        <v>28</v>
      </c>
      <c r="C29">
        <v>1017.61</v>
      </c>
      <c r="D29" s="3">
        <v>1248.6168000000002</v>
      </c>
      <c r="E29">
        <f t="shared" si="0"/>
        <v>124.86168000000002</v>
      </c>
      <c r="F29">
        <f t="shared" si="1"/>
        <v>125</v>
      </c>
      <c r="G29" s="2">
        <f t="shared" si="2"/>
        <v>254402.5</v>
      </c>
      <c r="H29" s="2"/>
      <c r="I29" s="2"/>
      <c r="R29">
        <v>22</v>
      </c>
      <c r="S29">
        <v>39</v>
      </c>
      <c r="T29">
        <v>200.84</v>
      </c>
      <c r="U29">
        <f t="shared" si="5"/>
        <v>9476.0564000000013</v>
      </c>
      <c r="V29">
        <f t="shared" si="6"/>
        <v>948</v>
      </c>
      <c r="W29" s="2">
        <f t="shared" si="7"/>
        <v>380792.64</v>
      </c>
      <c r="Y29">
        <v>3</v>
      </c>
      <c r="Z29">
        <v>43</v>
      </c>
      <c r="AA29">
        <v>1983.31</v>
      </c>
      <c r="AB29" s="3">
        <v>120.4224</v>
      </c>
      <c r="AC29" s="3">
        <f t="shared" si="8"/>
        <v>13</v>
      </c>
      <c r="AD29" s="2">
        <f t="shared" si="9"/>
        <v>51566.06</v>
      </c>
    </row>
    <row r="30" spans="1:30">
      <c r="A30">
        <v>1</v>
      </c>
      <c r="B30">
        <v>29</v>
      </c>
      <c r="C30">
        <v>701.53</v>
      </c>
      <c r="D30" s="3">
        <v>6286.5632000000005</v>
      </c>
      <c r="E30">
        <f t="shared" si="0"/>
        <v>628.65632000000005</v>
      </c>
      <c r="F30">
        <f t="shared" si="1"/>
        <v>629</v>
      </c>
      <c r="G30" s="2">
        <f t="shared" si="2"/>
        <v>882524.74</v>
      </c>
      <c r="H30" s="2"/>
      <c r="I30" s="2"/>
      <c r="R30">
        <v>22</v>
      </c>
      <c r="S30">
        <v>45</v>
      </c>
      <c r="T30">
        <v>225.5</v>
      </c>
      <c r="U30">
        <f t="shared" si="5"/>
        <v>11519.657400000002</v>
      </c>
      <c r="V30">
        <f t="shared" si="6"/>
        <v>1152</v>
      </c>
      <c r="W30" s="2">
        <f t="shared" si="7"/>
        <v>519552</v>
      </c>
      <c r="Y30">
        <v>3</v>
      </c>
      <c r="Z30">
        <v>44</v>
      </c>
      <c r="AA30">
        <v>772.9</v>
      </c>
      <c r="AB30" s="3">
        <v>456.03480000000008</v>
      </c>
      <c r="AC30" s="3">
        <f t="shared" si="8"/>
        <v>46</v>
      </c>
      <c r="AD30" s="2">
        <f t="shared" si="9"/>
        <v>71106.8</v>
      </c>
    </row>
    <row r="31" spans="1:30">
      <c r="A31">
        <v>1</v>
      </c>
      <c r="B31">
        <v>30</v>
      </c>
      <c r="C31">
        <v>1073.07</v>
      </c>
      <c r="D31" s="3">
        <v>7333.4592000000011</v>
      </c>
      <c r="E31">
        <f t="shared" si="0"/>
        <v>733.34592000000009</v>
      </c>
      <c r="F31">
        <f t="shared" si="1"/>
        <v>734</v>
      </c>
      <c r="G31" s="2">
        <f t="shared" si="2"/>
        <v>1575266.76</v>
      </c>
      <c r="H31" s="2"/>
      <c r="I31" s="2"/>
      <c r="R31">
        <v>30</v>
      </c>
      <c r="S31">
        <v>5</v>
      </c>
      <c r="T31">
        <v>364.44</v>
      </c>
      <c r="U31">
        <f t="shared" si="5"/>
        <v>9345.2453999999998</v>
      </c>
      <c r="V31">
        <f t="shared" si="6"/>
        <v>935</v>
      </c>
      <c r="W31" s="2">
        <f t="shared" si="7"/>
        <v>681502.8</v>
      </c>
      <c r="Y31">
        <v>3</v>
      </c>
      <c r="Z31">
        <v>48</v>
      </c>
      <c r="AA31">
        <v>975.57</v>
      </c>
      <c r="AB31" s="3">
        <v>150.69599999999997</v>
      </c>
      <c r="AC31" s="3">
        <f t="shared" si="8"/>
        <v>16</v>
      </c>
      <c r="AD31" s="2">
        <f t="shared" si="9"/>
        <v>31218.240000000002</v>
      </c>
    </row>
    <row r="32" spans="1:30">
      <c r="A32">
        <v>1</v>
      </c>
      <c r="B32">
        <v>31</v>
      </c>
      <c r="C32">
        <v>447.05</v>
      </c>
      <c r="D32" s="3">
        <v>11027.856</v>
      </c>
      <c r="E32">
        <f t="shared" si="0"/>
        <v>1102.7855999999999</v>
      </c>
      <c r="F32">
        <f t="shared" si="1"/>
        <v>1103</v>
      </c>
      <c r="G32" s="2">
        <f t="shared" si="2"/>
        <v>986192.3</v>
      </c>
      <c r="H32" s="2"/>
      <c r="I32" s="2"/>
      <c r="R32">
        <v>30</v>
      </c>
      <c r="S32">
        <v>6</v>
      </c>
      <c r="T32">
        <v>354.96</v>
      </c>
      <c r="U32">
        <f t="shared" si="5"/>
        <v>9534.3752000000004</v>
      </c>
      <c r="V32">
        <f t="shared" si="6"/>
        <v>954</v>
      </c>
      <c r="W32" s="2">
        <f t="shared" si="7"/>
        <v>677263.67999999993</v>
      </c>
      <c r="Y32">
        <v>4</v>
      </c>
      <c r="Z32">
        <v>2</v>
      </c>
      <c r="AA32">
        <v>320.52999999999997</v>
      </c>
      <c r="AB32" s="6">
        <v>755.0082000000001</v>
      </c>
      <c r="AC32" s="3">
        <f t="shared" si="8"/>
        <v>76</v>
      </c>
      <c r="AD32" s="2">
        <f t="shared" si="9"/>
        <v>48720.56</v>
      </c>
    </row>
    <row r="33" spans="1:30">
      <c r="A33">
        <v>1</v>
      </c>
      <c r="B33">
        <v>32</v>
      </c>
      <c r="C33">
        <v>989.92</v>
      </c>
      <c r="D33" s="3">
        <v>6233.3270999999986</v>
      </c>
      <c r="E33">
        <f t="shared" si="0"/>
        <v>623.33270999999991</v>
      </c>
      <c r="F33">
        <f t="shared" si="1"/>
        <v>624</v>
      </c>
      <c r="G33" s="2">
        <f t="shared" si="2"/>
        <v>1235420.1599999999</v>
      </c>
      <c r="H33" s="2"/>
      <c r="I33" s="2"/>
      <c r="R33">
        <v>30</v>
      </c>
      <c r="S33">
        <v>14</v>
      </c>
      <c r="T33">
        <v>451.12</v>
      </c>
      <c r="U33">
        <f t="shared" si="5"/>
        <v>4587.5931999999993</v>
      </c>
      <c r="V33">
        <f t="shared" si="6"/>
        <v>459</v>
      </c>
      <c r="W33" s="2">
        <f t="shared" si="7"/>
        <v>414128.16000000003</v>
      </c>
      <c r="Y33">
        <v>4</v>
      </c>
      <c r="Z33">
        <v>10</v>
      </c>
      <c r="AA33">
        <v>1071.8800000000001</v>
      </c>
      <c r="AB33" s="6">
        <v>355.05680000000001</v>
      </c>
      <c r="AC33" s="3">
        <f t="shared" si="8"/>
        <v>36</v>
      </c>
      <c r="AD33" s="2">
        <f t="shared" si="9"/>
        <v>77175.360000000015</v>
      </c>
    </row>
    <row r="34" spans="1:30">
      <c r="A34">
        <v>1</v>
      </c>
      <c r="B34">
        <v>33</v>
      </c>
      <c r="C34">
        <v>2005.28</v>
      </c>
      <c r="D34" s="3">
        <v>7240.8175999999994</v>
      </c>
      <c r="E34">
        <f t="shared" si="0"/>
        <v>724.08175999999992</v>
      </c>
      <c r="F34">
        <f t="shared" si="1"/>
        <v>725</v>
      </c>
      <c r="G34" s="2">
        <f t="shared" si="2"/>
        <v>2907656</v>
      </c>
      <c r="H34" s="2"/>
      <c r="I34" s="2"/>
      <c r="R34">
        <v>30</v>
      </c>
      <c r="S34">
        <v>16</v>
      </c>
      <c r="T34">
        <v>440.18</v>
      </c>
      <c r="U34">
        <f t="shared" si="5"/>
        <v>14045.3235</v>
      </c>
      <c r="V34">
        <f t="shared" si="6"/>
        <v>1405</v>
      </c>
      <c r="W34" s="2">
        <f t="shared" si="7"/>
        <v>1236905.8</v>
      </c>
      <c r="Y34">
        <v>4</v>
      </c>
      <c r="Z34">
        <v>19</v>
      </c>
      <c r="AA34">
        <v>624.71</v>
      </c>
      <c r="AB34" s="6">
        <v>197.15219999999997</v>
      </c>
      <c r="AC34" s="3">
        <f t="shared" si="8"/>
        <v>20</v>
      </c>
      <c r="AD34" s="2">
        <f t="shared" si="9"/>
        <v>24988.400000000001</v>
      </c>
    </row>
    <row r="35" spans="1:30">
      <c r="A35">
        <v>1</v>
      </c>
      <c r="B35">
        <v>34</v>
      </c>
      <c r="C35">
        <v>957.33</v>
      </c>
      <c r="D35" s="3">
        <v>5652.1296000000002</v>
      </c>
      <c r="E35">
        <f t="shared" si="0"/>
        <v>565.21296000000007</v>
      </c>
      <c r="F35">
        <f t="shared" si="1"/>
        <v>566</v>
      </c>
      <c r="G35" s="2">
        <f t="shared" si="2"/>
        <v>1083697.56</v>
      </c>
      <c r="H35" s="2"/>
      <c r="I35" s="2"/>
      <c r="R35">
        <v>30</v>
      </c>
      <c r="S35">
        <v>17</v>
      </c>
      <c r="T35">
        <v>440.18</v>
      </c>
      <c r="U35">
        <f t="shared" si="5"/>
        <v>12588.066000000001</v>
      </c>
      <c r="V35">
        <f t="shared" si="6"/>
        <v>1259</v>
      </c>
      <c r="W35" s="2">
        <f t="shared" si="7"/>
        <v>1108373.24</v>
      </c>
      <c r="Y35">
        <v>4</v>
      </c>
      <c r="Z35">
        <v>20</v>
      </c>
      <c r="AA35">
        <v>1071.75</v>
      </c>
      <c r="AB35" s="6">
        <v>240.57339999999996</v>
      </c>
      <c r="AC35" s="3">
        <f t="shared" si="8"/>
        <v>25</v>
      </c>
      <c r="AD35" s="2">
        <f t="shared" si="9"/>
        <v>53587.5</v>
      </c>
    </row>
    <row r="36" spans="1:30">
      <c r="A36">
        <v>1</v>
      </c>
      <c r="B36">
        <v>35</v>
      </c>
      <c r="C36">
        <v>1395.46</v>
      </c>
      <c r="D36" s="3">
        <v>10276.032000000001</v>
      </c>
      <c r="E36">
        <f t="shared" si="0"/>
        <v>1027.6032</v>
      </c>
      <c r="F36">
        <f t="shared" si="1"/>
        <v>1028</v>
      </c>
      <c r="G36" s="2">
        <f t="shared" si="2"/>
        <v>2869065.7600000002</v>
      </c>
      <c r="H36" s="2"/>
      <c r="I36" s="2"/>
      <c r="R36">
        <v>30</v>
      </c>
      <c r="S36">
        <v>18</v>
      </c>
      <c r="T36">
        <v>106</v>
      </c>
      <c r="U36">
        <f t="shared" si="5"/>
        <v>6950.3900999999996</v>
      </c>
      <c r="V36">
        <f t="shared" si="6"/>
        <v>696</v>
      </c>
      <c r="W36" s="2">
        <f t="shared" si="7"/>
        <v>147552</v>
      </c>
      <c r="Y36">
        <v>4</v>
      </c>
      <c r="Z36">
        <v>27</v>
      </c>
      <c r="AA36">
        <v>701.41</v>
      </c>
      <c r="AB36" s="6">
        <v>93.133800000000008</v>
      </c>
      <c r="AC36" s="3">
        <f t="shared" si="8"/>
        <v>10</v>
      </c>
      <c r="AD36" s="2">
        <f t="shared" si="9"/>
        <v>14028.199999999999</v>
      </c>
    </row>
    <row r="37" spans="1:30">
      <c r="A37">
        <v>1</v>
      </c>
      <c r="B37">
        <v>36</v>
      </c>
      <c r="C37">
        <v>1164.45</v>
      </c>
      <c r="D37" s="3">
        <v>1197.2237</v>
      </c>
      <c r="E37">
        <f t="shared" si="0"/>
        <v>119.72237</v>
      </c>
      <c r="F37">
        <f t="shared" si="1"/>
        <v>120</v>
      </c>
      <c r="G37" s="2">
        <f t="shared" si="2"/>
        <v>279468</v>
      </c>
      <c r="H37" s="2"/>
      <c r="I37" s="2"/>
      <c r="R37">
        <v>30</v>
      </c>
      <c r="S37">
        <v>30</v>
      </c>
      <c r="T37">
        <v>0</v>
      </c>
      <c r="U37">
        <f t="shared" si="5"/>
        <v>7540.1687000000011</v>
      </c>
      <c r="V37">
        <f t="shared" si="6"/>
        <v>755</v>
      </c>
      <c r="W37" s="2">
        <f t="shared" si="7"/>
        <v>0</v>
      </c>
      <c r="Y37">
        <v>4</v>
      </c>
      <c r="Z37">
        <v>28</v>
      </c>
      <c r="AA37">
        <v>320.45999999999998</v>
      </c>
      <c r="AB37" s="6">
        <v>38.327100000000002</v>
      </c>
      <c r="AC37" s="3">
        <f t="shared" si="8"/>
        <v>4</v>
      </c>
      <c r="AD37" s="2">
        <f t="shared" si="9"/>
        <v>2563.6799999999998</v>
      </c>
    </row>
    <row r="38" spans="1:30">
      <c r="A38">
        <v>1</v>
      </c>
      <c r="B38">
        <v>37</v>
      </c>
      <c r="C38">
        <v>2066.6</v>
      </c>
      <c r="D38" s="3">
        <v>11160.128000000002</v>
      </c>
      <c r="E38">
        <f t="shared" si="0"/>
        <v>1116.0128000000002</v>
      </c>
      <c r="F38">
        <f t="shared" si="1"/>
        <v>1117</v>
      </c>
      <c r="G38" s="2">
        <f t="shared" si="2"/>
        <v>4616784.3999999994</v>
      </c>
      <c r="H38" s="2"/>
      <c r="I38" s="2"/>
      <c r="R38">
        <v>30</v>
      </c>
      <c r="S38">
        <v>32</v>
      </c>
      <c r="T38">
        <v>444.36</v>
      </c>
      <c r="U38">
        <f t="shared" si="5"/>
        <v>10924.494299999998</v>
      </c>
      <c r="V38">
        <f t="shared" si="6"/>
        <v>1093</v>
      </c>
      <c r="W38" s="2">
        <f t="shared" si="7"/>
        <v>971370.96000000008</v>
      </c>
      <c r="Y38">
        <v>4</v>
      </c>
      <c r="Z38">
        <v>36</v>
      </c>
      <c r="AA38">
        <v>473.42</v>
      </c>
      <c r="AB38" s="6">
        <v>117.3844</v>
      </c>
      <c r="AC38" s="3">
        <f t="shared" si="8"/>
        <v>12</v>
      </c>
      <c r="AD38" s="2">
        <f t="shared" si="9"/>
        <v>11362.08</v>
      </c>
    </row>
    <row r="39" spans="1:30">
      <c r="A39">
        <v>1</v>
      </c>
      <c r="B39">
        <v>38</v>
      </c>
      <c r="C39">
        <v>2031.62</v>
      </c>
      <c r="D39" s="3">
        <v>4510.3068000000003</v>
      </c>
      <c r="E39">
        <f t="shared" si="0"/>
        <v>451.03068000000002</v>
      </c>
      <c r="F39">
        <f t="shared" si="1"/>
        <v>452</v>
      </c>
      <c r="G39" s="2">
        <f t="shared" si="2"/>
        <v>1836584.48</v>
      </c>
      <c r="H39" s="2"/>
      <c r="I39" s="2"/>
      <c r="R39">
        <v>30</v>
      </c>
      <c r="S39">
        <v>34</v>
      </c>
      <c r="T39">
        <v>354.31</v>
      </c>
      <c r="U39">
        <f t="shared" si="5"/>
        <v>7978.8697999999995</v>
      </c>
      <c r="V39">
        <f t="shared" si="6"/>
        <v>798</v>
      </c>
      <c r="W39" s="2">
        <f t="shared" si="7"/>
        <v>565478.76</v>
      </c>
      <c r="Y39">
        <v>4</v>
      </c>
      <c r="Z39">
        <v>43</v>
      </c>
      <c r="AA39">
        <v>639.19000000000005</v>
      </c>
      <c r="AB39" s="6">
        <v>188.31240000000003</v>
      </c>
      <c r="AC39" s="3">
        <f t="shared" si="8"/>
        <v>19</v>
      </c>
      <c r="AD39" s="2">
        <f t="shared" si="9"/>
        <v>24289.22</v>
      </c>
    </row>
    <row r="40" spans="1:30">
      <c r="A40">
        <v>1</v>
      </c>
      <c r="B40">
        <v>39</v>
      </c>
      <c r="C40">
        <v>2004.79</v>
      </c>
      <c r="D40" s="3">
        <v>8850.4920000000002</v>
      </c>
      <c r="E40">
        <f t="shared" si="0"/>
        <v>885.04920000000004</v>
      </c>
      <c r="F40">
        <f t="shared" si="1"/>
        <v>886</v>
      </c>
      <c r="G40" s="2">
        <f t="shared" si="2"/>
        <v>3552487.88</v>
      </c>
      <c r="H40" s="2"/>
      <c r="I40" s="2"/>
      <c r="R40">
        <v>30</v>
      </c>
      <c r="S40">
        <v>41</v>
      </c>
      <c r="T40">
        <v>258.49</v>
      </c>
      <c r="U40">
        <f t="shared" si="5"/>
        <v>1099.4215000000002</v>
      </c>
      <c r="V40">
        <f t="shared" si="6"/>
        <v>110</v>
      </c>
      <c r="W40" s="2">
        <f t="shared" si="7"/>
        <v>56867.8</v>
      </c>
      <c r="Y40">
        <v>4</v>
      </c>
      <c r="Z40">
        <v>44</v>
      </c>
      <c r="AA40">
        <v>1784.01</v>
      </c>
      <c r="AB40" s="6">
        <v>236.54839999999996</v>
      </c>
      <c r="AC40" s="3">
        <f t="shared" si="8"/>
        <v>24</v>
      </c>
      <c r="AD40" s="2">
        <f t="shared" si="9"/>
        <v>85632.48</v>
      </c>
    </row>
    <row r="41" spans="1:30">
      <c r="A41">
        <v>1</v>
      </c>
      <c r="B41">
        <v>40</v>
      </c>
      <c r="C41">
        <v>1437.24</v>
      </c>
      <c r="D41" s="3">
        <v>8291.0879999999997</v>
      </c>
      <c r="E41">
        <f t="shared" si="0"/>
        <v>829.10879999999997</v>
      </c>
      <c r="F41">
        <f t="shared" si="1"/>
        <v>830</v>
      </c>
      <c r="G41" s="2">
        <f t="shared" si="2"/>
        <v>2385818.4</v>
      </c>
      <c r="H41" s="2"/>
      <c r="I41" s="2"/>
      <c r="R41">
        <v>30</v>
      </c>
      <c r="S41">
        <v>49</v>
      </c>
      <c r="T41">
        <v>458.98</v>
      </c>
      <c r="U41">
        <f>SUMIF(B:B, S41,D:D)</f>
        <v>14555.242499999997</v>
      </c>
      <c r="V41">
        <f t="shared" si="6"/>
        <v>1456</v>
      </c>
      <c r="W41" s="2">
        <f t="shared" si="7"/>
        <v>1336549.76</v>
      </c>
      <c r="Y41">
        <v>4</v>
      </c>
      <c r="Z41">
        <v>48</v>
      </c>
      <c r="AA41">
        <v>698.16</v>
      </c>
      <c r="AB41" s="6">
        <v>233.16039999999998</v>
      </c>
      <c r="AC41" s="3">
        <f t="shared" si="8"/>
        <v>24</v>
      </c>
      <c r="AD41" s="2">
        <f t="shared" si="9"/>
        <v>33511.68</v>
      </c>
    </row>
    <row r="42" spans="1:30">
      <c r="A42">
        <v>1</v>
      </c>
      <c r="B42">
        <v>41</v>
      </c>
      <c r="C42">
        <v>806.81</v>
      </c>
      <c r="D42" s="3">
        <v>1081.4691000000003</v>
      </c>
      <c r="E42">
        <f t="shared" si="0"/>
        <v>108.14691000000002</v>
      </c>
      <c r="F42">
        <f t="shared" si="1"/>
        <v>109</v>
      </c>
      <c r="G42" s="2">
        <f t="shared" si="2"/>
        <v>175884.58</v>
      </c>
      <c r="H42" s="2"/>
      <c r="I42" s="2"/>
      <c r="AA42" s="4"/>
      <c r="AB42" s="4"/>
      <c r="AC42" s="4"/>
    </row>
    <row r="43" spans="1:30">
      <c r="A43">
        <v>1</v>
      </c>
      <c r="B43">
        <v>42</v>
      </c>
      <c r="C43">
        <v>975.41</v>
      </c>
      <c r="D43" s="3">
        <v>7652.2347000000009</v>
      </c>
      <c r="E43">
        <f t="shared" si="0"/>
        <v>765.22347000000013</v>
      </c>
      <c r="F43">
        <f t="shared" si="1"/>
        <v>766</v>
      </c>
      <c r="G43" s="2">
        <f t="shared" si="2"/>
        <v>1494328.1199999999</v>
      </c>
      <c r="H43" s="2"/>
      <c r="I43" s="2"/>
      <c r="V43" t="s">
        <v>64</v>
      </c>
      <c r="W43" s="2">
        <f>SUM(W2:W41)</f>
        <v>21181117.100000005</v>
      </c>
      <c r="X43" s="2"/>
      <c r="Y43" s="2"/>
      <c r="Z43" s="2"/>
      <c r="AA43" s="2"/>
      <c r="AB43" s="2"/>
      <c r="AC43" s="2" t="s">
        <v>64</v>
      </c>
      <c r="AD43" s="2">
        <f t="shared" ref="AD43" si="10">SUM(AD2:AD41)</f>
        <v>8816898.0399999991</v>
      </c>
    </row>
    <row r="44" spans="1:30">
      <c r="A44">
        <v>1</v>
      </c>
      <c r="B44">
        <v>43</v>
      </c>
      <c r="C44">
        <v>1329.77</v>
      </c>
      <c r="D44" s="3">
        <v>3936.8531999999996</v>
      </c>
      <c r="E44">
        <f t="shared" si="0"/>
        <v>393.68531999999993</v>
      </c>
      <c r="F44">
        <f t="shared" si="1"/>
        <v>394</v>
      </c>
      <c r="G44" s="2">
        <f t="shared" si="2"/>
        <v>1047858.76</v>
      </c>
      <c r="H44" s="2"/>
      <c r="I44" s="2"/>
      <c r="AB44" s="6"/>
      <c r="AC44" s="4"/>
    </row>
    <row r="45" spans="1:30">
      <c r="A45">
        <v>1</v>
      </c>
      <c r="B45">
        <v>44</v>
      </c>
      <c r="C45">
        <v>1710.19</v>
      </c>
      <c r="D45" s="3">
        <v>2640.4742000000001</v>
      </c>
      <c r="E45">
        <f t="shared" si="0"/>
        <v>264.04741999999999</v>
      </c>
      <c r="F45">
        <f t="shared" si="1"/>
        <v>265</v>
      </c>
      <c r="G45" s="2">
        <f t="shared" si="2"/>
        <v>906400.70000000007</v>
      </c>
      <c r="H45" s="2"/>
      <c r="I45" s="2"/>
      <c r="AB45" s="6"/>
      <c r="AC45" s="4"/>
    </row>
    <row r="46" spans="1:30">
      <c r="A46">
        <v>1</v>
      </c>
      <c r="B46">
        <v>45</v>
      </c>
      <c r="C46">
        <v>2122.85</v>
      </c>
      <c r="D46" s="3">
        <v>7726.7190000000019</v>
      </c>
      <c r="E46">
        <f t="shared" si="0"/>
        <v>772.67190000000016</v>
      </c>
      <c r="F46">
        <f t="shared" si="1"/>
        <v>773</v>
      </c>
      <c r="G46" s="2">
        <f t="shared" si="2"/>
        <v>3281926.0999999996</v>
      </c>
      <c r="H46" s="2"/>
      <c r="I46" s="2"/>
      <c r="AB46" s="6"/>
    </row>
    <row r="47" spans="1:30">
      <c r="A47">
        <v>1</v>
      </c>
      <c r="B47">
        <v>46</v>
      </c>
      <c r="C47">
        <v>770.69</v>
      </c>
      <c r="D47" s="3">
        <v>1422.9600000000003</v>
      </c>
      <c r="E47">
        <f t="shared" si="0"/>
        <v>142.29600000000002</v>
      </c>
      <c r="F47">
        <f t="shared" si="1"/>
        <v>143</v>
      </c>
      <c r="G47" s="2">
        <f t="shared" si="2"/>
        <v>220417.34000000003</v>
      </c>
      <c r="H47" s="2"/>
      <c r="I47" s="2"/>
      <c r="AB47" s="6"/>
      <c r="AC47" s="4"/>
    </row>
    <row r="48" spans="1:30">
      <c r="A48">
        <v>1</v>
      </c>
      <c r="B48">
        <v>47</v>
      </c>
      <c r="C48">
        <v>871.73</v>
      </c>
      <c r="D48" s="3">
        <v>1644.7808000000005</v>
      </c>
      <c r="E48">
        <f t="shared" si="0"/>
        <v>164.47808000000003</v>
      </c>
      <c r="F48">
        <f t="shared" si="1"/>
        <v>165</v>
      </c>
      <c r="G48" s="2">
        <f t="shared" si="2"/>
        <v>287670.90000000002</v>
      </c>
      <c r="H48" s="2"/>
      <c r="I48" s="2"/>
      <c r="AB48" s="6"/>
      <c r="AC48" s="4"/>
    </row>
    <row r="49" spans="1:29">
      <c r="A49">
        <v>1</v>
      </c>
      <c r="B49">
        <v>48</v>
      </c>
      <c r="C49">
        <v>960.18</v>
      </c>
      <c r="D49" s="3">
        <v>1060.3920000000001</v>
      </c>
      <c r="E49">
        <f t="shared" si="0"/>
        <v>106.03920000000001</v>
      </c>
      <c r="F49">
        <f t="shared" si="1"/>
        <v>107</v>
      </c>
      <c r="G49" s="2">
        <f t="shared" si="2"/>
        <v>205478.52</v>
      </c>
      <c r="H49" s="2"/>
      <c r="I49" s="2"/>
      <c r="AB49" s="6"/>
      <c r="AC49" s="4"/>
    </row>
    <row r="50" spans="1:29">
      <c r="A50">
        <v>1</v>
      </c>
      <c r="B50">
        <v>49</v>
      </c>
      <c r="C50">
        <v>924.16</v>
      </c>
      <c r="D50" s="3">
        <v>6858.6623999999983</v>
      </c>
      <c r="E50">
        <f t="shared" si="0"/>
        <v>685.86623999999983</v>
      </c>
      <c r="F50">
        <f t="shared" si="1"/>
        <v>686</v>
      </c>
      <c r="G50" s="2">
        <f t="shared" si="2"/>
        <v>1267947.52</v>
      </c>
      <c r="H50" s="2"/>
      <c r="I50" s="2"/>
      <c r="L50" t="s">
        <v>65</v>
      </c>
      <c r="P50" t="s">
        <v>66</v>
      </c>
    </row>
    <row r="51" spans="1:29">
      <c r="A51">
        <v>1</v>
      </c>
      <c r="B51">
        <v>50</v>
      </c>
      <c r="C51">
        <v>529.67999999999995</v>
      </c>
      <c r="D51" s="3">
        <v>6554.4479999999994</v>
      </c>
      <c r="E51">
        <f t="shared" si="0"/>
        <v>655.44479999999999</v>
      </c>
      <c r="F51">
        <f t="shared" si="1"/>
        <v>656</v>
      </c>
      <c r="G51" s="2">
        <f t="shared" si="2"/>
        <v>694940.15999999992</v>
      </c>
      <c r="H51" s="2"/>
      <c r="I51" s="2"/>
    </row>
    <row r="52" spans="1:29" ht="60">
      <c r="A52">
        <f>A2+1</f>
        <v>2</v>
      </c>
      <c r="B52">
        <f>B2</f>
        <v>1</v>
      </c>
      <c r="C52">
        <v>1445.58</v>
      </c>
      <c r="D52" s="3">
        <v>528.1092000000001</v>
      </c>
      <c r="E52">
        <f t="shared" si="0"/>
        <v>52.81092000000001</v>
      </c>
      <c r="F52">
        <f t="shared" si="1"/>
        <v>53</v>
      </c>
      <c r="G52" s="2">
        <f t="shared" si="2"/>
        <v>153231.47999999998</v>
      </c>
      <c r="H52" s="2"/>
      <c r="I52" s="2"/>
      <c r="K52" s="7" t="s">
        <v>67</v>
      </c>
      <c r="L52" s="2">
        <f>G204</f>
        <v>98942772.039999977</v>
      </c>
      <c r="P52" s="8" t="s">
        <v>68</v>
      </c>
      <c r="R52" s="2">
        <f>P19+W43+AD43</f>
        <v>124514281.48000002</v>
      </c>
      <c r="AB52" s="6"/>
      <c r="AC52" s="4"/>
    </row>
    <row r="53" spans="1:29">
      <c r="A53">
        <f t="shared" ref="A53:A116" si="11">A3+1</f>
        <v>2</v>
      </c>
      <c r="B53">
        <f t="shared" ref="B53:B116" si="12">B3</f>
        <v>2</v>
      </c>
      <c r="C53">
        <v>996.01</v>
      </c>
      <c r="D53" s="3">
        <v>4183.7999999999993</v>
      </c>
      <c r="E53">
        <f t="shared" si="0"/>
        <v>418.37999999999994</v>
      </c>
      <c r="F53">
        <f t="shared" si="1"/>
        <v>419</v>
      </c>
      <c r="G53" s="2">
        <f t="shared" si="2"/>
        <v>834656.38</v>
      </c>
      <c r="H53" s="2"/>
      <c r="I53" s="2"/>
      <c r="AB53" s="6"/>
    </row>
    <row r="54" spans="1:29">
      <c r="A54">
        <f t="shared" si="11"/>
        <v>2</v>
      </c>
      <c r="B54">
        <f t="shared" si="12"/>
        <v>3</v>
      </c>
      <c r="C54">
        <v>1197.49</v>
      </c>
      <c r="D54" s="3">
        <v>352.44720000000001</v>
      </c>
      <c r="E54">
        <f t="shared" si="0"/>
        <v>35.244720000000001</v>
      </c>
      <c r="F54">
        <f t="shared" si="1"/>
        <v>36</v>
      </c>
      <c r="G54" s="2">
        <f t="shared" si="2"/>
        <v>86219.28</v>
      </c>
      <c r="H54" s="2"/>
      <c r="I54" s="2"/>
      <c r="AB54" s="6"/>
      <c r="AC54" s="4"/>
    </row>
    <row r="55" spans="1:29">
      <c r="A55">
        <f t="shared" si="11"/>
        <v>2</v>
      </c>
      <c r="B55">
        <f t="shared" si="12"/>
        <v>4</v>
      </c>
      <c r="C55">
        <v>1379.94</v>
      </c>
      <c r="D55" s="3">
        <v>366.33600000000001</v>
      </c>
      <c r="E55">
        <f t="shared" si="0"/>
        <v>36.633600000000001</v>
      </c>
      <c r="F55">
        <f t="shared" si="1"/>
        <v>37</v>
      </c>
      <c r="G55" s="2">
        <f t="shared" si="2"/>
        <v>102115.56</v>
      </c>
      <c r="H55" s="2"/>
      <c r="I55" s="2"/>
      <c r="AB55" s="6"/>
      <c r="AC55" s="4"/>
    </row>
    <row r="56" spans="1:29">
      <c r="A56">
        <f t="shared" si="11"/>
        <v>2</v>
      </c>
      <c r="B56">
        <f t="shared" si="12"/>
        <v>5</v>
      </c>
      <c r="C56">
        <v>12.24</v>
      </c>
      <c r="D56" s="3">
        <v>1961.7808000000005</v>
      </c>
      <c r="E56">
        <f t="shared" si="0"/>
        <v>196.17808000000005</v>
      </c>
      <c r="F56">
        <f t="shared" si="1"/>
        <v>197</v>
      </c>
      <c r="G56" s="2">
        <f t="shared" si="2"/>
        <v>4822.5600000000004</v>
      </c>
      <c r="H56" s="2"/>
      <c r="I56" s="2"/>
      <c r="AB56" s="6"/>
      <c r="AC56" s="4"/>
    </row>
    <row r="57" spans="1:29">
      <c r="A57">
        <f t="shared" si="11"/>
        <v>2</v>
      </c>
      <c r="B57">
        <f t="shared" si="12"/>
        <v>6</v>
      </c>
      <c r="C57">
        <v>18.309999999999999</v>
      </c>
      <c r="D57" s="3">
        <v>3419.1108000000004</v>
      </c>
      <c r="E57">
        <f t="shared" si="0"/>
        <v>341.91108000000003</v>
      </c>
      <c r="F57">
        <f t="shared" si="1"/>
        <v>342</v>
      </c>
      <c r="G57" s="2">
        <f t="shared" si="2"/>
        <v>12524.039999999999</v>
      </c>
      <c r="H57" s="2"/>
      <c r="I57" s="2"/>
      <c r="N57" s="8" t="s">
        <v>69</v>
      </c>
      <c r="O57" s="9">
        <f>R52-L52</f>
        <v>25571509.440000042</v>
      </c>
      <c r="AB57" s="6"/>
      <c r="AC57" s="4"/>
    </row>
    <row r="58" spans="1:29">
      <c r="A58">
        <f t="shared" si="11"/>
        <v>2</v>
      </c>
      <c r="B58">
        <f t="shared" si="12"/>
        <v>7</v>
      </c>
      <c r="C58">
        <v>1366.16</v>
      </c>
      <c r="D58" s="3">
        <v>337.44000000000005</v>
      </c>
      <c r="E58">
        <f t="shared" si="0"/>
        <v>33.744000000000007</v>
      </c>
      <c r="F58">
        <f t="shared" si="1"/>
        <v>34</v>
      </c>
      <c r="G58" s="2">
        <f t="shared" si="2"/>
        <v>92898.880000000005</v>
      </c>
      <c r="H58" s="2"/>
      <c r="I58" s="2"/>
    </row>
    <row r="59" spans="1:29">
      <c r="A59">
        <f t="shared" si="11"/>
        <v>2</v>
      </c>
      <c r="B59">
        <f t="shared" si="12"/>
        <v>8</v>
      </c>
      <c r="C59">
        <v>1553.06</v>
      </c>
      <c r="D59" s="3">
        <v>708.1484999999999</v>
      </c>
      <c r="E59">
        <f t="shared" si="0"/>
        <v>70.814849999999993</v>
      </c>
      <c r="F59">
        <f t="shared" si="1"/>
        <v>71</v>
      </c>
      <c r="G59" s="2">
        <f t="shared" si="2"/>
        <v>220534.52</v>
      </c>
      <c r="H59" s="2"/>
      <c r="I59" s="2"/>
    </row>
    <row r="60" spans="1:29">
      <c r="A60">
        <f t="shared" si="11"/>
        <v>2</v>
      </c>
      <c r="B60">
        <f t="shared" si="12"/>
        <v>9</v>
      </c>
      <c r="C60">
        <v>1669.15</v>
      </c>
      <c r="D60" s="3">
        <v>3556.56</v>
      </c>
      <c r="E60">
        <f t="shared" si="0"/>
        <v>355.65600000000001</v>
      </c>
      <c r="F60">
        <f t="shared" si="1"/>
        <v>356</v>
      </c>
      <c r="G60" s="2">
        <f t="shared" si="2"/>
        <v>1188434.8</v>
      </c>
      <c r="H60" s="2"/>
      <c r="I60" s="2"/>
      <c r="AB60" s="6"/>
    </row>
    <row r="61" spans="1:29">
      <c r="A61">
        <f t="shared" si="11"/>
        <v>2</v>
      </c>
      <c r="B61">
        <f t="shared" si="12"/>
        <v>10</v>
      </c>
      <c r="C61">
        <v>943.49</v>
      </c>
      <c r="D61" s="3">
        <v>1649.9538</v>
      </c>
      <c r="E61">
        <f t="shared" si="0"/>
        <v>164.99538000000001</v>
      </c>
      <c r="F61">
        <f t="shared" si="1"/>
        <v>165</v>
      </c>
      <c r="G61" s="2">
        <f t="shared" si="2"/>
        <v>311351.7</v>
      </c>
      <c r="H61" s="2"/>
      <c r="I61" s="2"/>
      <c r="AB61" s="6"/>
      <c r="AC61" s="4"/>
    </row>
    <row r="62" spans="1:29">
      <c r="A62">
        <f t="shared" si="11"/>
        <v>2</v>
      </c>
      <c r="B62">
        <f t="shared" si="12"/>
        <v>11</v>
      </c>
      <c r="C62">
        <v>1984.23</v>
      </c>
      <c r="D62" s="3">
        <v>583.24799999999993</v>
      </c>
      <c r="E62">
        <f t="shared" si="0"/>
        <v>58.324799999999996</v>
      </c>
      <c r="F62">
        <f t="shared" si="1"/>
        <v>59</v>
      </c>
      <c r="G62" s="2">
        <f t="shared" si="2"/>
        <v>234139.14</v>
      </c>
      <c r="H62" s="2"/>
      <c r="I62" s="2"/>
      <c r="AB62" s="6"/>
      <c r="AC62" s="4"/>
    </row>
    <row r="63" spans="1:29">
      <c r="A63">
        <f t="shared" si="11"/>
        <v>2</v>
      </c>
      <c r="B63">
        <f t="shared" si="12"/>
        <v>12</v>
      </c>
      <c r="C63">
        <v>1663.91</v>
      </c>
      <c r="D63" s="3">
        <v>1525.9725000000001</v>
      </c>
      <c r="E63">
        <f t="shared" si="0"/>
        <v>152.59725</v>
      </c>
      <c r="F63">
        <f t="shared" si="1"/>
        <v>153</v>
      </c>
      <c r="G63" s="2">
        <f t="shared" si="2"/>
        <v>509156.46</v>
      </c>
      <c r="H63" s="2"/>
      <c r="I63" s="2"/>
      <c r="AB63" s="6"/>
      <c r="AC63" s="4"/>
    </row>
    <row r="64" spans="1:29">
      <c r="A64">
        <f t="shared" si="11"/>
        <v>2</v>
      </c>
      <c r="B64">
        <f t="shared" si="12"/>
        <v>13</v>
      </c>
      <c r="C64">
        <v>1593.53</v>
      </c>
      <c r="D64" s="3">
        <v>1569.9207999999992</v>
      </c>
      <c r="E64">
        <f t="shared" si="0"/>
        <v>156.99207999999993</v>
      </c>
      <c r="F64">
        <f t="shared" si="1"/>
        <v>157</v>
      </c>
      <c r="G64" s="2">
        <f t="shared" si="2"/>
        <v>500368.42</v>
      </c>
      <c r="H64" s="2"/>
      <c r="I64" s="2"/>
      <c r="AB64" s="6"/>
      <c r="AC64" s="4"/>
    </row>
    <row r="65" spans="1:29">
      <c r="A65">
        <f t="shared" si="11"/>
        <v>2</v>
      </c>
      <c r="B65">
        <f t="shared" si="12"/>
        <v>14</v>
      </c>
      <c r="C65">
        <v>782.29</v>
      </c>
      <c r="D65" s="3">
        <v>349.92750000000007</v>
      </c>
      <c r="E65">
        <f t="shared" si="0"/>
        <v>34.992750000000008</v>
      </c>
      <c r="F65">
        <f t="shared" si="1"/>
        <v>35</v>
      </c>
      <c r="G65" s="2">
        <f t="shared" si="2"/>
        <v>54760.299999999996</v>
      </c>
      <c r="H65" s="2"/>
      <c r="I65" s="2"/>
      <c r="AB65" s="6"/>
      <c r="AC65" s="4"/>
    </row>
    <row r="66" spans="1:29">
      <c r="A66">
        <f t="shared" si="11"/>
        <v>2</v>
      </c>
      <c r="B66">
        <f t="shared" si="12"/>
        <v>15</v>
      </c>
      <c r="C66">
        <v>1972.6</v>
      </c>
      <c r="D66" s="3">
        <v>1904.5936000000002</v>
      </c>
      <c r="E66">
        <f t="shared" si="0"/>
        <v>190.45936</v>
      </c>
      <c r="F66">
        <f t="shared" si="1"/>
        <v>191</v>
      </c>
      <c r="G66" s="2">
        <f t="shared" si="2"/>
        <v>753533.2</v>
      </c>
      <c r="H66" s="2"/>
      <c r="I66" s="2"/>
      <c r="AB66" s="6"/>
      <c r="AC66" s="4"/>
    </row>
    <row r="67" spans="1:29">
      <c r="A67">
        <f t="shared" si="11"/>
        <v>2</v>
      </c>
      <c r="B67">
        <f t="shared" si="12"/>
        <v>16</v>
      </c>
      <c r="C67">
        <v>78.900000000000006</v>
      </c>
      <c r="D67" s="3">
        <v>2221.8015000000005</v>
      </c>
      <c r="E67">
        <f t="shared" ref="E67:E130" si="13">D67/10</f>
        <v>222.18015000000005</v>
      </c>
      <c r="F67">
        <f t="shared" ref="F67:F130" si="14">ROUNDUP(E67, 0)</f>
        <v>223</v>
      </c>
      <c r="G67" s="2">
        <f t="shared" ref="G67:G130" si="15">F67*C67*2</f>
        <v>35189.4</v>
      </c>
      <c r="H67" s="2"/>
      <c r="I67" s="2"/>
    </row>
    <row r="68" spans="1:29">
      <c r="A68">
        <f t="shared" si="11"/>
        <v>2</v>
      </c>
      <c r="B68">
        <f t="shared" si="12"/>
        <v>17</v>
      </c>
      <c r="C68">
        <v>78.900000000000006</v>
      </c>
      <c r="D68" s="3">
        <v>2139.6312000000003</v>
      </c>
      <c r="E68">
        <f t="shared" si="13"/>
        <v>213.96312000000003</v>
      </c>
      <c r="F68">
        <f t="shared" si="14"/>
        <v>214</v>
      </c>
      <c r="G68" s="2">
        <f t="shared" si="15"/>
        <v>33769.200000000004</v>
      </c>
      <c r="H68" s="2"/>
      <c r="I68" s="2"/>
      <c r="AB68" s="6"/>
      <c r="AC68" s="4"/>
    </row>
    <row r="69" spans="1:29">
      <c r="A69">
        <f t="shared" si="11"/>
        <v>2</v>
      </c>
      <c r="B69">
        <f t="shared" si="12"/>
        <v>18</v>
      </c>
      <c r="C69">
        <v>328.01</v>
      </c>
      <c r="D69" s="3">
        <v>1822.8734000000004</v>
      </c>
      <c r="E69">
        <f t="shared" si="13"/>
        <v>182.28734000000003</v>
      </c>
      <c r="F69">
        <f t="shared" si="14"/>
        <v>183</v>
      </c>
      <c r="G69" s="2">
        <f t="shared" si="15"/>
        <v>120051.66</v>
      </c>
      <c r="H69" s="2"/>
      <c r="I69" s="2"/>
      <c r="AB69" s="6"/>
      <c r="AC69" s="4"/>
    </row>
    <row r="70" spans="1:29">
      <c r="A70">
        <f t="shared" si="11"/>
        <v>2</v>
      </c>
      <c r="B70">
        <f t="shared" si="12"/>
        <v>19</v>
      </c>
      <c r="C70">
        <v>976.38</v>
      </c>
      <c r="D70" s="3">
        <v>546.10600000000011</v>
      </c>
      <c r="E70">
        <f t="shared" si="13"/>
        <v>54.610600000000012</v>
      </c>
      <c r="F70">
        <f t="shared" si="14"/>
        <v>55</v>
      </c>
      <c r="G70" s="2">
        <f t="shared" si="15"/>
        <v>107401.8</v>
      </c>
      <c r="H70" s="2"/>
      <c r="I70" s="2"/>
      <c r="AB70" s="6"/>
      <c r="AC70" s="4"/>
    </row>
    <row r="71" spans="1:29">
      <c r="A71">
        <f t="shared" si="11"/>
        <v>2</v>
      </c>
      <c r="B71">
        <f t="shared" si="12"/>
        <v>20</v>
      </c>
      <c r="C71">
        <v>946.96</v>
      </c>
      <c r="D71" s="3">
        <v>784.93080000000009</v>
      </c>
      <c r="E71">
        <f t="shared" si="13"/>
        <v>78.493080000000006</v>
      </c>
      <c r="F71">
        <f t="shared" si="14"/>
        <v>79</v>
      </c>
      <c r="G71" s="2">
        <f t="shared" si="15"/>
        <v>149619.68</v>
      </c>
      <c r="H71" s="2"/>
      <c r="I71" s="2"/>
      <c r="AB71" s="6"/>
      <c r="AC71" s="4"/>
    </row>
    <row r="72" spans="1:29">
      <c r="A72">
        <f t="shared" si="11"/>
        <v>2</v>
      </c>
      <c r="B72">
        <f t="shared" si="12"/>
        <v>21</v>
      </c>
      <c r="C72">
        <v>1741.55</v>
      </c>
      <c r="D72" s="3">
        <v>948.32639999999992</v>
      </c>
      <c r="E72">
        <f t="shared" si="13"/>
        <v>94.832639999999998</v>
      </c>
      <c r="F72">
        <f t="shared" si="14"/>
        <v>95</v>
      </c>
      <c r="G72" s="2">
        <f t="shared" si="15"/>
        <v>330894.5</v>
      </c>
      <c r="H72" s="2"/>
      <c r="I72" s="2"/>
      <c r="AB72" s="6"/>
      <c r="AC72" s="4"/>
    </row>
    <row r="73" spans="1:29">
      <c r="A73">
        <f t="shared" si="11"/>
        <v>2</v>
      </c>
      <c r="B73">
        <f t="shared" si="12"/>
        <v>22</v>
      </c>
      <c r="C73">
        <v>1526.18</v>
      </c>
      <c r="D73" s="3">
        <v>1424.2633999999998</v>
      </c>
      <c r="E73">
        <f t="shared" si="13"/>
        <v>142.42633999999998</v>
      </c>
      <c r="F73">
        <f t="shared" si="14"/>
        <v>143</v>
      </c>
      <c r="G73" s="2">
        <f t="shared" si="15"/>
        <v>436487.48000000004</v>
      </c>
      <c r="H73" s="2"/>
      <c r="I73" s="2"/>
      <c r="AB73" s="6"/>
      <c r="AC73" s="4"/>
    </row>
    <row r="74" spans="1:29">
      <c r="A74">
        <f t="shared" si="11"/>
        <v>2</v>
      </c>
      <c r="B74">
        <f t="shared" si="12"/>
        <v>23</v>
      </c>
      <c r="C74">
        <v>1394.42</v>
      </c>
      <c r="D74" s="3">
        <v>1910.64</v>
      </c>
      <c r="E74">
        <f t="shared" si="13"/>
        <v>191.06400000000002</v>
      </c>
      <c r="F74">
        <f t="shared" si="14"/>
        <v>192</v>
      </c>
      <c r="G74" s="2">
        <f t="shared" si="15"/>
        <v>535457.28000000003</v>
      </c>
      <c r="H74" s="2"/>
      <c r="I74" s="2"/>
    </row>
    <row r="75" spans="1:29">
      <c r="A75">
        <f t="shared" si="11"/>
        <v>2</v>
      </c>
      <c r="B75">
        <f t="shared" si="12"/>
        <v>24</v>
      </c>
      <c r="C75">
        <v>1360.48</v>
      </c>
      <c r="D75" s="3">
        <v>2275.1117999999997</v>
      </c>
      <c r="E75">
        <f t="shared" si="13"/>
        <v>227.51117999999997</v>
      </c>
      <c r="F75">
        <f t="shared" si="14"/>
        <v>228</v>
      </c>
      <c r="G75" s="2">
        <f t="shared" si="15"/>
        <v>620378.88</v>
      </c>
      <c r="H75" s="2"/>
      <c r="I75" s="2"/>
    </row>
    <row r="76" spans="1:29">
      <c r="A76">
        <f t="shared" si="11"/>
        <v>2</v>
      </c>
      <c r="B76">
        <f t="shared" si="12"/>
        <v>25</v>
      </c>
      <c r="C76">
        <v>1385.04</v>
      </c>
      <c r="D76" s="3">
        <v>1527.5715</v>
      </c>
      <c r="E76">
        <f t="shared" si="13"/>
        <v>152.75715</v>
      </c>
      <c r="F76">
        <f t="shared" si="14"/>
        <v>153</v>
      </c>
      <c r="G76" s="2">
        <f t="shared" si="15"/>
        <v>423822.24</v>
      </c>
      <c r="H76" s="2"/>
      <c r="I76" s="2"/>
      <c r="AB76" s="6"/>
      <c r="AC76" s="4"/>
    </row>
    <row r="77" spans="1:29">
      <c r="A77">
        <f t="shared" si="11"/>
        <v>2</v>
      </c>
      <c r="B77">
        <f t="shared" si="12"/>
        <v>26</v>
      </c>
      <c r="C77">
        <v>1395.36</v>
      </c>
      <c r="D77" s="3">
        <v>2477.4931999999999</v>
      </c>
      <c r="E77">
        <f t="shared" si="13"/>
        <v>247.74931999999998</v>
      </c>
      <c r="F77">
        <f t="shared" si="14"/>
        <v>248</v>
      </c>
      <c r="G77" s="2">
        <f t="shared" si="15"/>
        <v>692098.55999999994</v>
      </c>
      <c r="H77" s="2"/>
      <c r="I77" s="2"/>
      <c r="AB77" s="6"/>
      <c r="AC77" s="4"/>
    </row>
    <row r="78" spans="1:29">
      <c r="A78">
        <f t="shared" si="11"/>
        <v>2</v>
      </c>
      <c r="B78">
        <f t="shared" si="12"/>
        <v>27</v>
      </c>
      <c r="C78">
        <v>916.24</v>
      </c>
      <c r="D78" s="3">
        <v>1592.1412</v>
      </c>
      <c r="E78">
        <f t="shared" si="13"/>
        <v>159.21412000000001</v>
      </c>
      <c r="F78">
        <f t="shared" si="14"/>
        <v>160</v>
      </c>
      <c r="G78" s="2">
        <f t="shared" si="15"/>
        <v>293196.79999999999</v>
      </c>
      <c r="H78" s="2"/>
      <c r="I78" s="2"/>
      <c r="AB78" s="6"/>
      <c r="AC78" s="4"/>
    </row>
    <row r="79" spans="1:29">
      <c r="A79">
        <f t="shared" si="11"/>
        <v>2</v>
      </c>
      <c r="B79">
        <f t="shared" si="12"/>
        <v>28</v>
      </c>
      <c r="C79">
        <v>994.21</v>
      </c>
      <c r="D79" s="3">
        <v>90.86</v>
      </c>
      <c r="E79">
        <f t="shared" si="13"/>
        <v>9.0860000000000003</v>
      </c>
      <c r="F79">
        <f t="shared" si="14"/>
        <v>10</v>
      </c>
      <c r="G79" s="2">
        <f t="shared" si="15"/>
        <v>19884.2</v>
      </c>
      <c r="H79" s="2"/>
      <c r="I79" s="2"/>
    </row>
    <row r="80" spans="1:29">
      <c r="A80">
        <f t="shared" si="11"/>
        <v>2</v>
      </c>
      <c r="B80">
        <f t="shared" si="12"/>
        <v>29</v>
      </c>
      <c r="C80">
        <v>1420.37</v>
      </c>
      <c r="D80" s="3">
        <v>2635.4783000000002</v>
      </c>
      <c r="E80">
        <f t="shared" si="13"/>
        <v>263.54783000000003</v>
      </c>
      <c r="F80">
        <f t="shared" si="14"/>
        <v>264</v>
      </c>
      <c r="G80" s="2">
        <f t="shared" si="15"/>
        <v>749955.36</v>
      </c>
      <c r="H80" s="2"/>
      <c r="I80" s="2"/>
      <c r="AB80" s="6"/>
      <c r="AC80" s="4"/>
    </row>
    <row r="81" spans="1:28">
      <c r="A81">
        <f t="shared" si="11"/>
        <v>2</v>
      </c>
      <c r="B81">
        <f t="shared" si="12"/>
        <v>30</v>
      </c>
      <c r="C81">
        <v>368.35</v>
      </c>
      <c r="D81" s="3">
        <v>131.01599999999999</v>
      </c>
      <c r="E81">
        <f t="shared" si="13"/>
        <v>13.101599999999999</v>
      </c>
      <c r="F81">
        <f t="shared" si="14"/>
        <v>14</v>
      </c>
      <c r="G81" s="2">
        <f t="shared" si="15"/>
        <v>10313.800000000001</v>
      </c>
      <c r="H81" s="2"/>
      <c r="I81" s="2"/>
      <c r="AB81" s="6"/>
    </row>
    <row r="82" spans="1:28">
      <c r="A82">
        <f t="shared" si="11"/>
        <v>2</v>
      </c>
      <c r="B82">
        <f t="shared" si="12"/>
        <v>31</v>
      </c>
      <c r="C82">
        <v>1222.3599999999999</v>
      </c>
      <c r="D82" s="3">
        <v>2402.35</v>
      </c>
      <c r="E82">
        <f t="shared" si="13"/>
        <v>240.23499999999999</v>
      </c>
      <c r="F82">
        <f t="shared" si="14"/>
        <v>241</v>
      </c>
      <c r="G82" s="2">
        <f t="shared" si="15"/>
        <v>589177.5199999999</v>
      </c>
      <c r="H82" s="2"/>
      <c r="I82" s="2"/>
    </row>
    <row r="83" spans="1:28">
      <c r="A83">
        <f t="shared" si="11"/>
        <v>2</v>
      </c>
      <c r="B83">
        <f t="shared" si="12"/>
        <v>32</v>
      </c>
      <c r="C83">
        <v>772.26</v>
      </c>
      <c r="D83" s="3">
        <v>2669.6670000000004</v>
      </c>
      <c r="E83">
        <f t="shared" si="13"/>
        <v>266.96670000000006</v>
      </c>
      <c r="F83">
        <f t="shared" si="14"/>
        <v>267</v>
      </c>
      <c r="G83" s="2">
        <f t="shared" si="15"/>
        <v>412386.83999999997</v>
      </c>
      <c r="H83" s="2"/>
      <c r="I83" s="2"/>
    </row>
    <row r="84" spans="1:28">
      <c r="A84">
        <f t="shared" si="11"/>
        <v>2</v>
      </c>
      <c r="B84">
        <f t="shared" si="12"/>
        <v>33</v>
      </c>
      <c r="C84">
        <v>1379.18</v>
      </c>
      <c r="D84" s="3">
        <v>105.33859999999999</v>
      </c>
      <c r="E84">
        <f t="shared" si="13"/>
        <v>10.533859999999999</v>
      </c>
      <c r="F84">
        <f t="shared" si="14"/>
        <v>11</v>
      </c>
      <c r="G84" s="2">
        <f t="shared" si="15"/>
        <v>30341.960000000003</v>
      </c>
      <c r="H84" s="2"/>
      <c r="I84" s="2"/>
    </row>
    <row r="85" spans="1:28">
      <c r="A85">
        <f t="shared" si="11"/>
        <v>2</v>
      </c>
      <c r="B85">
        <f t="shared" si="12"/>
        <v>34</v>
      </c>
      <c r="C85">
        <v>35.200000000000003</v>
      </c>
      <c r="D85" s="3">
        <v>1350.596</v>
      </c>
      <c r="E85">
        <f t="shared" si="13"/>
        <v>135.05959999999999</v>
      </c>
      <c r="F85">
        <f t="shared" si="14"/>
        <v>136</v>
      </c>
      <c r="G85" s="2">
        <f t="shared" si="15"/>
        <v>9574.4000000000015</v>
      </c>
      <c r="H85" s="2"/>
      <c r="I85" s="2"/>
    </row>
    <row r="86" spans="1:28">
      <c r="A86">
        <f t="shared" si="11"/>
        <v>2</v>
      </c>
      <c r="B86">
        <f t="shared" si="12"/>
        <v>35</v>
      </c>
      <c r="C86">
        <v>1221.6300000000001</v>
      </c>
      <c r="D86" s="3">
        <v>4233.5999999999995</v>
      </c>
      <c r="E86">
        <f t="shared" si="13"/>
        <v>423.35999999999996</v>
      </c>
      <c r="F86">
        <f t="shared" si="14"/>
        <v>424</v>
      </c>
      <c r="G86" s="2">
        <f t="shared" si="15"/>
        <v>1035942.2400000001</v>
      </c>
      <c r="H86" s="2"/>
      <c r="I86" s="2"/>
    </row>
    <row r="87" spans="1:28">
      <c r="A87">
        <f t="shared" si="11"/>
        <v>2</v>
      </c>
      <c r="B87">
        <f t="shared" si="12"/>
        <v>36</v>
      </c>
      <c r="C87">
        <v>1115.23</v>
      </c>
      <c r="D87" s="3">
        <v>411.53999999999996</v>
      </c>
      <c r="E87">
        <f t="shared" si="13"/>
        <v>41.153999999999996</v>
      </c>
      <c r="F87">
        <f t="shared" si="14"/>
        <v>42</v>
      </c>
      <c r="G87" s="2">
        <f t="shared" si="15"/>
        <v>93679.32</v>
      </c>
      <c r="H87" s="2"/>
      <c r="I87" s="2"/>
    </row>
    <row r="88" spans="1:28">
      <c r="A88">
        <f t="shared" si="11"/>
        <v>2</v>
      </c>
      <c r="B88">
        <f t="shared" si="12"/>
        <v>37</v>
      </c>
      <c r="C88">
        <v>1972.6</v>
      </c>
      <c r="D88" s="3">
        <v>687.88</v>
      </c>
      <c r="E88">
        <f t="shared" si="13"/>
        <v>68.787999999999997</v>
      </c>
      <c r="F88">
        <f t="shared" si="14"/>
        <v>69</v>
      </c>
      <c r="G88" s="2">
        <f t="shared" si="15"/>
        <v>272218.8</v>
      </c>
      <c r="H88" s="2"/>
      <c r="I88" s="2"/>
    </row>
    <row r="89" spans="1:28">
      <c r="A89">
        <f t="shared" si="11"/>
        <v>2</v>
      </c>
      <c r="B89">
        <f t="shared" si="12"/>
        <v>38</v>
      </c>
      <c r="C89">
        <v>1719.13</v>
      </c>
      <c r="D89" s="3">
        <v>89.089000000000013</v>
      </c>
      <c r="E89">
        <f t="shared" si="13"/>
        <v>8.9089000000000009</v>
      </c>
      <c r="F89">
        <f t="shared" si="14"/>
        <v>9</v>
      </c>
      <c r="G89" s="2">
        <f t="shared" si="15"/>
        <v>30944.340000000004</v>
      </c>
      <c r="H89" s="2"/>
      <c r="I89" s="2"/>
    </row>
    <row r="90" spans="1:28">
      <c r="A90">
        <f t="shared" si="11"/>
        <v>2</v>
      </c>
      <c r="B90">
        <f t="shared" si="12"/>
        <v>39</v>
      </c>
      <c r="C90">
        <v>1382.38</v>
      </c>
      <c r="D90" s="3">
        <v>213.23120000000003</v>
      </c>
      <c r="E90">
        <f t="shared" si="13"/>
        <v>21.323120000000003</v>
      </c>
      <c r="F90">
        <f t="shared" si="14"/>
        <v>22</v>
      </c>
      <c r="G90" s="2">
        <f t="shared" si="15"/>
        <v>60824.72</v>
      </c>
      <c r="H90" s="2"/>
      <c r="I90" s="2"/>
    </row>
    <row r="91" spans="1:28">
      <c r="A91">
        <f t="shared" si="11"/>
        <v>2</v>
      </c>
      <c r="B91">
        <f t="shared" si="12"/>
        <v>40</v>
      </c>
      <c r="C91">
        <v>1275.53</v>
      </c>
      <c r="D91" s="3">
        <v>2817.2927999999997</v>
      </c>
      <c r="E91">
        <f t="shared" si="13"/>
        <v>281.72927999999996</v>
      </c>
      <c r="F91">
        <f t="shared" si="14"/>
        <v>282</v>
      </c>
      <c r="G91" s="2">
        <f t="shared" si="15"/>
        <v>719398.92</v>
      </c>
      <c r="H91" s="2"/>
      <c r="I91" s="2"/>
    </row>
    <row r="92" spans="1:28">
      <c r="A92">
        <f t="shared" si="11"/>
        <v>2</v>
      </c>
      <c r="B92">
        <f t="shared" si="12"/>
        <v>41</v>
      </c>
      <c r="C92">
        <v>201.85</v>
      </c>
      <c r="D92" s="3">
        <v>8.0752000000000006</v>
      </c>
      <c r="E92">
        <f t="shared" si="13"/>
        <v>0.80752000000000002</v>
      </c>
      <c r="F92">
        <f t="shared" si="14"/>
        <v>1</v>
      </c>
      <c r="G92" s="2">
        <f t="shared" si="15"/>
        <v>403.7</v>
      </c>
      <c r="H92" s="2"/>
      <c r="I92" s="2"/>
    </row>
    <row r="93" spans="1:28">
      <c r="A93">
        <f t="shared" si="11"/>
        <v>2</v>
      </c>
      <c r="B93">
        <f t="shared" si="12"/>
        <v>42</v>
      </c>
      <c r="C93">
        <v>1816.08</v>
      </c>
      <c r="D93" s="3">
        <v>1586.5079999999998</v>
      </c>
      <c r="E93">
        <f t="shared" si="13"/>
        <v>158.65079999999998</v>
      </c>
      <c r="F93">
        <f t="shared" si="14"/>
        <v>159</v>
      </c>
      <c r="G93" s="2">
        <f t="shared" si="15"/>
        <v>577513.43999999994</v>
      </c>
      <c r="H93" s="2"/>
      <c r="I93" s="2"/>
    </row>
    <row r="94" spans="1:28">
      <c r="A94">
        <f t="shared" si="11"/>
        <v>2</v>
      </c>
      <c r="B94">
        <f t="shared" si="12"/>
        <v>43</v>
      </c>
      <c r="C94">
        <v>1259.55</v>
      </c>
      <c r="D94" s="3">
        <v>577.06780000000003</v>
      </c>
      <c r="E94">
        <f t="shared" si="13"/>
        <v>57.706780000000002</v>
      </c>
      <c r="F94">
        <f t="shared" si="14"/>
        <v>58</v>
      </c>
      <c r="G94" s="2">
        <f t="shared" si="15"/>
        <v>146107.79999999999</v>
      </c>
      <c r="H94" s="2"/>
      <c r="I94" s="2"/>
    </row>
    <row r="95" spans="1:28">
      <c r="A95">
        <f t="shared" si="11"/>
        <v>2</v>
      </c>
      <c r="B95">
        <f t="shared" si="12"/>
        <v>44</v>
      </c>
      <c r="C95">
        <v>1019.53</v>
      </c>
      <c r="D95" s="3">
        <v>1529.3389999999999</v>
      </c>
      <c r="E95">
        <f t="shared" si="13"/>
        <v>152.93389999999999</v>
      </c>
      <c r="F95">
        <f t="shared" si="14"/>
        <v>153</v>
      </c>
      <c r="G95" s="2">
        <f t="shared" si="15"/>
        <v>311976.18</v>
      </c>
      <c r="H95" s="2"/>
      <c r="I95" s="2"/>
    </row>
    <row r="96" spans="1:28">
      <c r="A96">
        <f t="shared" si="11"/>
        <v>2</v>
      </c>
      <c r="B96">
        <f t="shared" si="12"/>
        <v>45</v>
      </c>
      <c r="C96">
        <v>1702.47</v>
      </c>
      <c r="D96" s="3">
        <v>2919.0563999999999</v>
      </c>
      <c r="E96">
        <f t="shared" si="13"/>
        <v>291.90564000000001</v>
      </c>
      <c r="F96">
        <f t="shared" si="14"/>
        <v>292</v>
      </c>
      <c r="G96" s="2">
        <f t="shared" si="15"/>
        <v>994242.48</v>
      </c>
      <c r="H96" s="2"/>
      <c r="I96" s="2"/>
    </row>
    <row r="97" spans="1:9">
      <c r="A97">
        <f t="shared" si="11"/>
        <v>2</v>
      </c>
      <c r="B97">
        <f t="shared" si="12"/>
        <v>46</v>
      </c>
      <c r="C97">
        <v>1480.54</v>
      </c>
      <c r="D97" s="3">
        <v>393.96659999999997</v>
      </c>
      <c r="E97">
        <f t="shared" si="13"/>
        <v>39.396659999999997</v>
      </c>
      <c r="F97">
        <f t="shared" si="14"/>
        <v>40</v>
      </c>
      <c r="G97" s="2">
        <f t="shared" si="15"/>
        <v>118443.2</v>
      </c>
      <c r="H97" s="2"/>
      <c r="I97" s="2"/>
    </row>
    <row r="98" spans="1:9">
      <c r="A98">
        <f t="shared" si="11"/>
        <v>2</v>
      </c>
      <c r="B98">
        <f t="shared" si="12"/>
        <v>47</v>
      </c>
      <c r="C98">
        <v>1660.54</v>
      </c>
      <c r="D98" s="3">
        <v>85.446000000000012</v>
      </c>
      <c r="E98">
        <f t="shared" si="13"/>
        <v>8.5446000000000009</v>
      </c>
      <c r="F98">
        <f t="shared" si="14"/>
        <v>9</v>
      </c>
      <c r="G98" s="2">
        <f t="shared" si="15"/>
        <v>29889.72</v>
      </c>
      <c r="H98" s="2"/>
      <c r="I98" s="2"/>
    </row>
    <row r="99" spans="1:9">
      <c r="A99">
        <f t="shared" si="11"/>
        <v>2</v>
      </c>
      <c r="B99">
        <f t="shared" si="12"/>
        <v>48</v>
      </c>
      <c r="C99">
        <v>184.31</v>
      </c>
      <c r="D99" s="3">
        <v>214.928</v>
      </c>
      <c r="E99">
        <f t="shared" si="13"/>
        <v>21.492799999999999</v>
      </c>
      <c r="F99">
        <f t="shared" si="14"/>
        <v>22</v>
      </c>
      <c r="G99" s="2">
        <f t="shared" si="15"/>
        <v>8109.64</v>
      </c>
      <c r="H99" s="2"/>
      <c r="I99" s="2"/>
    </row>
    <row r="100" spans="1:9">
      <c r="A100">
        <f t="shared" si="11"/>
        <v>2</v>
      </c>
      <c r="B100">
        <f t="shared" si="12"/>
        <v>49</v>
      </c>
      <c r="C100">
        <v>97.2</v>
      </c>
      <c r="D100" s="3">
        <v>3193.9362000000001</v>
      </c>
      <c r="E100">
        <f t="shared" si="13"/>
        <v>319.39362</v>
      </c>
      <c r="F100">
        <f t="shared" si="14"/>
        <v>320</v>
      </c>
      <c r="G100" s="2">
        <f t="shared" si="15"/>
        <v>62208</v>
      </c>
      <c r="H100" s="2"/>
      <c r="I100" s="2"/>
    </row>
    <row r="101" spans="1:9">
      <c r="A101">
        <f t="shared" si="11"/>
        <v>2</v>
      </c>
      <c r="B101">
        <f t="shared" si="12"/>
        <v>50</v>
      </c>
      <c r="C101">
        <v>1369.63</v>
      </c>
      <c r="D101" s="3">
        <v>1565.6412</v>
      </c>
      <c r="E101">
        <f t="shared" si="13"/>
        <v>156.56412</v>
      </c>
      <c r="F101">
        <f t="shared" si="14"/>
        <v>157</v>
      </c>
      <c r="G101" s="2">
        <f t="shared" si="15"/>
        <v>430063.82</v>
      </c>
      <c r="H101" s="2"/>
      <c r="I101" s="2"/>
    </row>
    <row r="102" spans="1:9">
      <c r="A102">
        <f t="shared" si="11"/>
        <v>3</v>
      </c>
      <c r="B102">
        <f t="shared" si="12"/>
        <v>1</v>
      </c>
      <c r="C102">
        <v>1706.82</v>
      </c>
      <c r="D102" s="3">
        <v>480.26</v>
      </c>
      <c r="E102">
        <f t="shared" si="13"/>
        <v>48.025999999999996</v>
      </c>
      <c r="F102">
        <f t="shared" si="14"/>
        <v>49</v>
      </c>
      <c r="G102" s="2">
        <f t="shared" si="15"/>
        <v>167268.35999999999</v>
      </c>
      <c r="H102" s="2"/>
      <c r="I102" s="2"/>
    </row>
    <row r="103" spans="1:9">
      <c r="A103">
        <f t="shared" si="11"/>
        <v>3</v>
      </c>
      <c r="B103">
        <f t="shared" si="12"/>
        <v>2</v>
      </c>
      <c r="C103">
        <v>1689.98</v>
      </c>
      <c r="D103" s="3">
        <v>622.66750000000002</v>
      </c>
      <c r="E103">
        <f t="shared" si="13"/>
        <v>62.266750000000002</v>
      </c>
      <c r="F103">
        <f t="shared" si="14"/>
        <v>63</v>
      </c>
      <c r="G103" s="2">
        <f t="shared" si="15"/>
        <v>212937.48</v>
      </c>
      <c r="H103" s="2"/>
      <c r="I103" s="2"/>
    </row>
    <row r="104" spans="1:9">
      <c r="A104">
        <f t="shared" si="11"/>
        <v>3</v>
      </c>
      <c r="B104">
        <f t="shared" si="12"/>
        <v>3</v>
      </c>
      <c r="C104">
        <v>1592.37</v>
      </c>
      <c r="D104" s="3">
        <v>131.04000000000002</v>
      </c>
      <c r="E104">
        <f t="shared" si="13"/>
        <v>13.104000000000003</v>
      </c>
      <c r="F104">
        <f t="shared" si="14"/>
        <v>14</v>
      </c>
      <c r="G104" s="2">
        <f t="shared" si="15"/>
        <v>44586.36</v>
      </c>
      <c r="H104" s="2"/>
      <c r="I104" s="2"/>
    </row>
    <row r="105" spans="1:9">
      <c r="A105">
        <f t="shared" si="11"/>
        <v>3</v>
      </c>
      <c r="B105">
        <f t="shared" si="12"/>
        <v>4</v>
      </c>
      <c r="C105">
        <v>996.92</v>
      </c>
      <c r="D105" s="3">
        <v>14.449499999999999</v>
      </c>
      <c r="E105">
        <f t="shared" si="13"/>
        <v>1.44495</v>
      </c>
      <c r="F105">
        <f t="shared" si="14"/>
        <v>2</v>
      </c>
      <c r="G105" s="2">
        <f t="shared" si="15"/>
        <v>3987.68</v>
      </c>
      <c r="H105" s="2"/>
      <c r="I105" s="2"/>
    </row>
    <row r="106" spans="1:9">
      <c r="A106">
        <f t="shared" si="11"/>
        <v>3</v>
      </c>
      <c r="B106">
        <f t="shared" si="12"/>
        <v>5</v>
      </c>
      <c r="C106">
        <v>782.57</v>
      </c>
      <c r="D106" s="3">
        <v>1299.7084000000002</v>
      </c>
      <c r="E106">
        <f t="shared" si="13"/>
        <v>129.97084000000001</v>
      </c>
      <c r="F106">
        <f t="shared" si="14"/>
        <v>130</v>
      </c>
      <c r="G106" s="2">
        <f t="shared" si="15"/>
        <v>203468.2</v>
      </c>
      <c r="H106" s="2"/>
      <c r="I106" s="2"/>
    </row>
    <row r="107" spans="1:9">
      <c r="A107">
        <f t="shared" si="11"/>
        <v>3</v>
      </c>
      <c r="B107">
        <f t="shared" si="12"/>
        <v>6</v>
      </c>
      <c r="C107">
        <v>773.89</v>
      </c>
      <c r="D107" s="3">
        <v>599.2704</v>
      </c>
      <c r="E107">
        <f t="shared" si="13"/>
        <v>59.927039999999998</v>
      </c>
      <c r="F107">
        <f t="shared" si="14"/>
        <v>60</v>
      </c>
      <c r="G107" s="2">
        <f t="shared" si="15"/>
        <v>92866.8</v>
      </c>
      <c r="H107" s="2"/>
      <c r="I107" s="2"/>
    </row>
    <row r="108" spans="1:9">
      <c r="A108">
        <f t="shared" si="11"/>
        <v>3</v>
      </c>
      <c r="B108">
        <f t="shared" si="12"/>
        <v>7</v>
      </c>
      <c r="C108">
        <v>1525.41</v>
      </c>
      <c r="D108" s="3">
        <v>83.076000000000008</v>
      </c>
      <c r="E108">
        <f t="shared" si="13"/>
        <v>8.3076000000000008</v>
      </c>
      <c r="F108">
        <f t="shared" si="14"/>
        <v>9</v>
      </c>
      <c r="G108" s="2">
        <f t="shared" si="15"/>
        <v>27457.38</v>
      </c>
      <c r="H108" s="2"/>
      <c r="I108" s="2"/>
    </row>
    <row r="109" spans="1:9">
      <c r="A109">
        <f t="shared" si="11"/>
        <v>3</v>
      </c>
      <c r="B109">
        <f t="shared" si="12"/>
        <v>8</v>
      </c>
      <c r="C109">
        <v>817.18</v>
      </c>
      <c r="D109" s="3">
        <v>197.37199999999999</v>
      </c>
      <c r="E109">
        <f t="shared" si="13"/>
        <v>19.737199999999998</v>
      </c>
      <c r="F109">
        <f t="shared" si="14"/>
        <v>20</v>
      </c>
      <c r="G109" s="2">
        <f t="shared" si="15"/>
        <v>32687.199999999997</v>
      </c>
      <c r="H109" s="2"/>
      <c r="I109" s="2"/>
    </row>
    <row r="110" spans="1:9">
      <c r="A110">
        <f t="shared" si="11"/>
        <v>3</v>
      </c>
      <c r="B110">
        <f t="shared" si="12"/>
        <v>9</v>
      </c>
      <c r="C110">
        <v>1122.47</v>
      </c>
      <c r="D110" s="3">
        <v>1986.7668000000003</v>
      </c>
      <c r="E110">
        <f t="shared" si="13"/>
        <v>198.67668000000003</v>
      </c>
      <c r="F110">
        <f t="shared" si="14"/>
        <v>199</v>
      </c>
      <c r="G110" s="2">
        <f t="shared" si="15"/>
        <v>446743.06</v>
      </c>
      <c r="H110" s="2"/>
      <c r="I110" s="2"/>
    </row>
    <row r="111" spans="1:9">
      <c r="A111">
        <f t="shared" si="11"/>
        <v>3</v>
      </c>
      <c r="B111">
        <f t="shared" si="12"/>
        <v>10</v>
      </c>
      <c r="C111">
        <v>871.68</v>
      </c>
      <c r="D111" s="3">
        <v>409.077</v>
      </c>
      <c r="E111">
        <f t="shared" si="13"/>
        <v>40.907699999999998</v>
      </c>
      <c r="F111">
        <f t="shared" si="14"/>
        <v>41</v>
      </c>
      <c r="G111" s="2">
        <f t="shared" si="15"/>
        <v>71477.759999999995</v>
      </c>
      <c r="H111" s="2"/>
      <c r="I111" s="2"/>
    </row>
    <row r="112" spans="1:9">
      <c r="A112">
        <f t="shared" si="11"/>
        <v>3</v>
      </c>
      <c r="B112">
        <f t="shared" si="12"/>
        <v>11</v>
      </c>
      <c r="C112">
        <v>2115.75</v>
      </c>
      <c r="D112" s="3">
        <v>371.11679999999996</v>
      </c>
      <c r="E112">
        <f t="shared" si="13"/>
        <v>37.111679999999993</v>
      </c>
      <c r="F112">
        <f t="shared" si="14"/>
        <v>38</v>
      </c>
      <c r="G112" s="2">
        <f t="shared" si="15"/>
        <v>160797</v>
      </c>
      <c r="H112" s="2"/>
      <c r="I112" s="2"/>
    </row>
    <row r="113" spans="1:9">
      <c r="A113">
        <f t="shared" si="11"/>
        <v>3</v>
      </c>
      <c r="B113">
        <f t="shared" si="12"/>
        <v>12</v>
      </c>
      <c r="C113">
        <v>984.72</v>
      </c>
      <c r="D113" s="3">
        <v>1249.92</v>
      </c>
      <c r="E113">
        <f t="shared" si="13"/>
        <v>124.992</v>
      </c>
      <c r="F113">
        <f t="shared" si="14"/>
        <v>125</v>
      </c>
      <c r="G113" s="2">
        <f t="shared" si="15"/>
        <v>246180</v>
      </c>
      <c r="H113" s="2"/>
      <c r="I113" s="2"/>
    </row>
    <row r="114" spans="1:9">
      <c r="A114">
        <f t="shared" si="11"/>
        <v>3</v>
      </c>
      <c r="B114">
        <f t="shared" si="12"/>
        <v>13</v>
      </c>
      <c r="C114">
        <v>1792.7</v>
      </c>
      <c r="D114" s="3">
        <v>216.2124</v>
      </c>
      <c r="E114">
        <f t="shared" si="13"/>
        <v>21.62124</v>
      </c>
      <c r="F114">
        <f t="shared" si="14"/>
        <v>22</v>
      </c>
      <c r="G114" s="2">
        <f t="shared" si="15"/>
        <v>78878.8</v>
      </c>
      <c r="H114" s="2"/>
      <c r="I114" s="2"/>
    </row>
    <row r="115" spans="1:9">
      <c r="A115">
        <f t="shared" si="11"/>
        <v>3</v>
      </c>
      <c r="B115">
        <f t="shared" si="12"/>
        <v>14</v>
      </c>
      <c r="C115">
        <v>5.15</v>
      </c>
      <c r="D115" s="3">
        <v>62.433999999999997</v>
      </c>
      <c r="E115">
        <f t="shared" si="13"/>
        <v>6.2433999999999994</v>
      </c>
      <c r="F115">
        <f t="shared" si="14"/>
        <v>7</v>
      </c>
      <c r="G115" s="2">
        <f t="shared" si="15"/>
        <v>72.100000000000009</v>
      </c>
      <c r="H115" s="2"/>
      <c r="I115" s="2"/>
    </row>
    <row r="116" spans="1:9">
      <c r="A116">
        <f t="shared" si="11"/>
        <v>3</v>
      </c>
      <c r="B116">
        <f t="shared" si="12"/>
        <v>15</v>
      </c>
      <c r="C116">
        <v>1236.0899999999999</v>
      </c>
      <c r="D116" s="3">
        <v>34.962199999999996</v>
      </c>
      <c r="E116">
        <f t="shared" si="13"/>
        <v>3.4962199999999997</v>
      </c>
      <c r="F116">
        <f t="shared" si="14"/>
        <v>4</v>
      </c>
      <c r="G116" s="2">
        <f t="shared" si="15"/>
        <v>9888.7199999999993</v>
      </c>
      <c r="H116" s="2"/>
      <c r="I116" s="2"/>
    </row>
    <row r="117" spans="1:9">
      <c r="A117">
        <f t="shared" ref="A117:A180" si="16">A67+1</f>
        <v>3</v>
      </c>
      <c r="B117">
        <f t="shared" ref="B117:B180" si="17">B67</f>
        <v>16</v>
      </c>
      <c r="C117">
        <v>825.47</v>
      </c>
      <c r="D117" s="3">
        <v>1752.7509999999995</v>
      </c>
      <c r="E117">
        <f t="shared" si="13"/>
        <v>175.27509999999995</v>
      </c>
      <c r="F117">
        <f t="shared" si="14"/>
        <v>176</v>
      </c>
      <c r="G117" s="2">
        <f t="shared" si="15"/>
        <v>290565.44</v>
      </c>
      <c r="H117" s="2"/>
      <c r="I117" s="2"/>
    </row>
    <row r="118" spans="1:9">
      <c r="A118">
        <f t="shared" si="16"/>
        <v>3</v>
      </c>
      <c r="B118">
        <f t="shared" si="17"/>
        <v>17</v>
      </c>
      <c r="C118">
        <v>825.47</v>
      </c>
      <c r="D118" s="3">
        <v>227.06219999999999</v>
      </c>
      <c r="E118">
        <f t="shared" si="13"/>
        <v>22.706219999999998</v>
      </c>
      <c r="F118">
        <f t="shared" si="14"/>
        <v>23</v>
      </c>
      <c r="G118" s="2">
        <f t="shared" si="15"/>
        <v>37971.620000000003</v>
      </c>
      <c r="H118" s="2"/>
      <c r="I118" s="2"/>
    </row>
    <row r="119" spans="1:9">
      <c r="A119">
        <f t="shared" si="16"/>
        <v>3</v>
      </c>
      <c r="B119">
        <f t="shared" si="17"/>
        <v>18</v>
      </c>
      <c r="C119">
        <v>544.28</v>
      </c>
      <c r="D119" s="3">
        <v>184.25879999999998</v>
      </c>
      <c r="E119">
        <f t="shared" si="13"/>
        <v>18.425879999999999</v>
      </c>
      <c r="F119">
        <f t="shared" si="14"/>
        <v>19</v>
      </c>
      <c r="G119" s="2">
        <f t="shared" si="15"/>
        <v>20682.64</v>
      </c>
      <c r="H119" s="2"/>
      <c r="I119" s="2"/>
    </row>
    <row r="120" spans="1:9">
      <c r="A120">
        <f t="shared" si="16"/>
        <v>3</v>
      </c>
      <c r="B120">
        <f t="shared" si="17"/>
        <v>19</v>
      </c>
      <c r="C120">
        <v>1089.57</v>
      </c>
      <c r="D120" s="3">
        <v>219.91840000000002</v>
      </c>
      <c r="E120">
        <f t="shared" si="13"/>
        <v>21.991840000000003</v>
      </c>
      <c r="F120">
        <f t="shared" si="14"/>
        <v>22</v>
      </c>
      <c r="G120" s="2">
        <f t="shared" si="15"/>
        <v>47941.079999999994</v>
      </c>
      <c r="H120" s="2"/>
      <c r="I120" s="2"/>
    </row>
    <row r="121" spans="1:9">
      <c r="A121">
        <f t="shared" si="16"/>
        <v>3</v>
      </c>
      <c r="B121">
        <f t="shared" si="17"/>
        <v>20</v>
      </c>
      <c r="C121">
        <v>876.87</v>
      </c>
      <c r="D121" s="3">
        <v>577.36800000000005</v>
      </c>
      <c r="E121">
        <f t="shared" si="13"/>
        <v>57.736800000000002</v>
      </c>
      <c r="F121">
        <f t="shared" si="14"/>
        <v>58</v>
      </c>
      <c r="G121" s="2">
        <f t="shared" si="15"/>
        <v>101716.92</v>
      </c>
      <c r="H121" s="2"/>
      <c r="I121" s="2"/>
    </row>
    <row r="122" spans="1:9">
      <c r="A122">
        <f t="shared" si="16"/>
        <v>3</v>
      </c>
      <c r="B122">
        <f t="shared" si="17"/>
        <v>21</v>
      </c>
      <c r="C122">
        <v>1947.72</v>
      </c>
      <c r="D122" s="3">
        <v>138.71340000000001</v>
      </c>
      <c r="E122">
        <f t="shared" si="13"/>
        <v>13.87134</v>
      </c>
      <c r="F122">
        <f t="shared" si="14"/>
        <v>14</v>
      </c>
      <c r="G122" s="2">
        <f t="shared" si="15"/>
        <v>54536.160000000003</v>
      </c>
      <c r="H122" s="2"/>
      <c r="I122" s="2"/>
    </row>
    <row r="123" spans="1:9">
      <c r="A123">
        <f t="shared" si="16"/>
        <v>3</v>
      </c>
      <c r="B123">
        <f t="shared" si="17"/>
        <v>22</v>
      </c>
      <c r="C123">
        <v>1110.6099999999999</v>
      </c>
      <c r="D123" s="3">
        <v>36.225000000000001</v>
      </c>
      <c r="E123">
        <f t="shared" si="13"/>
        <v>3.6225000000000001</v>
      </c>
      <c r="F123">
        <f t="shared" si="14"/>
        <v>4</v>
      </c>
      <c r="G123" s="2">
        <f t="shared" si="15"/>
        <v>8884.8799999999992</v>
      </c>
      <c r="H123" s="2"/>
      <c r="I123" s="2"/>
    </row>
    <row r="124" spans="1:9">
      <c r="A124">
        <f t="shared" si="16"/>
        <v>3</v>
      </c>
      <c r="B124">
        <f t="shared" si="17"/>
        <v>23</v>
      </c>
      <c r="C124">
        <v>1667.29</v>
      </c>
      <c r="D124" s="3">
        <v>1659.0209999999997</v>
      </c>
      <c r="E124">
        <f t="shared" si="13"/>
        <v>165.90209999999996</v>
      </c>
      <c r="F124">
        <f t="shared" si="14"/>
        <v>166</v>
      </c>
      <c r="G124" s="2">
        <f t="shared" si="15"/>
        <v>553540.28</v>
      </c>
      <c r="H124" s="2"/>
      <c r="I124" s="2"/>
    </row>
    <row r="125" spans="1:9">
      <c r="A125">
        <f t="shared" si="16"/>
        <v>3</v>
      </c>
      <c r="B125">
        <f t="shared" si="17"/>
        <v>24</v>
      </c>
      <c r="C125">
        <v>1518.63</v>
      </c>
      <c r="D125" s="3">
        <v>1323.5040000000001</v>
      </c>
      <c r="E125">
        <f t="shared" si="13"/>
        <v>132.35040000000001</v>
      </c>
      <c r="F125">
        <f t="shared" si="14"/>
        <v>133</v>
      </c>
      <c r="G125" s="2">
        <f t="shared" si="15"/>
        <v>403955.58</v>
      </c>
      <c r="H125" s="2"/>
      <c r="I125" s="2"/>
    </row>
    <row r="126" spans="1:9">
      <c r="A126">
        <f t="shared" si="16"/>
        <v>3</v>
      </c>
      <c r="B126">
        <f t="shared" si="17"/>
        <v>25</v>
      </c>
      <c r="C126">
        <v>998.58</v>
      </c>
      <c r="D126" s="3">
        <v>236.64119999999994</v>
      </c>
      <c r="E126">
        <f t="shared" si="13"/>
        <v>23.664119999999993</v>
      </c>
      <c r="F126">
        <f t="shared" si="14"/>
        <v>24</v>
      </c>
      <c r="G126" s="2">
        <f t="shared" si="15"/>
        <v>47931.840000000004</v>
      </c>
      <c r="H126" s="2"/>
      <c r="I126" s="2"/>
    </row>
    <row r="127" spans="1:9">
      <c r="A127">
        <f t="shared" si="16"/>
        <v>3</v>
      </c>
      <c r="B127">
        <f t="shared" si="17"/>
        <v>26</v>
      </c>
      <c r="C127">
        <v>1008.04</v>
      </c>
      <c r="D127" s="3">
        <v>2557.6432</v>
      </c>
      <c r="E127">
        <f t="shared" si="13"/>
        <v>255.76432</v>
      </c>
      <c r="F127">
        <f t="shared" si="14"/>
        <v>256</v>
      </c>
      <c r="G127" s="2">
        <f t="shared" si="15"/>
        <v>516116.47999999998</v>
      </c>
      <c r="H127" s="2"/>
      <c r="I127" s="2"/>
    </row>
    <row r="128" spans="1:9">
      <c r="A128">
        <f t="shared" si="16"/>
        <v>3</v>
      </c>
      <c r="B128">
        <f t="shared" si="17"/>
        <v>27</v>
      </c>
      <c r="C128">
        <v>991.38</v>
      </c>
      <c r="D128" s="3">
        <v>76.744799999999998</v>
      </c>
      <c r="E128">
        <f t="shared" si="13"/>
        <v>7.67448</v>
      </c>
      <c r="F128">
        <f t="shared" si="14"/>
        <v>8</v>
      </c>
      <c r="G128" s="2">
        <f t="shared" si="15"/>
        <v>15862.08</v>
      </c>
      <c r="H128" s="2"/>
      <c r="I128" s="2"/>
    </row>
    <row r="129" spans="1:9">
      <c r="A129">
        <f t="shared" si="16"/>
        <v>3</v>
      </c>
      <c r="B129">
        <f t="shared" si="17"/>
        <v>28</v>
      </c>
      <c r="C129">
        <v>1688.77</v>
      </c>
      <c r="D129" s="3">
        <v>74.077199999999976</v>
      </c>
      <c r="E129">
        <f t="shared" si="13"/>
        <v>7.4077199999999976</v>
      </c>
      <c r="F129">
        <f t="shared" si="14"/>
        <v>8</v>
      </c>
      <c r="G129" s="2">
        <f t="shared" si="15"/>
        <v>27020.32</v>
      </c>
      <c r="H129" s="2"/>
      <c r="I129" s="2"/>
    </row>
    <row r="130" spans="1:9">
      <c r="A130">
        <f t="shared" si="16"/>
        <v>3</v>
      </c>
      <c r="B130">
        <f t="shared" si="17"/>
        <v>29</v>
      </c>
      <c r="C130">
        <v>1651.93</v>
      </c>
      <c r="D130" s="3">
        <v>363.63599999999997</v>
      </c>
      <c r="E130">
        <f t="shared" si="13"/>
        <v>36.363599999999998</v>
      </c>
      <c r="F130">
        <f t="shared" si="14"/>
        <v>37</v>
      </c>
      <c r="G130" s="2">
        <f t="shared" si="15"/>
        <v>122242.82</v>
      </c>
      <c r="H130" s="2"/>
      <c r="I130" s="2"/>
    </row>
    <row r="131" spans="1:9">
      <c r="A131">
        <f t="shared" si="16"/>
        <v>3</v>
      </c>
      <c r="B131">
        <f t="shared" si="17"/>
        <v>30</v>
      </c>
      <c r="C131">
        <v>450.12</v>
      </c>
      <c r="D131" s="3">
        <v>52.963099999999997</v>
      </c>
      <c r="E131">
        <f t="shared" ref="E131:E194" si="18">D131/10</f>
        <v>5.2963100000000001</v>
      </c>
      <c r="F131">
        <f t="shared" ref="F131:F194" si="19">ROUNDUP(E131, 0)</f>
        <v>6</v>
      </c>
      <c r="G131" s="2">
        <f t="shared" ref="G131:G194" si="20">F131*C131*2</f>
        <v>5401.4400000000005</v>
      </c>
      <c r="H131" s="2"/>
      <c r="I131" s="2"/>
    </row>
    <row r="132" spans="1:9">
      <c r="A132">
        <f t="shared" si="16"/>
        <v>3</v>
      </c>
      <c r="B132">
        <f t="shared" si="17"/>
        <v>31</v>
      </c>
      <c r="C132">
        <v>1430</v>
      </c>
      <c r="D132" s="3">
        <v>456.66499999999996</v>
      </c>
      <c r="E132">
        <f t="shared" si="18"/>
        <v>45.666499999999999</v>
      </c>
      <c r="F132">
        <f t="shared" si="19"/>
        <v>46</v>
      </c>
      <c r="G132" s="2">
        <f t="shared" si="20"/>
        <v>131560</v>
      </c>
      <c r="H132" s="2"/>
      <c r="I132" s="2"/>
    </row>
    <row r="133" spans="1:9">
      <c r="A133">
        <f t="shared" si="16"/>
        <v>3</v>
      </c>
      <c r="B133">
        <f t="shared" si="17"/>
        <v>32</v>
      </c>
      <c r="C133">
        <v>17.489999999999998</v>
      </c>
      <c r="D133" s="3">
        <v>1589.8612000000003</v>
      </c>
      <c r="E133">
        <f t="shared" si="18"/>
        <v>158.98612000000003</v>
      </c>
      <c r="F133">
        <f t="shared" si="19"/>
        <v>159</v>
      </c>
      <c r="G133" s="2">
        <f t="shared" si="20"/>
        <v>5561.82</v>
      </c>
      <c r="H133" s="2"/>
      <c r="I133" s="2"/>
    </row>
    <row r="134" spans="1:9">
      <c r="A134">
        <f t="shared" si="16"/>
        <v>3</v>
      </c>
      <c r="B134">
        <f t="shared" si="17"/>
        <v>33</v>
      </c>
      <c r="C134">
        <v>998.44</v>
      </c>
      <c r="D134" s="3">
        <v>81.885000000000005</v>
      </c>
      <c r="E134">
        <f t="shared" si="18"/>
        <v>8.1885000000000012</v>
      </c>
      <c r="F134">
        <f t="shared" si="19"/>
        <v>9</v>
      </c>
      <c r="G134" s="2">
        <f t="shared" si="20"/>
        <v>17971.920000000002</v>
      </c>
      <c r="H134" s="2"/>
      <c r="I134" s="2"/>
    </row>
    <row r="135" spans="1:9">
      <c r="A135">
        <f t="shared" si="16"/>
        <v>3</v>
      </c>
      <c r="B135">
        <f t="shared" si="17"/>
        <v>34</v>
      </c>
      <c r="C135">
        <v>772.56</v>
      </c>
      <c r="D135" s="3">
        <v>617.11</v>
      </c>
      <c r="E135">
        <f t="shared" si="18"/>
        <v>61.710999999999999</v>
      </c>
      <c r="F135">
        <f t="shared" si="19"/>
        <v>62</v>
      </c>
      <c r="G135" s="2">
        <f t="shared" si="20"/>
        <v>95797.439999999988</v>
      </c>
      <c r="H135" s="2"/>
      <c r="I135" s="2"/>
    </row>
    <row r="136" spans="1:9">
      <c r="A136">
        <f t="shared" si="16"/>
        <v>3</v>
      </c>
      <c r="B136">
        <f t="shared" si="17"/>
        <v>35</v>
      </c>
      <c r="C136">
        <v>492.76</v>
      </c>
      <c r="D136" s="3">
        <v>509.85999999999996</v>
      </c>
      <c r="E136">
        <f t="shared" si="18"/>
        <v>50.985999999999997</v>
      </c>
      <c r="F136">
        <f t="shared" si="19"/>
        <v>51</v>
      </c>
      <c r="G136" s="2">
        <f t="shared" si="20"/>
        <v>50261.52</v>
      </c>
      <c r="H136" s="2"/>
      <c r="I136" s="2"/>
    </row>
    <row r="137" spans="1:9">
      <c r="A137">
        <f t="shared" si="16"/>
        <v>3</v>
      </c>
      <c r="B137">
        <f t="shared" si="17"/>
        <v>36</v>
      </c>
      <c r="C137">
        <v>1843.99</v>
      </c>
      <c r="D137" s="3">
        <v>145.52099999999999</v>
      </c>
      <c r="E137">
        <f t="shared" si="18"/>
        <v>14.552099999999999</v>
      </c>
      <c r="F137">
        <f t="shared" si="19"/>
        <v>15</v>
      </c>
      <c r="G137" s="2">
        <f t="shared" si="20"/>
        <v>55319.7</v>
      </c>
      <c r="H137" s="2"/>
      <c r="I137" s="2"/>
    </row>
    <row r="138" spans="1:9">
      <c r="A138">
        <f t="shared" si="16"/>
        <v>3</v>
      </c>
      <c r="B138">
        <f t="shared" si="17"/>
        <v>37</v>
      </c>
      <c r="C138">
        <v>1236.0899999999999</v>
      </c>
      <c r="D138" s="3">
        <v>14.1312</v>
      </c>
      <c r="E138">
        <f t="shared" si="18"/>
        <v>1.4131199999999999</v>
      </c>
      <c r="F138">
        <f t="shared" si="19"/>
        <v>2</v>
      </c>
      <c r="G138" s="2">
        <f t="shared" si="20"/>
        <v>4944.3599999999997</v>
      </c>
      <c r="H138" s="2"/>
      <c r="I138" s="2"/>
    </row>
    <row r="139" spans="1:9">
      <c r="A139">
        <f t="shared" si="16"/>
        <v>3</v>
      </c>
      <c r="B139">
        <f t="shared" si="17"/>
        <v>38</v>
      </c>
      <c r="C139">
        <v>1106.1500000000001</v>
      </c>
      <c r="D139" s="3">
        <v>83.22</v>
      </c>
      <c r="E139">
        <f t="shared" si="18"/>
        <v>8.3219999999999992</v>
      </c>
      <c r="F139">
        <f t="shared" si="19"/>
        <v>9</v>
      </c>
      <c r="G139" s="2">
        <f t="shared" si="20"/>
        <v>19910.7</v>
      </c>
      <c r="H139" s="2"/>
      <c r="I139" s="2"/>
    </row>
    <row r="140" spans="1:9">
      <c r="A140">
        <f t="shared" si="16"/>
        <v>3</v>
      </c>
      <c r="B140">
        <f t="shared" si="17"/>
        <v>39</v>
      </c>
      <c r="C140">
        <v>997.04</v>
      </c>
      <c r="D140" s="3">
        <v>215.02920000000006</v>
      </c>
      <c r="E140">
        <f t="shared" si="18"/>
        <v>21.502920000000007</v>
      </c>
      <c r="F140">
        <f t="shared" si="19"/>
        <v>22</v>
      </c>
      <c r="G140" s="2">
        <f t="shared" si="20"/>
        <v>43869.759999999995</v>
      </c>
      <c r="H140" s="2"/>
      <c r="I140" s="2"/>
    </row>
    <row r="141" spans="1:9">
      <c r="A141">
        <f t="shared" si="16"/>
        <v>3</v>
      </c>
      <c r="B141">
        <f t="shared" si="17"/>
        <v>40</v>
      </c>
      <c r="C141">
        <v>547.47</v>
      </c>
      <c r="D141" s="3">
        <v>2749.3389000000002</v>
      </c>
      <c r="E141">
        <f t="shared" si="18"/>
        <v>274.93389000000002</v>
      </c>
      <c r="F141">
        <f t="shared" si="19"/>
        <v>275</v>
      </c>
      <c r="G141" s="2">
        <f t="shared" si="20"/>
        <v>301108.5</v>
      </c>
      <c r="H141" s="2"/>
      <c r="I141" s="2"/>
    </row>
    <row r="142" spans="1:9">
      <c r="A142">
        <f t="shared" si="16"/>
        <v>3</v>
      </c>
      <c r="B142">
        <f t="shared" si="17"/>
        <v>41</v>
      </c>
      <c r="C142">
        <v>618.88</v>
      </c>
      <c r="D142" s="3">
        <v>7.1232000000000006</v>
      </c>
      <c r="E142">
        <f t="shared" si="18"/>
        <v>0.71232000000000006</v>
      </c>
      <c r="F142">
        <f t="shared" si="19"/>
        <v>1</v>
      </c>
      <c r="G142" s="2">
        <f t="shared" si="20"/>
        <v>1237.76</v>
      </c>
      <c r="H142" s="2"/>
      <c r="I142" s="2"/>
    </row>
    <row r="143" spans="1:9">
      <c r="A143">
        <f t="shared" si="16"/>
        <v>3</v>
      </c>
      <c r="B143">
        <f t="shared" si="17"/>
        <v>42</v>
      </c>
      <c r="C143">
        <v>1968.09</v>
      </c>
      <c r="D143" s="3">
        <v>490</v>
      </c>
      <c r="E143">
        <f t="shared" si="18"/>
        <v>49</v>
      </c>
      <c r="F143">
        <f t="shared" si="19"/>
        <v>49</v>
      </c>
      <c r="G143" s="2">
        <f t="shared" si="20"/>
        <v>192872.81999999998</v>
      </c>
      <c r="H143" s="2"/>
      <c r="I143" s="2"/>
    </row>
    <row r="144" spans="1:9">
      <c r="A144">
        <f t="shared" si="16"/>
        <v>3</v>
      </c>
      <c r="B144">
        <f t="shared" si="17"/>
        <v>43</v>
      </c>
      <c r="C144">
        <v>1983.31</v>
      </c>
      <c r="D144" s="3">
        <v>120.4224</v>
      </c>
      <c r="E144">
        <f t="shared" si="18"/>
        <v>12.04224</v>
      </c>
      <c r="F144">
        <f t="shared" si="19"/>
        <v>13</v>
      </c>
      <c r="G144" s="2">
        <f t="shared" si="20"/>
        <v>51566.06</v>
      </c>
      <c r="H144" s="2"/>
      <c r="I144" s="2"/>
    </row>
    <row r="145" spans="1:9">
      <c r="A145">
        <f t="shared" si="16"/>
        <v>3</v>
      </c>
      <c r="B145">
        <f t="shared" si="17"/>
        <v>44</v>
      </c>
      <c r="C145">
        <v>772.9</v>
      </c>
      <c r="D145" s="3">
        <v>456.03480000000008</v>
      </c>
      <c r="E145">
        <f t="shared" si="18"/>
        <v>45.603480000000005</v>
      </c>
      <c r="F145">
        <f t="shared" si="19"/>
        <v>46</v>
      </c>
      <c r="G145" s="2">
        <f t="shared" si="20"/>
        <v>71106.8</v>
      </c>
      <c r="H145" s="2"/>
      <c r="I145" s="2"/>
    </row>
    <row r="146" spans="1:9">
      <c r="A146">
        <f t="shared" si="16"/>
        <v>3</v>
      </c>
      <c r="B146">
        <f t="shared" si="17"/>
        <v>45</v>
      </c>
      <c r="C146">
        <v>1181.45</v>
      </c>
      <c r="D146" s="3">
        <v>430.22</v>
      </c>
      <c r="E146">
        <f t="shared" si="18"/>
        <v>43.022000000000006</v>
      </c>
      <c r="F146">
        <f t="shared" si="19"/>
        <v>44</v>
      </c>
      <c r="G146" s="2">
        <f t="shared" si="20"/>
        <v>103967.6</v>
      </c>
      <c r="H146" s="2"/>
      <c r="I146" s="2"/>
    </row>
    <row r="147" spans="1:9">
      <c r="A147">
        <f t="shared" si="16"/>
        <v>3</v>
      </c>
      <c r="B147">
        <f t="shared" si="17"/>
        <v>46</v>
      </c>
      <c r="C147">
        <v>1720.82</v>
      </c>
      <c r="D147" s="3">
        <v>165.024</v>
      </c>
      <c r="E147">
        <f t="shared" si="18"/>
        <v>16.502400000000002</v>
      </c>
      <c r="F147">
        <f t="shared" si="19"/>
        <v>17</v>
      </c>
      <c r="G147" s="2">
        <f t="shared" si="20"/>
        <v>58507.88</v>
      </c>
      <c r="H147" s="2"/>
      <c r="I147" s="2"/>
    </row>
    <row r="148" spans="1:9">
      <c r="A148">
        <f t="shared" si="16"/>
        <v>3</v>
      </c>
      <c r="B148">
        <f t="shared" si="17"/>
        <v>47</v>
      </c>
      <c r="C148">
        <v>1867.3</v>
      </c>
      <c r="D148" s="3">
        <v>66.157199999999989</v>
      </c>
      <c r="E148">
        <f t="shared" si="18"/>
        <v>6.6157199999999987</v>
      </c>
      <c r="F148">
        <f t="shared" si="19"/>
        <v>7</v>
      </c>
      <c r="G148" s="2">
        <f t="shared" si="20"/>
        <v>26142.2</v>
      </c>
      <c r="H148" s="2"/>
      <c r="I148" s="2"/>
    </row>
    <row r="149" spans="1:9">
      <c r="A149">
        <f t="shared" si="16"/>
        <v>3</v>
      </c>
      <c r="B149">
        <f t="shared" si="17"/>
        <v>48</v>
      </c>
      <c r="C149">
        <v>975.57</v>
      </c>
      <c r="D149" s="3">
        <v>150.69599999999997</v>
      </c>
      <c r="E149">
        <f t="shared" si="18"/>
        <v>15.069599999999998</v>
      </c>
      <c r="F149">
        <f t="shared" si="19"/>
        <v>16</v>
      </c>
      <c r="G149" s="2">
        <f t="shared" si="20"/>
        <v>31218.240000000002</v>
      </c>
      <c r="H149" s="2"/>
      <c r="I149" s="2"/>
    </row>
    <row r="150" spans="1:9">
      <c r="A150">
        <f t="shared" si="16"/>
        <v>3</v>
      </c>
      <c r="B150">
        <f t="shared" si="17"/>
        <v>49</v>
      </c>
      <c r="C150">
        <v>901.2</v>
      </c>
      <c r="D150" s="3">
        <v>2806.5827999999997</v>
      </c>
      <c r="E150">
        <f t="shared" si="18"/>
        <v>280.65827999999999</v>
      </c>
      <c r="F150">
        <f t="shared" si="19"/>
        <v>281</v>
      </c>
      <c r="G150" s="2">
        <f t="shared" si="20"/>
        <v>506474.4</v>
      </c>
      <c r="H150" s="2"/>
      <c r="I150" s="2"/>
    </row>
    <row r="151" spans="1:9">
      <c r="A151">
        <f t="shared" si="16"/>
        <v>3</v>
      </c>
      <c r="B151">
        <f t="shared" si="17"/>
        <v>50</v>
      </c>
      <c r="C151">
        <v>1526.1</v>
      </c>
      <c r="D151" s="3">
        <v>1403.7048000000002</v>
      </c>
      <c r="E151">
        <f t="shared" si="18"/>
        <v>140.37048000000001</v>
      </c>
      <c r="F151">
        <f t="shared" si="19"/>
        <v>141</v>
      </c>
      <c r="G151" s="2">
        <f t="shared" si="20"/>
        <v>430360.19999999995</v>
      </c>
      <c r="H151" s="2"/>
      <c r="I151" s="2"/>
    </row>
    <row r="152" spans="1:9">
      <c r="A152">
        <f t="shared" si="16"/>
        <v>4</v>
      </c>
      <c r="B152">
        <f t="shared" si="17"/>
        <v>1</v>
      </c>
      <c r="C152">
        <v>729.66</v>
      </c>
      <c r="D152" s="6">
        <v>383.87599999999998</v>
      </c>
      <c r="E152">
        <f t="shared" si="18"/>
        <v>38.387599999999999</v>
      </c>
      <c r="F152">
        <f t="shared" si="19"/>
        <v>39</v>
      </c>
      <c r="G152" s="2">
        <f t="shared" si="20"/>
        <v>56913.479999999996</v>
      </c>
      <c r="H152" s="2"/>
      <c r="I152" s="2"/>
    </row>
    <row r="153" spans="1:9">
      <c r="A153">
        <f t="shared" si="16"/>
        <v>4</v>
      </c>
      <c r="B153">
        <f t="shared" si="17"/>
        <v>2</v>
      </c>
      <c r="C153">
        <v>320.52999999999997</v>
      </c>
      <c r="D153" s="6">
        <v>755.0082000000001</v>
      </c>
      <c r="E153">
        <f t="shared" si="18"/>
        <v>75.500820000000004</v>
      </c>
      <c r="F153">
        <f t="shared" si="19"/>
        <v>76</v>
      </c>
      <c r="G153" s="2">
        <f t="shared" si="20"/>
        <v>48720.56</v>
      </c>
      <c r="H153" s="2"/>
      <c r="I153" s="2"/>
    </row>
    <row r="154" spans="1:9">
      <c r="A154">
        <f t="shared" si="16"/>
        <v>4</v>
      </c>
      <c r="B154">
        <f t="shared" si="17"/>
        <v>3</v>
      </c>
      <c r="C154">
        <v>513.97</v>
      </c>
      <c r="D154" s="6">
        <v>12.624899999999998</v>
      </c>
      <c r="E154">
        <f t="shared" si="18"/>
        <v>1.2624899999999999</v>
      </c>
      <c r="F154">
        <f t="shared" si="19"/>
        <v>2</v>
      </c>
      <c r="G154" s="2">
        <f t="shared" si="20"/>
        <v>2055.88</v>
      </c>
      <c r="H154" s="2"/>
      <c r="I154" s="2"/>
    </row>
    <row r="155" spans="1:9">
      <c r="A155">
        <f t="shared" si="16"/>
        <v>4</v>
      </c>
      <c r="B155">
        <f t="shared" si="17"/>
        <v>4</v>
      </c>
      <c r="C155">
        <v>2144.15</v>
      </c>
      <c r="D155" s="6">
        <v>18.511199999999999</v>
      </c>
      <c r="E155">
        <f t="shared" si="18"/>
        <v>1.8511199999999999</v>
      </c>
      <c r="F155">
        <f t="shared" si="19"/>
        <v>2</v>
      </c>
      <c r="G155" s="2">
        <f t="shared" si="20"/>
        <v>8576.6</v>
      </c>
      <c r="H155" s="2"/>
      <c r="I155" s="2"/>
    </row>
    <row r="156" spans="1:9">
      <c r="A156">
        <f t="shared" si="16"/>
        <v>4</v>
      </c>
      <c r="B156">
        <f t="shared" si="17"/>
        <v>5</v>
      </c>
      <c r="C156">
        <v>791.33</v>
      </c>
      <c r="D156" s="6">
        <v>1163.4401999999998</v>
      </c>
      <c r="E156">
        <f t="shared" si="18"/>
        <v>116.34401999999997</v>
      </c>
      <c r="F156">
        <f t="shared" si="19"/>
        <v>117</v>
      </c>
      <c r="G156" s="2">
        <f t="shared" si="20"/>
        <v>185171.22</v>
      </c>
      <c r="H156" s="2"/>
      <c r="I156" s="2"/>
    </row>
    <row r="157" spans="1:9">
      <c r="A157">
        <f t="shared" si="16"/>
        <v>4</v>
      </c>
      <c r="B157">
        <f t="shared" si="17"/>
        <v>6</v>
      </c>
      <c r="C157">
        <v>800</v>
      </c>
      <c r="D157" s="6">
        <v>438.19399999999996</v>
      </c>
      <c r="E157">
        <f t="shared" si="18"/>
        <v>43.819399999999995</v>
      </c>
      <c r="F157">
        <f t="shared" si="19"/>
        <v>44</v>
      </c>
      <c r="G157" s="2">
        <f t="shared" si="20"/>
        <v>70400</v>
      </c>
      <c r="H157" s="2"/>
      <c r="I157" s="2"/>
    </row>
    <row r="158" spans="1:9">
      <c r="A158">
        <f t="shared" si="16"/>
        <v>4</v>
      </c>
      <c r="B158">
        <f t="shared" si="17"/>
        <v>7</v>
      </c>
      <c r="C158">
        <v>878.11</v>
      </c>
      <c r="D158" s="6">
        <v>33.061099999999996</v>
      </c>
      <c r="E158">
        <f t="shared" si="18"/>
        <v>3.3061099999999994</v>
      </c>
      <c r="F158">
        <f t="shared" si="19"/>
        <v>4</v>
      </c>
      <c r="G158" s="2">
        <f t="shared" si="20"/>
        <v>7024.88</v>
      </c>
      <c r="H158" s="2"/>
      <c r="I158" s="2"/>
    </row>
    <row r="159" spans="1:9">
      <c r="A159">
        <f t="shared" si="16"/>
        <v>4</v>
      </c>
      <c r="B159">
        <f t="shared" si="17"/>
        <v>8</v>
      </c>
      <c r="C159">
        <v>2164.69</v>
      </c>
      <c r="D159" s="6">
        <v>212.82319999999999</v>
      </c>
      <c r="E159">
        <f t="shared" si="18"/>
        <v>21.282319999999999</v>
      </c>
      <c r="F159">
        <f t="shared" si="19"/>
        <v>22</v>
      </c>
      <c r="G159" s="2">
        <f t="shared" si="20"/>
        <v>95246.36</v>
      </c>
      <c r="H159" s="2"/>
      <c r="I159" s="2"/>
    </row>
    <row r="160" spans="1:9">
      <c r="A160">
        <f t="shared" si="16"/>
        <v>4</v>
      </c>
      <c r="B160">
        <f t="shared" si="17"/>
        <v>9</v>
      </c>
      <c r="C160">
        <v>2411.08</v>
      </c>
      <c r="D160" s="6">
        <v>76.734000000000009</v>
      </c>
      <c r="E160">
        <f t="shared" si="18"/>
        <v>7.6734000000000009</v>
      </c>
      <c r="F160">
        <f t="shared" si="19"/>
        <v>8</v>
      </c>
      <c r="G160" s="2">
        <f t="shared" si="20"/>
        <v>38577.279999999999</v>
      </c>
      <c r="H160" s="2"/>
      <c r="I160" s="2"/>
    </row>
    <row r="161" spans="1:9">
      <c r="A161">
        <f t="shared" si="16"/>
        <v>4</v>
      </c>
      <c r="B161">
        <f t="shared" si="17"/>
        <v>10</v>
      </c>
      <c r="C161">
        <v>1071.8800000000001</v>
      </c>
      <c r="D161" s="6">
        <v>355.05680000000001</v>
      </c>
      <c r="E161">
        <f t="shared" si="18"/>
        <v>35.505679999999998</v>
      </c>
      <c r="F161">
        <f t="shared" si="19"/>
        <v>36</v>
      </c>
      <c r="G161" s="2">
        <f t="shared" si="20"/>
        <v>77175.360000000015</v>
      </c>
      <c r="H161" s="2"/>
      <c r="I161" s="2"/>
    </row>
    <row r="162" spans="1:9">
      <c r="A162">
        <f t="shared" si="16"/>
        <v>4</v>
      </c>
      <c r="B162">
        <f t="shared" si="17"/>
        <v>11</v>
      </c>
      <c r="C162">
        <v>1281.3599999999999</v>
      </c>
      <c r="D162" s="6">
        <v>249.858</v>
      </c>
      <c r="E162">
        <f t="shared" si="18"/>
        <v>24.985800000000001</v>
      </c>
      <c r="F162">
        <f t="shared" si="19"/>
        <v>25</v>
      </c>
      <c r="G162" s="2">
        <f t="shared" si="20"/>
        <v>64067.999999999993</v>
      </c>
      <c r="H162" s="2"/>
      <c r="I162" s="2"/>
    </row>
    <row r="163" spans="1:9">
      <c r="A163">
        <f t="shared" si="16"/>
        <v>4</v>
      </c>
      <c r="B163">
        <f t="shared" si="17"/>
        <v>12</v>
      </c>
      <c r="C163">
        <v>2375.79</v>
      </c>
      <c r="D163" s="6">
        <v>814.94470000000001</v>
      </c>
      <c r="E163">
        <f t="shared" si="18"/>
        <v>81.494470000000007</v>
      </c>
      <c r="F163">
        <f t="shared" si="19"/>
        <v>82</v>
      </c>
      <c r="G163" s="2">
        <f t="shared" si="20"/>
        <v>389629.56</v>
      </c>
      <c r="H163" s="2"/>
      <c r="I163" s="2"/>
    </row>
    <row r="164" spans="1:9">
      <c r="A164">
        <f t="shared" si="16"/>
        <v>4</v>
      </c>
      <c r="B164">
        <f t="shared" si="17"/>
        <v>13</v>
      </c>
      <c r="C164">
        <v>950.37</v>
      </c>
      <c r="D164" s="6">
        <v>78.255200000000002</v>
      </c>
      <c r="E164">
        <f t="shared" si="18"/>
        <v>7.82552</v>
      </c>
      <c r="F164">
        <f t="shared" si="19"/>
        <v>8</v>
      </c>
      <c r="G164" s="2">
        <f t="shared" si="20"/>
        <v>15205.92</v>
      </c>
      <c r="H164" s="2"/>
      <c r="I164" s="2"/>
    </row>
    <row r="165" spans="1:9">
      <c r="A165">
        <f t="shared" si="16"/>
        <v>4</v>
      </c>
      <c r="B165">
        <f t="shared" si="17"/>
        <v>14</v>
      </c>
      <c r="C165">
        <v>1392.25</v>
      </c>
      <c r="D165" s="6">
        <v>30.448200000000003</v>
      </c>
      <c r="E165">
        <f t="shared" si="18"/>
        <v>3.0448200000000005</v>
      </c>
      <c r="F165">
        <f t="shared" si="19"/>
        <v>4</v>
      </c>
      <c r="G165" s="2">
        <f t="shared" si="20"/>
        <v>11138</v>
      </c>
      <c r="H165" s="2"/>
      <c r="I165" s="2"/>
    </row>
    <row r="166" spans="1:9">
      <c r="A166">
        <f t="shared" si="16"/>
        <v>4</v>
      </c>
      <c r="B166">
        <f t="shared" si="17"/>
        <v>15</v>
      </c>
      <c r="C166">
        <v>2577.4699999999998</v>
      </c>
      <c r="D166" s="6">
        <v>27.2272</v>
      </c>
      <c r="E166">
        <f t="shared" si="18"/>
        <v>2.7227199999999998</v>
      </c>
      <c r="F166">
        <f t="shared" si="19"/>
        <v>3</v>
      </c>
      <c r="G166" s="2">
        <f t="shared" si="20"/>
        <v>15464.82</v>
      </c>
      <c r="H166" s="2"/>
      <c r="I166" s="2"/>
    </row>
    <row r="167" spans="1:9">
      <c r="A167">
        <f t="shared" si="16"/>
        <v>4</v>
      </c>
      <c r="B167">
        <f t="shared" si="17"/>
        <v>16</v>
      </c>
      <c r="C167">
        <v>705.43</v>
      </c>
      <c r="D167" s="6">
        <v>918.30380000000014</v>
      </c>
      <c r="E167">
        <f t="shared" si="18"/>
        <v>91.830380000000019</v>
      </c>
      <c r="F167">
        <f t="shared" si="19"/>
        <v>92</v>
      </c>
      <c r="G167" s="2">
        <f t="shared" si="20"/>
        <v>129799.12</v>
      </c>
      <c r="H167" s="2"/>
      <c r="I167" s="2"/>
    </row>
    <row r="168" spans="1:9">
      <c r="A168">
        <f t="shared" si="16"/>
        <v>4</v>
      </c>
      <c r="B168">
        <f t="shared" si="17"/>
        <v>17</v>
      </c>
      <c r="C168">
        <v>705.43</v>
      </c>
      <c r="D168" s="6">
        <v>14.490600000000004</v>
      </c>
      <c r="E168">
        <f t="shared" si="18"/>
        <v>1.4490600000000005</v>
      </c>
      <c r="F168">
        <f t="shared" si="19"/>
        <v>2</v>
      </c>
      <c r="G168" s="2">
        <f t="shared" si="20"/>
        <v>2821.72</v>
      </c>
      <c r="H168" s="2"/>
      <c r="I168" s="2"/>
    </row>
    <row r="169" spans="1:9">
      <c r="A169">
        <f t="shared" si="16"/>
        <v>4</v>
      </c>
      <c r="B169">
        <f t="shared" si="17"/>
        <v>18</v>
      </c>
      <c r="C169">
        <v>1101.42</v>
      </c>
      <c r="D169" s="6">
        <v>341.62670000000003</v>
      </c>
      <c r="E169">
        <f t="shared" si="18"/>
        <v>34.162670000000006</v>
      </c>
      <c r="F169">
        <f t="shared" si="19"/>
        <v>35</v>
      </c>
      <c r="G169" s="2">
        <f t="shared" si="20"/>
        <v>77099.400000000009</v>
      </c>
      <c r="H169" s="2"/>
      <c r="I169" s="2"/>
    </row>
    <row r="170" spans="1:9">
      <c r="A170">
        <f t="shared" si="16"/>
        <v>4</v>
      </c>
      <c r="B170">
        <f t="shared" si="17"/>
        <v>19</v>
      </c>
      <c r="C170">
        <v>624.71</v>
      </c>
      <c r="D170" s="6">
        <v>197.15219999999997</v>
      </c>
      <c r="E170">
        <f t="shared" si="18"/>
        <v>19.715219999999995</v>
      </c>
      <c r="F170">
        <f t="shared" si="19"/>
        <v>20</v>
      </c>
      <c r="G170" s="2">
        <f t="shared" si="20"/>
        <v>24988.400000000001</v>
      </c>
      <c r="H170" s="2"/>
      <c r="I170" s="2"/>
    </row>
    <row r="171" spans="1:9">
      <c r="A171">
        <f t="shared" si="16"/>
        <v>4</v>
      </c>
      <c r="B171">
        <f t="shared" si="17"/>
        <v>20</v>
      </c>
      <c r="C171">
        <v>1071.75</v>
      </c>
      <c r="D171" s="6">
        <v>240.57339999999996</v>
      </c>
      <c r="E171">
        <f t="shared" si="18"/>
        <v>24.057339999999996</v>
      </c>
      <c r="F171">
        <f t="shared" si="19"/>
        <v>25</v>
      </c>
      <c r="G171" s="2">
        <f t="shared" si="20"/>
        <v>53587.5</v>
      </c>
      <c r="H171" s="2"/>
      <c r="I171" s="2"/>
    </row>
    <row r="172" spans="1:9">
      <c r="A172">
        <f t="shared" si="16"/>
        <v>4</v>
      </c>
      <c r="B172">
        <f t="shared" si="17"/>
        <v>21</v>
      </c>
      <c r="C172">
        <v>1040.94</v>
      </c>
      <c r="D172" s="6">
        <v>70.679699999999997</v>
      </c>
      <c r="E172">
        <f t="shared" si="18"/>
        <v>7.0679699999999999</v>
      </c>
      <c r="F172">
        <f t="shared" si="19"/>
        <v>8</v>
      </c>
      <c r="G172" s="2">
        <f t="shared" si="20"/>
        <v>16655.04</v>
      </c>
      <c r="H172" s="2"/>
      <c r="I172" s="2"/>
    </row>
    <row r="173" spans="1:9">
      <c r="A173">
        <f t="shared" si="16"/>
        <v>4</v>
      </c>
      <c r="B173">
        <f t="shared" si="17"/>
        <v>22</v>
      </c>
      <c r="C173">
        <v>2274.0500000000002</v>
      </c>
      <c r="D173" s="6">
        <v>3.5684000000000005</v>
      </c>
      <c r="E173">
        <f t="shared" si="18"/>
        <v>0.35684000000000005</v>
      </c>
      <c r="F173">
        <f t="shared" si="19"/>
        <v>1</v>
      </c>
      <c r="G173" s="2">
        <f t="shared" si="20"/>
        <v>4548.1000000000004</v>
      </c>
      <c r="H173" s="2"/>
      <c r="I173" s="2"/>
    </row>
    <row r="174" spans="1:9">
      <c r="A174">
        <f t="shared" si="16"/>
        <v>4</v>
      </c>
      <c r="B174">
        <f t="shared" si="17"/>
        <v>23</v>
      </c>
      <c r="C174">
        <v>704.15</v>
      </c>
      <c r="D174" s="6">
        <v>583.69200000000001</v>
      </c>
      <c r="E174">
        <f t="shared" si="18"/>
        <v>58.369199999999999</v>
      </c>
      <c r="F174">
        <f t="shared" si="19"/>
        <v>59</v>
      </c>
      <c r="G174" s="2">
        <f t="shared" si="20"/>
        <v>83089.7</v>
      </c>
      <c r="H174" s="2"/>
      <c r="I174" s="2"/>
    </row>
    <row r="175" spans="1:9">
      <c r="A175">
        <f t="shared" si="16"/>
        <v>4</v>
      </c>
      <c r="B175">
        <f t="shared" si="17"/>
        <v>24</v>
      </c>
      <c r="C175">
        <v>875.22</v>
      </c>
      <c r="D175" s="6">
        <v>1674.8162</v>
      </c>
      <c r="E175">
        <f t="shared" si="18"/>
        <v>167.48161999999999</v>
      </c>
      <c r="F175">
        <f t="shared" si="19"/>
        <v>168</v>
      </c>
      <c r="G175" s="2">
        <f t="shared" si="20"/>
        <v>294073.92</v>
      </c>
      <c r="H175" s="2"/>
      <c r="I175" s="2"/>
    </row>
    <row r="176" spans="1:9">
      <c r="A176">
        <f t="shared" si="16"/>
        <v>4</v>
      </c>
      <c r="B176">
        <f t="shared" si="17"/>
        <v>25</v>
      </c>
      <c r="C176">
        <v>2148.4499999999998</v>
      </c>
      <c r="D176" s="6">
        <v>69.539399999999986</v>
      </c>
      <c r="E176">
        <f t="shared" si="18"/>
        <v>6.9539399999999985</v>
      </c>
      <c r="F176">
        <f t="shared" si="19"/>
        <v>7</v>
      </c>
      <c r="G176" s="2">
        <f t="shared" si="20"/>
        <v>30078.299999999996</v>
      </c>
      <c r="H176" s="2"/>
      <c r="I176" s="2"/>
    </row>
    <row r="177" spans="1:9">
      <c r="A177">
        <f t="shared" si="16"/>
        <v>4</v>
      </c>
      <c r="B177">
        <f t="shared" si="17"/>
        <v>26</v>
      </c>
      <c r="C177">
        <v>2156.17</v>
      </c>
      <c r="D177" s="6">
        <v>2174.3582000000001</v>
      </c>
      <c r="E177">
        <f t="shared" si="18"/>
        <v>217.43582000000001</v>
      </c>
      <c r="F177">
        <f t="shared" si="19"/>
        <v>218</v>
      </c>
      <c r="G177" s="2">
        <f t="shared" si="20"/>
        <v>940090.12</v>
      </c>
      <c r="H177" s="2"/>
      <c r="I177" s="2"/>
    </row>
    <row r="178" spans="1:9">
      <c r="A178">
        <f t="shared" si="16"/>
        <v>4</v>
      </c>
      <c r="B178">
        <f t="shared" si="17"/>
        <v>27</v>
      </c>
      <c r="C178">
        <v>701.41</v>
      </c>
      <c r="D178" s="6">
        <v>93.133800000000008</v>
      </c>
      <c r="E178">
        <f t="shared" si="18"/>
        <v>9.3133800000000004</v>
      </c>
      <c r="F178">
        <f t="shared" si="19"/>
        <v>10</v>
      </c>
      <c r="G178" s="2">
        <f t="shared" si="20"/>
        <v>14028.199999999999</v>
      </c>
      <c r="H178" s="2"/>
      <c r="I178" s="2"/>
    </row>
    <row r="179" spans="1:9">
      <c r="A179">
        <f t="shared" si="16"/>
        <v>4</v>
      </c>
      <c r="B179">
        <f t="shared" si="17"/>
        <v>28</v>
      </c>
      <c r="C179">
        <v>320.45999999999998</v>
      </c>
      <c r="D179" s="6">
        <v>38.327100000000002</v>
      </c>
      <c r="E179">
        <f t="shared" si="18"/>
        <v>3.8327100000000001</v>
      </c>
      <c r="F179">
        <f t="shared" si="19"/>
        <v>4</v>
      </c>
      <c r="G179" s="2">
        <f t="shared" si="20"/>
        <v>2563.6799999999998</v>
      </c>
      <c r="H179" s="2"/>
      <c r="I179" s="2"/>
    </row>
    <row r="180" spans="1:9">
      <c r="A180">
        <f t="shared" si="16"/>
        <v>4</v>
      </c>
      <c r="B180">
        <f t="shared" si="17"/>
        <v>29</v>
      </c>
      <c r="C180">
        <v>732.59</v>
      </c>
      <c r="D180" s="6">
        <v>349.49199999999996</v>
      </c>
      <c r="E180">
        <f t="shared" si="18"/>
        <v>34.949199999999998</v>
      </c>
      <c r="F180">
        <f t="shared" si="19"/>
        <v>35</v>
      </c>
      <c r="G180" s="2">
        <f t="shared" si="20"/>
        <v>51281.3</v>
      </c>
      <c r="H180" s="2"/>
      <c r="I180" s="2"/>
    </row>
    <row r="181" spans="1:9">
      <c r="A181">
        <f t="shared" ref="A181:A201" si="21">A131+1</f>
        <v>4</v>
      </c>
      <c r="B181">
        <f t="shared" ref="B181:B201" si="22">B131</f>
        <v>30</v>
      </c>
      <c r="C181">
        <v>1129.27</v>
      </c>
      <c r="D181" s="6">
        <v>22.730399999999999</v>
      </c>
      <c r="E181">
        <f t="shared" si="18"/>
        <v>2.2730399999999999</v>
      </c>
      <c r="F181">
        <f t="shared" si="19"/>
        <v>3</v>
      </c>
      <c r="G181" s="2">
        <f t="shared" si="20"/>
        <v>6775.62</v>
      </c>
      <c r="H181" s="2"/>
      <c r="I181" s="2"/>
    </row>
    <row r="182" spans="1:9">
      <c r="A182">
        <f t="shared" si="21"/>
        <v>4</v>
      </c>
      <c r="B182">
        <f t="shared" si="22"/>
        <v>31</v>
      </c>
      <c r="C182">
        <v>672.7</v>
      </c>
      <c r="D182" s="6">
        <v>494.81189999999998</v>
      </c>
      <c r="E182">
        <f t="shared" si="18"/>
        <v>49.481189999999998</v>
      </c>
      <c r="F182">
        <f t="shared" si="19"/>
        <v>50</v>
      </c>
      <c r="G182" s="2">
        <f t="shared" si="20"/>
        <v>67270</v>
      </c>
      <c r="H182" s="2"/>
      <c r="I182" s="2"/>
    </row>
    <row r="183" spans="1:9">
      <c r="A183">
        <f t="shared" si="21"/>
        <v>4</v>
      </c>
      <c r="B183">
        <f t="shared" si="22"/>
        <v>32</v>
      </c>
      <c r="C183">
        <v>1378.64</v>
      </c>
      <c r="D183" s="6">
        <v>431.63900000000001</v>
      </c>
      <c r="E183">
        <f t="shared" si="18"/>
        <v>43.163899999999998</v>
      </c>
      <c r="F183">
        <f t="shared" si="19"/>
        <v>44</v>
      </c>
      <c r="G183" s="2">
        <f t="shared" si="20"/>
        <v>121320.32000000001</v>
      </c>
      <c r="H183" s="2"/>
      <c r="I183" s="2"/>
    </row>
    <row r="184" spans="1:9">
      <c r="A184">
        <f t="shared" si="21"/>
        <v>4</v>
      </c>
      <c r="B184">
        <f t="shared" si="22"/>
        <v>33</v>
      </c>
      <c r="C184">
        <v>2143.9</v>
      </c>
      <c r="D184" s="6">
        <v>11.859300000000001</v>
      </c>
      <c r="E184">
        <f t="shared" si="18"/>
        <v>1.1859300000000002</v>
      </c>
      <c r="F184">
        <f t="shared" si="19"/>
        <v>2</v>
      </c>
      <c r="G184" s="2">
        <f t="shared" si="20"/>
        <v>8575.6</v>
      </c>
      <c r="H184" s="2"/>
      <c r="I184" s="2"/>
    </row>
    <row r="185" spans="1:9">
      <c r="A185">
        <f t="shared" si="21"/>
        <v>4</v>
      </c>
      <c r="B185">
        <f t="shared" si="22"/>
        <v>34</v>
      </c>
      <c r="C185">
        <v>813.04</v>
      </c>
      <c r="D185" s="6">
        <v>359.0342</v>
      </c>
      <c r="E185">
        <f t="shared" si="18"/>
        <v>35.903419999999997</v>
      </c>
      <c r="F185">
        <f t="shared" si="19"/>
        <v>36</v>
      </c>
      <c r="G185" s="2">
        <f t="shared" si="20"/>
        <v>58538.879999999997</v>
      </c>
      <c r="H185" s="2"/>
      <c r="I185" s="2"/>
    </row>
    <row r="186" spans="1:9">
      <c r="A186">
        <f t="shared" si="21"/>
        <v>4</v>
      </c>
      <c r="B186">
        <f t="shared" si="22"/>
        <v>35</v>
      </c>
      <c r="C186">
        <v>1869.54</v>
      </c>
      <c r="D186" s="6">
        <v>10.947999999999999</v>
      </c>
      <c r="E186">
        <f t="shared" si="18"/>
        <v>1.0947999999999998</v>
      </c>
      <c r="F186">
        <f t="shared" si="19"/>
        <v>2</v>
      </c>
      <c r="G186" s="2">
        <f t="shared" si="20"/>
        <v>7478.16</v>
      </c>
      <c r="H186" s="2"/>
      <c r="I186" s="2"/>
    </row>
    <row r="187" spans="1:9">
      <c r="A187">
        <f t="shared" si="21"/>
        <v>4</v>
      </c>
      <c r="B187">
        <f t="shared" si="22"/>
        <v>36</v>
      </c>
      <c r="C187">
        <v>473.42</v>
      </c>
      <c r="D187" s="6">
        <v>117.3844</v>
      </c>
      <c r="E187">
        <f t="shared" si="18"/>
        <v>11.738440000000001</v>
      </c>
      <c r="F187">
        <f t="shared" si="19"/>
        <v>12</v>
      </c>
      <c r="G187" s="2">
        <f t="shared" si="20"/>
        <v>11362.08</v>
      </c>
      <c r="H187" s="2"/>
      <c r="I187" s="2"/>
    </row>
    <row r="188" spans="1:9">
      <c r="A188">
        <f t="shared" si="21"/>
        <v>4</v>
      </c>
      <c r="B188">
        <f t="shared" si="22"/>
        <v>37</v>
      </c>
      <c r="C188">
        <v>2577.4699999999998</v>
      </c>
      <c r="D188" s="6">
        <v>13.122199999999999</v>
      </c>
      <c r="E188">
        <f t="shared" si="18"/>
        <v>1.3122199999999999</v>
      </c>
      <c r="F188">
        <f t="shared" si="19"/>
        <v>2</v>
      </c>
      <c r="G188" s="2">
        <f t="shared" si="20"/>
        <v>10309.879999999999</v>
      </c>
      <c r="H188" s="2"/>
      <c r="I188" s="2"/>
    </row>
    <row r="189" spans="1:9">
      <c r="A189">
        <f t="shared" si="21"/>
        <v>4</v>
      </c>
      <c r="B189">
        <f t="shared" si="22"/>
        <v>38</v>
      </c>
      <c r="C189">
        <v>2463.89</v>
      </c>
      <c r="D189" s="6">
        <v>78.454800000000006</v>
      </c>
      <c r="E189">
        <f t="shared" si="18"/>
        <v>7.8454800000000002</v>
      </c>
      <c r="F189">
        <f t="shared" si="19"/>
        <v>8</v>
      </c>
      <c r="G189" s="2">
        <f t="shared" si="20"/>
        <v>39422.239999999998</v>
      </c>
      <c r="H189" s="2"/>
      <c r="I189" s="2"/>
    </row>
    <row r="190" spans="1:9">
      <c r="A190">
        <f t="shared" si="21"/>
        <v>4</v>
      </c>
      <c r="B190">
        <f t="shared" si="22"/>
        <v>39</v>
      </c>
      <c r="C190">
        <v>2146.06</v>
      </c>
      <c r="D190" s="6">
        <v>197.30400000000003</v>
      </c>
      <c r="E190">
        <f t="shared" si="18"/>
        <v>19.730400000000003</v>
      </c>
      <c r="F190">
        <f t="shared" si="19"/>
        <v>20</v>
      </c>
      <c r="G190" s="2">
        <f t="shared" si="20"/>
        <v>85842.4</v>
      </c>
      <c r="H190" s="2"/>
      <c r="I190" s="2"/>
    </row>
    <row r="191" spans="1:9">
      <c r="A191">
        <f t="shared" si="21"/>
        <v>4</v>
      </c>
      <c r="B191">
        <f t="shared" si="22"/>
        <v>40</v>
      </c>
      <c r="C191">
        <v>1898.14</v>
      </c>
      <c r="D191" s="6">
        <v>620.6271999999999</v>
      </c>
      <c r="E191">
        <f t="shared" si="18"/>
        <v>62.062719999999992</v>
      </c>
      <c r="F191">
        <f t="shared" si="19"/>
        <v>63</v>
      </c>
      <c r="G191" s="2">
        <f t="shared" si="20"/>
        <v>239165.64</v>
      </c>
      <c r="H191" s="2"/>
      <c r="I191" s="2"/>
    </row>
    <row r="192" spans="1:9">
      <c r="A192">
        <f t="shared" si="21"/>
        <v>4</v>
      </c>
      <c r="B192">
        <f t="shared" si="22"/>
        <v>41</v>
      </c>
      <c r="C192">
        <v>861.27</v>
      </c>
      <c r="D192" s="6">
        <v>2.754</v>
      </c>
      <c r="E192">
        <f t="shared" si="18"/>
        <v>0.27539999999999998</v>
      </c>
      <c r="F192">
        <f t="shared" si="19"/>
        <v>1</v>
      </c>
      <c r="G192" s="2">
        <f t="shared" si="20"/>
        <v>1722.54</v>
      </c>
      <c r="H192" s="2"/>
      <c r="I192" s="2"/>
    </row>
    <row r="193" spans="1:9">
      <c r="A193">
        <f t="shared" si="21"/>
        <v>4</v>
      </c>
      <c r="B193">
        <f t="shared" si="22"/>
        <v>42</v>
      </c>
      <c r="C193">
        <v>1117.94</v>
      </c>
      <c r="D193" s="6">
        <v>415.84980000000007</v>
      </c>
      <c r="E193">
        <f t="shared" si="18"/>
        <v>41.584980000000009</v>
      </c>
      <c r="F193">
        <f t="shared" si="19"/>
        <v>42</v>
      </c>
      <c r="G193" s="2">
        <f t="shared" si="20"/>
        <v>93906.96</v>
      </c>
      <c r="H193" s="2"/>
      <c r="I193" s="2"/>
    </row>
    <row r="194" spans="1:9">
      <c r="A194">
        <f t="shared" si="21"/>
        <v>4</v>
      </c>
      <c r="B194">
        <f t="shared" si="22"/>
        <v>43</v>
      </c>
      <c r="C194">
        <v>639.19000000000005</v>
      </c>
      <c r="D194" s="6">
        <v>188.31240000000003</v>
      </c>
      <c r="E194">
        <f t="shared" si="18"/>
        <v>18.831240000000001</v>
      </c>
      <c r="F194">
        <f t="shared" si="19"/>
        <v>19</v>
      </c>
      <c r="G194" s="2">
        <f t="shared" si="20"/>
        <v>24289.22</v>
      </c>
      <c r="H194" s="2"/>
      <c r="I194" s="2"/>
    </row>
    <row r="195" spans="1:9">
      <c r="A195">
        <f t="shared" si="21"/>
        <v>4</v>
      </c>
      <c r="B195">
        <f t="shared" si="22"/>
        <v>44</v>
      </c>
      <c r="C195">
        <v>1784.01</v>
      </c>
      <c r="D195" s="6">
        <v>236.54839999999996</v>
      </c>
      <c r="E195">
        <f t="shared" ref="E195:E201" si="23">D195/10</f>
        <v>23.654839999999997</v>
      </c>
      <c r="F195">
        <f t="shared" ref="F195:F201" si="24">ROUNDUP(E195, 0)</f>
        <v>24</v>
      </c>
      <c r="G195" s="2">
        <f t="shared" ref="G195:G201" si="25">F195*C195*2</f>
        <v>85632.48</v>
      </c>
      <c r="H195" s="2"/>
      <c r="I195" s="2"/>
    </row>
    <row r="196" spans="1:9">
      <c r="A196">
        <f t="shared" si="21"/>
        <v>4</v>
      </c>
      <c r="B196">
        <f t="shared" si="22"/>
        <v>45</v>
      </c>
      <c r="C196">
        <v>2447.35</v>
      </c>
      <c r="D196" s="6">
        <v>443.66199999999992</v>
      </c>
      <c r="E196">
        <f t="shared" si="23"/>
        <v>44.366199999999992</v>
      </c>
      <c r="F196">
        <f t="shared" si="24"/>
        <v>45</v>
      </c>
      <c r="G196" s="2">
        <f t="shared" si="25"/>
        <v>220261.5</v>
      </c>
      <c r="H196" s="2"/>
      <c r="I196" s="2"/>
    </row>
    <row r="197" spans="1:9">
      <c r="A197">
        <f t="shared" si="21"/>
        <v>4</v>
      </c>
      <c r="B197">
        <f t="shared" si="22"/>
        <v>46</v>
      </c>
      <c r="C197">
        <v>777.71</v>
      </c>
      <c r="D197" s="6">
        <v>360.77159999999998</v>
      </c>
      <c r="E197">
        <f t="shared" si="23"/>
        <v>36.077159999999999</v>
      </c>
      <c r="F197">
        <f t="shared" si="24"/>
        <v>37</v>
      </c>
      <c r="G197" s="2">
        <f t="shared" si="25"/>
        <v>57550.54</v>
      </c>
      <c r="H197" s="2"/>
      <c r="I197" s="2"/>
    </row>
    <row r="198" spans="1:9">
      <c r="A198">
        <f t="shared" si="21"/>
        <v>4</v>
      </c>
      <c r="B198">
        <f t="shared" si="22"/>
        <v>47</v>
      </c>
      <c r="C198">
        <v>951.06</v>
      </c>
      <c r="D198" s="6">
        <v>12.802500000000002</v>
      </c>
      <c r="E198">
        <f t="shared" si="23"/>
        <v>1.2802500000000001</v>
      </c>
      <c r="F198">
        <f t="shared" si="24"/>
        <v>2</v>
      </c>
      <c r="G198" s="2">
        <f t="shared" si="25"/>
        <v>3804.24</v>
      </c>
      <c r="H198" s="2"/>
      <c r="I198" s="2"/>
    </row>
    <row r="199" spans="1:9">
      <c r="A199">
        <f t="shared" si="21"/>
        <v>4</v>
      </c>
      <c r="B199">
        <f t="shared" si="22"/>
        <v>48</v>
      </c>
      <c r="C199">
        <v>698.16</v>
      </c>
      <c r="D199" s="6">
        <v>233.16039999999998</v>
      </c>
      <c r="E199">
        <f t="shared" si="23"/>
        <v>23.316039999999997</v>
      </c>
      <c r="F199">
        <f t="shared" si="24"/>
        <v>24</v>
      </c>
      <c r="G199" s="2">
        <f t="shared" si="25"/>
        <v>33511.68</v>
      </c>
      <c r="H199" s="2"/>
      <c r="I199" s="2"/>
    </row>
    <row r="200" spans="1:9">
      <c r="A200">
        <f t="shared" si="21"/>
        <v>4</v>
      </c>
      <c r="B200">
        <f t="shared" si="22"/>
        <v>49</v>
      </c>
      <c r="C200">
        <v>701.93</v>
      </c>
      <c r="D200" s="6">
        <v>1696.0610999999999</v>
      </c>
      <c r="E200">
        <f t="shared" si="23"/>
        <v>169.60611</v>
      </c>
      <c r="F200">
        <f t="shared" si="24"/>
        <v>170</v>
      </c>
      <c r="G200" s="2">
        <f t="shared" si="25"/>
        <v>238656.19999999998</v>
      </c>
      <c r="H200" s="2"/>
      <c r="I200" s="2"/>
    </row>
    <row r="201" spans="1:9">
      <c r="A201">
        <f t="shared" si="21"/>
        <v>4</v>
      </c>
      <c r="B201">
        <f t="shared" si="22"/>
        <v>50</v>
      </c>
      <c r="C201">
        <v>884.23</v>
      </c>
      <c r="D201" s="6">
        <v>494.70159999999998</v>
      </c>
      <c r="E201">
        <f t="shared" si="23"/>
        <v>49.47016</v>
      </c>
      <c r="F201">
        <f t="shared" si="24"/>
        <v>50</v>
      </c>
      <c r="G201" s="2">
        <f t="shared" si="25"/>
        <v>88423</v>
      </c>
      <c r="H201" s="2"/>
      <c r="I201" s="2"/>
    </row>
    <row r="202" spans="1:9">
      <c r="C202">
        <f>SUM(C2:C201)</f>
        <v>236556.98</v>
      </c>
    </row>
    <row r="203" spans="1:9">
      <c r="I203" t="s">
        <v>70</v>
      </c>
    </row>
    <row r="204" spans="1:9" ht="48">
      <c r="F204" s="10" t="s">
        <v>67</v>
      </c>
      <c r="G204" s="2">
        <f>SUM(G2:G201)</f>
        <v>98942772.039999977</v>
      </c>
      <c r="H204" s="2"/>
      <c r="I204" s="2">
        <v>188734105.52999997</v>
      </c>
    </row>
    <row r="206" spans="1:9">
      <c r="G206" t="s">
        <v>71</v>
      </c>
      <c r="H206" s="2">
        <f>G204+I204</f>
        <v>287676877.56999993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EBF6-B1A2-494A-835A-2DC019BBDBDD}">
  <dimension ref="A1:P1300"/>
  <sheetViews>
    <sheetView topLeftCell="A28" workbookViewId="0">
      <selection activeCell="K31" sqref="K31"/>
    </sheetView>
  </sheetViews>
  <sheetFormatPr baseColWidth="10" defaultRowHeight="16"/>
  <cols>
    <col min="5" max="5" width="31" bestFit="1" customWidth="1"/>
  </cols>
  <sheetData>
    <row r="1" spans="1:16">
      <c r="A1">
        <v>83895</v>
      </c>
      <c r="B1">
        <v>1</v>
      </c>
      <c r="C1" t="s">
        <v>6</v>
      </c>
      <c r="F1">
        <f>ROUNDUP(A1/(100*8),0)</f>
        <v>105</v>
      </c>
      <c r="H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>
      <c r="A2">
        <v>0</v>
      </c>
      <c r="B2">
        <v>1</v>
      </c>
      <c r="C2" t="s">
        <v>6</v>
      </c>
      <c r="F2">
        <f t="shared" ref="F2:F29" si="0">ROUNDUP(A2/(100*8),0)</f>
        <v>0</v>
      </c>
      <c r="L2">
        <f>SUMIF($B:$B, "=1",$A:$A)</f>
        <v>295489</v>
      </c>
      <c r="M2">
        <f>SUMIF($B:$B, "=2",$A:$A)</f>
        <v>72580</v>
      </c>
      <c r="N2">
        <f>SUMIF($B:$B, "=3",$A:$A)</f>
        <v>29797</v>
      </c>
      <c r="O2">
        <f>SUMIF($B:$B, "=4",$A:$A)</f>
        <v>11922.1</v>
      </c>
      <c r="P2">
        <f>SUMIF($B:$B, "=5",$A:$A)</f>
        <v>5940.3</v>
      </c>
    </row>
    <row r="3" spans="1:16">
      <c r="A3">
        <v>0</v>
      </c>
      <c r="B3">
        <v>1</v>
      </c>
      <c r="C3" t="s">
        <v>6</v>
      </c>
      <c r="F3">
        <f t="shared" si="0"/>
        <v>0</v>
      </c>
      <c r="H3" t="s">
        <v>6</v>
      </c>
      <c r="I3" t="s">
        <v>88</v>
      </c>
    </row>
    <row r="4" spans="1:16">
      <c r="A4">
        <v>0</v>
      </c>
      <c r="B4">
        <v>1</v>
      </c>
      <c r="C4" t="s">
        <v>6</v>
      </c>
      <c r="F4">
        <f t="shared" si="0"/>
        <v>0</v>
      </c>
    </row>
    <row r="5" spans="1:16">
      <c r="A5">
        <v>0</v>
      </c>
      <c r="B5">
        <v>1</v>
      </c>
      <c r="C5" t="s">
        <v>6</v>
      </c>
      <c r="F5">
        <f t="shared" si="0"/>
        <v>0</v>
      </c>
    </row>
    <row r="6" spans="1:16">
      <c r="A6">
        <v>0</v>
      </c>
      <c r="B6">
        <v>2</v>
      </c>
      <c r="C6" t="s">
        <v>6</v>
      </c>
      <c r="F6">
        <f t="shared" si="0"/>
        <v>0</v>
      </c>
    </row>
    <row r="7" spans="1:16">
      <c r="A7">
        <v>0</v>
      </c>
      <c r="B7">
        <v>2</v>
      </c>
      <c r="C7" t="s">
        <v>6</v>
      </c>
      <c r="F7">
        <f t="shared" si="0"/>
        <v>0</v>
      </c>
    </row>
    <row r="8" spans="1:16">
      <c r="A8">
        <v>0</v>
      </c>
      <c r="B8">
        <v>2</v>
      </c>
      <c r="C8" t="s">
        <v>6</v>
      </c>
      <c r="F8">
        <f t="shared" si="0"/>
        <v>0</v>
      </c>
    </row>
    <row r="9" spans="1:16">
      <c r="A9">
        <v>0</v>
      </c>
      <c r="B9">
        <v>2</v>
      </c>
      <c r="C9" t="s">
        <v>6</v>
      </c>
      <c r="F9">
        <f t="shared" si="0"/>
        <v>0</v>
      </c>
    </row>
    <row r="10" spans="1:16">
      <c r="A10">
        <v>0</v>
      </c>
      <c r="B10">
        <v>2</v>
      </c>
      <c r="C10" t="s">
        <v>6</v>
      </c>
      <c r="F10">
        <f t="shared" si="0"/>
        <v>0</v>
      </c>
    </row>
    <row r="11" spans="1:16">
      <c r="A11">
        <v>0</v>
      </c>
      <c r="B11">
        <v>3</v>
      </c>
      <c r="C11" t="s">
        <v>6</v>
      </c>
      <c r="F11">
        <f t="shared" si="0"/>
        <v>0</v>
      </c>
    </row>
    <row r="12" spans="1:16">
      <c r="A12">
        <v>0</v>
      </c>
      <c r="B12">
        <v>3</v>
      </c>
      <c r="C12" t="s">
        <v>6</v>
      </c>
      <c r="F12">
        <f t="shared" si="0"/>
        <v>0</v>
      </c>
    </row>
    <row r="13" spans="1:16">
      <c r="A13">
        <v>0</v>
      </c>
      <c r="B13">
        <v>3</v>
      </c>
      <c r="C13" t="s">
        <v>6</v>
      </c>
      <c r="F13">
        <f t="shared" si="0"/>
        <v>0</v>
      </c>
    </row>
    <row r="14" spans="1:16">
      <c r="A14">
        <v>0</v>
      </c>
      <c r="B14">
        <v>3</v>
      </c>
      <c r="C14" t="s">
        <v>6</v>
      </c>
      <c r="F14">
        <f t="shared" si="0"/>
        <v>0</v>
      </c>
    </row>
    <row r="15" spans="1:16">
      <c r="A15">
        <v>0</v>
      </c>
      <c r="B15">
        <v>3</v>
      </c>
      <c r="C15" t="s">
        <v>6</v>
      </c>
      <c r="F15">
        <f t="shared" si="0"/>
        <v>0</v>
      </c>
    </row>
    <row r="16" spans="1:16">
      <c r="A16">
        <v>0</v>
      </c>
      <c r="B16">
        <v>4</v>
      </c>
      <c r="C16" t="s">
        <v>6</v>
      </c>
      <c r="F16">
        <f t="shared" si="0"/>
        <v>0</v>
      </c>
    </row>
    <row r="17" spans="1:11">
      <c r="A17">
        <v>0</v>
      </c>
      <c r="B17">
        <v>4</v>
      </c>
      <c r="C17" t="s">
        <v>6</v>
      </c>
      <c r="F17">
        <f t="shared" si="0"/>
        <v>0</v>
      </c>
    </row>
    <row r="18" spans="1:11">
      <c r="A18">
        <v>0</v>
      </c>
      <c r="B18">
        <v>4</v>
      </c>
      <c r="C18" t="s">
        <v>6</v>
      </c>
      <c r="F18">
        <f t="shared" si="0"/>
        <v>0</v>
      </c>
    </row>
    <row r="19" spans="1:11">
      <c r="A19">
        <v>0</v>
      </c>
      <c r="B19">
        <v>4</v>
      </c>
      <c r="C19" t="s">
        <v>6</v>
      </c>
      <c r="F19">
        <f t="shared" si="0"/>
        <v>0</v>
      </c>
    </row>
    <row r="20" spans="1:11">
      <c r="A20">
        <v>0</v>
      </c>
      <c r="B20">
        <v>4</v>
      </c>
      <c r="C20" t="s">
        <v>6</v>
      </c>
      <c r="F20">
        <f t="shared" si="0"/>
        <v>0</v>
      </c>
    </row>
    <row r="21" spans="1:11">
      <c r="A21">
        <v>0</v>
      </c>
      <c r="B21">
        <v>5</v>
      </c>
      <c r="C21" t="s">
        <v>6</v>
      </c>
      <c r="F21">
        <f t="shared" si="0"/>
        <v>0</v>
      </c>
    </row>
    <row r="22" spans="1:11">
      <c r="A22">
        <v>0</v>
      </c>
      <c r="B22">
        <v>5</v>
      </c>
      <c r="C22" t="s">
        <v>6</v>
      </c>
      <c r="F22">
        <f t="shared" si="0"/>
        <v>0</v>
      </c>
    </row>
    <row r="23" spans="1:11">
      <c r="A23">
        <v>0</v>
      </c>
      <c r="B23">
        <v>5</v>
      </c>
      <c r="C23" t="s">
        <v>6</v>
      </c>
      <c r="F23">
        <f t="shared" si="0"/>
        <v>0</v>
      </c>
    </row>
    <row r="24" spans="1:11">
      <c r="A24">
        <v>0</v>
      </c>
      <c r="B24">
        <v>5</v>
      </c>
      <c r="C24" t="s">
        <v>6</v>
      </c>
      <c r="F24">
        <f t="shared" si="0"/>
        <v>0</v>
      </c>
    </row>
    <row r="25" spans="1:11">
      <c r="A25">
        <v>0</v>
      </c>
      <c r="B25">
        <v>5</v>
      </c>
      <c r="C25" t="s">
        <v>6</v>
      </c>
      <c r="F25">
        <f t="shared" si="0"/>
        <v>0</v>
      </c>
    </row>
    <row r="26" spans="1:11">
      <c r="A26">
        <v>0</v>
      </c>
      <c r="B26">
        <v>1</v>
      </c>
      <c r="C26" t="s">
        <v>7</v>
      </c>
      <c r="F26">
        <f t="shared" si="0"/>
        <v>0</v>
      </c>
    </row>
    <row r="27" spans="1:11">
      <c r="A27">
        <v>0</v>
      </c>
      <c r="B27">
        <v>1</v>
      </c>
      <c r="C27" t="s">
        <v>7</v>
      </c>
      <c r="F27">
        <f t="shared" si="0"/>
        <v>0</v>
      </c>
    </row>
    <row r="28" spans="1:11">
      <c r="A28">
        <v>0</v>
      </c>
      <c r="B28">
        <v>1</v>
      </c>
      <c r="C28" t="s">
        <v>7</v>
      </c>
      <c r="F28">
        <f t="shared" si="0"/>
        <v>0</v>
      </c>
    </row>
    <row r="29" spans="1:11">
      <c r="A29">
        <v>0</v>
      </c>
      <c r="B29">
        <v>1</v>
      </c>
      <c r="C29" t="s">
        <v>7</v>
      </c>
      <c r="F29">
        <f t="shared" si="0"/>
        <v>0</v>
      </c>
    </row>
    <row r="30" spans="1:11">
      <c r="A30">
        <v>88200</v>
      </c>
      <c r="B30">
        <v>1</v>
      </c>
      <c r="C30" t="s">
        <v>7</v>
      </c>
      <c r="F30">
        <f>ROUNDUP(A30/(50*8),0)</f>
        <v>221</v>
      </c>
      <c r="H30" t="s">
        <v>89</v>
      </c>
      <c r="I30">
        <f>F30+F35+F40+F50</f>
        <v>318</v>
      </c>
      <c r="J30" t="s">
        <v>90</v>
      </c>
      <c r="K30" t="s">
        <v>92</v>
      </c>
    </row>
    <row r="31" spans="1:11">
      <c r="A31">
        <v>0</v>
      </c>
      <c r="B31">
        <v>2</v>
      </c>
      <c r="C31" t="s">
        <v>7</v>
      </c>
      <c r="F31">
        <f t="shared" ref="F31:F94" si="1">ROUNDUP(A31/(50*8),0)</f>
        <v>0</v>
      </c>
    </row>
    <row r="32" spans="1:11">
      <c r="A32">
        <v>0</v>
      </c>
      <c r="B32">
        <v>2</v>
      </c>
      <c r="C32" t="s">
        <v>7</v>
      </c>
      <c r="F32">
        <f t="shared" si="1"/>
        <v>0</v>
      </c>
    </row>
    <row r="33" spans="1:6">
      <c r="A33">
        <v>0</v>
      </c>
      <c r="B33">
        <v>2</v>
      </c>
      <c r="C33" t="s">
        <v>7</v>
      </c>
      <c r="F33">
        <f t="shared" si="1"/>
        <v>0</v>
      </c>
    </row>
    <row r="34" spans="1:6">
      <c r="A34">
        <v>0</v>
      </c>
      <c r="B34">
        <v>2</v>
      </c>
      <c r="C34" t="s">
        <v>7</v>
      </c>
      <c r="F34">
        <f t="shared" si="1"/>
        <v>0</v>
      </c>
    </row>
    <row r="35" spans="1:6">
      <c r="A35">
        <v>28580</v>
      </c>
      <c r="B35">
        <v>2</v>
      </c>
      <c r="C35" t="s">
        <v>7</v>
      </c>
      <c r="F35">
        <f t="shared" si="1"/>
        <v>72</v>
      </c>
    </row>
    <row r="36" spans="1:6">
      <c r="A36">
        <v>0</v>
      </c>
      <c r="B36">
        <v>3</v>
      </c>
      <c r="C36" t="s">
        <v>7</v>
      </c>
      <c r="F36">
        <f t="shared" si="1"/>
        <v>0</v>
      </c>
    </row>
    <row r="37" spans="1:6">
      <c r="A37">
        <v>0</v>
      </c>
      <c r="B37">
        <v>3</v>
      </c>
      <c r="C37" t="s">
        <v>7</v>
      </c>
      <c r="F37">
        <f t="shared" si="1"/>
        <v>0</v>
      </c>
    </row>
    <row r="38" spans="1:6">
      <c r="A38">
        <v>0</v>
      </c>
      <c r="B38">
        <v>3</v>
      </c>
      <c r="C38" t="s">
        <v>7</v>
      </c>
      <c r="F38">
        <f t="shared" si="1"/>
        <v>0</v>
      </c>
    </row>
    <row r="39" spans="1:6">
      <c r="A39">
        <v>0</v>
      </c>
      <c r="B39">
        <v>3</v>
      </c>
      <c r="C39" t="s">
        <v>7</v>
      </c>
      <c r="F39">
        <f t="shared" si="1"/>
        <v>0</v>
      </c>
    </row>
    <row r="40" spans="1:6">
      <c r="A40">
        <v>7697.5</v>
      </c>
      <c r="B40">
        <v>3</v>
      </c>
      <c r="C40" t="s">
        <v>7</v>
      </c>
      <c r="F40">
        <f t="shared" si="1"/>
        <v>20</v>
      </c>
    </row>
    <row r="41" spans="1:6">
      <c r="A41">
        <v>0</v>
      </c>
      <c r="B41">
        <v>4</v>
      </c>
      <c r="C41" t="s">
        <v>7</v>
      </c>
      <c r="F41">
        <f t="shared" si="1"/>
        <v>0</v>
      </c>
    </row>
    <row r="42" spans="1:6">
      <c r="A42">
        <v>0</v>
      </c>
      <c r="B42">
        <v>4</v>
      </c>
      <c r="C42" t="s">
        <v>7</v>
      </c>
      <c r="F42">
        <f t="shared" si="1"/>
        <v>0</v>
      </c>
    </row>
    <row r="43" spans="1:6">
      <c r="A43">
        <v>0</v>
      </c>
      <c r="B43">
        <v>4</v>
      </c>
      <c r="C43" t="s">
        <v>7</v>
      </c>
      <c r="F43">
        <f t="shared" si="1"/>
        <v>0</v>
      </c>
    </row>
    <row r="44" spans="1:6">
      <c r="A44">
        <v>0</v>
      </c>
      <c r="B44">
        <v>4</v>
      </c>
      <c r="C44" t="s">
        <v>7</v>
      </c>
      <c r="F44">
        <f t="shared" si="1"/>
        <v>0</v>
      </c>
    </row>
    <row r="45" spans="1:6">
      <c r="A45">
        <v>3700</v>
      </c>
      <c r="B45">
        <v>4</v>
      </c>
      <c r="C45" t="s">
        <v>7</v>
      </c>
      <c r="F45">
        <f t="shared" si="1"/>
        <v>10</v>
      </c>
    </row>
    <row r="46" spans="1:6">
      <c r="A46">
        <v>0</v>
      </c>
      <c r="B46">
        <v>5</v>
      </c>
      <c r="C46" t="s">
        <v>7</v>
      </c>
      <c r="F46">
        <f t="shared" si="1"/>
        <v>0</v>
      </c>
    </row>
    <row r="47" spans="1:6">
      <c r="A47">
        <v>0</v>
      </c>
      <c r="B47">
        <v>5</v>
      </c>
      <c r="C47" t="s">
        <v>7</v>
      </c>
      <c r="F47">
        <f t="shared" si="1"/>
        <v>0</v>
      </c>
    </row>
    <row r="48" spans="1:6">
      <c r="A48">
        <v>0</v>
      </c>
      <c r="B48">
        <v>5</v>
      </c>
      <c r="C48" t="s">
        <v>7</v>
      </c>
      <c r="F48">
        <f t="shared" si="1"/>
        <v>0</v>
      </c>
    </row>
    <row r="49" spans="1:11">
      <c r="A49">
        <v>0</v>
      </c>
      <c r="B49">
        <v>5</v>
      </c>
      <c r="C49" t="s">
        <v>7</v>
      </c>
      <c r="F49">
        <f t="shared" si="1"/>
        <v>0</v>
      </c>
    </row>
    <row r="50" spans="1:11">
      <c r="A50">
        <v>1800</v>
      </c>
      <c r="B50">
        <v>5</v>
      </c>
      <c r="C50" t="s">
        <v>7</v>
      </c>
      <c r="F50">
        <f t="shared" si="1"/>
        <v>5</v>
      </c>
    </row>
    <row r="51" spans="1:11" ht="24">
      <c r="A51">
        <v>0</v>
      </c>
      <c r="B51">
        <v>1</v>
      </c>
      <c r="C51" t="s">
        <v>8</v>
      </c>
      <c r="E51" s="12" t="s">
        <v>0</v>
      </c>
      <c r="F51">
        <f t="shared" si="1"/>
        <v>0</v>
      </c>
    </row>
    <row r="52" spans="1:11">
      <c r="A52">
        <v>0</v>
      </c>
      <c r="B52">
        <v>1</v>
      </c>
      <c r="C52" t="s">
        <v>8</v>
      </c>
      <c r="F52">
        <f t="shared" si="1"/>
        <v>0</v>
      </c>
    </row>
    <row r="53" spans="1:11">
      <c r="A53">
        <v>0</v>
      </c>
      <c r="B53">
        <v>1</v>
      </c>
      <c r="C53" t="s">
        <v>8</v>
      </c>
      <c r="F53">
        <f t="shared" si="1"/>
        <v>0</v>
      </c>
    </row>
    <row r="54" spans="1:11">
      <c r="A54">
        <v>0</v>
      </c>
      <c r="B54">
        <v>1</v>
      </c>
      <c r="C54" t="s">
        <v>8</v>
      </c>
      <c r="F54">
        <f t="shared" si="1"/>
        <v>0</v>
      </c>
    </row>
    <row r="55" spans="1:11">
      <c r="A55">
        <v>88200</v>
      </c>
      <c r="B55">
        <v>1</v>
      </c>
      <c r="C55" t="s">
        <v>8</v>
      </c>
      <c r="F55">
        <f t="shared" si="1"/>
        <v>221</v>
      </c>
      <c r="H55" t="s">
        <v>8</v>
      </c>
      <c r="I55">
        <f>F55+F60+F65+F70+F75</f>
        <v>325</v>
      </c>
      <c r="J55" t="s">
        <v>90</v>
      </c>
      <c r="K55" t="s">
        <v>91</v>
      </c>
    </row>
    <row r="56" spans="1:11">
      <c r="A56">
        <v>0</v>
      </c>
      <c r="B56">
        <v>2</v>
      </c>
      <c r="C56" t="s">
        <v>8</v>
      </c>
      <c r="F56">
        <f t="shared" si="1"/>
        <v>0</v>
      </c>
    </row>
    <row r="57" spans="1:11">
      <c r="A57">
        <v>0</v>
      </c>
      <c r="B57">
        <v>2</v>
      </c>
      <c r="C57" t="s">
        <v>8</v>
      </c>
      <c r="F57">
        <f t="shared" si="1"/>
        <v>0</v>
      </c>
    </row>
    <row r="58" spans="1:11">
      <c r="A58">
        <v>0</v>
      </c>
      <c r="B58">
        <v>2</v>
      </c>
      <c r="C58" t="s">
        <v>8</v>
      </c>
      <c r="F58">
        <f t="shared" si="1"/>
        <v>0</v>
      </c>
    </row>
    <row r="59" spans="1:11">
      <c r="A59">
        <v>0</v>
      </c>
      <c r="B59">
        <v>2</v>
      </c>
      <c r="C59" t="s">
        <v>8</v>
      </c>
      <c r="F59">
        <f t="shared" si="1"/>
        <v>0</v>
      </c>
    </row>
    <row r="60" spans="1:11">
      <c r="A60">
        <v>22000</v>
      </c>
      <c r="B60">
        <v>2</v>
      </c>
      <c r="C60" t="s">
        <v>8</v>
      </c>
      <c r="F60">
        <f t="shared" si="1"/>
        <v>55</v>
      </c>
    </row>
    <row r="61" spans="1:11">
      <c r="A61">
        <v>0</v>
      </c>
      <c r="B61">
        <v>3</v>
      </c>
      <c r="C61" t="s">
        <v>8</v>
      </c>
      <c r="F61">
        <f t="shared" si="1"/>
        <v>0</v>
      </c>
    </row>
    <row r="62" spans="1:11">
      <c r="A62">
        <v>0</v>
      </c>
      <c r="B62">
        <v>3</v>
      </c>
      <c r="C62" t="s">
        <v>8</v>
      </c>
      <c r="F62">
        <f t="shared" si="1"/>
        <v>0</v>
      </c>
    </row>
    <row r="63" spans="1:11">
      <c r="A63">
        <v>0</v>
      </c>
      <c r="B63">
        <v>3</v>
      </c>
      <c r="C63" t="s">
        <v>8</v>
      </c>
      <c r="F63">
        <f t="shared" si="1"/>
        <v>0</v>
      </c>
    </row>
    <row r="64" spans="1:11">
      <c r="A64">
        <v>0</v>
      </c>
      <c r="B64">
        <v>3</v>
      </c>
      <c r="C64" t="s">
        <v>8</v>
      </c>
      <c r="F64">
        <f t="shared" si="1"/>
        <v>0</v>
      </c>
    </row>
    <row r="65" spans="1:10">
      <c r="A65">
        <v>13492</v>
      </c>
      <c r="B65">
        <v>3</v>
      </c>
      <c r="C65" t="s">
        <v>8</v>
      </c>
      <c r="F65">
        <f t="shared" si="1"/>
        <v>34</v>
      </c>
    </row>
    <row r="66" spans="1:10">
      <c r="A66">
        <v>0</v>
      </c>
      <c r="B66">
        <v>4</v>
      </c>
      <c r="C66" t="s">
        <v>8</v>
      </c>
      <c r="F66">
        <f t="shared" si="1"/>
        <v>0</v>
      </c>
    </row>
    <row r="67" spans="1:10">
      <c r="A67">
        <v>0</v>
      </c>
      <c r="B67">
        <v>4</v>
      </c>
      <c r="C67" t="s">
        <v>8</v>
      </c>
      <c r="F67">
        <f t="shared" si="1"/>
        <v>0</v>
      </c>
    </row>
    <row r="68" spans="1:10">
      <c r="A68">
        <v>0</v>
      </c>
      <c r="B68">
        <v>4</v>
      </c>
      <c r="C68" t="s">
        <v>8</v>
      </c>
      <c r="F68">
        <f t="shared" si="1"/>
        <v>0</v>
      </c>
    </row>
    <row r="69" spans="1:10">
      <c r="A69">
        <v>0</v>
      </c>
      <c r="B69">
        <v>4</v>
      </c>
      <c r="C69" t="s">
        <v>8</v>
      </c>
      <c r="F69">
        <f t="shared" si="1"/>
        <v>0</v>
      </c>
    </row>
    <row r="70" spans="1:10">
      <c r="A70">
        <v>3700</v>
      </c>
      <c r="B70">
        <v>4</v>
      </c>
      <c r="C70" t="s">
        <v>8</v>
      </c>
      <c r="F70">
        <f t="shared" si="1"/>
        <v>10</v>
      </c>
    </row>
    <row r="71" spans="1:10">
      <c r="A71">
        <v>0</v>
      </c>
      <c r="B71">
        <v>5</v>
      </c>
      <c r="C71" t="s">
        <v>8</v>
      </c>
      <c r="F71">
        <f t="shared" si="1"/>
        <v>0</v>
      </c>
    </row>
    <row r="72" spans="1:10">
      <c r="A72">
        <v>0</v>
      </c>
      <c r="B72">
        <v>5</v>
      </c>
      <c r="C72" t="s">
        <v>8</v>
      </c>
      <c r="F72">
        <f t="shared" si="1"/>
        <v>0</v>
      </c>
    </row>
    <row r="73" spans="1:10">
      <c r="A73">
        <v>0</v>
      </c>
      <c r="B73">
        <v>5</v>
      </c>
      <c r="C73" t="s">
        <v>8</v>
      </c>
      <c r="F73">
        <f t="shared" si="1"/>
        <v>0</v>
      </c>
    </row>
    <row r="74" spans="1:10">
      <c r="A74">
        <v>0</v>
      </c>
      <c r="B74">
        <v>5</v>
      </c>
      <c r="C74" t="s">
        <v>8</v>
      </c>
      <c r="F74">
        <f t="shared" si="1"/>
        <v>0</v>
      </c>
    </row>
    <row r="75" spans="1:10">
      <c r="A75">
        <v>1773.3</v>
      </c>
      <c r="B75">
        <v>5</v>
      </c>
      <c r="C75" t="s">
        <v>8</v>
      </c>
      <c r="F75">
        <f t="shared" si="1"/>
        <v>5</v>
      </c>
    </row>
    <row r="76" spans="1:10">
      <c r="A76">
        <v>0</v>
      </c>
      <c r="B76">
        <v>1</v>
      </c>
      <c r="C76" t="s">
        <v>9</v>
      </c>
      <c r="F76">
        <f t="shared" si="1"/>
        <v>0</v>
      </c>
    </row>
    <row r="77" spans="1:10">
      <c r="A77">
        <v>0</v>
      </c>
      <c r="B77">
        <v>1</v>
      </c>
      <c r="C77" t="s">
        <v>9</v>
      </c>
      <c r="F77">
        <f t="shared" si="1"/>
        <v>0</v>
      </c>
    </row>
    <row r="78" spans="1:10">
      <c r="A78">
        <v>0</v>
      </c>
      <c r="B78">
        <v>1</v>
      </c>
      <c r="C78" t="s">
        <v>9</v>
      </c>
      <c r="F78">
        <f t="shared" si="1"/>
        <v>0</v>
      </c>
    </row>
    <row r="79" spans="1:10">
      <c r="A79">
        <v>0</v>
      </c>
      <c r="B79">
        <v>1</v>
      </c>
      <c r="C79" t="s">
        <v>9</v>
      </c>
      <c r="F79">
        <f t="shared" si="1"/>
        <v>0</v>
      </c>
    </row>
    <row r="80" spans="1:10">
      <c r="A80">
        <v>35194</v>
      </c>
      <c r="B80">
        <v>1</v>
      </c>
      <c r="C80" t="s">
        <v>9</v>
      </c>
      <c r="F80">
        <f t="shared" si="1"/>
        <v>88</v>
      </c>
      <c r="H80" t="s">
        <v>9</v>
      </c>
      <c r="I80">
        <f>F80+F85+F90+F95</f>
        <v>177</v>
      </c>
      <c r="J80" t="s">
        <v>90</v>
      </c>
    </row>
    <row r="81" spans="1:6">
      <c r="A81">
        <v>0</v>
      </c>
      <c r="B81">
        <v>2</v>
      </c>
      <c r="C81" t="s">
        <v>9</v>
      </c>
      <c r="F81">
        <f t="shared" si="1"/>
        <v>0</v>
      </c>
    </row>
    <row r="82" spans="1:6">
      <c r="A82">
        <v>0</v>
      </c>
      <c r="B82">
        <v>2</v>
      </c>
      <c r="C82" t="s">
        <v>9</v>
      </c>
      <c r="F82">
        <f t="shared" si="1"/>
        <v>0</v>
      </c>
    </row>
    <row r="83" spans="1:6">
      <c r="A83">
        <v>0</v>
      </c>
      <c r="B83">
        <v>2</v>
      </c>
      <c r="C83" t="s">
        <v>9</v>
      </c>
      <c r="F83">
        <f t="shared" si="1"/>
        <v>0</v>
      </c>
    </row>
    <row r="84" spans="1:6">
      <c r="A84">
        <v>0</v>
      </c>
      <c r="B84">
        <v>2</v>
      </c>
      <c r="C84" t="s">
        <v>9</v>
      </c>
      <c r="F84">
        <f t="shared" si="1"/>
        <v>0</v>
      </c>
    </row>
    <row r="85" spans="1:6">
      <c r="A85">
        <v>22000</v>
      </c>
      <c r="B85">
        <v>2</v>
      </c>
      <c r="C85" t="s">
        <v>9</v>
      </c>
      <c r="F85">
        <f t="shared" si="1"/>
        <v>55</v>
      </c>
    </row>
    <row r="86" spans="1:6">
      <c r="A86">
        <v>0</v>
      </c>
      <c r="B86">
        <v>3</v>
      </c>
      <c r="C86" t="s">
        <v>9</v>
      </c>
      <c r="F86">
        <f t="shared" si="1"/>
        <v>0</v>
      </c>
    </row>
    <row r="87" spans="1:6">
      <c r="A87">
        <v>0</v>
      </c>
      <c r="B87">
        <v>3</v>
      </c>
      <c r="C87" t="s">
        <v>9</v>
      </c>
      <c r="F87">
        <f t="shared" si="1"/>
        <v>0</v>
      </c>
    </row>
    <row r="88" spans="1:6">
      <c r="A88">
        <v>0</v>
      </c>
      <c r="B88">
        <v>3</v>
      </c>
      <c r="C88" t="s">
        <v>9</v>
      </c>
      <c r="F88">
        <f t="shared" si="1"/>
        <v>0</v>
      </c>
    </row>
    <row r="89" spans="1:6">
      <c r="A89">
        <v>0</v>
      </c>
      <c r="B89">
        <v>3</v>
      </c>
      <c r="C89" t="s">
        <v>9</v>
      </c>
      <c r="F89">
        <f t="shared" si="1"/>
        <v>0</v>
      </c>
    </row>
    <row r="90" spans="1:6">
      <c r="A90">
        <v>8607.5</v>
      </c>
      <c r="B90">
        <v>3</v>
      </c>
      <c r="C90" t="s">
        <v>9</v>
      </c>
      <c r="F90">
        <f t="shared" si="1"/>
        <v>22</v>
      </c>
    </row>
    <row r="91" spans="1:6">
      <c r="A91">
        <v>0</v>
      </c>
      <c r="B91">
        <v>4</v>
      </c>
      <c r="C91" t="s">
        <v>9</v>
      </c>
      <c r="F91">
        <f t="shared" si="1"/>
        <v>0</v>
      </c>
    </row>
    <row r="92" spans="1:6">
      <c r="A92">
        <v>0</v>
      </c>
      <c r="B92">
        <v>4</v>
      </c>
      <c r="C92" t="s">
        <v>9</v>
      </c>
      <c r="F92">
        <f t="shared" si="1"/>
        <v>0</v>
      </c>
    </row>
    <row r="93" spans="1:6">
      <c r="A93">
        <v>0</v>
      </c>
      <c r="B93">
        <v>4</v>
      </c>
      <c r="C93" t="s">
        <v>9</v>
      </c>
      <c r="F93">
        <f t="shared" si="1"/>
        <v>0</v>
      </c>
    </row>
    <row r="94" spans="1:6">
      <c r="A94">
        <v>0</v>
      </c>
      <c r="B94">
        <v>4</v>
      </c>
      <c r="C94" t="s">
        <v>9</v>
      </c>
      <c r="F94">
        <f t="shared" si="1"/>
        <v>0</v>
      </c>
    </row>
    <row r="95" spans="1:6">
      <c r="A95">
        <v>4522.1000000000004</v>
      </c>
      <c r="B95">
        <v>4</v>
      </c>
      <c r="C95" t="s">
        <v>9</v>
      </c>
      <c r="F95">
        <f t="shared" ref="F95:F100" si="2">ROUNDUP(A95/(50*8),0)</f>
        <v>12</v>
      </c>
    </row>
    <row r="96" spans="1:6">
      <c r="A96">
        <v>0</v>
      </c>
      <c r="B96">
        <v>5</v>
      </c>
      <c r="C96" t="s">
        <v>9</v>
      </c>
      <c r="F96">
        <f t="shared" si="2"/>
        <v>0</v>
      </c>
    </row>
    <row r="97" spans="1:6">
      <c r="A97">
        <v>0</v>
      </c>
      <c r="B97">
        <v>5</v>
      </c>
      <c r="C97" t="s">
        <v>9</v>
      </c>
      <c r="F97">
        <f t="shared" si="2"/>
        <v>0</v>
      </c>
    </row>
    <row r="98" spans="1:6">
      <c r="A98">
        <v>0</v>
      </c>
      <c r="B98">
        <v>5</v>
      </c>
      <c r="C98" t="s">
        <v>9</v>
      </c>
      <c r="F98">
        <f t="shared" si="2"/>
        <v>0</v>
      </c>
    </row>
    <row r="99" spans="1:6">
      <c r="A99">
        <v>0</v>
      </c>
      <c r="B99">
        <v>5</v>
      </c>
      <c r="C99" t="s">
        <v>9</v>
      </c>
      <c r="F99">
        <f t="shared" si="2"/>
        <v>0</v>
      </c>
    </row>
    <row r="100" spans="1:6">
      <c r="A100">
        <v>2367</v>
      </c>
      <c r="B100">
        <v>5</v>
      </c>
      <c r="C100" t="s">
        <v>9</v>
      </c>
      <c r="F100">
        <f t="shared" si="2"/>
        <v>6</v>
      </c>
    </row>
    <row r="101" spans="1:6">
      <c r="A101">
        <v>0</v>
      </c>
      <c r="D101" t="s">
        <v>81</v>
      </c>
    </row>
    <row r="102" spans="1:6">
      <c r="A102">
        <v>0</v>
      </c>
    </row>
    <row r="103" spans="1:6">
      <c r="A103">
        <v>0</v>
      </c>
    </row>
    <row r="104" spans="1:6">
      <c r="A104">
        <v>0</v>
      </c>
    </row>
    <row r="105" spans="1:6">
      <c r="A105">
        <v>0</v>
      </c>
    </row>
    <row r="106" spans="1:6">
      <c r="A106">
        <v>0</v>
      </c>
    </row>
    <row r="107" spans="1:6">
      <c r="A107">
        <v>0</v>
      </c>
    </row>
    <row r="108" spans="1:6">
      <c r="A108">
        <v>0</v>
      </c>
    </row>
    <row r="109" spans="1:6">
      <c r="A109">
        <v>0</v>
      </c>
    </row>
    <row r="110" spans="1:6">
      <c r="A110">
        <v>0</v>
      </c>
    </row>
    <row r="111" spans="1:6">
      <c r="A111">
        <v>0</v>
      </c>
    </row>
    <row r="112" spans="1:6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3">
      <c r="A193">
        <v>0</v>
      </c>
    </row>
    <row r="194" spans="1:3">
      <c r="A194">
        <v>0</v>
      </c>
    </row>
    <row r="195" spans="1:3">
      <c r="A195">
        <v>0</v>
      </c>
    </row>
    <row r="196" spans="1:3">
      <c r="A196">
        <v>0</v>
      </c>
    </row>
    <row r="197" spans="1:3">
      <c r="A197">
        <v>0</v>
      </c>
    </row>
    <row r="198" spans="1:3">
      <c r="A198">
        <v>0</v>
      </c>
    </row>
    <row r="199" spans="1:3">
      <c r="A199">
        <v>0</v>
      </c>
    </row>
    <row r="200" spans="1:3">
      <c r="A200">
        <v>0</v>
      </c>
      <c r="C200" t="s">
        <v>31</v>
      </c>
    </row>
    <row r="201" spans="1:3">
      <c r="A201">
        <v>0</v>
      </c>
    </row>
    <row r="202" spans="1:3">
      <c r="A202">
        <v>0</v>
      </c>
    </row>
    <row r="203" spans="1:3">
      <c r="A203">
        <v>0</v>
      </c>
    </row>
    <row r="204" spans="1:3">
      <c r="A204">
        <v>0</v>
      </c>
    </row>
    <row r="205" spans="1:3">
      <c r="A205">
        <v>0</v>
      </c>
    </row>
    <row r="206" spans="1:3">
      <c r="A206">
        <v>0</v>
      </c>
    </row>
    <row r="207" spans="1:3">
      <c r="A207">
        <v>0</v>
      </c>
    </row>
    <row r="208" spans="1:3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4">
      <c r="A241">
        <v>0</v>
      </c>
    </row>
    <row r="242" spans="1:4">
      <c r="A242">
        <v>0</v>
      </c>
    </row>
    <row r="243" spans="1:4">
      <c r="A243">
        <v>0</v>
      </c>
    </row>
    <row r="244" spans="1:4">
      <c r="A244">
        <v>0</v>
      </c>
    </row>
    <row r="245" spans="1:4">
      <c r="A245">
        <v>0</v>
      </c>
    </row>
    <row r="246" spans="1:4">
      <c r="A246">
        <v>0</v>
      </c>
    </row>
    <row r="247" spans="1:4">
      <c r="A247">
        <v>0</v>
      </c>
    </row>
    <row r="248" spans="1:4">
      <c r="A248">
        <v>0</v>
      </c>
    </row>
    <row r="249" spans="1:4">
      <c r="A249">
        <v>0</v>
      </c>
    </row>
    <row r="250" spans="1:4" ht="24">
      <c r="A250">
        <v>0</v>
      </c>
      <c r="D250" s="12" t="s">
        <v>82</v>
      </c>
    </row>
    <row r="251" spans="1:4">
      <c r="A251">
        <v>0</v>
      </c>
    </row>
    <row r="252" spans="1:4">
      <c r="A252">
        <v>0</v>
      </c>
    </row>
    <row r="253" spans="1:4">
      <c r="A253">
        <v>0</v>
      </c>
    </row>
    <row r="254" spans="1:4">
      <c r="A254">
        <v>0</v>
      </c>
    </row>
    <row r="255" spans="1:4">
      <c r="A255">
        <v>0</v>
      </c>
    </row>
    <row r="256" spans="1:4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4">
      <c r="A289">
        <v>0</v>
      </c>
    </row>
    <row r="290" spans="1:4">
      <c r="A290">
        <v>0</v>
      </c>
    </row>
    <row r="291" spans="1:4">
      <c r="A291">
        <v>0</v>
      </c>
    </row>
    <row r="292" spans="1:4">
      <c r="A292">
        <v>0</v>
      </c>
    </row>
    <row r="293" spans="1:4">
      <c r="A293">
        <v>0</v>
      </c>
    </row>
    <row r="294" spans="1:4">
      <c r="A294">
        <v>0</v>
      </c>
    </row>
    <row r="295" spans="1:4">
      <c r="A295">
        <v>0</v>
      </c>
    </row>
    <row r="296" spans="1:4">
      <c r="A296">
        <v>0</v>
      </c>
    </row>
    <row r="297" spans="1:4">
      <c r="A297">
        <v>0</v>
      </c>
    </row>
    <row r="298" spans="1:4">
      <c r="A298">
        <v>0</v>
      </c>
    </row>
    <row r="299" spans="1:4">
      <c r="A299">
        <v>0</v>
      </c>
    </row>
    <row r="300" spans="1:4">
      <c r="A300">
        <v>0</v>
      </c>
    </row>
    <row r="301" spans="1:4">
      <c r="A301">
        <v>0</v>
      </c>
      <c r="D301" t="s">
        <v>19</v>
      </c>
    </row>
    <row r="302" spans="1:4">
      <c r="A302">
        <v>0</v>
      </c>
    </row>
    <row r="303" spans="1:4">
      <c r="A303">
        <v>0</v>
      </c>
    </row>
    <row r="304" spans="1:4">
      <c r="A304">
        <v>4650.3</v>
      </c>
      <c r="B304" t="s">
        <v>22</v>
      </c>
      <c r="D304" t="s">
        <v>83</v>
      </c>
    </row>
    <row r="305" spans="1:4">
      <c r="A305">
        <v>0</v>
      </c>
      <c r="D305" t="s">
        <v>84</v>
      </c>
    </row>
    <row r="306" spans="1:4">
      <c r="A306">
        <v>0</v>
      </c>
      <c r="D306" t="s">
        <v>45</v>
      </c>
    </row>
    <row r="307" spans="1:4">
      <c r="A307">
        <v>0</v>
      </c>
    </row>
    <row r="308" spans="1:4">
      <c r="A308">
        <v>528.11</v>
      </c>
      <c r="B308" t="s">
        <v>27</v>
      </c>
      <c r="D308" t="s">
        <v>80</v>
      </c>
    </row>
    <row r="309" spans="1:4">
      <c r="A309">
        <v>0</v>
      </c>
    </row>
    <row r="310" spans="1:4">
      <c r="A310">
        <v>0</v>
      </c>
    </row>
    <row r="311" spans="1:4">
      <c r="A311">
        <v>0</v>
      </c>
    </row>
    <row r="312" spans="1:4">
      <c r="A312">
        <v>480.26</v>
      </c>
      <c r="B312" t="s">
        <v>37</v>
      </c>
    </row>
    <row r="313" spans="1:4">
      <c r="A313">
        <v>0</v>
      </c>
    </row>
    <row r="314" spans="1:4">
      <c r="A314">
        <v>0</v>
      </c>
    </row>
    <row r="315" spans="1:4">
      <c r="A315">
        <v>0</v>
      </c>
    </row>
    <row r="316" spans="1:4">
      <c r="A316">
        <v>307.36</v>
      </c>
      <c r="B316" t="s">
        <v>85</v>
      </c>
    </row>
    <row r="317" spans="1:4">
      <c r="A317">
        <v>0</v>
      </c>
    </row>
    <row r="318" spans="1:4">
      <c r="A318">
        <v>0</v>
      </c>
    </row>
    <row r="319" spans="1:4">
      <c r="A319">
        <v>0</v>
      </c>
    </row>
    <row r="320" spans="1:4">
      <c r="A320">
        <v>76.516000000000005</v>
      </c>
      <c r="B320" t="s">
        <v>86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10883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4183.8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622.66999999999996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474.39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280.62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7920.7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352.45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131.04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7.5648999999999997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5.0599999999999996</v>
      </c>
    </row>
    <row r="361" spans="1:1">
      <c r="A361">
        <v>0</v>
      </c>
    </row>
    <row r="362" spans="1:1">
      <c r="A362">
        <v>2099.1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366.34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14.449</v>
      </c>
    </row>
    <row r="372" spans="1:1">
      <c r="A372">
        <v>0</v>
      </c>
    </row>
    <row r="373" spans="1:1">
      <c r="A373">
        <v>0</v>
      </c>
    </row>
    <row r="374" spans="1:1">
      <c r="A374">
        <v>11.76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6.7511999999999999</v>
      </c>
    </row>
    <row r="380" spans="1:1">
      <c r="A380">
        <v>0</v>
      </c>
    </row>
    <row r="381" spans="1:1">
      <c r="A381">
        <v>0</v>
      </c>
    </row>
    <row r="382" spans="1:1">
      <c r="A382">
        <v>4920.3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1961.8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1299.7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882.03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281.41000000000003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5077.8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3419.1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599.27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222.62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215.58</v>
      </c>
    </row>
    <row r="419" spans="1:1">
      <c r="A419">
        <v>0</v>
      </c>
    </row>
    <row r="420" spans="1:1">
      <c r="A420">
        <v>0</v>
      </c>
    </row>
    <row r="421" spans="1:1">
      <c r="A421">
        <v>2259.1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337.44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83.075999999999993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27.286000000000001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5.7750000000000004</v>
      </c>
    </row>
    <row r="441" spans="1:1">
      <c r="A441">
        <v>0</v>
      </c>
    </row>
    <row r="442" spans="1:1">
      <c r="A442">
        <v>0</v>
      </c>
    </row>
    <row r="443" spans="1:1">
      <c r="A443">
        <v>9289.2999999999993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708.15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197.37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158.13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54.692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9782.2999999999993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3556.6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1986.8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55.944000000000003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20.79</v>
      </c>
    </row>
    <row r="480" spans="1:1">
      <c r="A480">
        <v>0</v>
      </c>
    </row>
    <row r="481" spans="1:1">
      <c r="A481">
        <v>4671.8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1650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409.08</v>
      </c>
    </row>
    <row r="492" spans="1:1">
      <c r="A492">
        <v>0</v>
      </c>
    </row>
    <row r="493" spans="1:1">
      <c r="A493">
        <v>0</v>
      </c>
    </row>
    <row r="494" spans="1:1">
      <c r="A494">
        <v>242.91</v>
      </c>
    </row>
    <row r="495" spans="1:1">
      <c r="A495">
        <v>0</v>
      </c>
    </row>
    <row r="496" spans="1:1">
      <c r="A496">
        <v>90.072000000000003</v>
      </c>
    </row>
    <row r="497" spans="1:1">
      <c r="A497">
        <v>0</v>
      </c>
    </row>
    <row r="498" spans="1:1">
      <c r="A498">
        <v>0</v>
      </c>
    </row>
    <row r="499" spans="1:1">
      <c r="A499">
        <v>22.08</v>
      </c>
    </row>
    <row r="500" spans="1:1">
      <c r="A500">
        <v>0</v>
      </c>
    </row>
    <row r="501" spans="1:1">
      <c r="A501">
        <v>6625.7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583.25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371.12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171.36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78.498000000000005</v>
      </c>
    </row>
    <row r="521" spans="1:1">
      <c r="A521">
        <v>0</v>
      </c>
    </row>
    <row r="522" spans="1:1">
      <c r="A522">
        <v>0</v>
      </c>
    </row>
    <row r="523" spans="1:1">
      <c r="A523">
        <v>6956.8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1526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1249.9000000000001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492.81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322.13</v>
      </c>
    </row>
    <row r="540" spans="1:1">
      <c r="A540">
        <v>0</v>
      </c>
    </row>
    <row r="541" spans="1:1">
      <c r="A541">
        <v>5288.1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1569.9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216.21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44.122999999999998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34.131999999999998</v>
      </c>
    </row>
    <row r="561" spans="1:1">
      <c r="A561">
        <v>0</v>
      </c>
    </row>
    <row r="562" spans="1:1">
      <c r="A562">
        <v>0</v>
      </c>
    </row>
    <row r="563" spans="1:1">
      <c r="A563">
        <v>4144.8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349.93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62.433999999999997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24.074999999999999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6.3731999999999998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11122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1904.6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34.962000000000003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15.565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11.662000000000001</v>
      </c>
    </row>
    <row r="600" spans="1:1">
      <c r="A600">
        <v>0</v>
      </c>
    </row>
    <row r="601" spans="1:1">
      <c r="A601">
        <v>0</v>
      </c>
    </row>
    <row r="602" spans="1:1">
      <c r="A602">
        <v>9152.5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2221.8000000000002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1752.8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739.97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178.33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10207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2139.6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227.06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11.087999999999999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3.4026000000000001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4601.6000000000004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1822.9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184.26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199.51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34.616999999999997</v>
      </c>
    </row>
    <row r="659" spans="1:1">
      <c r="A659">
        <v>107.5</v>
      </c>
    </row>
    <row r="660" spans="1:1">
      <c r="A660">
        <v>0</v>
      </c>
    </row>
    <row r="661" spans="1:1">
      <c r="A661">
        <v>2718.9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546.11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219.92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136.46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60.697000000000003</v>
      </c>
    </row>
    <row r="681" spans="1:1">
      <c r="A681">
        <v>1439.4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784.93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577.37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194.4</v>
      </c>
    </row>
    <row r="697" spans="1:1">
      <c r="A697">
        <v>0</v>
      </c>
    </row>
    <row r="698" spans="1:1">
      <c r="A698">
        <v>0</v>
      </c>
    </row>
    <row r="699" spans="1:1">
      <c r="A699">
        <v>46.173000000000002</v>
      </c>
    </row>
    <row r="700" spans="1:1">
      <c r="A700">
        <v>0</v>
      </c>
    </row>
    <row r="701" spans="1:1">
      <c r="A701">
        <v>2984.4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948.33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138.71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63.723999999999997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6.9551999999999996</v>
      </c>
    </row>
    <row r="721" spans="1:1">
      <c r="A721">
        <v>0</v>
      </c>
    </row>
    <row r="722" spans="1:1">
      <c r="A722">
        <v>0</v>
      </c>
    </row>
    <row r="723" spans="1:1">
      <c r="A723">
        <v>3631.2</v>
      </c>
    </row>
    <row r="724" spans="1:1">
      <c r="A724">
        <v>0</v>
      </c>
    </row>
    <row r="725" spans="1:1">
      <c r="A725">
        <v>0</v>
      </c>
    </row>
    <row r="726" spans="1:1">
      <c r="A726">
        <v>886.05</v>
      </c>
    </row>
    <row r="727" spans="1:1">
      <c r="A727">
        <v>538.21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36.225000000000001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2.42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1.1484000000000001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3934.5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1910.6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1659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355.99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227.7</v>
      </c>
    </row>
    <row r="761" spans="1:1">
      <c r="A761">
        <v>12314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2275.1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1323.5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1005.4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669.39</v>
      </c>
    </row>
    <row r="781" spans="1:1">
      <c r="A781">
        <v>0</v>
      </c>
    </row>
    <row r="782" spans="1:1">
      <c r="A782">
        <v>4188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1527.6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236.64</v>
      </c>
    </row>
    <row r="792" spans="1:1">
      <c r="A792">
        <v>0</v>
      </c>
    </row>
    <row r="793" spans="1:1">
      <c r="A793">
        <v>0</v>
      </c>
    </row>
    <row r="794" spans="1:1">
      <c r="A794">
        <v>28.77</v>
      </c>
    </row>
    <row r="795" spans="1:1">
      <c r="A795">
        <v>37.555999999999997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3.2130000000000001</v>
      </c>
    </row>
    <row r="800" spans="1:1">
      <c r="A800">
        <v>0</v>
      </c>
    </row>
    <row r="801" spans="1:1">
      <c r="A801">
        <v>0</v>
      </c>
    </row>
    <row r="802" spans="1:1">
      <c r="A802">
        <v>7235.9</v>
      </c>
    </row>
    <row r="803" spans="1:1">
      <c r="A803">
        <v>1201.5</v>
      </c>
    </row>
    <row r="804" spans="1:1">
      <c r="A804">
        <v>0</v>
      </c>
    </row>
    <row r="805" spans="1:1">
      <c r="A805">
        <v>0</v>
      </c>
    </row>
    <row r="806" spans="1:1">
      <c r="A806">
        <v>2477.5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2557.6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1647.5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526.85</v>
      </c>
    </row>
    <row r="820" spans="1:1">
      <c r="A820">
        <v>0</v>
      </c>
    </row>
    <row r="821" spans="1:1">
      <c r="A821">
        <v>6302.3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1592.1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76.745000000000005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47.222999999999999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45.911000000000001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1248.5999999999999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90.86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74.076999999999998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21.323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17.004000000000001</v>
      </c>
    </row>
    <row r="861" spans="1:1">
      <c r="A861">
        <v>6286.6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2635.5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363.64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218.06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131.43</v>
      </c>
    </row>
    <row r="881" spans="1:1">
      <c r="A881">
        <v>0</v>
      </c>
    </row>
    <row r="882" spans="1:1">
      <c r="A882">
        <v>7333.5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131.02000000000001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52.963000000000001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11.542999999999999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11.186999999999999</v>
      </c>
    </row>
    <row r="900" spans="1:1">
      <c r="A900">
        <v>0</v>
      </c>
    </row>
    <row r="901" spans="1:1">
      <c r="A901">
        <v>11028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2402.3000000000002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456.66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305.81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189</v>
      </c>
    </row>
    <row r="921" spans="1:1">
      <c r="A921">
        <v>0</v>
      </c>
    </row>
    <row r="922" spans="1:1">
      <c r="A922">
        <v>0</v>
      </c>
    </row>
    <row r="923" spans="1:1">
      <c r="A923">
        <v>6233.3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2669.7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1589.9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387.71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43.926000000000002</v>
      </c>
    </row>
    <row r="940" spans="1:1">
      <c r="A940">
        <v>0</v>
      </c>
    </row>
    <row r="941" spans="1:1">
      <c r="A941">
        <v>0</v>
      </c>
    </row>
    <row r="942" spans="1:1">
      <c r="A942">
        <v>7240.8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105.34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81.885000000000005</v>
      </c>
    </row>
    <row r="952" spans="1:1">
      <c r="A952">
        <v>0</v>
      </c>
    </row>
    <row r="953" spans="1:1">
      <c r="A953">
        <v>0</v>
      </c>
    </row>
    <row r="954" spans="1:1">
      <c r="A954">
        <v>8.4960000000000004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3.3633000000000002</v>
      </c>
    </row>
    <row r="960" spans="1:1">
      <c r="A960">
        <v>0</v>
      </c>
    </row>
    <row r="961" spans="1:1">
      <c r="A961">
        <v>0</v>
      </c>
    </row>
    <row r="962" spans="1:1">
      <c r="A962">
        <v>5652.1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1350.6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617.11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248.38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110.66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10276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4233.6000000000004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509.86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9.1999999999999993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1.748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1197.2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411.54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145.52000000000001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76.048000000000002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41.335999999999999</v>
      </c>
    </row>
    <row r="1021" spans="1:1">
      <c r="A1021">
        <v>6125</v>
      </c>
    </row>
    <row r="1022" spans="1:1">
      <c r="A1022">
        <v>0</v>
      </c>
    </row>
    <row r="1023" spans="1:1">
      <c r="A1023">
        <v>5035.1000000000004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687.88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14.131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13.122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4510.3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89.088999999999999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83.22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39.826999999999998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38.628</v>
      </c>
    </row>
    <row r="1060" spans="1:1">
      <c r="A1060">
        <v>0</v>
      </c>
    </row>
    <row r="1061" spans="1:1">
      <c r="A1061">
        <v>0</v>
      </c>
    </row>
    <row r="1062" spans="1:1">
      <c r="A1062">
        <v>8850.5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213.23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215.03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146.52000000000001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50.783999999999999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8291.1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2817.3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2749.3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379.44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241.19</v>
      </c>
    </row>
    <row r="1100" spans="1:1">
      <c r="A1100">
        <v>0</v>
      </c>
    </row>
    <row r="1101" spans="1:1">
      <c r="A1101">
        <v>0</v>
      </c>
    </row>
    <row r="1102" spans="1:1">
      <c r="A1102">
        <v>1081.5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8.0752000000000006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7.1231999999999998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2.754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7652.2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1586.5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490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239.53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176.32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3936.9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577.07000000000005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120.42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94.063999999999993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94.248000000000005</v>
      </c>
    </row>
    <row r="1161" spans="1:1">
      <c r="A1161">
        <v>0</v>
      </c>
    </row>
    <row r="1162" spans="1:1">
      <c r="A1162">
        <v>2640.5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1529.3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456.03</v>
      </c>
    </row>
    <row r="1172" spans="1:1">
      <c r="A1172">
        <v>0</v>
      </c>
    </row>
    <row r="1173" spans="1:1">
      <c r="A1173">
        <v>0</v>
      </c>
    </row>
    <row r="1174" spans="1:1">
      <c r="A1174">
        <v>136.96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99.59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7726.7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2919.1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430.22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290.16000000000003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153.5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1423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393.97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165.02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237.75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123.02</v>
      </c>
    </row>
    <row r="1221" spans="1:1">
      <c r="A1221">
        <v>1644.8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85.445999999999998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66.156999999999996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9.0396000000000001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3.7629000000000001</v>
      </c>
    </row>
    <row r="1241" spans="1:1">
      <c r="A1241">
        <v>0</v>
      </c>
    </row>
    <row r="1242" spans="1:1">
      <c r="A1242">
        <v>1060.4000000000001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214.93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150.69999999999999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110.64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122.52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6858.7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3193.9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2806.6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842.58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853.48</v>
      </c>
    </row>
    <row r="1279" spans="1:1">
      <c r="A1279">
        <v>0</v>
      </c>
    </row>
    <row r="1280" spans="1:1">
      <c r="A1280">
        <v>0</v>
      </c>
    </row>
    <row r="1281" spans="1:1">
      <c r="A1281">
        <v>6554.4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437.9</v>
      </c>
    </row>
    <row r="1287" spans="1:1">
      <c r="A1287">
        <v>0</v>
      </c>
    </row>
    <row r="1288" spans="1:1">
      <c r="A1288">
        <v>1127.7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1403.7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395.08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99.622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00"/>
  <sheetViews>
    <sheetView tabSelected="1" workbookViewId="0">
      <selection activeCell="N5" sqref="N5"/>
    </sheetView>
  </sheetViews>
  <sheetFormatPr baseColWidth="10" defaultRowHeight="16"/>
  <cols>
    <col min="2" max="2" width="15.6640625" bestFit="1" customWidth="1"/>
  </cols>
  <sheetData>
    <row r="1" spans="1:19">
      <c r="A1">
        <v>0</v>
      </c>
      <c r="B1">
        <v>1</v>
      </c>
      <c r="C1" t="s">
        <v>6</v>
      </c>
      <c r="E1" t="s">
        <v>10</v>
      </c>
      <c r="N1" t="s">
        <v>87</v>
      </c>
    </row>
    <row r="2" spans="1:19">
      <c r="A2">
        <v>0</v>
      </c>
      <c r="B2">
        <v>1</v>
      </c>
      <c r="C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>
      <c r="A3">
        <v>0</v>
      </c>
      <c r="B3">
        <v>1</v>
      </c>
      <c r="C3" t="s">
        <v>6</v>
      </c>
      <c r="O3">
        <f>SUMIF($B:$B, "=1",$A:$A)</f>
        <v>295489</v>
      </c>
      <c r="P3">
        <f>SUMIF($B:$B, "=2",$A:$A)</f>
        <v>72580.399999999994</v>
      </c>
      <c r="Q3">
        <f>SUMIF($B:$B, "=3",$A:$A)</f>
        <v>29797.4</v>
      </c>
      <c r="R3">
        <f>SUMIF($B:$B, "=4",$A:$A)</f>
        <v>11922.1</v>
      </c>
      <c r="S3">
        <f>SUMIF($B:$B, "=5",$A:$A)</f>
        <v>5940.2</v>
      </c>
    </row>
    <row r="4" spans="1:19">
      <c r="A4">
        <v>0</v>
      </c>
      <c r="B4">
        <v>1</v>
      </c>
      <c r="C4" t="s">
        <v>6</v>
      </c>
    </row>
    <row r="5" spans="1:19">
      <c r="A5">
        <v>83895</v>
      </c>
      <c r="B5">
        <v>1</v>
      </c>
      <c r="C5" t="s">
        <v>6</v>
      </c>
      <c r="E5">
        <f>ROUNDUP((A5/(100*8)), 0)</f>
        <v>105</v>
      </c>
    </row>
    <row r="6" spans="1:19">
      <c r="A6">
        <v>0</v>
      </c>
      <c r="B6">
        <v>2</v>
      </c>
      <c r="C6" t="s">
        <v>6</v>
      </c>
    </row>
    <row r="7" spans="1:19">
      <c r="A7">
        <v>0</v>
      </c>
      <c r="B7">
        <v>2</v>
      </c>
      <c r="C7" t="s">
        <v>6</v>
      </c>
    </row>
    <row r="8" spans="1:19">
      <c r="A8">
        <v>0</v>
      </c>
      <c r="B8">
        <v>2</v>
      </c>
      <c r="C8" t="s">
        <v>6</v>
      </c>
    </row>
    <row r="9" spans="1:19">
      <c r="A9">
        <v>0</v>
      </c>
      <c r="B9">
        <v>2</v>
      </c>
      <c r="C9" t="s">
        <v>6</v>
      </c>
      <c r="G9" t="s">
        <v>12</v>
      </c>
    </row>
    <row r="10" spans="1:19">
      <c r="A10">
        <v>18563</v>
      </c>
      <c r="B10">
        <v>2</v>
      </c>
      <c r="C10" t="s">
        <v>6</v>
      </c>
      <c r="E10">
        <f t="shared" ref="E10:E25" si="0">ROUNDUP((A10/(100*8)), 0)</f>
        <v>24</v>
      </c>
      <c r="G10">
        <f>SUM(E5,E10,E15,E20,E25)</f>
        <v>143</v>
      </c>
      <c r="H10" t="s">
        <v>11</v>
      </c>
    </row>
    <row r="11" spans="1:19">
      <c r="A11">
        <v>0</v>
      </c>
      <c r="B11">
        <v>3</v>
      </c>
      <c r="C11" t="s">
        <v>6</v>
      </c>
    </row>
    <row r="12" spans="1:19">
      <c r="A12">
        <v>0</v>
      </c>
      <c r="B12">
        <v>3</v>
      </c>
      <c r="C12" t="s">
        <v>6</v>
      </c>
    </row>
    <row r="13" spans="1:19">
      <c r="A13">
        <v>0</v>
      </c>
      <c r="B13">
        <v>3</v>
      </c>
      <c r="C13" t="s">
        <v>6</v>
      </c>
    </row>
    <row r="14" spans="1:19">
      <c r="A14">
        <v>0</v>
      </c>
      <c r="B14">
        <v>3</v>
      </c>
      <c r="C14" t="s">
        <v>6</v>
      </c>
    </row>
    <row r="15" spans="1:19">
      <c r="A15">
        <v>6195.9</v>
      </c>
      <c r="B15">
        <v>3</v>
      </c>
      <c r="C15" t="s">
        <v>6</v>
      </c>
      <c r="E15">
        <f t="shared" si="0"/>
        <v>8</v>
      </c>
    </row>
    <row r="16" spans="1:19">
      <c r="A16">
        <v>0</v>
      </c>
      <c r="B16">
        <v>4</v>
      </c>
      <c r="C16" t="s">
        <v>6</v>
      </c>
    </row>
    <row r="17" spans="1:5">
      <c r="A17">
        <v>0</v>
      </c>
      <c r="B17">
        <v>4</v>
      </c>
      <c r="C17" t="s">
        <v>6</v>
      </c>
    </row>
    <row r="18" spans="1:5">
      <c r="A18">
        <v>0</v>
      </c>
      <c r="B18">
        <v>4</v>
      </c>
      <c r="C18" t="s">
        <v>6</v>
      </c>
    </row>
    <row r="19" spans="1:5">
      <c r="A19">
        <v>0</v>
      </c>
      <c r="B19">
        <v>4</v>
      </c>
      <c r="C19" t="s">
        <v>6</v>
      </c>
    </row>
    <row r="20" spans="1:5">
      <c r="A20">
        <v>3190.5</v>
      </c>
      <c r="B20">
        <v>4</v>
      </c>
      <c r="C20" t="s">
        <v>6</v>
      </c>
      <c r="E20">
        <f t="shared" si="0"/>
        <v>4</v>
      </c>
    </row>
    <row r="21" spans="1:5">
      <c r="A21">
        <v>0</v>
      </c>
      <c r="B21">
        <v>5</v>
      </c>
      <c r="C21" t="s">
        <v>6</v>
      </c>
    </row>
    <row r="22" spans="1:5">
      <c r="A22">
        <v>0</v>
      </c>
      <c r="B22">
        <v>5</v>
      </c>
      <c r="C22" t="s">
        <v>6</v>
      </c>
    </row>
    <row r="23" spans="1:5">
      <c r="A23">
        <v>0</v>
      </c>
      <c r="B23">
        <v>5</v>
      </c>
      <c r="C23" t="s">
        <v>6</v>
      </c>
    </row>
    <row r="24" spans="1:5">
      <c r="A24">
        <v>0</v>
      </c>
      <c r="B24">
        <v>5</v>
      </c>
      <c r="C24" t="s">
        <v>6</v>
      </c>
    </row>
    <row r="25" spans="1:5">
      <c r="A25">
        <v>1569.7</v>
      </c>
      <c r="B25">
        <v>5</v>
      </c>
      <c r="C25" t="s">
        <v>6</v>
      </c>
      <c r="E25">
        <f t="shared" si="0"/>
        <v>2</v>
      </c>
    </row>
    <row r="26" spans="1:5">
      <c r="A26">
        <v>0</v>
      </c>
      <c r="B26">
        <v>1</v>
      </c>
      <c r="C26" t="s">
        <v>7</v>
      </c>
    </row>
    <row r="27" spans="1:5">
      <c r="A27">
        <v>0</v>
      </c>
      <c r="B27">
        <v>1</v>
      </c>
      <c r="C27" t="s">
        <v>7</v>
      </c>
    </row>
    <row r="28" spans="1:5">
      <c r="A28">
        <v>0</v>
      </c>
      <c r="B28">
        <v>1</v>
      </c>
      <c r="C28" t="s">
        <v>7</v>
      </c>
    </row>
    <row r="29" spans="1:5">
      <c r="A29">
        <v>0</v>
      </c>
      <c r="B29">
        <v>1</v>
      </c>
      <c r="C29" t="s">
        <v>7</v>
      </c>
    </row>
    <row r="30" spans="1:5">
      <c r="A30">
        <v>88200</v>
      </c>
      <c r="B30">
        <v>1</v>
      </c>
      <c r="C30" t="s">
        <v>7</v>
      </c>
      <c r="E30">
        <f>ROUNDUP((A30/(50*8)), 0)</f>
        <v>221</v>
      </c>
    </row>
    <row r="31" spans="1:5">
      <c r="A31">
        <v>0</v>
      </c>
      <c r="B31">
        <v>2</v>
      </c>
      <c r="C31" t="s">
        <v>7</v>
      </c>
    </row>
    <row r="32" spans="1:5">
      <c r="A32">
        <v>0</v>
      </c>
      <c r="B32">
        <v>2</v>
      </c>
      <c r="C32" t="s">
        <v>7</v>
      </c>
    </row>
    <row r="33" spans="1:10">
      <c r="A33">
        <v>0</v>
      </c>
      <c r="B33">
        <v>2</v>
      </c>
      <c r="C33" t="s">
        <v>7</v>
      </c>
    </row>
    <row r="34" spans="1:10">
      <c r="A34">
        <v>0</v>
      </c>
      <c r="B34">
        <v>2</v>
      </c>
      <c r="C34" t="s">
        <v>7</v>
      </c>
    </row>
    <row r="35" spans="1:10">
      <c r="A35">
        <v>23569</v>
      </c>
      <c r="B35">
        <v>2</v>
      </c>
      <c r="C35" t="s">
        <v>7</v>
      </c>
      <c r="E35">
        <f t="shared" ref="E35:E90" si="1">ROUNDUP((A35/(50*8)), 0)</f>
        <v>59</v>
      </c>
      <c r="H35" t="s">
        <v>13</v>
      </c>
    </row>
    <row r="36" spans="1:10">
      <c r="A36">
        <v>0</v>
      </c>
      <c r="B36">
        <v>3</v>
      </c>
      <c r="C36" t="s">
        <v>7</v>
      </c>
      <c r="H36">
        <f>SUM(E30,E35,E40,E45,E50)</f>
        <v>314</v>
      </c>
      <c r="J36" t="s">
        <v>14</v>
      </c>
    </row>
    <row r="37" spans="1:10">
      <c r="A37">
        <v>0</v>
      </c>
      <c r="B37">
        <v>3</v>
      </c>
      <c r="C37" t="s">
        <v>7</v>
      </c>
    </row>
    <row r="38" spans="1:10">
      <c r="A38">
        <v>0</v>
      </c>
      <c r="B38">
        <v>3</v>
      </c>
      <c r="C38" t="s">
        <v>7</v>
      </c>
    </row>
    <row r="39" spans="1:10">
      <c r="A39">
        <v>0</v>
      </c>
      <c r="B39">
        <v>3</v>
      </c>
      <c r="C39" t="s">
        <v>7</v>
      </c>
    </row>
    <row r="40" spans="1:10">
      <c r="A40">
        <v>7697.5</v>
      </c>
      <c r="B40">
        <v>3</v>
      </c>
      <c r="C40" t="s">
        <v>7</v>
      </c>
      <c r="E40">
        <f t="shared" si="1"/>
        <v>20</v>
      </c>
    </row>
    <row r="41" spans="1:10">
      <c r="A41">
        <v>0</v>
      </c>
      <c r="B41">
        <v>4</v>
      </c>
      <c r="C41" t="s">
        <v>7</v>
      </c>
    </row>
    <row r="42" spans="1:10">
      <c r="A42">
        <v>0</v>
      </c>
      <c r="B42">
        <v>4</v>
      </c>
      <c r="C42" t="s">
        <v>7</v>
      </c>
    </row>
    <row r="43" spans="1:10">
      <c r="A43">
        <v>0</v>
      </c>
      <c r="B43">
        <v>4</v>
      </c>
      <c r="C43" t="s">
        <v>7</v>
      </c>
    </row>
    <row r="44" spans="1:10">
      <c r="A44">
        <v>0</v>
      </c>
      <c r="B44">
        <v>4</v>
      </c>
      <c r="C44" t="s">
        <v>7</v>
      </c>
    </row>
    <row r="45" spans="1:10">
      <c r="A45">
        <v>3457.1</v>
      </c>
      <c r="B45">
        <v>4</v>
      </c>
      <c r="C45" t="s">
        <v>7</v>
      </c>
      <c r="E45">
        <f t="shared" si="1"/>
        <v>9</v>
      </c>
    </row>
    <row r="46" spans="1:10">
      <c r="A46">
        <v>0</v>
      </c>
      <c r="B46">
        <v>5</v>
      </c>
      <c r="C46" t="s">
        <v>7</v>
      </c>
    </row>
    <row r="47" spans="1:10">
      <c r="A47">
        <v>0</v>
      </c>
      <c r="B47">
        <v>5</v>
      </c>
      <c r="C47" t="s">
        <v>7</v>
      </c>
    </row>
    <row r="48" spans="1:10">
      <c r="A48">
        <v>0</v>
      </c>
      <c r="B48">
        <v>5</v>
      </c>
      <c r="C48" t="s">
        <v>7</v>
      </c>
    </row>
    <row r="49" spans="1:8">
      <c r="A49">
        <v>0</v>
      </c>
      <c r="B49">
        <v>5</v>
      </c>
      <c r="C49" t="s">
        <v>7</v>
      </c>
    </row>
    <row r="50" spans="1:8">
      <c r="A50">
        <v>1800</v>
      </c>
      <c r="B50">
        <v>5</v>
      </c>
      <c r="C50" t="s">
        <v>7</v>
      </c>
      <c r="E50">
        <f t="shared" si="1"/>
        <v>5</v>
      </c>
    </row>
    <row r="51" spans="1:8" ht="26">
      <c r="A51">
        <v>0</v>
      </c>
      <c r="B51">
        <v>1</v>
      </c>
      <c r="C51" t="s">
        <v>8</v>
      </c>
      <c r="E51" s="1" t="s">
        <v>0</v>
      </c>
    </row>
    <row r="52" spans="1:8">
      <c r="A52">
        <v>0</v>
      </c>
      <c r="B52">
        <v>1</v>
      </c>
      <c r="C52" t="s">
        <v>8</v>
      </c>
    </row>
    <row r="53" spans="1:8">
      <c r="A53">
        <v>0</v>
      </c>
      <c r="B53">
        <v>1</v>
      </c>
      <c r="C53" t="s">
        <v>8</v>
      </c>
    </row>
    <row r="54" spans="1:8">
      <c r="A54">
        <v>0</v>
      </c>
      <c r="B54">
        <v>1</v>
      </c>
      <c r="C54" t="s">
        <v>8</v>
      </c>
    </row>
    <row r="55" spans="1:8">
      <c r="A55">
        <v>88200</v>
      </c>
      <c r="B55">
        <v>1</v>
      </c>
      <c r="C55" t="s">
        <v>8</v>
      </c>
      <c r="E55">
        <f t="shared" si="1"/>
        <v>221</v>
      </c>
    </row>
    <row r="56" spans="1:8">
      <c r="A56">
        <v>0</v>
      </c>
      <c r="B56">
        <v>2</v>
      </c>
      <c r="C56" t="s">
        <v>8</v>
      </c>
    </row>
    <row r="57" spans="1:8">
      <c r="A57">
        <v>0</v>
      </c>
      <c r="B57">
        <v>2</v>
      </c>
      <c r="C57" t="s">
        <v>8</v>
      </c>
    </row>
    <row r="58" spans="1:8">
      <c r="A58">
        <v>0</v>
      </c>
      <c r="B58">
        <v>2</v>
      </c>
      <c r="C58" t="s">
        <v>8</v>
      </c>
    </row>
    <row r="59" spans="1:8">
      <c r="A59">
        <v>0</v>
      </c>
      <c r="B59">
        <v>2</v>
      </c>
      <c r="C59" t="s">
        <v>8</v>
      </c>
    </row>
    <row r="60" spans="1:8">
      <c r="A60">
        <v>22000</v>
      </c>
      <c r="B60">
        <v>2</v>
      </c>
      <c r="C60" t="s">
        <v>8</v>
      </c>
      <c r="E60">
        <f t="shared" si="1"/>
        <v>55</v>
      </c>
    </row>
    <row r="61" spans="1:8">
      <c r="A61">
        <v>0</v>
      </c>
      <c r="B61">
        <v>3</v>
      </c>
      <c r="C61" t="s">
        <v>8</v>
      </c>
    </row>
    <row r="62" spans="1:8">
      <c r="A62">
        <v>0</v>
      </c>
      <c r="B62">
        <v>3</v>
      </c>
      <c r="C62" t="s">
        <v>8</v>
      </c>
    </row>
    <row r="63" spans="1:8">
      <c r="A63">
        <v>0</v>
      </c>
      <c r="B63">
        <v>3</v>
      </c>
      <c r="C63" t="s">
        <v>8</v>
      </c>
    </row>
    <row r="64" spans="1:8">
      <c r="A64">
        <v>0</v>
      </c>
      <c r="B64">
        <v>3</v>
      </c>
      <c r="C64" t="s">
        <v>8</v>
      </c>
      <c r="H64" t="s">
        <v>15</v>
      </c>
    </row>
    <row r="65" spans="1:10">
      <c r="A65">
        <v>12506</v>
      </c>
      <c r="B65">
        <v>3</v>
      </c>
      <c r="C65" t="s">
        <v>8</v>
      </c>
      <c r="E65">
        <f t="shared" si="1"/>
        <v>32</v>
      </c>
      <c r="H65">
        <f>SUM(E55,E60,E65,E70,E75)</f>
        <v>323</v>
      </c>
      <c r="J65" t="s">
        <v>16</v>
      </c>
    </row>
    <row r="66" spans="1:10">
      <c r="A66">
        <v>0</v>
      </c>
      <c r="B66">
        <v>4</v>
      </c>
      <c r="C66" t="s">
        <v>8</v>
      </c>
    </row>
    <row r="67" spans="1:10">
      <c r="A67">
        <v>0</v>
      </c>
      <c r="B67">
        <v>4</v>
      </c>
      <c r="C67" t="s">
        <v>8</v>
      </c>
    </row>
    <row r="68" spans="1:10">
      <c r="A68">
        <v>0</v>
      </c>
      <c r="B68">
        <v>4</v>
      </c>
      <c r="C68" t="s">
        <v>8</v>
      </c>
    </row>
    <row r="69" spans="1:10">
      <c r="A69">
        <v>0</v>
      </c>
      <c r="B69">
        <v>4</v>
      </c>
      <c r="C69" t="s">
        <v>8</v>
      </c>
    </row>
    <row r="70" spans="1:10">
      <c r="A70">
        <v>3700</v>
      </c>
      <c r="B70">
        <v>4</v>
      </c>
      <c r="C70" t="s">
        <v>8</v>
      </c>
      <c r="E70">
        <f t="shared" si="1"/>
        <v>10</v>
      </c>
    </row>
    <row r="71" spans="1:10">
      <c r="A71">
        <v>0</v>
      </c>
      <c r="B71">
        <v>5</v>
      </c>
      <c r="C71" t="s">
        <v>8</v>
      </c>
    </row>
    <row r="72" spans="1:10">
      <c r="A72">
        <v>0</v>
      </c>
      <c r="B72">
        <v>5</v>
      </c>
      <c r="C72" t="s">
        <v>8</v>
      </c>
    </row>
    <row r="73" spans="1:10">
      <c r="A73">
        <v>0</v>
      </c>
      <c r="B73">
        <v>5</v>
      </c>
      <c r="C73" t="s">
        <v>8</v>
      </c>
    </row>
    <row r="74" spans="1:10">
      <c r="A74">
        <v>0</v>
      </c>
      <c r="B74">
        <v>5</v>
      </c>
      <c r="C74" t="s">
        <v>8</v>
      </c>
    </row>
    <row r="75" spans="1:10">
      <c r="A75">
        <v>1705</v>
      </c>
      <c r="B75">
        <v>5</v>
      </c>
      <c r="C75" t="s">
        <v>8</v>
      </c>
      <c r="E75">
        <f t="shared" si="1"/>
        <v>5</v>
      </c>
    </row>
    <row r="76" spans="1:10">
      <c r="A76">
        <v>0</v>
      </c>
      <c r="B76">
        <v>1</v>
      </c>
      <c r="C76" t="s">
        <v>9</v>
      </c>
    </row>
    <row r="77" spans="1:10">
      <c r="A77">
        <v>0</v>
      </c>
      <c r="B77">
        <v>1</v>
      </c>
      <c r="C77" t="s">
        <v>9</v>
      </c>
    </row>
    <row r="78" spans="1:10">
      <c r="A78">
        <v>0</v>
      </c>
      <c r="B78">
        <v>1</v>
      </c>
      <c r="C78" t="s">
        <v>9</v>
      </c>
    </row>
    <row r="79" spans="1:10">
      <c r="A79">
        <v>0</v>
      </c>
      <c r="B79">
        <v>1</v>
      </c>
      <c r="C79" t="s">
        <v>9</v>
      </c>
    </row>
    <row r="80" spans="1:10">
      <c r="A80">
        <v>35194</v>
      </c>
      <c r="B80">
        <v>1</v>
      </c>
      <c r="C80" t="s">
        <v>9</v>
      </c>
      <c r="E80">
        <f t="shared" si="1"/>
        <v>88</v>
      </c>
    </row>
    <row r="81" spans="1:11">
      <c r="A81">
        <v>0</v>
      </c>
      <c r="B81">
        <v>2</v>
      </c>
      <c r="C81" t="s">
        <v>9</v>
      </c>
    </row>
    <row r="82" spans="1:11">
      <c r="A82">
        <v>0</v>
      </c>
      <c r="B82">
        <v>2</v>
      </c>
      <c r="C82" t="s">
        <v>9</v>
      </c>
    </row>
    <row r="83" spans="1:11">
      <c r="A83">
        <v>0</v>
      </c>
      <c r="B83">
        <v>2</v>
      </c>
      <c r="C83" t="s">
        <v>9</v>
      </c>
    </row>
    <row r="84" spans="1:11">
      <c r="A84">
        <v>0</v>
      </c>
      <c r="B84">
        <v>2</v>
      </c>
      <c r="C84" t="s">
        <v>9</v>
      </c>
    </row>
    <row r="85" spans="1:11">
      <c r="A85">
        <v>8448.4</v>
      </c>
      <c r="B85">
        <v>2</v>
      </c>
      <c r="C85" t="s">
        <v>9</v>
      </c>
      <c r="E85">
        <f t="shared" si="1"/>
        <v>22</v>
      </c>
    </row>
    <row r="86" spans="1:11">
      <c r="A86">
        <v>0</v>
      </c>
      <c r="B86">
        <v>3</v>
      </c>
      <c r="C86" t="s">
        <v>9</v>
      </c>
      <c r="H86" t="s">
        <v>17</v>
      </c>
    </row>
    <row r="87" spans="1:11">
      <c r="A87">
        <v>0</v>
      </c>
      <c r="B87">
        <v>3</v>
      </c>
      <c r="C87" t="s">
        <v>9</v>
      </c>
      <c r="H87">
        <f>SUM(E80,E85,E90,E95,E100)</f>
        <v>126</v>
      </c>
      <c r="K87" t="s">
        <v>18</v>
      </c>
    </row>
    <row r="88" spans="1:11">
      <c r="A88">
        <v>0</v>
      </c>
      <c r="B88">
        <v>3</v>
      </c>
      <c r="C88" t="s">
        <v>9</v>
      </c>
    </row>
    <row r="89" spans="1:11">
      <c r="A89">
        <v>0</v>
      </c>
      <c r="B89">
        <v>3</v>
      </c>
      <c r="C89" t="s">
        <v>9</v>
      </c>
    </row>
    <row r="90" spans="1:11">
      <c r="A90">
        <v>3398</v>
      </c>
      <c r="B90">
        <v>3</v>
      </c>
      <c r="C90" t="s">
        <v>9</v>
      </c>
      <c r="E90">
        <f t="shared" si="1"/>
        <v>9</v>
      </c>
    </row>
    <row r="91" spans="1:11">
      <c r="A91">
        <v>0</v>
      </c>
      <c r="B91">
        <v>4</v>
      </c>
      <c r="C91" t="s">
        <v>9</v>
      </c>
    </row>
    <row r="92" spans="1:11">
      <c r="A92">
        <v>0</v>
      </c>
      <c r="B92">
        <v>4</v>
      </c>
      <c r="C92" t="s">
        <v>9</v>
      </c>
    </row>
    <row r="93" spans="1:11">
      <c r="A93">
        <v>0</v>
      </c>
      <c r="B93">
        <v>4</v>
      </c>
      <c r="C93" t="s">
        <v>9</v>
      </c>
    </row>
    <row r="94" spans="1:11">
      <c r="A94">
        <v>0</v>
      </c>
      <c r="B94">
        <v>4</v>
      </c>
      <c r="C94" t="s">
        <v>9</v>
      </c>
    </row>
    <row r="95" spans="1:11">
      <c r="A95">
        <v>1574.5</v>
      </c>
      <c r="B95">
        <v>4</v>
      </c>
      <c r="C95" t="s">
        <v>9</v>
      </c>
      <c r="E95">
        <f t="shared" ref="E95:E100" si="2">ROUNDUP((A95/(50*8)), 0)</f>
        <v>4</v>
      </c>
    </row>
    <row r="96" spans="1:11">
      <c r="A96">
        <v>0</v>
      </c>
      <c r="B96">
        <v>5</v>
      </c>
      <c r="C96" t="s">
        <v>9</v>
      </c>
    </row>
    <row r="97" spans="1:5">
      <c r="A97">
        <v>0</v>
      </c>
      <c r="B97">
        <v>5</v>
      </c>
      <c r="C97" t="s">
        <v>9</v>
      </c>
    </row>
    <row r="98" spans="1:5">
      <c r="A98">
        <v>0</v>
      </c>
      <c r="B98">
        <v>5</v>
      </c>
      <c r="C98" t="s">
        <v>9</v>
      </c>
    </row>
    <row r="99" spans="1:5">
      <c r="A99">
        <v>0</v>
      </c>
      <c r="B99">
        <v>5</v>
      </c>
      <c r="C99" t="s">
        <v>9</v>
      </c>
    </row>
    <row r="100" spans="1:5">
      <c r="A100">
        <v>865.5</v>
      </c>
      <c r="B100">
        <v>5</v>
      </c>
      <c r="C100" t="s">
        <v>9</v>
      </c>
      <c r="E100">
        <f t="shared" si="2"/>
        <v>3</v>
      </c>
    </row>
    <row r="101" spans="1:5">
      <c r="A101">
        <v>0</v>
      </c>
      <c r="C101" t="s">
        <v>29</v>
      </c>
    </row>
    <row r="102" spans="1:5">
      <c r="A102">
        <v>0</v>
      </c>
    </row>
    <row r="103" spans="1:5">
      <c r="A103">
        <v>0</v>
      </c>
    </row>
    <row r="104" spans="1:5">
      <c r="A104">
        <v>0</v>
      </c>
    </row>
    <row r="105" spans="1:5">
      <c r="A105">
        <v>0</v>
      </c>
    </row>
    <row r="106" spans="1:5">
      <c r="A106">
        <v>0</v>
      </c>
    </row>
    <row r="107" spans="1:5">
      <c r="A107">
        <v>0</v>
      </c>
    </row>
    <row r="108" spans="1:5">
      <c r="A108">
        <v>0</v>
      </c>
    </row>
    <row r="109" spans="1:5">
      <c r="A109">
        <v>0</v>
      </c>
    </row>
    <row r="110" spans="1:5">
      <c r="A110">
        <v>0</v>
      </c>
    </row>
    <row r="111" spans="1:5">
      <c r="A111">
        <v>0</v>
      </c>
    </row>
    <row r="112" spans="1:5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3">
      <c r="A193">
        <v>0</v>
      </c>
    </row>
    <row r="194" spans="1:3">
      <c r="A194">
        <v>0</v>
      </c>
    </row>
    <row r="195" spans="1:3">
      <c r="A195">
        <v>0</v>
      </c>
    </row>
    <row r="196" spans="1:3">
      <c r="A196">
        <v>0</v>
      </c>
    </row>
    <row r="197" spans="1:3">
      <c r="A197">
        <v>0</v>
      </c>
    </row>
    <row r="198" spans="1:3">
      <c r="A198">
        <v>0</v>
      </c>
    </row>
    <row r="199" spans="1:3">
      <c r="A199">
        <v>0</v>
      </c>
    </row>
    <row r="200" spans="1:3">
      <c r="A200">
        <v>0</v>
      </c>
      <c r="C200" t="s">
        <v>31</v>
      </c>
    </row>
    <row r="201" spans="1:3">
      <c r="A201">
        <v>0</v>
      </c>
    </row>
    <row r="202" spans="1:3">
      <c r="A202">
        <v>0</v>
      </c>
    </row>
    <row r="203" spans="1:3">
      <c r="A203">
        <v>0</v>
      </c>
    </row>
    <row r="204" spans="1:3">
      <c r="A204">
        <v>0</v>
      </c>
    </row>
    <row r="205" spans="1:3">
      <c r="A205">
        <v>0</v>
      </c>
    </row>
    <row r="206" spans="1:3">
      <c r="A206">
        <v>0</v>
      </c>
    </row>
    <row r="207" spans="1:3">
      <c r="A207">
        <v>0</v>
      </c>
    </row>
    <row r="208" spans="1:3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4">
      <c r="A241">
        <v>0</v>
      </c>
    </row>
    <row r="242" spans="1:4">
      <c r="A242">
        <v>0</v>
      </c>
    </row>
    <row r="243" spans="1:4">
      <c r="A243">
        <v>0</v>
      </c>
    </row>
    <row r="244" spans="1:4">
      <c r="A244">
        <v>0</v>
      </c>
    </row>
    <row r="245" spans="1:4">
      <c r="A245">
        <v>0</v>
      </c>
    </row>
    <row r="246" spans="1:4">
      <c r="A246">
        <v>0</v>
      </c>
    </row>
    <row r="247" spans="1:4">
      <c r="A247">
        <v>0</v>
      </c>
    </row>
    <row r="248" spans="1:4">
      <c r="A248">
        <v>0</v>
      </c>
    </row>
    <row r="249" spans="1:4">
      <c r="A249">
        <v>0</v>
      </c>
    </row>
    <row r="250" spans="1:4">
      <c r="A250">
        <v>0</v>
      </c>
      <c r="D250" t="s">
        <v>30</v>
      </c>
    </row>
    <row r="251" spans="1:4">
      <c r="A251">
        <v>0</v>
      </c>
    </row>
    <row r="252" spans="1:4">
      <c r="A252">
        <v>0</v>
      </c>
    </row>
    <row r="253" spans="1:4">
      <c r="A253">
        <v>0</v>
      </c>
    </row>
    <row r="254" spans="1:4">
      <c r="A254">
        <v>0</v>
      </c>
    </row>
    <row r="255" spans="1:4">
      <c r="A255">
        <v>0</v>
      </c>
    </row>
    <row r="256" spans="1:4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7">
      <c r="A289">
        <v>0</v>
      </c>
    </row>
    <row r="290" spans="1:7">
      <c r="A290">
        <v>0</v>
      </c>
    </row>
    <row r="291" spans="1:7">
      <c r="A291">
        <v>0</v>
      </c>
    </row>
    <row r="292" spans="1:7">
      <c r="A292">
        <v>0</v>
      </c>
    </row>
    <row r="293" spans="1:7">
      <c r="A293">
        <v>0</v>
      </c>
    </row>
    <row r="294" spans="1:7">
      <c r="A294">
        <v>0</v>
      </c>
    </row>
    <row r="295" spans="1:7">
      <c r="A295">
        <v>0</v>
      </c>
    </row>
    <row r="296" spans="1:7">
      <c r="A296">
        <v>0</v>
      </c>
    </row>
    <row r="297" spans="1:7">
      <c r="A297">
        <v>0</v>
      </c>
    </row>
    <row r="298" spans="1:7">
      <c r="A298">
        <v>0</v>
      </c>
    </row>
    <row r="299" spans="1:7">
      <c r="A299">
        <v>0</v>
      </c>
    </row>
    <row r="300" spans="1:7">
      <c r="A300">
        <v>0</v>
      </c>
      <c r="B300" t="s">
        <v>20</v>
      </c>
    </row>
    <row r="301" spans="1:7">
      <c r="A301">
        <v>0</v>
      </c>
      <c r="C301" t="s">
        <v>19</v>
      </c>
    </row>
    <row r="302" spans="1:7">
      <c r="A302">
        <v>0</v>
      </c>
    </row>
    <row r="303" spans="1:7">
      <c r="A303">
        <v>0</v>
      </c>
    </row>
    <row r="304" spans="1:7">
      <c r="A304">
        <v>4650.3</v>
      </c>
      <c r="B304" t="s">
        <v>22</v>
      </c>
      <c r="C304" t="s">
        <v>21</v>
      </c>
      <c r="G304" t="s">
        <v>80</v>
      </c>
    </row>
    <row r="305" spans="1:3">
      <c r="A305">
        <v>0</v>
      </c>
    </row>
    <row r="306" spans="1:3">
      <c r="A306">
        <v>0</v>
      </c>
    </row>
    <row r="307" spans="1:3">
      <c r="A307">
        <v>0</v>
      </c>
    </row>
    <row r="308" spans="1:3">
      <c r="A308">
        <v>528.11</v>
      </c>
      <c r="B308" t="s">
        <v>23</v>
      </c>
      <c r="C308" t="s">
        <v>28</v>
      </c>
    </row>
    <row r="309" spans="1:3">
      <c r="A309">
        <v>0</v>
      </c>
    </row>
    <row r="310" spans="1:3">
      <c r="A310">
        <v>0</v>
      </c>
    </row>
    <row r="311" spans="1:3">
      <c r="A311">
        <v>0</v>
      </c>
    </row>
    <row r="312" spans="1:3">
      <c r="A312">
        <v>480.26</v>
      </c>
      <c r="B312" t="s">
        <v>24</v>
      </c>
    </row>
    <row r="313" spans="1:3">
      <c r="A313">
        <v>0</v>
      </c>
    </row>
    <row r="314" spans="1:3">
      <c r="A314">
        <v>0</v>
      </c>
    </row>
    <row r="315" spans="1:3">
      <c r="A315">
        <v>0</v>
      </c>
    </row>
    <row r="316" spans="1:3">
      <c r="A316">
        <v>307.36</v>
      </c>
      <c r="B316" t="s">
        <v>25</v>
      </c>
    </row>
    <row r="317" spans="1:3">
      <c r="A317">
        <v>0</v>
      </c>
    </row>
    <row r="318" spans="1:3">
      <c r="A318">
        <v>0</v>
      </c>
    </row>
    <row r="319" spans="1:3">
      <c r="A319">
        <v>0</v>
      </c>
    </row>
    <row r="320" spans="1:3">
      <c r="A320">
        <v>76.516000000000005</v>
      </c>
      <c r="B320" t="s">
        <v>26</v>
      </c>
    </row>
    <row r="321" spans="1:3">
      <c r="A321">
        <v>0</v>
      </c>
    </row>
    <row r="322" spans="1:3">
      <c r="A322">
        <v>0</v>
      </c>
    </row>
    <row r="323" spans="1:3">
      <c r="A323">
        <v>0</v>
      </c>
    </row>
    <row r="324" spans="1:3">
      <c r="A324">
        <v>10883</v>
      </c>
      <c r="B324" t="s">
        <v>27</v>
      </c>
      <c r="C324" t="s">
        <v>32</v>
      </c>
    </row>
    <row r="325" spans="1:3">
      <c r="A325">
        <v>0</v>
      </c>
    </row>
    <row r="326" spans="1:3">
      <c r="A326">
        <v>0</v>
      </c>
    </row>
    <row r="327" spans="1:3">
      <c r="A327">
        <v>0</v>
      </c>
    </row>
    <row r="328" spans="1:3">
      <c r="A328">
        <v>4183.8</v>
      </c>
      <c r="B328" t="s">
        <v>33</v>
      </c>
    </row>
    <row r="329" spans="1:3">
      <c r="A329">
        <v>0</v>
      </c>
    </row>
    <row r="330" spans="1:3">
      <c r="A330">
        <v>0</v>
      </c>
    </row>
    <row r="331" spans="1:3">
      <c r="A331">
        <v>0</v>
      </c>
    </row>
    <row r="332" spans="1:3">
      <c r="A332">
        <v>622.66999999999996</v>
      </c>
      <c r="B332" t="s">
        <v>34</v>
      </c>
    </row>
    <row r="333" spans="1:3">
      <c r="A333">
        <v>0</v>
      </c>
    </row>
    <row r="334" spans="1:3">
      <c r="A334">
        <v>0</v>
      </c>
    </row>
    <row r="335" spans="1:3">
      <c r="A335">
        <v>0</v>
      </c>
    </row>
    <row r="336" spans="1:3">
      <c r="A336">
        <v>474.39</v>
      </c>
      <c r="B336" t="s">
        <v>35</v>
      </c>
    </row>
    <row r="337" spans="1:2">
      <c r="A337">
        <v>0</v>
      </c>
    </row>
    <row r="338" spans="1:2">
      <c r="A338">
        <v>0</v>
      </c>
    </row>
    <row r="339" spans="1:2">
      <c r="A339">
        <v>0</v>
      </c>
    </row>
    <row r="340" spans="1:2">
      <c r="A340">
        <v>280.62</v>
      </c>
      <c r="B340" t="s">
        <v>36</v>
      </c>
    </row>
    <row r="341" spans="1:2">
      <c r="A341">
        <v>0</v>
      </c>
    </row>
    <row r="342" spans="1:2">
      <c r="A342">
        <v>0</v>
      </c>
    </row>
    <row r="343" spans="1:2">
      <c r="A343">
        <v>0</v>
      </c>
    </row>
    <row r="344" spans="1:2">
      <c r="A344">
        <v>7920.7</v>
      </c>
      <c r="B344" t="s">
        <v>37</v>
      </c>
    </row>
    <row r="345" spans="1:2">
      <c r="A345">
        <v>0</v>
      </c>
    </row>
    <row r="346" spans="1:2">
      <c r="A346">
        <v>0</v>
      </c>
    </row>
    <row r="347" spans="1:2">
      <c r="A347">
        <v>0</v>
      </c>
    </row>
    <row r="348" spans="1:2">
      <c r="A348">
        <v>352.45</v>
      </c>
      <c r="B348" t="s">
        <v>38</v>
      </c>
    </row>
    <row r="349" spans="1:2">
      <c r="A349">
        <v>0</v>
      </c>
    </row>
    <row r="350" spans="1:2">
      <c r="A350">
        <v>0</v>
      </c>
    </row>
    <row r="351" spans="1:2">
      <c r="A351">
        <v>0</v>
      </c>
    </row>
    <row r="352" spans="1:2">
      <c r="A352">
        <v>131.04</v>
      </c>
      <c r="B352" t="s">
        <v>39</v>
      </c>
    </row>
    <row r="353" spans="1:4">
      <c r="A353">
        <v>0</v>
      </c>
    </row>
    <row r="354" spans="1:4">
      <c r="A354">
        <v>0</v>
      </c>
    </row>
    <row r="355" spans="1:4">
      <c r="A355">
        <v>0</v>
      </c>
    </row>
    <row r="356" spans="1:4">
      <c r="A356">
        <v>7.5648999999999997</v>
      </c>
      <c r="B356" t="s">
        <v>40</v>
      </c>
    </row>
    <row r="357" spans="1:4">
      <c r="A357">
        <v>0</v>
      </c>
    </row>
    <row r="358" spans="1:4">
      <c r="A358">
        <v>0</v>
      </c>
    </row>
    <row r="359" spans="1:4">
      <c r="A359">
        <v>0</v>
      </c>
    </row>
    <row r="360" spans="1:4">
      <c r="A360">
        <v>5.0599999999999996</v>
      </c>
      <c r="B360" t="s">
        <v>41</v>
      </c>
      <c r="C360" t="s">
        <v>42</v>
      </c>
      <c r="D360" t="s">
        <v>43</v>
      </c>
    </row>
    <row r="361" spans="1:4">
      <c r="A361">
        <v>0</v>
      </c>
      <c r="D361" t="s">
        <v>44</v>
      </c>
    </row>
    <row r="362" spans="1:4">
      <c r="A362">
        <v>2099.1</v>
      </c>
      <c r="D362" t="s">
        <v>45</v>
      </c>
    </row>
    <row r="363" spans="1:4">
      <c r="A363">
        <v>0</v>
      </c>
    </row>
    <row r="364" spans="1:4">
      <c r="A364">
        <v>0</v>
      </c>
    </row>
    <row r="365" spans="1:4">
      <c r="A365">
        <v>0</v>
      </c>
    </row>
    <row r="366" spans="1:4">
      <c r="A366">
        <v>366.34</v>
      </c>
    </row>
    <row r="367" spans="1:4">
      <c r="A367">
        <v>0</v>
      </c>
    </row>
    <row r="368" spans="1:4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14.449</v>
      </c>
    </row>
    <row r="372" spans="1:1">
      <c r="A372">
        <v>0</v>
      </c>
    </row>
    <row r="373" spans="1:1">
      <c r="A373">
        <v>0</v>
      </c>
    </row>
    <row r="374" spans="1:1">
      <c r="A374">
        <v>11.76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6.7511999999999999</v>
      </c>
    </row>
    <row r="380" spans="1:1">
      <c r="A380">
        <v>0</v>
      </c>
    </row>
    <row r="381" spans="1:1">
      <c r="A381">
        <v>0</v>
      </c>
    </row>
    <row r="382" spans="1:1">
      <c r="A382">
        <v>4920.3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1961.8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1299.7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882.03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281.41000000000003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5077.8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3419.1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599.27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222.62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215.58</v>
      </c>
    </row>
    <row r="419" spans="1:1">
      <c r="A419">
        <v>0</v>
      </c>
    </row>
    <row r="420" spans="1:1">
      <c r="A420">
        <v>0</v>
      </c>
    </row>
    <row r="421" spans="1:1">
      <c r="A421">
        <v>2259.1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337.44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83.075999999999993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27.286000000000001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5.7750000000000004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9289.2999999999993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708.15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197.37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158.13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54.692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9782.2999999999993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3556.6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1986.8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55.944000000000003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20.79</v>
      </c>
    </row>
    <row r="480" spans="1:1">
      <c r="A480">
        <v>0</v>
      </c>
    </row>
    <row r="481" spans="1:1">
      <c r="A481">
        <v>4671.8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1650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409.08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332.98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22.08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6625.7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583.25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371.12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171.36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78.498000000000005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6956.8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1526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1249.9000000000001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492.81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322.13</v>
      </c>
    </row>
    <row r="540" spans="1:1">
      <c r="A540">
        <v>0</v>
      </c>
    </row>
    <row r="541" spans="1:1">
      <c r="A541">
        <v>5288.1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1569.9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216.21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44.122999999999998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34.131999999999998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4144.8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349.93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62.433999999999997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24.074999999999999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6.3731999999999998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11122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1904.6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34.962000000000003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15.565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11.662000000000001</v>
      </c>
    </row>
    <row r="600" spans="1:1">
      <c r="A600">
        <v>0</v>
      </c>
    </row>
    <row r="601" spans="1:1">
      <c r="A601">
        <v>0</v>
      </c>
    </row>
    <row r="602" spans="1:1">
      <c r="A602">
        <v>9152.5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2221.8000000000002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1752.8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739.97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178.33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10207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2139.6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227.06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11.087999999999999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3.4026000000000001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4601.6000000000004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1822.9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184.26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199.51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34.616999999999997</v>
      </c>
    </row>
    <row r="659" spans="1:1">
      <c r="A659">
        <v>107.5</v>
      </c>
    </row>
    <row r="660" spans="1:1">
      <c r="A660">
        <v>0</v>
      </c>
    </row>
    <row r="661" spans="1:1">
      <c r="A661">
        <v>2718.9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546.11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219.92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136.46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60.697000000000003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1439.4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784.93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577.37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194.4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46.173000000000002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2984.4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948.33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138.71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63.723999999999997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6.9551999999999996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3631.2</v>
      </c>
    </row>
    <row r="724" spans="1:1">
      <c r="A724">
        <v>0</v>
      </c>
    </row>
    <row r="725" spans="1:1">
      <c r="A725">
        <v>0</v>
      </c>
    </row>
    <row r="726" spans="1:1">
      <c r="A726">
        <v>886.05</v>
      </c>
    </row>
    <row r="727" spans="1:1">
      <c r="A727">
        <v>538.21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36.225000000000001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2.42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1.1484000000000001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3934.5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1910.6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1659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355.99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227.7</v>
      </c>
    </row>
    <row r="761" spans="1:1">
      <c r="A761">
        <v>12314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2275.1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1323.5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1005.4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669.39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4188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1527.6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236.64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66.325999999999993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3.2130000000000001</v>
      </c>
    </row>
    <row r="800" spans="1:1">
      <c r="A800">
        <v>0</v>
      </c>
    </row>
    <row r="801" spans="1:1">
      <c r="A801">
        <v>0</v>
      </c>
    </row>
    <row r="802" spans="1:1">
      <c r="A802">
        <v>7235.9</v>
      </c>
    </row>
    <row r="803" spans="1:1">
      <c r="A803">
        <v>1201.5</v>
      </c>
    </row>
    <row r="804" spans="1:1">
      <c r="A804">
        <v>0</v>
      </c>
    </row>
    <row r="805" spans="1:1">
      <c r="A805">
        <v>0</v>
      </c>
    </row>
    <row r="806" spans="1:1">
      <c r="A806">
        <v>2477.5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2557.6</v>
      </c>
    </row>
    <row r="812" spans="1:1">
      <c r="A812">
        <v>0</v>
      </c>
    </row>
    <row r="813" spans="1:1">
      <c r="A813">
        <v>0</v>
      </c>
    </row>
    <row r="814" spans="1:1">
      <c r="A814">
        <v>28.77</v>
      </c>
    </row>
    <row r="815" spans="1:1">
      <c r="A815">
        <v>1618.7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526.85</v>
      </c>
    </row>
    <row r="820" spans="1:1">
      <c r="A820">
        <v>0</v>
      </c>
    </row>
    <row r="821" spans="1:1">
      <c r="A821">
        <v>6302.3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1592.1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76.745000000000005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47.222999999999999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45.911000000000001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1248.5999999999999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90.86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74.076999999999998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21.323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17.004000000000001</v>
      </c>
    </row>
    <row r="861" spans="1:1">
      <c r="A861">
        <v>6286.6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2635.5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363.64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218.06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131.43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7333.5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131.02000000000001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52.963000000000001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11.542999999999999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11.186999999999999</v>
      </c>
    </row>
    <row r="900" spans="1:1">
      <c r="A900">
        <v>0</v>
      </c>
    </row>
    <row r="901" spans="1:1">
      <c r="A901">
        <v>11028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2402.3000000000002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456.66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305.81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189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6233.3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2669.7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1589.9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387.71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43.926000000000002</v>
      </c>
    </row>
    <row r="940" spans="1:1">
      <c r="A940">
        <v>0</v>
      </c>
    </row>
    <row r="941" spans="1:1">
      <c r="A941">
        <v>0</v>
      </c>
    </row>
    <row r="942" spans="1:1">
      <c r="A942">
        <v>7240.8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105.34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81.885000000000005</v>
      </c>
    </row>
    <row r="952" spans="1:1">
      <c r="A952">
        <v>0</v>
      </c>
    </row>
    <row r="953" spans="1:1">
      <c r="A953">
        <v>0</v>
      </c>
    </row>
    <row r="954" spans="1:1">
      <c r="A954">
        <v>8.4960000000000004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3.3633000000000002</v>
      </c>
    </row>
    <row r="960" spans="1:1">
      <c r="A960">
        <v>0</v>
      </c>
    </row>
    <row r="961" spans="1:1">
      <c r="A961">
        <v>0</v>
      </c>
    </row>
    <row r="962" spans="1:1">
      <c r="A962">
        <v>5652.1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1350.6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617.11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248.38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110.66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10276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4233.6000000000004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509.86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9.1999999999999993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1.748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1197.2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411.54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145.52000000000001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76.048000000000002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41.335999999999999</v>
      </c>
    </row>
    <row r="1021" spans="1:1">
      <c r="A1021">
        <v>6125</v>
      </c>
    </row>
    <row r="1022" spans="1:1">
      <c r="A1022">
        <v>0</v>
      </c>
    </row>
    <row r="1023" spans="1:1">
      <c r="A1023">
        <v>5035.1000000000004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687.88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14.131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13.122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4510.3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89.088999999999999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83.22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39.826999999999998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38.628</v>
      </c>
    </row>
    <row r="1060" spans="1:1">
      <c r="A1060">
        <v>0</v>
      </c>
    </row>
    <row r="1061" spans="1:1">
      <c r="A1061">
        <v>0</v>
      </c>
    </row>
    <row r="1062" spans="1:1">
      <c r="A1062">
        <v>8850.5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213.23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215.03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146.52000000000001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50.783999999999999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8291.1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2817.3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2749.3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379.44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241.19</v>
      </c>
    </row>
    <row r="1100" spans="1:1">
      <c r="A1100">
        <v>0</v>
      </c>
    </row>
    <row r="1101" spans="1:1">
      <c r="A1101">
        <v>0</v>
      </c>
    </row>
    <row r="1102" spans="1:1">
      <c r="A1102">
        <v>1081.5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8.0752000000000006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7.1231999999999998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2.754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7652.2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1586.5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490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239.53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176.32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3936.9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577.07000000000005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120.42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94.063999999999993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94.248000000000005</v>
      </c>
    </row>
    <row r="1161" spans="1:1">
      <c r="A1161">
        <v>0</v>
      </c>
    </row>
    <row r="1162" spans="1:1">
      <c r="A1162">
        <v>2640.5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1529.3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456.03</v>
      </c>
    </row>
    <row r="1172" spans="1:1">
      <c r="A1172">
        <v>0</v>
      </c>
    </row>
    <row r="1173" spans="1:1">
      <c r="A1173">
        <v>0</v>
      </c>
    </row>
    <row r="1174" spans="1:1">
      <c r="A1174">
        <v>136.96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99.59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7726.7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2919.1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430.22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290.16000000000003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153.5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1423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393.97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165.02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237.75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123.02</v>
      </c>
    </row>
    <row r="1221" spans="1:1">
      <c r="A1221">
        <v>1644.8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85.445999999999998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66.156999999999996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9.0396000000000001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3.7629000000000001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1060.4000000000001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214.93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150.69999999999999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110.64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122.52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6858.7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3193.9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2806.6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842.58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853.48</v>
      </c>
    </row>
    <row r="1279" spans="1:1">
      <c r="A1279">
        <v>0</v>
      </c>
    </row>
    <row r="1280" spans="1:1">
      <c r="A1280">
        <v>0</v>
      </c>
    </row>
    <row r="1281" spans="1:1">
      <c r="A1281">
        <v>6554.4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1565.6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1403.7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395.08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99.622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Demands and production costs</vt:lpstr>
      <vt:lpstr> Calculations case a)</vt:lpstr>
      <vt:lpstr>Matlab sols. Case b) 3 plants</vt:lpstr>
      <vt:lpstr>Matlab sols. Case b) 4plants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Viswanath Ramasubramaniam</dc:creator>
  <cp:lastModifiedBy>Aadithya Viswanath Ramasubramaniam</cp:lastModifiedBy>
  <dcterms:created xsi:type="dcterms:W3CDTF">2018-02-09T23:57:48Z</dcterms:created>
  <dcterms:modified xsi:type="dcterms:W3CDTF">2018-02-13T00:38:39Z</dcterms:modified>
</cp:coreProperties>
</file>