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<sst xmlns="http://schemas.openxmlformats.org/spreadsheetml/2006/main" count="2806" uniqueCount="861">
  <si>
    <t>Party Type (Client/Vendor)</t>
  </si>
  <si>
    <t>Category (General/Fuel/Vehicle Provider)</t>
  </si>
  <si>
    <t>Company Name</t>
  </si>
  <si>
    <t>Email</t>
  </si>
  <si>
    <t>Display Name</t>
  </si>
  <si>
    <t>Contact No country code</t>
  </si>
  <si>
    <t>Contact Number</t>
  </si>
  <si>
    <t>VAT Registration (Registered/Unregistered)</t>
  </si>
  <si>
    <t>TRN</t>
  </si>
  <si>
    <t>VENDOR</t>
  </si>
  <si>
    <t>GENERAL</t>
  </si>
  <si>
    <t>ABAID ULLAH CHEEMA EQUIPMENT RENTAL</t>
  </si>
  <si>
    <t>ADWAA AL WADI BUILDING MATERIALS TRADING LLC</t>
  </si>
  <si>
    <t>AFS TRANSPORT BY HEAVY &amp; LIGHT TRUCKS LLC</t>
  </si>
  <si>
    <t>@GMAIL.COM</t>
  </si>
  <si>
    <t>AKMAL GENERAL TRADING LLC</t>
  </si>
  <si>
    <t>AL AMANI SPARE PARTS LLC</t>
  </si>
  <si>
    <t>AL AMANI TVR AUTO PARTS LLC</t>
  </si>
  <si>
    <t>04 3471176</t>
  </si>
  <si>
    <t>AL ARIF ADVERTISING LLC</t>
  </si>
  <si>
    <t>AL BARSHA AUTO GARAGE LLC</t>
  </si>
  <si>
    <t>AL BIKAR STATIONERY L.L.C</t>
  </si>
  <si>
    <t>AL BRAIKI GENERAL TRADING CO</t>
  </si>
  <si>
    <t>AL BUHAIRA NATIONAL INSURANCE CO</t>
  </si>
  <si>
    <t>AL FUTTAIM TRADING ENTERPRISES COMPANY LLC</t>
  </si>
  <si>
    <t>AL Gheroub Land Transport LLC</t>
  </si>
  <si>
    <t>AL IHTHIYATI AUTO SPARE PARTS CO L.L.C</t>
  </si>
  <si>
    <t>ihthiyat@emirates.net.ae</t>
  </si>
  <si>
    <t>AL MAWAKEB TRADING CO L.L.C</t>
  </si>
  <si>
    <t>sales1@wingsproducts.com</t>
  </si>
  <si>
    <t>AL MEENA LOADING AND LIFTING EQUIPMENT RENTAL</t>
  </si>
  <si>
    <t>almeenadubai@gmail.com</t>
  </si>
  <si>
    <t>04-3406866</t>
  </si>
  <si>
    <t>AL MEERATH U.T. &amp; SPARE PARTS TRADING LLC</t>
  </si>
  <si>
    <t>AL MUSTAFA AUTO REPAIRING GARAGE</t>
  </si>
  <si>
    <t>AL NAQEEB HEAVY EQUIPMENT RENTAL LLC</t>
  </si>
  <si>
    <t>ALNHER@EIM.AE</t>
  </si>
  <si>
    <t>AL OBAIDA GENERAL LAND TRANSPORT LLC</t>
  </si>
  <si>
    <t>AL QOOZ ULTIMATE AUTO ACCESSORIES TRADING LLC</t>
  </si>
  <si>
    <t>AL RAS REF DEVICES SPARE PARTS TR</t>
  </si>
  <si>
    <t>AL SAD AL JADID BUILDING MATERIAL LLC</t>
  </si>
  <si>
    <t>AL TAYER MOTORS</t>
  </si>
  <si>
    <t>AL WASL MACHINERY &amp; SPARE PARTS TRADING LLC</t>
  </si>
  <si>
    <t>ALBA ARTS &amp; PRINTERS</t>
  </si>
  <si>
    <t>ALDOROOB ALTAWEELA HEAVY EQUIPMENT SPARE PARTS TR</t>
  </si>
  <si>
    <t>ALLIED STAR GENERAL TRADING L.L.C</t>
  </si>
  <si>
    <t>04-3419127</t>
  </si>
  <si>
    <t>ALMINA TRADING FZE</t>
  </si>
  <si>
    <t>AMJADALI</t>
  </si>
  <si>
    <t>APL LOGISTICS GCC FZE</t>
  </si>
  <si>
    <t>Aslam_mohammed@apllogistics.com</t>
  </si>
  <si>
    <t>ARABIAN AUTOMOBILES COMPANY LLC</t>
  </si>
  <si>
    <t>Ramesh.Radhakrishnan@awrostamani.com&gt;</t>
  </si>
  <si>
    <t>ARTOLAN OASIS</t>
  </si>
  <si>
    <t>ARUL AUTO GARAGE</t>
  </si>
  <si>
    <t>AUTO MAXX SPARE PARTS LLC</t>
  </si>
  <si>
    <t>SALES@AUTOMAXX.CO</t>
  </si>
  <si>
    <t>Advance Movers Transport LLC</t>
  </si>
  <si>
    <t>Al Nawras Express General Transport LLC</t>
  </si>
  <si>
    <t>accounts@nawras.ae</t>
  </si>
  <si>
    <t>Arctic Auto Spare Parts Trading LLC</t>
  </si>
  <si>
    <t>BDO CHARTERED ACCOUNTANTS &amp; ADVISORS</t>
  </si>
  <si>
    <t>BEARING EXPRESS SPARE PARTS TRADING LLC</t>
  </si>
  <si>
    <t>BELHASA ADVANCED MOTORIST</t>
  </si>
  <si>
    <t>BLACK BERRY STATIONERY TRADING LLC</t>
  </si>
  <si>
    <t>BROADWAY BUILDING MATERIALS LLC</t>
  </si>
  <si>
    <t>BU JAMAL AUTO GARAGE</t>
  </si>
  <si>
    <t>BURJ AL SAFA AUTO SPARE PARTS TRADING</t>
  </si>
  <si>
    <t>Badami Logistics L.L.C - Supplier</t>
  </si>
  <si>
    <t>@gmail.com</t>
  </si>
  <si>
    <t>Blue Bird Transport</t>
  </si>
  <si>
    <t>sales@bluebirdtransport.ae</t>
  </si>
  <si>
    <t>CAPE COMMODITIES FZE</t>
  </si>
  <si>
    <t>STEELDESK@CAPECOMMODITIES.COM</t>
  </si>
  <si>
    <t>CAPITAL AUTO REPAIRING LLC</t>
  </si>
  <si>
    <t>CAR BOX AUTO SPARE PARTS TRADING LLC</t>
  </si>
  <si>
    <t>CARDIFF GENERAL TRANSPORT - SUPPLIER</t>
  </si>
  <si>
    <t>CARMEL BUILDING MATERIALS TRADING LLC</t>
  </si>
  <si>
    <t>CAROPTICZ AUTO ACCESSORIES TRADING LLC</t>
  </si>
  <si>
    <t>CHOICE TYRES L.L.C</t>
  </si>
  <si>
    <t>choicet@emirates.net.ae</t>
  </si>
  <si>
    <t>04-3474730</t>
  </si>
  <si>
    <t>CODA BENCHMARK TRADING</t>
  </si>
  <si>
    <t>SALES@CODABENCHMARK.COM</t>
  </si>
  <si>
    <t>COMPUCOM TECHNOLOGIES. L.L.C</t>
  </si>
  <si>
    <t>SALES@COMPUCOM.AE</t>
  </si>
  <si>
    <t>CONCEPT VIEW PEST CONTROL</t>
  </si>
  <si>
    <t>CRB Logistics LLC - Supplier</t>
  </si>
  <si>
    <t>DALMA MOTORS LLC</t>
  </si>
  <si>
    <t>DEKKO INTERIOR DESIGN LLC</t>
  </si>
  <si>
    <t>DELMA PUMPS REP</t>
  </si>
  <si>
    <t>delmadiesel@gmail.com</t>
  </si>
  <si>
    <t>DIAMOND SHIPPING SERVICES</t>
  </si>
  <si>
    <t>dinu@dssuae.com</t>
  </si>
  <si>
    <t>DSS STEEL</t>
  </si>
  <si>
    <t>04 8890889</t>
  </si>
  <si>
    <t>DU EMIRATES INTEGRATED TELE. COMPANY PJSC</t>
  </si>
  <si>
    <t>DUBAI AVIATION CITY CORPORATION</t>
  </si>
  <si>
    <t>DUBAI INVESTMENT REAL ESTATE LLC</t>
  </si>
  <si>
    <t>MAAZ@DIRC.AE</t>
  </si>
  <si>
    <t>DUBAI ISLAMIC INSURANCE &amp; RE INSURANCE CO (AMAN)</t>
  </si>
  <si>
    <t>info@kaizzenplus.com</t>
  </si>
  <si>
    <t>DUBAI TRADE FZE</t>
  </si>
  <si>
    <t>DUBLIN AUTO SPARE PARTS TRADING LLC</t>
  </si>
  <si>
    <t>DUMMY</t>
  </si>
  <si>
    <t>Dar Al Takaful PJSC</t>
  </si>
  <si>
    <t>INFO@DAT.AE</t>
  </si>
  <si>
    <t>Dubai Technologies LLC</t>
  </si>
  <si>
    <t>support@dt.ae</t>
  </si>
  <si>
    <t>EASA SALEH AL GURG TYRES BATTERIES AND ACCESSORIES LLC</t>
  </si>
  <si>
    <t>EMCODE TECHNOLOGY LLC</t>
  </si>
  <si>
    <t>EMIRATES TELECOMMUNICATIONS GROUP COMPANY PJSC ETHISALAT GROUP</t>
  </si>
  <si>
    <t>EMIVEST ASSETS L.L.C</t>
  </si>
  <si>
    <t>mati@eidc.ae</t>
  </si>
  <si>
    <t>04 3257705</t>
  </si>
  <si>
    <t>EUREKA AQUA INTERNATIONAL TRADING LLC</t>
  </si>
  <si>
    <t>04 8866112</t>
  </si>
  <si>
    <t>EURO SPARE PARTS TRADING LLC</t>
  </si>
  <si>
    <t>EUROTECH EUROPEAN TRUCK SPARE PARTS LLC</t>
  </si>
  <si>
    <t>EXCEL EXPRESS TRANSPORT</t>
  </si>
  <si>
    <t>Emirates Telecommunication</t>
  </si>
  <si>
    <t>FH 12 SPARE PARTS LLC</t>
  </si>
  <si>
    <t>FINE BUILDMART BUILDING MATERIALS TRADING LLC</t>
  </si>
  <si>
    <t>FORTUNE PLUS AUTO SPARE PARTS TRADING L.L.C</t>
  </si>
  <si>
    <t>FUJI LAND TRANSPORT LLC</t>
  </si>
  <si>
    <t>GAS INTEGRATED SOLUTIONS LLC</t>
  </si>
  <si>
    <t>GC LEASING MIDDLE EAST FZCO DUBAI</t>
  </si>
  <si>
    <t>ADMIN@GRENKE.AE</t>
  </si>
  <si>
    <t>GENERAL NAVIGATION AND COMMERCE COMPANY LLC</t>
  </si>
  <si>
    <t>GOLDEN SCREW TRADING LLC</t>
  </si>
  <si>
    <t>GOODWIN TRADING LLC</t>
  </si>
  <si>
    <t>GOTRADE LLC</t>
  </si>
  <si>
    <t>GREEN VALLEY TYRES TRDG</t>
  </si>
  <si>
    <t>GSI GLOBAL LOGISTICS - SOLE PROPRIETORSHIP L.L.C</t>
  </si>
  <si>
    <t>Finance1@gsi-int.com</t>
  </si>
  <si>
    <t>GULF OIL &amp; GAS MIDDLE EAST FZC</t>
  </si>
  <si>
    <t>natudubai@gmail.com</t>
  </si>
  <si>
    <t>Gatex IOT Global Positioning Systems Trading LLC</t>
  </si>
  <si>
    <t>ACCOUNTS@GATEXINNOVATIONS.COM</t>
  </si>
  <si>
    <t>Green Line Auto Spare Parts Trading</t>
  </si>
  <si>
    <t>GLASP168@EMIRATES.NET.AE</t>
  </si>
  <si>
    <t>High Star Auto Spare Parts (Br.) LLC.</t>
  </si>
  <si>
    <t>High Star Auto Spare Parts (Br.) LLC.0</t>
  </si>
  <si>
    <t>IMRAN HYDER CARGO TRANSPORT BY HEAVY TRUCKS CO L.L.C</t>
  </si>
  <si>
    <t>055-2318411</t>
  </si>
  <si>
    <t>INTELLIGENT AND ADVANCED TESTING EQUIPMENT &amp; DEVICE TRADING LLC</t>
  </si>
  <si>
    <t>ISMAIL SHAH GENERAL TRADING LLC</t>
  </si>
  <si>
    <t>050 3181532</t>
  </si>
  <si>
    <t>Ibrahim Khan General Transport LLC</t>
  </si>
  <si>
    <t>JASPA GENERAL TRADING CO LLC</t>
  </si>
  <si>
    <t>JOVINTOS TRADING</t>
  </si>
  <si>
    <t>JUSOOR LOGISTICS SERVICE</t>
  </si>
  <si>
    <t>hashim@jusoorfm.com</t>
  </si>
  <si>
    <t>JWS SHIPPING SERVICES LLC</t>
  </si>
  <si>
    <t>manager@jwsshipping.com</t>
  </si>
  <si>
    <t>KAGALWALA TRADING LLC</t>
  </si>
  <si>
    <t>KAIZZEN PLUS INSURANCE BROKERS L.L.C</t>
  </si>
  <si>
    <t>KAK AUTO SPARE PARTS TRADING LLC</t>
  </si>
  <si>
    <t>KARAG NOOR AL WADI AUTO SPARE PARTS</t>
  </si>
  <si>
    <t>KBS CARGO TRANSPORT BY HEAVY TRUCKS LLC</t>
  </si>
  <si>
    <t>KHALFAN TRUCKS TRADING SPARE PARTS DIVISION</t>
  </si>
  <si>
    <t>KHALID &amp; ALAM LATHE WORKSHOP</t>
  </si>
  <si>
    <t>KHALID AL MUHAIRI GARAGE L.L.C</t>
  </si>
  <si>
    <t>KHALIFA MOHAMMAD FIRE FIGHTING SAFETY EQUIPMENT INSTALLATION</t>
  </si>
  <si>
    <t>LANDMARK INTERNATIONAL AUTO SPARE PARTS TRADING LLC</t>
  </si>
  <si>
    <t>LULU CENTER LLC</t>
  </si>
  <si>
    <t>LuLu Center - Karama</t>
  </si>
  <si>
    <t>MASALA FACTORY MARKETING</t>
  </si>
  <si>
    <t>MATHYO TYRES TRADING LLC</t>
  </si>
  <si>
    <t>MAX MODERN GARAGE LLC</t>
  </si>
  <si>
    <t>MICROLESS GENERAL TRADING LLC</t>
  </si>
  <si>
    <t>MIDDLE EAST TYRES LLC CREDITOR</t>
  </si>
  <si>
    <t>04-3388338</t>
  </si>
  <si>
    <t>MORSE MODERN TECHNICAL LLC</t>
  </si>
  <si>
    <t>MUHAMMAD SAJJAD AUTO REPAIRING LLC</t>
  </si>
  <si>
    <t>Miraculous Building Materials Trading LLC</t>
  </si>
  <si>
    <t>NAD SHAMMA NEW AUTO SPARE PARTS TRADING L.L.C</t>
  </si>
  <si>
    <t>NAJMAT AL GHAFIAH SPARE PARTS TR</t>
  </si>
  <si>
    <t>NASSER BIN ABDULLATIF ALSERKAL EST CREDITOR</t>
  </si>
  <si>
    <t>ANISH.KUTTICHI@ALSERKAL.Ae</t>
  </si>
  <si>
    <t>NAZWA AUTO SPARE PARTS LLC</t>
  </si>
  <si>
    <t>NEW SMART OFFICE AUTOMATION LLC</t>
  </si>
  <si>
    <t>NOOR AL FAJR AUTO SPARE PARTS TRADING LLC</t>
  </si>
  <si>
    <t>National Life &amp; General Insurance Company SAOG</t>
  </si>
  <si>
    <t>O.U.N BUILDING MATERIALS LLC</t>
  </si>
  <si>
    <t>OMAN INSURANCE COMPANY</t>
  </si>
  <si>
    <t>OMEGA INSURANCE BROKERS LLC</t>
  </si>
  <si>
    <t>ORI GENERAL TRADING L.L.C</t>
  </si>
  <si>
    <t>accounts@oriworld.com</t>
  </si>
  <si>
    <t>ORIENT UNB TAKAFUL PJSC</t>
  </si>
  <si>
    <t>customercare@orientunbtakaful.ae</t>
  </si>
  <si>
    <t>PAK PANJAB GEN TRANSPORT LLC</t>
  </si>
  <si>
    <t>PAL AUTO GARAGE</t>
  </si>
  <si>
    <t>PARTWINGS AUTO SPARE PARTS LLC</t>
  </si>
  <si>
    <t>PEACE STAR TURNING WORKSHOP (L.L.C)</t>
  </si>
  <si>
    <t>PERFECT SHINE INTERNATIONAL LLC</t>
  </si>
  <si>
    <t>POPULAR AUTO PARTS LLC</t>
  </si>
  <si>
    <t>PORTS CUSTOMS &amp; FREEZONE CORPORATION</t>
  </si>
  <si>
    <t>POWER SEALS MACHINERY SPARE PARTS TRADING LLC</t>
  </si>
  <si>
    <t>PREMIER AUTO PARTS LLC</t>
  </si>
  <si>
    <t>PRESTIGE STAR AUTO ACCESSORIES FITTING</t>
  </si>
  <si>
    <t>PRESTO TYRES TRADING L.L.C</t>
  </si>
  <si>
    <t>PRIMELINK DOHA RELATED PARY</t>
  </si>
  <si>
    <t>accounts@primelink.ae</t>
  </si>
  <si>
    <t>PRIMELINK GARAGE &amp; CAR WASH LLC</t>
  </si>
  <si>
    <t>Prime Link LLC supplier</t>
  </si>
  <si>
    <t>akash@primelink.ae</t>
  </si>
  <si>
    <t>04-3288830</t>
  </si>
  <si>
    <t>Prince Typing Est</t>
  </si>
  <si>
    <t>R M S AUTO REPAIRING LLC</t>
  </si>
  <si>
    <t>REMART MIDDLE EAST RAINBOW FZCO</t>
  </si>
  <si>
    <t>04 3687431</t>
  </si>
  <si>
    <t>RIGHT SOURCE BUILDING MATERIALS TRADING LLC</t>
  </si>
  <si>
    <t>RSA LOGISTICS CREDITOR</t>
  </si>
  <si>
    <t>RAJESH@RSALOGISTICS.COM</t>
  </si>
  <si>
    <t>RSA TALKE DWC LLC</t>
  </si>
  <si>
    <t>markus.koepsel@rsatalke.com</t>
  </si>
  <si>
    <t>Ras Al Khaimah National Insurance CO. P.S.C</t>
  </si>
  <si>
    <t>info@rakinsurance.com</t>
  </si>
  <si>
    <t>SALALA ENGINEERING WORKSHOP</t>
  </si>
  <si>
    <t>salalaenggdxb@gmail.com</t>
  </si>
  <si>
    <t>050-6326318</t>
  </si>
  <si>
    <t>SAMA AKMAL GENERAL TRADING LLC</t>
  </si>
  <si>
    <t>SATLUJ TECHNICAL SERVICES LLC</t>
  </si>
  <si>
    <t>SHAB COMMERCIAL BROKERS</t>
  </si>
  <si>
    <t>SHAFQAT MOHSIN TRANSPORT</t>
  </si>
  <si>
    <t>SHAHEEN TYRES CO L.L.C</t>
  </si>
  <si>
    <t>SHAJI AUTO PAINTS TRADING LLC</t>
  </si>
  <si>
    <t>SHALOM TECHNICAL SERVICES LLC</t>
  </si>
  <si>
    <t>SHARJAH NATIONAL LUBE OIL COMPANY LLC CREDITOR</t>
  </si>
  <si>
    <t>SIGNET DIGITAL ADVERTISING LLC</t>
  </si>
  <si>
    <t>SINDBAD &amp; AL SLAES MECH ENGINEERING LLC</t>
  </si>
  <si>
    <t>SIRAJCO INTERNATIONAL TRADING LLC</t>
  </si>
  <si>
    <t>SPEEDWAY LEADING AUTOMOTIVE BRANDS</t>
  </si>
  <si>
    <t>FUEL</t>
  </si>
  <si>
    <t>SUNRISE FUEL TRADING L.L.C</t>
  </si>
  <si>
    <t>SUNRISEFUELTRADING@GMAIL.COM</t>
  </si>
  <si>
    <t>SUPER DOLPHIN TRADING CO LLC</t>
  </si>
  <si>
    <t>SWAIDAN TRADING CO. LLC</t>
  </si>
  <si>
    <t>SYNERGIA SOFTWARE INFTRSTRUCTURE LLC</t>
  </si>
  <si>
    <t>SYNOL FUEL DISTRIBUTION L.L.C</t>
  </si>
  <si>
    <t>info@synolfuel.com</t>
  </si>
  <si>
    <t>Shahi Enterprises FZE</t>
  </si>
  <si>
    <t>TAKHLEES CARGO SERVICES FZE</t>
  </si>
  <si>
    <t>TARIQ AKRAM TRANSPORT L.L.C</t>
  </si>
  <si>
    <t>TECHNICAL SUPPLIES &amp; SERVICES CO. LLC</t>
  </si>
  <si>
    <t>TESLA MOTORS NETHERLANDS BV (DUBAI BRANCH)1</t>
  </si>
  <si>
    <t>THE BEST SPARE PARTS CO WLL</t>
  </si>
  <si>
    <t>THREE STAR AUTO SPARE PARTS TRADING L.L.C</t>
  </si>
  <si>
    <t>TIGER AUTO SPARE PARTS TRADING LLC</t>
  </si>
  <si>
    <t>TOP TYRES MANUFACTURING</t>
  </si>
  <si>
    <t>TOPAZ STEEL TRADING CO LLC</t>
  </si>
  <si>
    <t>TRADE LINE AUTO SPARE PARTS TRADING LLC</t>
  </si>
  <si>
    <t>TRAVEL HOUSE RENT A CAR</t>
  </si>
  <si>
    <t>TRUCK PLUS AUTO SPARTS LLC-EXP</t>
  </si>
  <si>
    <t>The New India Assurance Co. Ltd.</t>
  </si>
  <si>
    <t>NIAAUH@NEWINDIA-UAE.COM</t>
  </si>
  <si>
    <t>UNITED DIESEL L.L.C</t>
  </si>
  <si>
    <t>UTMOST GULF TRANSPORT BY HEAVY TRUCKS L.L.C</t>
  </si>
  <si>
    <t>Welcome Diesel Trading L.L.C</t>
  </si>
  <si>
    <t>ZABEEL CONTRACTING CO LLC</t>
  </si>
  <si>
    <t>ZENNER MEASURING CONTROL SYSTEM INSTALLATION &amp; REPAIRING LLC</t>
  </si>
  <si>
    <t>Zion Hydraulics Trading Co.LLC</t>
  </si>
  <si>
    <t>ZIONHYDRAULICS@GMAIL.COM</t>
  </si>
  <si>
    <t>CLIENT</t>
  </si>
  <si>
    <t>AAA Freight Services LLC</t>
  </si>
  <si>
    <t>ainas@aaafrt.com</t>
  </si>
  <si>
    <t>AAF International FZE</t>
  </si>
  <si>
    <t>info@aaf-ae.com</t>
  </si>
  <si>
    <t>ABD ELHAMID MARBLES TR</t>
  </si>
  <si>
    <t>ACASIA MARITIME FZ LLC</t>
  </si>
  <si>
    <t>svellara@acasiashipping.com</t>
  </si>
  <si>
    <t>ACE WORLDWIDE SHIPPING L.L.C</t>
  </si>
  <si>
    <t>admin@aceworldme.com</t>
  </si>
  <si>
    <t>ACTCO GULF FREIGHT LLC RAK</t>
  </si>
  <si>
    <t>abc@abc.com</t>
  </si>
  <si>
    <t>ADDISOL ENDLESS RESOURCES FZE</t>
  </si>
  <si>
    <t>AERO MODERN SHIPPING SERVICE LLC</t>
  </si>
  <si>
    <t>pushpa@aeromodernshipping.com</t>
  </si>
  <si>
    <t>AGENCIES &amp; TRADING COMPANY</t>
  </si>
  <si>
    <t>AHLERS MIDDLE EAST LLC</t>
  </si>
  <si>
    <t>AIR LIQUIDE GLOBAL HELIUM FZE</t>
  </si>
  <si>
    <t>jayan.nair@airliquide.com</t>
  </si>
  <si>
    <t>AKMAL AUTO SPARE PARTS TRADING LLC</t>
  </si>
  <si>
    <t>AL ATTILI GENERAL TRADING</t>
  </si>
  <si>
    <t>ATTILIGT@EIM.AE</t>
  </si>
  <si>
    <t>AL BADIYA GENERAL TRANSPORT</t>
  </si>
  <si>
    <t>AL BALUSH ARTS &amp; PRINTING SERVICES</t>
  </si>
  <si>
    <t>AL FAYAD CARPENTARY AND DECORATION W.L.L</t>
  </si>
  <si>
    <t>AL HAJAR AL ABYADH MARBLE</t>
  </si>
  <si>
    <t>AL KHUSHNUDI CONTRACTING CO LLC</t>
  </si>
  <si>
    <t>ranil@alkhushnudi.com</t>
  </si>
  <si>
    <t>AL MADAIEN TRADING CO LLC</t>
  </si>
  <si>
    <t>AL MANAL MANAGEMENT SYSTEM</t>
  </si>
  <si>
    <t>AL MARZUQAH TRADING LLC</t>
  </si>
  <si>
    <t>AL MAWARED KITCHENS</t>
  </si>
  <si>
    <t>almawaredabudhabi@gmail.com</t>
  </si>
  <si>
    <t>AL MOHAIRBI CLEARING &amp; TRANSPORTING LLC</t>
  </si>
  <si>
    <t>vasuek@almoherbie.ae</t>
  </si>
  <si>
    <t>AL MURWARID TRADING CO LLC</t>
  </si>
  <si>
    <t>AL MUSTHAFA AUTO REPAIRING GARAGE</t>
  </si>
  <si>
    <t>AL NABOODA AUTOMOBILES LLC</t>
  </si>
  <si>
    <t>AL NABOODA INSURANCE BROKERS LLC</t>
  </si>
  <si>
    <t>AL NISR PUBLISHING LLC</t>
  </si>
  <si>
    <t>vkumar@gulfnews.com</t>
  </si>
  <si>
    <t>AL OTAIBA KITCHEN</t>
  </si>
  <si>
    <t>yolly@aok.ae</t>
  </si>
  <si>
    <t>04-3414900 (112)</t>
  </si>
  <si>
    <t>AL QUYEDA TRANSPORT CO</t>
  </si>
  <si>
    <t>AL RAIS CENTER PROPERTIES L.L.C</t>
  </si>
  <si>
    <t>AL RASI READYMADE GARMENTS TRADING</t>
  </si>
  <si>
    <t>AL REYAMI SHIPPING</t>
  </si>
  <si>
    <t>AL SABEEL GIFTS TRADING L.L.C</t>
  </si>
  <si>
    <t>AL SAHAL CARGO &amp; CLEARING L.L.C</t>
  </si>
  <si>
    <t>info@alsahalgroup.com</t>
  </si>
  <si>
    <t>AL SAQAR SHIPPING LLC</t>
  </si>
  <si>
    <t>AL SARROUD GENERAL TRADING LLC</t>
  </si>
  <si>
    <t>AL SAWARY TRADING COMPANY LLC</t>
  </si>
  <si>
    <t>AL SEER TRADING AGENCIES</t>
  </si>
  <si>
    <t>muthu@alseer.com</t>
  </si>
  <si>
    <t>AL SHAFAR INTERIORS CO L.L.C</t>
  </si>
  <si>
    <t>AL SHALAL PURE DRINKING WATER</t>
  </si>
  <si>
    <t>AL SHANDGHA WOOD INDUSTRIES</t>
  </si>
  <si>
    <t>AL SHARQI SHIPPING CO LLC</t>
  </si>
  <si>
    <t>accounts@alsharqi.co</t>
  </si>
  <si>
    <t>AL SUGHAIYER TRADING CO</t>
  </si>
  <si>
    <t>AL TAJIR GLASS INDUSTRIES L.L.C</t>
  </si>
  <si>
    <t>AL UROOJ GEN TR LLC</t>
  </si>
  <si>
    <t>ALAMIS DECOR CONTRACTING EST</t>
  </si>
  <si>
    <t>sundar@alamis.ae</t>
  </si>
  <si>
    <t>ALDAR PROPERTIES PJSC</t>
  </si>
  <si>
    <t>AMI LOGISTICS CENTRE</t>
  </si>
  <si>
    <t>KHALIL@AMI-ME.COM</t>
  </si>
  <si>
    <t>APL LOGISTICS MIDDLE EAST LLC</t>
  </si>
  <si>
    <t>AQUINOR TECHNICAL OPERATIONS SERVICES LLC</t>
  </si>
  <si>
    <t>ARAB OCEAN SHIPPING CO</t>
  </si>
  <si>
    <t>ARABITAL SHIPPING L.L.C</t>
  </si>
  <si>
    <t>MADUSHANKA@ARABITAL.AE</t>
  </si>
  <si>
    <t>C/O SURANGA</t>
  </si>
  <si>
    <t>ASIA PETROCHEMICALS LLC</t>
  </si>
  <si>
    <t>ASTON PEARL REAL ESTATE BROKER</t>
  </si>
  <si>
    <t>info@astonpearlre.com</t>
  </si>
  <si>
    <t>AUTOMECH SPARE PARTS LLC</t>
  </si>
  <si>
    <t>AVANCE CHEM FZE</t>
  </si>
  <si>
    <t>AVANTGARDE SHIPPING SOLUTIONS LLC (AGSS)</t>
  </si>
  <si>
    <t>CSMGR@AGSSDXB.COM</t>
  </si>
  <si>
    <t>AVID INTELLECTUAL PROPERTY REGISTRATION AGENT</t>
  </si>
  <si>
    <t>INFO@AVIDIP.COM</t>
  </si>
  <si>
    <t>AXA INSURANCE GULF BSC</t>
  </si>
  <si>
    <t>AZKA SHIPPING &amp; LOGISTICS LLC</t>
  </si>
  <si>
    <t>FAZEER@AZKALOGISTICS.COM</t>
  </si>
  <si>
    <t>Abanos Furniture &amp; Decoration Industry L.L.C</t>
  </si>
  <si>
    <t>abdulsathar@abanos.ae</t>
  </si>
  <si>
    <t>Al Lamsah Al Sehriah Tr.</t>
  </si>
  <si>
    <t>Al Masaood Oil-Industry Supplies &amp; Services Company WLL</t>
  </si>
  <si>
    <t>Al Shafar Steel Engineering (ASSENT) LLC.</t>
  </si>
  <si>
    <t>MOHAMMAD.TALIB@ASSENT.AE</t>
  </si>
  <si>
    <t>Al Taawun Clearing &amp; Forwarding</t>
  </si>
  <si>
    <t>Alligator Shipping Co LLC</t>
  </si>
  <si>
    <t>secy@ascouae.com/</t>
  </si>
  <si>
    <t>Arabian Farms Dev.Co.Ltd.</t>
  </si>
  <si>
    <t>info@arabianfarms.com</t>
  </si>
  <si>
    <t>B5 THE ART OF LIVING GENERAL TRADING LLC</t>
  </si>
  <si>
    <t>BAALBAKI GROUP S.A</t>
  </si>
  <si>
    <t>AICHAER@BAALBAKI.COM</t>
  </si>
  <si>
    <t>BABU ROYALFRUIT SALES VOUCHER</t>
  </si>
  <si>
    <t>BAHWAN FURNISHINGS &amp; TRADING LLC</t>
  </si>
  <si>
    <t>rakesh@suhailbahwangroup.com</t>
  </si>
  <si>
    <t>BARWILL DUBAI LLC</t>
  </si>
  <si>
    <t>BARWIL@BARWIL.COM</t>
  </si>
  <si>
    <t>BASF KANOO GULF FZE</t>
  </si>
  <si>
    <t>BASF KANOO POLYURETHANE LLC</t>
  </si>
  <si>
    <t>maheswari.thaliyakattil-ramachandran@basf.com</t>
  </si>
  <si>
    <t>BASF MIDDLE EAST L.L.C</t>
  </si>
  <si>
    <t>sunil.bangera@basf.com</t>
  </si>
  <si>
    <t>BAYER PEARL POLYURETHANE SYSTEMS LLC</t>
  </si>
  <si>
    <t>mohammed.azeem@covestro.com</t>
  </si>
  <si>
    <t>BDP GLOBAL PROJECT LOGISTICS L.L.C</t>
  </si>
  <si>
    <t>BERTSCHI GLOBAL AG</t>
  </si>
  <si>
    <t>BIESSE GULF FZE</t>
  </si>
  <si>
    <t>JOAN.BAUTISTA@BIESSE.COM</t>
  </si>
  <si>
    <t>BLUE BELL SHIPPING LLC</t>
  </si>
  <si>
    <t>nazeeb@bluebellshipping.com</t>
  </si>
  <si>
    <t>BLUE OCEAN SUPPLIES EST</t>
  </si>
  <si>
    <t>BMC LINE SHIPPING SERVICES LLC</t>
  </si>
  <si>
    <t>dxbdocexp@bmclines.com</t>
  </si>
  <si>
    <t>BOB CRANES</t>
  </si>
  <si>
    <t>@GMAL.COM</t>
  </si>
  <si>
    <t>BOEN MIDDLE EAST TRADING L L C</t>
  </si>
  <si>
    <t>BRIDGEWAY SHIPPING &amp; CLEARING SERVICES</t>
  </si>
  <si>
    <t>SHAHZAD.KHADAM@BRIDGEWAYSHIPPING.COM</t>
  </si>
  <si>
    <t>BRIGHT LINE SHIPPING L.L.C</t>
  </si>
  <si>
    <t>shameen@brightline.ae</t>
  </si>
  <si>
    <t>BRIGHT OILFIELD SUPPLIES &amp; SERVICES</t>
  </si>
  <si>
    <t>BRISTOL FIRE ENGINEERING LLC</t>
  </si>
  <si>
    <t>BRITAN DECORATION EST</t>
  </si>
  <si>
    <t>tak-britan@hotmail.com</t>
  </si>
  <si>
    <t>BSV SHIPPING AGENCIES LLC</t>
  </si>
  <si>
    <t>shukkor.dxb@bsvship.com</t>
  </si>
  <si>
    <t>Balmer Lawrie (UAE) LLC</t>
  </si>
  <si>
    <t>BLUAE@EMIRATES.NET.AE</t>
  </si>
  <si>
    <t>CAPAROL PAINTS L.L.C.</t>
  </si>
  <si>
    <t>wilson.dsouza@caparol.ae</t>
  </si>
  <si>
    <t>CARDIFF GENERAL TRANSPORT</t>
  </si>
  <si>
    <t>CEVA LOGISTICS FZCO</t>
  </si>
  <si>
    <t>jerome.limjoco@cevalogistics.com</t>
  </si>
  <si>
    <t>CHEMICAL WAYS INTERNATIONAL FZE</t>
  </si>
  <si>
    <t>ACCOUNTS@CHEMICALWAYS.AE</t>
  </si>
  <si>
    <t>CMS LOGISTICS LLC</t>
  </si>
  <si>
    <t>CMX GLOBAL LOGISTICS</t>
  </si>
  <si>
    <t>VIMAL@PRIMELINK.AE</t>
  </si>
  <si>
    <t>COMPASS SEA &amp; AIR CARGO LLC</t>
  </si>
  <si>
    <t>info@compasslog.com</t>
  </si>
  <si>
    <t>CONNECT LOGISTICS CARGO L.L.C</t>
  </si>
  <si>
    <t>fuhad@connect-logistic.com</t>
  </si>
  <si>
    <t>COOL TECH AUTO &amp; AC SPARE PARTS TRD</t>
  </si>
  <si>
    <t>CORODEX AGENCIES CO LLC</t>
  </si>
  <si>
    <t>CORODEX INDUSTRIES CO LLC</t>
  </si>
  <si>
    <t>CORODEX TRADING CO LLC</t>
  </si>
  <si>
    <t>CRB LOGISTICS LLC</t>
  </si>
  <si>
    <t>pradeep@crblogistics.ae</t>
  </si>
  <si>
    <t>CROSS GLOBE SHIPPING LLC</t>
  </si>
  <si>
    <t>accounts@crossglobeshipping.com</t>
  </si>
  <si>
    <t>CRUNCH PETROCHEMICAL TRADING LTD</t>
  </si>
  <si>
    <t>CTS MIDDLE EAST FZCO</t>
  </si>
  <si>
    <t>m.kareem@cargotreat.com</t>
  </si>
  <si>
    <t>Coast Star Air Cargo &amp; Clearing LLC</t>
  </si>
  <si>
    <t>DATA CAPTURE SYSTEM CO LLC</t>
  </si>
  <si>
    <t>DELMA SHIPPING LLC</t>
  </si>
  <si>
    <t>DELMON STAR GENERAL TRADING EST</t>
  </si>
  <si>
    <t>INFO@DELMONCO.COM</t>
  </si>
  <si>
    <t>DEN BRAVEN BENELUX BV</t>
  </si>
  <si>
    <t>DERMO AROMA GENERAL TRADING</t>
  </si>
  <si>
    <t>DERMO AROMA ITALY SRL</t>
  </si>
  <si>
    <t>dermosrl@dermoaroma.com</t>
  </si>
  <si>
    <t>VAT/P.IVA - 14652781007</t>
  </si>
  <si>
    <t>DHL GLOBAL FORWARDING ABUDHABI SOLE PROPRIETORSHIP LLC</t>
  </si>
  <si>
    <t>naba.tiwari@dhl.com</t>
  </si>
  <si>
    <t>DILIGENT TRANSPORT SOLUTIONS LLC</t>
  </si>
  <si>
    <t>DNJ TRANSPORT LLC</t>
  </si>
  <si>
    <t>DO FREEZE LLC</t>
  </si>
  <si>
    <t>DORIS SHIPPING AGENCY LLC</t>
  </si>
  <si>
    <t>DOW EUROPE GMBH</t>
  </si>
  <si>
    <t>DOW SAUDI ARABIA PRODUCT MARKETING B.V</t>
  </si>
  <si>
    <t>NL817073152B02</t>
  </si>
  <si>
    <t>DRAGON FREIGHT SYSTEM LLC</t>
  </si>
  <si>
    <t>DSV AIR &amp; SEA DWC LLC</t>
  </si>
  <si>
    <t>DSV Solutions LLC</t>
  </si>
  <si>
    <t>DUBAI AL AHLIA TRANSPORT LLC</t>
  </si>
  <si>
    <t>DUBAI ELECTRICITY AND WATER AUTHORITY</t>
  </si>
  <si>
    <t>DUBAI EXPRESS L.L.C / FREIGHT WORKS</t>
  </si>
  <si>
    <t>v.vijayan@freighttworks.com</t>
  </si>
  <si>
    <t>DUBAI NATIONAL INSURANCE COMPANY</t>
  </si>
  <si>
    <t>DUBAI PACKAGING INDUSTRY LLC [DUPACK]</t>
  </si>
  <si>
    <t>cartoon@emirates.net.ae</t>
  </si>
  <si>
    <t>DUPLAS</t>
  </si>
  <si>
    <t>palanivel@duplas.ae</t>
  </si>
  <si>
    <t>EAGLES INTERNATIONAL</t>
  </si>
  <si>
    <t>EAGLE@EAGLESINT.COM</t>
  </si>
  <si>
    <t>EASY LINE FOR GENERAL TRADING</t>
  </si>
  <si>
    <t>EDUPARK LEISURE &amp; SPORTS SOLUTIONS</t>
  </si>
  <si>
    <t>projects@edupark.net</t>
  </si>
  <si>
    <t>ELECTRA EXHIBITIONS LLC</t>
  </si>
  <si>
    <t>ELFAB COMPANY LLC</t>
  </si>
  <si>
    <t>elfab@emirates.net.ae</t>
  </si>
  <si>
    <t>ELITE AGRO L.L.C</t>
  </si>
  <si>
    <t>EMIRATES INVESTMENT AND DEVELOPMENT PSC</t>
  </si>
  <si>
    <t>EMIRATES LOGISTICS</t>
  </si>
  <si>
    <t>EMIRATES PACKAGING INDUSTRIES</t>
  </si>
  <si>
    <t>EMIRATES POST GROUP</t>
  </si>
  <si>
    <t>EMIRATES REFRESHMENTS (P.S.C) / JEEMA MINERAL WATE</t>
  </si>
  <si>
    <t>ENERMECH UAE LLC</t>
  </si>
  <si>
    <t>EURO GULF TRANSPORT LLC</t>
  </si>
  <si>
    <t>EURO TECHNOLOGY</t>
  </si>
  <si>
    <t>EUROPACIFIC LLC</t>
  </si>
  <si>
    <t>EVERTECH TRADING CO L.L.C</t>
  </si>
  <si>
    <t>Angelique@insightlubes.ae</t>
  </si>
  <si>
    <t>EXCELLENCY PHYSIOTHERAPY CENTER LLC</t>
  </si>
  <si>
    <t>EXOVA LIMITED</t>
  </si>
  <si>
    <t>abudhabi.lab@exova.com</t>
  </si>
  <si>
    <t>EXPOLANKA FREIGHT DUBAI LLC</t>
  </si>
  <si>
    <t>seaexp@expolankadubai.com</t>
  </si>
  <si>
    <t>EXPRESS CLEARING &amp; FORWARDING CO</t>
  </si>
  <si>
    <t>6725101 &amp; 6725035</t>
  </si>
  <si>
    <t>EXTRA CARE MEDICAL TRADING L.L.C</t>
  </si>
  <si>
    <t>extracaredubai@gmail.com</t>
  </si>
  <si>
    <t>FAHMY FURNITURE LLC</t>
  </si>
  <si>
    <t>968-24489812</t>
  </si>
  <si>
    <t>FINE INDUSTRIES LLC</t>
  </si>
  <si>
    <t>FINELINE PRINTING &amp; PACKAGING LLC</t>
  </si>
  <si>
    <t>FIRST HONEST TURNING WORKSHOP LLC</t>
  </si>
  <si>
    <t>FIT MOVERS</t>
  </si>
  <si>
    <t>FLEXIGISTIC GENERAL WAREHOUSING AND FREIGHT LLC</t>
  </si>
  <si>
    <t>FLOURISH ELECTRICAL &amp; SANITARY WARES</t>
  </si>
  <si>
    <t>FORMAX FZC</t>
  </si>
  <si>
    <t>DEJANMF@HOTMAIL.COM</t>
  </si>
  <si>
    <t>FORMID GLOBAL GENERAL TRADING LLC</t>
  </si>
  <si>
    <t>JAIDEEP@PRIMELINK.AE</t>
  </si>
  <si>
    <t>FORTUNE EMIRATES GENERAL TRADING LLC</t>
  </si>
  <si>
    <t>FUJAIRAH GOLD FZE</t>
  </si>
  <si>
    <t>suranga@primelink.ae</t>
  </si>
  <si>
    <t>FUSION SPECIALIZED SHIPPING &amp; LOGISTICS L.L.C</t>
  </si>
  <si>
    <t>lekshmi.a@fusionshipping.com</t>
  </si>
  <si>
    <t>FUTURE GENERAL TRADING FZ LLC</t>
  </si>
  <si>
    <t>Fast Track Interiors L.L.C</t>
  </si>
  <si>
    <t>accounts@ft-interiors.com</t>
  </si>
  <si>
    <t>First Logix Shipping LLC</t>
  </si>
  <si>
    <t>Formation FZ LLE</t>
  </si>
  <si>
    <t>LICENSE NO: 16266/2020</t>
  </si>
  <si>
    <t>GARGASH INSURANCE SERVICES L.L.C</t>
  </si>
  <si>
    <t>GAVA FORWARDING LLC</t>
  </si>
  <si>
    <t>GEETHAM GENERAL TRADING</t>
  </si>
  <si>
    <t>GHI FORMWORK</t>
  </si>
  <si>
    <t>GJB TRADING CO LLC</t>
  </si>
  <si>
    <t>GLOBELINGK WEST STAR SHIPPING L.L.C</t>
  </si>
  <si>
    <t>GOLDEN CARGO SERVICES LLC</t>
  </si>
  <si>
    <t>ops@gcsuae.com</t>
  </si>
  <si>
    <t>GOODRICH MARITIME LLC</t>
  </si>
  <si>
    <t>RK@GOODRICHEMIRATES.COM</t>
  </si>
  <si>
    <t>GRAND AISA PETROLEUM LLC</t>
  </si>
  <si>
    <t>GRAND MILLS LLC</t>
  </si>
  <si>
    <t>GRAND VOILER SHIPPING SERVICES L.L.C</t>
  </si>
  <si>
    <t>GRP RESOURCES LLC</t>
  </si>
  <si>
    <t>jahdubai@emirates.net.ae</t>
  </si>
  <si>
    <t>GSI LOGISTICS LLC</t>
  </si>
  <si>
    <t>GULF AGENCY CO</t>
  </si>
  <si>
    <t>adrian.dsouza@gac.com</t>
  </si>
  <si>
    <t>GULF HELIUM SERVICES W.L.L</t>
  </si>
  <si>
    <t>GULF PACKAGING INDUSTRY</t>
  </si>
  <si>
    <t>GULF PETROCHEM</t>
  </si>
  <si>
    <t>asif.mohammad@gulfpetrochem.com</t>
  </si>
  <si>
    <t>GULF RESOURCES INSURANCE MANAGEMENT SERVICES LLC</t>
  </si>
  <si>
    <t>Greenport Shipping Agency LLC</t>
  </si>
  <si>
    <t>Gulf Link Cargo LLC</t>
  </si>
  <si>
    <t>kashif@gulflink.ae</t>
  </si>
  <si>
    <t>Gulf Pharmaceutical Industries Julphar</t>
  </si>
  <si>
    <t>HAKTRANS GLOBAL LOGISTICS LLC</t>
  </si>
  <si>
    <t>ali@haktrans.com</t>
  </si>
  <si>
    <t>HALA TRANPSORT ESTABLISHMENT</t>
  </si>
  <si>
    <t>norbert@halaheavy.com</t>
  </si>
  <si>
    <t>HAWK FREIGHT SERVICES FZE</t>
  </si>
  <si>
    <t>HEADWAY SHIPPING LLC</t>
  </si>
  <si>
    <t>jaffreyh@headwayuae.com</t>
  </si>
  <si>
    <t>HIGH MOON DECORATION L.L.C</t>
  </si>
  <si>
    <t>enquiries@highmoon.ae</t>
  </si>
  <si>
    <t>HIGH TECH WORLD CARGO LLC</t>
  </si>
  <si>
    <t>jose.m@htwc.org</t>
  </si>
  <si>
    <t>HITECH PROFILES</t>
  </si>
  <si>
    <t>vedhadev07@gmail.com</t>
  </si>
  <si>
    <t>HORIZON SHIPPING SERVICES</t>
  </si>
  <si>
    <t>ACCOUNTS@HSSAUH.COM</t>
  </si>
  <si>
    <t>HST LOGISTICS</t>
  </si>
  <si>
    <t>SUJAYA.RAO@HSTLOGISTICS.COM</t>
  </si>
  <si>
    <t>HYGIENE LINK INTERNATIONAL GENERAL TRADING LLC</t>
  </si>
  <si>
    <t>HYUNDAI ENGINEERING</t>
  </si>
  <si>
    <t>SABUJ@HDEC.CO.KR</t>
  </si>
  <si>
    <t>HellMann Worldwide Logistics LLC</t>
  </si>
  <si>
    <t>IBRAHIM KHAN GENEREL TRANSPORT L.L.C</t>
  </si>
  <si>
    <t>JAKIRKHAN94@YMAIL.COM</t>
  </si>
  <si>
    <t>IBRAKOM CARGO LLC</t>
  </si>
  <si>
    <t>ICOSIUM MARITIME CARGO LLC</t>
  </si>
  <si>
    <t>ops@msalg.com</t>
  </si>
  <si>
    <t>IDEMITSU LUBE MIDDLE EAST &amp; AFRICA FZE</t>
  </si>
  <si>
    <t>sachin.thunoli.0060@idemitsu.com</t>
  </si>
  <si>
    <t>IGNAZIO MESSINA &amp; C.S.P.A. SOCIO UNICO</t>
  </si>
  <si>
    <t>INDU MARITIME &amp; LOGISTICS</t>
  </si>
  <si>
    <t>CHEENNE.R@INDULOGISTICS.COM</t>
  </si>
  <si>
    <t>INTEGRATED FREIGHT AND LOGISTICS LLC</t>
  </si>
  <si>
    <t>REENA@IFLME.COM</t>
  </si>
  <si>
    <t>INTERIORS INTERNATIONAL FZCO</t>
  </si>
  <si>
    <t>INTERNATIONAL MERCANTILE DMCC</t>
  </si>
  <si>
    <t>INTERPORT CARGO SERVICE</t>
  </si>
  <si>
    <t>ISS GLOBAL FORWARDING UAE LLC</t>
  </si>
  <si>
    <t>info@iss-gf.com</t>
  </si>
  <si>
    <t>Inmerc Malaysia SDN BHD</t>
  </si>
  <si>
    <t>International Gate Foodstuff Trading LLC</t>
  </si>
  <si>
    <t>JBF RAK LLC</t>
  </si>
  <si>
    <t>gopalk@jbfrak.ae</t>
  </si>
  <si>
    <t>JOTUN PAINTS CO LLC (OMAN)</t>
  </si>
  <si>
    <t>navin.suvarna@jotun.com</t>
  </si>
  <si>
    <t>JOTUN SAUDI CO LTD</t>
  </si>
  <si>
    <t>rajesh.kamath@jotun.com</t>
  </si>
  <si>
    <t>JOTUN U.AE. LLC (LEGALIZATION ACCOUNT)</t>
  </si>
  <si>
    <t>jaseel@jotun.com</t>
  </si>
  <si>
    <t>Joint Tank Services FZCO</t>
  </si>
  <si>
    <t>Jotun Abu Dhabi LLC</t>
  </si>
  <si>
    <t>sameer.musthafa@jotunadh.ae</t>
  </si>
  <si>
    <t>Jotun MEIA FZ-LLC</t>
  </si>
  <si>
    <t>daphnie.manalastas@jotun.com</t>
  </si>
  <si>
    <t>Jotun MENA L.L.C</t>
  </si>
  <si>
    <t>onkar.todkar@jotun.com</t>
  </si>
  <si>
    <t>Jotun Powder Coatings LLC</t>
  </si>
  <si>
    <t>powder@jotun.ae</t>
  </si>
  <si>
    <t>Jotun UAE Ltd LLC</t>
  </si>
  <si>
    <t>Sangeeta.Fynn@jotundxb.ae</t>
  </si>
  <si>
    <t>Juma Al Majid Holding Group LLC</t>
  </si>
  <si>
    <t>faheemullah.saadulla@al-majid.com</t>
  </si>
  <si>
    <t>KAMAL OSMAN JAMJOOM EST</t>
  </si>
  <si>
    <t>KANOO GROUP L.L.C</t>
  </si>
  <si>
    <t>SAIDU.MOHD@KANOO.COM</t>
  </si>
  <si>
    <t>KARNAL TRANSPORT L.L.C.</t>
  </si>
  <si>
    <t>pardeep@primelink.ae</t>
  </si>
  <si>
    <t>KAYZED CONSULTANTS</t>
  </si>
  <si>
    <t>KAYZED@EMIRATES.NET.AE</t>
  </si>
  <si>
    <t>KHAMIS BIN LAHEG PROPERTIES</t>
  </si>
  <si>
    <t>KHYBER SHIPPING CO</t>
  </si>
  <si>
    <t>KOREA INTERNATIONAL GENERAL TRANSPORT</t>
  </si>
  <si>
    <t>KUEHNE + NAGEL LLC</t>
  </si>
  <si>
    <t>muhammed.unais@kuehne-nagel.com</t>
  </si>
  <si>
    <t>LAL'S INTERNATIONAL L.L.C</t>
  </si>
  <si>
    <t>LAND MARK GROUP</t>
  </si>
  <si>
    <t>LESCHACO FREIGHT SOLUTIONS L L C</t>
  </si>
  <si>
    <t>LIMITLESS LOGISTICS LLC</t>
  </si>
  <si>
    <t>LOAD ME</t>
  </si>
  <si>
    <t>LUBPLUS LUBRICANTS &amp; GREASE L.L.C</t>
  </si>
  <si>
    <t>SHAMS@LUBPLUS.DE</t>
  </si>
  <si>
    <t>M &amp; S Logistics LTD</t>
  </si>
  <si>
    <t>MAERSK A/S</t>
  </si>
  <si>
    <t>TAX -ID - 32345794</t>
  </si>
  <si>
    <t>MAG LUBE LLC</t>
  </si>
  <si>
    <t>1003669933500003</t>
  </si>
  <si>
    <t>MANSER SAXON DUBAI LLC</t>
  </si>
  <si>
    <t>MARMUM DAIRY FARM L.L.C</t>
  </si>
  <si>
    <t>MASTERGLOBAL LOGISTICS L.L.C</t>
  </si>
  <si>
    <t>SHIJO@MASTERGLOBAL.AE</t>
  </si>
  <si>
    <t>MERLION SHIPPING LLC</t>
  </si>
  <si>
    <t>MICROSYSTEMS PAPER PRODUCTS TRADING LLC</t>
  </si>
  <si>
    <t>MIDDLE EAST TYRES LLC</t>
  </si>
  <si>
    <t>ANISH.KUTTICHI@ALSERKAL.AE</t>
  </si>
  <si>
    <t>MODERN CONCRETE PRODUCTS FACTORY</t>
  </si>
  <si>
    <t>MODERN FREIGHT COMPANY</t>
  </si>
  <si>
    <t>MODERN HOMES GENERAL TRADING LLC</t>
  </si>
  <si>
    <t>accounts1@modernnoor.com</t>
  </si>
  <si>
    <t>MR.CARLOS AIRES DA FONSECA PANZO</t>
  </si>
  <si>
    <t>PARNIAN@OUTLOOK.COM</t>
  </si>
  <si>
    <t>MULTI WORKS CO. LTD</t>
  </si>
  <si>
    <t>murali@mwltd.com.sa</t>
  </si>
  <si>
    <t>Maersk Logistics and Services FZE (Damco UAE FZE)</t>
  </si>
  <si>
    <t>Maersk Logistics and Services LLC (Damco Logistics LLC)</t>
  </si>
  <si>
    <t>hemant.waingankar@maersk.com</t>
  </si>
  <si>
    <t>Magnet general Land Transport L.L.C</t>
  </si>
  <si>
    <t>suranga@magtrans.com</t>
  </si>
  <si>
    <t>Manchester International Transport LLC</t>
  </si>
  <si>
    <t>Master Builders Solutions Construction Chemicals LLC</t>
  </si>
  <si>
    <t>ROBERT@BASF.COM</t>
  </si>
  <si>
    <t>Meat the Fire Events</t>
  </si>
  <si>
    <t>Momentum Company Limited Saudi Arabia</t>
  </si>
  <si>
    <t>Momentum Logistics LLC</t>
  </si>
  <si>
    <t>NAHEEM</t>
  </si>
  <si>
    <t>mohammad.fauzan@nehmeh.com</t>
  </si>
  <si>
    <t>NARESH THAKUR BHAYA</t>
  </si>
  <si>
    <t>NASAB CARPENTRY &amp; DECOR WORKS</t>
  </si>
  <si>
    <t>NASCO KARAOGLAN LLC</t>
  </si>
  <si>
    <t>NASHWAN LAND TRANSPORT</t>
  </si>
  <si>
    <t>nltdubai@emirates.net.ae</t>
  </si>
  <si>
    <t>NASSER BIN ABDULLATIF ALSERKAL EST</t>
  </si>
  <si>
    <t>NATIONAL TAKAFUL COMPANY [WATANIA] PJSC</t>
  </si>
  <si>
    <t>SEETHALAKSHMI.MEYYAPPAN@WATANIA.AE</t>
  </si>
  <si>
    <t>NEHMEH CORPORATION</t>
  </si>
  <si>
    <t>974 5583 1737</t>
  </si>
  <si>
    <t>NETS GENERAL TRADING &amp; CONTRACTING COMPANY</t>
  </si>
  <si>
    <t>info@nets-kuwait.com</t>
  </si>
  <si>
    <t>NEW MULTIMODAL TRANZ SHIPPING L.L.C</t>
  </si>
  <si>
    <t>NEW OCEANIC SHIPPING COMPANY L.L.C</t>
  </si>
  <si>
    <t>NICHOLAS JOHN CHITTENDEN</t>
  </si>
  <si>
    <t>NICO PAARDENKOOPER</t>
  </si>
  <si>
    <t>NMT INTERNATIONAL FZCO</t>
  </si>
  <si>
    <t>NORDIEN SYSTEM ICE MIDDLE EAST FZCO</t>
  </si>
  <si>
    <t>NOVA PETROCHEMICALS FZE</t>
  </si>
  <si>
    <t>ASOKAN@NOVAPETROCHEM.COM</t>
  </si>
  <si>
    <t>National Trading and Developing Enterprises LLC</t>
  </si>
  <si>
    <t>OAK MIDDLE EAST</t>
  </si>
  <si>
    <t>vimal@primelink.ae</t>
  </si>
  <si>
    <t>OAK SHIPPING SERVICES LLC</t>
  </si>
  <si>
    <t>salomy.dxb@oakshipping.com</t>
  </si>
  <si>
    <t>OBEGI CHEMICALS L.L.C.</t>
  </si>
  <si>
    <t>obegi@.com</t>
  </si>
  <si>
    <t>OGF SHIPPING LLC</t>
  </si>
  <si>
    <t>ORCHID PETROCHEM FZE</t>
  </si>
  <si>
    <t>syed@orchidpetrochem.com</t>
  </si>
  <si>
    <t>OREN HYDROCARBONS MIDDLE EAST INC FZ</t>
  </si>
  <si>
    <t>ORIENT UNB TAKAFUL</t>
  </si>
  <si>
    <t>ORIENTAL SHIPPING</t>
  </si>
  <si>
    <t>ORINGA MARINE SERVICES LLC</t>
  </si>
  <si>
    <t>MOIN@ORINGA-MARINE.COM</t>
  </si>
  <si>
    <t>OWS AUTO SPARE PARTS TRADING LLC</t>
  </si>
  <si>
    <t>accounts@owsauto.com</t>
  </si>
  <si>
    <t>Outstanding General Trading- Sole Proprietorship LLC</t>
  </si>
  <si>
    <t>PAMPA INDUSTRIES(INTL) CORP</t>
  </si>
  <si>
    <t>PAN GULF SHIPPING &amp; LOGISTICS LLC</t>
  </si>
  <si>
    <t>PARAMJIT TRANSPORT</t>
  </si>
  <si>
    <t>PARAMOUNT MINERALS L.L.C.</t>
  </si>
  <si>
    <t>PARAMOUNT TRANSPORT</t>
  </si>
  <si>
    <t>MONTEIRO.JOHNSON@GMAIL.COM</t>
  </si>
  <si>
    <t>PARKER'S / SALT</t>
  </si>
  <si>
    <t>PCD TRADING LLC</t>
  </si>
  <si>
    <t>pcdtradingllc@gmail.com</t>
  </si>
  <si>
    <t>PERFECT WAY TRANSPORT L.L.C</t>
  </si>
  <si>
    <t>PETRA WOODEN INDUSTRIES</t>
  </si>
  <si>
    <t>petraind@eim.ae</t>
  </si>
  <si>
    <t>PETRASCO MIDDLE EAST LLC</t>
  </si>
  <si>
    <t>PETROCURE INTERNATIONAL FZE</t>
  </si>
  <si>
    <t>PNI LOGISTICS L.L.C</t>
  </si>
  <si>
    <t>POPULAR TYRES LLC</t>
  </si>
  <si>
    <t>PORCELLAN COMPANY L.L.C</t>
  </si>
  <si>
    <t>premierbr9@kmagroups.com</t>
  </si>
  <si>
    <t>PREMIER LOGISTICS DWC L.L.C</t>
  </si>
  <si>
    <t>roshan.baby@premierlogistics.ae</t>
  </si>
  <si>
    <t>PRIME CARGO L.L.C</t>
  </si>
  <si>
    <t>PRIME LINK GENERAL TRANSPORT - ABUDHABI - U.A.E</t>
  </si>
  <si>
    <t>PRIME LINK LLC GRADUITY ACCOUNT</t>
  </si>
  <si>
    <t>PRIME MIDDLE EAST FZE</t>
  </si>
  <si>
    <t>PRIMELINK DIESEL SUPPLIER</t>
  </si>
  <si>
    <t>PRIMELINK GENERAL TRADING L.L.C</t>
  </si>
  <si>
    <t>PRIMELINK TRANSPORTATION L.L.C (QATAR)</t>
  </si>
  <si>
    <t>PRO GLOBAL LOGISTICS LLC</t>
  </si>
  <si>
    <t>PROFICAR LUBRICANTS LLC</t>
  </si>
  <si>
    <t>hasnain@procare-lubricants.ae</t>
  </si>
  <si>
    <t>PROVOGUE GENERAL TRADING</t>
  </si>
  <si>
    <t>PULTRON COMPOSITES</t>
  </si>
  <si>
    <t>svetlana.zakharova@mateenbar.com</t>
  </si>
  <si>
    <t>PUNJAB TRANSPORT LLC</t>
  </si>
  <si>
    <t>PURE HARVEST SMART FARMS LTD</t>
  </si>
  <si>
    <t>Primelink DWC - LLC</t>
  </si>
  <si>
    <t>general@primelink.ae</t>
  </si>
  <si>
    <t>QATAR NAVIGATION</t>
  </si>
  <si>
    <t>QCON GENERAL TRADING LLC</t>
  </si>
  <si>
    <t>sethuraman.b@qcon-me.com</t>
  </si>
  <si>
    <t>RAIS HASSAN SAADI L.L.C</t>
  </si>
  <si>
    <t>k.mujebur@raishassansaadi.com</t>
  </si>
  <si>
    <t>00971 4 3273939</t>
  </si>
  <si>
    <t>RAJ GENERAL LAND TRANSPORT LLC</t>
  </si>
  <si>
    <t>raj.transport@hotmail.com</t>
  </si>
  <si>
    <t>RAK LOGISTICS LLC</t>
  </si>
  <si>
    <t>jai.dolero@raklogistics.com</t>
  </si>
  <si>
    <t>072434484 044423721</t>
  </si>
  <si>
    <t>RAKHA AL KHALEEJ INTERNATIONAL LLC</t>
  </si>
  <si>
    <t>vinita@rai-uae.com</t>
  </si>
  <si>
    <t>RANA NADEEM HAYAT</t>
  </si>
  <si>
    <t>RAO TRANSPORT BY HEAVY &amp; LIGHT VEHICLES</t>
  </si>
  <si>
    <t>RAS AL KHAIMAH NATIONAL INSURANCE COMPANY PSC</t>
  </si>
  <si>
    <t>RAVIAN SHIPPING LINES LLC</t>
  </si>
  <si>
    <t>RED CRESECENT, DUBAI BRANCH</t>
  </si>
  <si>
    <t>RED SEA HOUSING SERVICES</t>
  </si>
  <si>
    <t>egbert.delrosario@redseahousing.com</t>
  </si>
  <si>
    <t>RELIANCE FREIGHT SYSTEMS LLC</t>
  </si>
  <si>
    <t>shetty@relianceuae.ae</t>
  </si>
  <si>
    <t>RIGID INDUSTRIES FZE</t>
  </si>
  <si>
    <t>ROYAL ART DECOR LLC</t>
  </si>
  <si>
    <t>ROYAL FRUIT</t>
  </si>
  <si>
    <t>GABER@ROYALFRUIT.AE</t>
  </si>
  <si>
    <t>RSA Logistics DWC LLC</t>
  </si>
  <si>
    <t>info@rsalogistics.com</t>
  </si>
  <si>
    <t>Rapid Shipping &amp; Logistics LLC</t>
  </si>
  <si>
    <t>Reda Ras Al Khaimah Limt Co LLC</t>
  </si>
  <si>
    <t>Rhenus Logistics Gulf DWC LLC</t>
  </si>
  <si>
    <t>saidu.muhammed@ae.rhenus.com</t>
  </si>
  <si>
    <t>SAAHTAIN ASIA SDN BHD</t>
  </si>
  <si>
    <t>SAFETY WORLD M E CONSULTANTS</t>
  </si>
  <si>
    <t>SAFINET AL WAHDA FURNITURE LLC</t>
  </si>
  <si>
    <t>SAI FOOD STUFF TRADING LLC</t>
  </si>
  <si>
    <t>SAMUDERA LOGISTICS DWC LLC</t>
  </si>
  <si>
    <t>SHIJU@SILKARGO.COM</t>
  </si>
  <si>
    <t>SANAH SPECIALITY</t>
  </si>
  <si>
    <t>SANJAY KUKREJA</t>
  </si>
  <si>
    <t>SATLUJ GEN LAND TRANSPORT LLC</t>
  </si>
  <si>
    <t>SAUDI BASF FOR BUILDING MATERIALS CO. LTD</t>
  </si>
  <si>
    <t>SCIENTECHNIC LLC - Al Quoz Warehouse</t>
  </si>
  <si>
    <t>NARASAIAH.T@SCIENTECHNIC.AE</t>
  </si>
  <si>
    <t>SEA WAY SHIPPING &amp; LOGISTICS SERVICES</t>
  </si>
  <si>
    <t>sunil@seawayoman.com</t>
  </si>
  <si>
    <t>SEMBCORP GULF O&amp;M COMPANY LIMITED</t>
  </si>
  <si>
    <t>SERVOCHEM L.L.C/A SERVO GROUP OF COMPANY SINCE1982</t>
  </si>
  <si>
    <t>yogeshd@servochem.com</t>
  </si>
  <si>
    <t>SHADUBE MANUFACTURING COMPANY FOR MARBLE &amp; BATHROOMS LLC</t>
  </si>
  <si>
    <t>SHAMROCK TECHNOLOGIES BVBA</t>
  </si>
  <si>
    <t>SHARAF SHIPPING</t>
  </si>
  <si>
    <t>04-3520555/3130226</t>
  </si>
  <si>
    <t>SHARJAH NATIONAL LUBE OIL COMPANY LLC</t>
  </si>
  <si>
    <t>@</t>
  </si>
  <si>
    <t>SHATORA FOOD STUFF TRADING L.L.C</t>
  </si>
  <si>
    <t>SHERWOOD TIMBERS LLC</t>
  </si>
  <si>
    <t>SHIPCO SHIPPING SERVICES LLC</t>
  </si>
  <si>
    <t>ranjith@shipcoshipping.com</t>
  </si>
  <si>
    <t>SIKA UAE LLC</t>
  </si>
  <si>
    <t>04-812400</t>
  </si>
  <si>
    <t>SOUTH EAST MOVERS</t>
  </si>
  <si>
    <t>customersupport@southeast-movers.com</t>
  </si>
  <si>
    <t>SPECIALITY INDUSTRIES L.L.C</t>
  </si>
  <si>
    <t>SPECIALTY EM SWITZERLAND</t>
  </si>
  <si>
    <t>SPEED LINE LLC</t>
  </si>
  <si>
    <t>pradeep@speedlinedubai.com</t>
  </si>
  <si>
    <t>SPEED WELL TYRES LLC</t>
  </si>
  <si>
    <t>spedwll@eim.ae</t>
  </si>
  <si>
    <t>SPEEDY SERVICES</t>
  </si>
  <si>
    <t>john.allen@speedyservices.com</t>
  </si>
  <si>
    <t>SPT MIDDLE EAST GENERAL TRADING LLC</t>
  </si>
  <si>
    <t>SPTRDG@EMIRATES.NET.AE</t>
  </si>
  <si>
    <t>STARWOOD INDUSTRIES LLC</t>
  </si>
  <si>
    <t>STEINWEG SHARAF FZCO</t>
  </si>
  <si>
    <t>SUN IMPEX INTERNATIONAL GENERAL TRD LLC</t>
  </si>
  <si>
    <t>SUN LOGISTICS L.L.C</t>
  </si>
  <si>
    <t>Safe Way Express</t>
  </si>
  <si>
    <t>ops5@safewayxp.com</t>
  </si>
  <si>
    <t>Seven Seas Ship Chandlers LLC</t>
  </si>
  <si>
    <t>Sabu.ramachandran@sevenseasgroup.com</t>
  </si>
  <si>
    <t>Sichem LLC</t>
  </si>
  <si>
    <t>Solvo Chem for Oil Chemical Industry</t>
  </si>
  <si>
    <t>Stolt Tank Containers B.V.</t>
  </si>
  <si>
    <t>Vat No NL813209201B01</t>
  </si>
  <si>
    <t>Super Logic Project Management</t>
  </si>
  <si>
    <t>operations@logistix.ae</t>
  </si>
  <si>
    <t>TADWEER WASTER TREATMENT LLC</t>
  </si>
  <si>
    <t>SURANGA@PRIMELINK.AE</t>
  </si>
  <si>
    <t>TAJ AL MULOOK</t>
  </si>
  <si>
    <t>TEAM FURNITURE INDUSTRY.L.L.C</t>
  </si>
  <si>
    <t>TECHNOLOGIA MIDDLE EAST WLL</t>
  </si>
  <si>
    <t>laveena@tmebah.com</t>
  </si>
  <si>
    <t>TEE DEE TRADING EST</t>
  </si>
  <si>
    <t>TEJINDER SINGH</t>
  </si>
  <si>
    <t>TERRACO UAE LTD CO</t>
  </si>
  <si>
    <t>THE KANOO GROUP KRT L.L.C</t>
  </si>
  <si>
    <t>THOMAS</t>
  </si>
  <si>
    <t>thomas@thomaq.com</t>
  </si>
  <si>
    <t>TIGER IND COMPANY LLC</t>
  </si>
  <si>
    <t>TIMBER HOUSING MFG LLC</t>
  </si>
  <si>
    <t>TINA INTERNATIONAL FZE</t>
  </si>
  <si>
    <t>TM LAB SYSTEMS LLC</t>
  </si>
  <si>
    <t>TOMAS DRAHOVZAL</t>
  </si>
  <si>
    <t>TORAY MEMBRANE EUROPE AG</t>
  </si>
  <si>
    <t>FERRER.JENNY@TORAYWATER.COM</t>
  </si>
  <si>
    <t>TORINO IND.MACHINERY TRD L.L.C</t>
  </si>
  <si>
    <t>TRANSWORLD LOGISTICS FZE</t>
  </si>
  <si>
    <t>TRANSWORLD SHIPPING SERVICES L.L.C</t>
  </si>
  <si>
    <t>TRIBURG FREIGHT SERVICES LLC</t>
  </si>
  <si>
    <t>SARATH@TRIBURG.COM</t>
  </si>
  <si>
    <t>TROTTERS FZE</t>
  </si>
  <si>
    <t>office@trottersgroup.com</t>
  </si>
  <si>
    <t>TRUXAPP FREIGHT BORKER LLC</t>
  </si>
  <si>
    <t>danish.faraz@truxapp.com</t>
  </si>
  <si>
    <t>TRYCHEM FZCO</t>
  </si>
  <si>
    <t>felcy.rodrigues@trychem.com</t>
  </si>
  <si>
    <t>TYCHE GULF OIL &amp; GAS WQUIPMENT TRD LLC</t>
  </si>
  <si>
    <t>TYRES AGENCIES CENTRE L.L.C</t>
  </si>
  <si>
    <t>UNIBETON READY MIX LLC</t>
  </si>
  <si>
    <t>UNITED ENG CONSTRUCTION (UNEC) FOR WOOD WORKS</t>
  </si>
  <si>
    <t>UTS EXPRESS HEAVY TRUCKS TRANSPORT LLC</t>
  </si>
  <si>
    <t>riyasmon1977@gmail.com</t>
  </si>
  <si>
    <t>Udaya Bhaskar</t>
  </si>
  <si>
    <t>udaya.bhaskar@arabianfarms.com</t>
  </si>
  <si>
    <t>VANDIS MANAGEMENT FZ-LLC</t>
  </si>
  <si>
    <t>sunil@vandisinvestment.com</t>
  </si>
  <si>
    <t>VIL VIK SHIPPING LLC</t>
  </si>
  <si>
    <t>operations@vilvikshipping.com</t>
  </si>
  <si>
    <t>VSP AUDITING ASSOCIATES</t>
  </si>
  <si>
    <t>Vincent Tyres Services LLC</t>
  </si>
  <si>
    <t>W.J. TOWELL CO. (L.L.C)</t>
  </si>
  <si>
    <t>bhagavald@enhanceuae.com</t>
  </si>
  <si>
    <t>WELLBENE LIFE SCIENCES FZCO</t>
  </si>
  <si>
    <t>ZENER ELECTRONIC SERVICES</t>
  </si>
  <si>
    <t>ZOOM AUTO PARTS LLC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</si>
</sst>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1.5"/>
    <col customWidth="1" min="3" max="3" width="58.75"/>
    <col customWidth="1" min="4" max="4" width="34.25"/>
    <col customWidth="1" min="5" max="5" width="58.75"/>
    <col customWidth="1" min="6" max="7" width="25.38"/>
    <col customWidth="1" min="8" max="8" width="33.0"/>
    <col customWidth="1" min="9" max="9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2" t="s">
        <v>11</v>
      </c>
      <c r="D2" s="3"/>
      <c r="E2" s="2" t="s">
        <v>11</v>
      </c>
      <c r="F2" s="3"/>
      <c r="G2" s="3"/>
      <c r="H2" s="1"/>
      <c r="I2" s="3"/>
    </row>
    <row r="3">
      <c r="A3" s="1" t="s">
        <v>9</v>
      </c>
      <c r="B3" s="1" t="s">
        <v>10</v>
      </c>
      <c r="C3" s="2" t="s">
        <v>12</v>
      </c>
      <c r="D3" s="3"/>
      <c r="E3" s="2" t="s">
        <v>12</v>
      </c>
      <c r="F3" s="3"/>
      <c r="G3" s="3"/>
      <c r="H3" s="1"/>
      <c r="I3" s="2">
        <v>1.00352347700003E14</v>
      </c>
    </row>
    <row r="4">
      <c r="A4" s="1" t="s">
        <v>9</v>
      </c>
      <c r="B4" s="1" t="s">
        <v>10</v>
      </c>
      <c r="C4" s="2" t="s">
        <v>13</v>
      </c>
      <c r="D4" s="2" t="s">
        <v>14</v>
      </c>
      <c r="E4" s="2" t="s">
        <v>13</v>
      </c>
      <c r="F4" s="3"/>
      <c r="G4" s="3"/>
      <c r="H4" s="1"/>
      <c r="I4" s="2">
        <v>1.00356535300003E14</v>
      </c>
    </row>
    <row r="5">
      <c r="A5" s="1" t="s">
        <v>9</v>
      </c>
      <c r="B5" s="1" t="s">
        <v>10</v>
      </c>
      <c r="C5" s="2" t="s">
        <v>15</v>
      </c>
      <c r="D5" s="3"/>
      <c r="E5" s="2" t="s">
        <v>15</v>
      </c>
      <c r="F5" s="3"/>
      <c r="G5" s="3"/>
      <c r="H5" s="1"/>
      <c r="I5" s="2">
        <v>1.00579357300003E14</v>
      </c>
    </row>
    <row r="6">
      <c r="A6" s="1" t="s">
        <v>9</v>
      </c>
      <c r="B6" s="1" t="s">
        <v>10</v>
      </c>
      <c r="C6" s="2" t="s">
        <v>16</v>
      </c>
      <c r="D6" s="3"/>
      <c r="E6" s="2" t="s">
        <v>16</v>
      </c>
      <c r="F6" s="3"/>
      <c r="G6" s="3"/>
      <c r="H6" s="1"/>
      <c r="I6" s="2">
        <v>1.00323894400003E14</v>
      </c>
    </row>
    <row r="7">
      <c r="A7" s="1" t="s">
        <v>9</v>
      </c>
      <c r="B7" s="1" t="s">
        <v>10</v>
      </c>
      <c r="C7" s="2" t="s">
        <v>17</v>
      </c>
      <c r="D7" s="3"/>
      <c r="E7" s="2" t="s">
        <v>17</v>
      </c>
      <c r="F7" s="2"/>
      <c r="G7" s="2" t="s">
        <v>18</v>
      </c>
      <c r="H7" s="1"/>
      <c r="I7" s="2">
        <v>1.00339211300003E14</v>
      </c>
    </row>
    <row r="8">
      <c r="A8" s="1" t="s">
        <v>9</v>
      </c>
      <c r="B8" s="1" t="s">
        <v>10</v>
      </c>
      <c r="C8" s="2" t="s">
        <v>19</v>
      </c>
      <c r="D8" s="3"/>
      <c r="E8" s="2" t="s">
        <v>19</v>
      </c>
      <c r="F8" s="3"/>
      <c r="G8" s="3"/>
      <c r="H8" s="1"/>
      <c r="I8" s="2">
        <v>1.00559786700003E14</v>
      </c>
    </row>
    <row r="9">
      <c r="A9" s="1" t="s">
        <v>9</v>
      </c>
      <c r="B9" s="1" t="s">
        <v>10</v>
      </c>
      <c r="C9" s="2" t="s">
        <v>20</v>
      </c>
      <c r="D9" s="3"/>
      <c r="E9" s="2" t="s">
        <v>20</v>
      </c>
      <c r="F9" s="3"/>
      <c r="G9" s="3"/>
      <c r="H9" s="1"/>
      <c r="I9" s="2">
        <v>1.00331542900003E14</v>
      </c>
    </row>
    <row r="10">
      <c r="A10" s="1" t="s">
        <v>9</v>
      </c>
      <c r="B10" s="1" t="s">
        <v>10</v>
      </c>
      <c r="C10" s="2" t="s">
        <v>21</v>
      </c>
      <c r="D10" s="2" t="s">
        <v>14</v>
      </c>
      <c r="E10" s="2" t="s">
        <v>21</v>
      </c>
      <c r="F10" s="3"/>
      <c r="G10" s="3" t="str">
        <f>+971 4 353 8043</f>
        <v>#ERROR!</v>
      </c>
      <c r="H10" s="1"/>
      <c r="I10" s="2">
        <v>1.00048987000003E14</v>
      </c>
    </row>
    <row r="11">
      <c r="A11" s="1" t="s">
        <v>9</v>
      </c>
      <c r="B11" s="1" t="s">
        <v>10</v>
      </c>
      <c r="C11" s="2" t="s">
        <v>22</v>
      </c>
      <c r="D11" s="3"/>
      <c r="E11" s="2" t="s">
        <v>22</v>
      </c>
      <c r="F11" s="3"/>
      <c r="G11" s="3"/>
      <c r="H11" s="1"/>
      <c r="I11" s="3"/>
    </row>
    <row r="12">
      <c r="A12" s="1" t="s">
        <v>9</v>
      </c>
      <c r="B12" s="1" t="s">
        <v>10</v>
      </c>
      <c r="C12" s="2" t="s">
        <v>23</v>
      </c>
      <c r="D12" s="3"/>
      <c r="E12" s="2" t="s">
        <v>23</v>
      </c>
      <c r="F12" s="3"/>
      <c r="G12" s="3"/>
      <c r="H12" s="1"/>
      <c r="I12" s="2">
        <v>1.1113001001012E13</v>
      </c>
    </row>
    <row r="13">
      <c r="A13" s="1" t="s">
        <v>9</v>
      </c>
      <c r="B13" s="1" t="s">
        <v>10</v>
      </c>
      <c r="C13" s="2" t="s">
        <v>24</v>
      </c>
      <c r="D13" s="3"/>
      <c r="E13" s="2" t="s">
        <v>24</v>
      </c>
      <c r="F13" s="3"/>
      <c r="G13" s="3"/>
      <c r="H13" s="1"/>
      <c r="I13" s="2">
        <v>1.00072684200003E14</v>
      </c>
    </row>
    <row r="14">
      <c r="A14" s="1" t="s">
        <v>9</v>
      </c>
      <c r="B14" s="1" t="s">
        <v>10</v>
      </c>
      <c r="C14" s="2" t="s">
        <v>25</v>
      </c>
      <c r="D14" s="2" t="s">
        <v>14</v>
      </c>
      <c r="E14" s="2" t="s">
        <v>25</v>
      </c>
      <c r="F14" s="2"/>
      <c r="G14" s="2">
        <v>4.3605927E7</v>
      </c>
      <c r="H14" s="1"/>
      <c r="I14" s="2">
        <v>1.0036002100003E13</v>
      </c>
    </row>
    <row r="15">
      <c r="A15" s="1" t="s">
        <v>9</v>
      </c>
      <c r="B15" s="1" t="s">
        <v>10</v>
      </c>
      <c r="C15" s="2" t="s">
        <v>26</v>
      </c>
      <c r="D15" s="2" t="s">
        <v>27</v>
      </c>
      <c r="E15" s="2" t="s">
        <v>26</v>
      </c>
      <c r="F15" s="2">
        <v>971.0</v>
      </c>
      <c r="G15" s="2">
        <v>4.3334452E7</v>
      </c>
      <c r="H15" s="1"/>
      <c r="I15" s="2">
        <v>1.00019024700003E14</v>
      </c>
    </row>
    <row r="16">
      <c r="A16" s="1" t="s">
        <v>9</v>
      </c>
      <c r="B16" s="1" t="s">
        <v>10</v>
      </c>
      <c r="C16" s="2" t="s">
        <v>28</v>
      </c>
      <c r="D16" s="2" t="s">
        <v>29</v>
      </c>
      <c r="E16" s="2" t="s">
        <v>28</v>
      </c>
      <c r="F16" s="3"/>
      <c r="G16" s="3"/>
      <c r="H16" s="1"/>
      <c r="I16" s="2">
        <v>1.00223584200003E14</v>
      </c>
    </row>
    <row r="17">
      <c r="A17" s="1" t="s">
        <v>9</v>
      </c>
      <c r="B17" s="1" t="s">
        <v>10</v>
      </c>
      <c r="C17" s="2" t="s">
        <v>30</v>
      </c>
      <c r="D17" s="2" t="s">
        <v>31</v>
      </c>
      <c r="E17" s="2" t="s">
        <v>30</v>
      </c>
      <c r="F17" s="2"/>
      <c r="G17" s="2" t="s">
        <v>32</v>
      </c>
      <c r="H17" s="1"/>
      <c r="I17" s="3"/>
    </row>
    <row r="18">
      <c r="A18" s="1" t="s">
        <v>9</v>
      </c>
      <c r="B18" s="1" t="s">
        <v>10</v>
      </c>
      <c r="C18" s="2" t="s">
        <v>33</v>
      </c>
      <c r="D18" s="3"/>
      <c r="E18" s="2" t="s">
        <v>33</v>
      </c>
      <c r="F18" s="2">
        <v>971.0</v>
      </c>
      <c r="G18" s="2">
        <v>4.3435563E7</v>
      </c>
      <c r="H18" s="1"/>
      <c r="I18" s="2">
        <v>1.00382522900003E14</v>
      </c>
    </row>
    <row r="19">
      <c r="A19" s="1" t="s">
        <v>9</v>
      </c>
      <c r="B19" s="1" t="s">
        <v>10</v>
      </c>
      <c r="C19" s="2" t="s">
        <v>34</v>
      </c>
      <c r="D19" s="2" t="s">
        <v>14</v>
      </c>
      <c r="E19" s="2" t="s">
        <v>34</v>
      </c>
      <c r="F19" s="2"/>
      <c r="G19" s="2">
        <v>5.28856723E8</v>
      </c>
      <c r="H19" s="1"/>
      <c r="I19" s="3"/>
    </row>
    <row r="20">
      <c r="A20" s="1" t="s">
        <v>9</v>
      </c>
      <c r="B20" s="1" t="s">
        <v>10</v>
      </c>
      <c r="C20" s="2" t="s">
        <v>35</v>
      </c>
      <c r="D20" s="2" t="s">
        <v>36</v>
      </c>
      <c r="E20" s="2" t="s">
        <v>35</v>
      </c>
      <c r="F20" s="2">
        <v>971.0</v>
      </c>
      <c r="G20" s="2">
        <v>4.4534789E7</v>
      </c>
      <c r="H20" s="1"/>
      <c r="I20" s="3"/>
    </row>
    <row r="21">
      <c r="A21" s="1" t="s">
        <v>9</v>
      </c>
      <c r="B21" s="1" t="s">
        <v>10</v>
      </c>
      <c r="C21" s="2" t="s">
        <v>37</v>
      </c>
      <c r="D21" s="3"/>
      <c r="E21" s="2" t="s">
        <v>37</v>
      </c>
      <c r="F21" s="3"/>
      <c r="G21" s="3"/>
      <c r="H21" s="1"/>
      <c r="I21" s="2">
        <v>1.00291600300003E14</v>
      </c>
    </row>
    <row r="22">
      <c r="A22" s="1" t="s">
        <v>9</v>
      </c>
      <c r="B22" s="1" t="s">
        <v>10</v>
      </c>
      <c r="C22" s="2" t="s">
        <v>38</v>
      </c>
      <c r="D22" s="3"/>
      <c r="E22" s="2" t="s">
        <v>38</v>
      </c>
      <c r="F22" s="3"/>
      <c r="G22" s="3"/>
      <c r="H22" s="1"/>
      <c r="I22" s="2">
        <v>1.00060531900003E14</v>
      </c>
    </row>
    <row r="23">
      <c r="A23" s="1" t="s">
        <v>9</v>
      </c>
      <c r="B23" s="1" t="s">
        <v>10</v>
      </c>
      <c r="C23" s="2" t="s">
        <v>39</v>
      </c>
      <c r="D23" s="3"/>
      <c r="E23" s="2" t="s">
        <v>39</v>
      </c>
      <c r="F23" s="3"/>
      <c r="G23" s="3"/>
      <c r="H23" s="1"/>
      <c r="I23" s="2">
        <v>1.00222957100003E14</v>
      </c>
    </row>
    <row r="24">
      <c r="A24" s="1" t="s">
        <v>9</v>
      </c>
      <c r="B24" s="1" t="s">
        <v>10</v>
      </c>
      <c r="C24" s="2" t="s">
        <v>40</v>
      </c>
      <c r="D24" s="3"/>
      <c r="E24" s="2" t="s">
        <v>40</v>
      </c>
      <c r="F24" s="3"/>
      <c r="G24" s="3"/>
      <c r="H24" s="1"/>
      <c r="I24" s="2">
        <v>1.00291807400003E14</v>
      </c>
    </row>
    <row r="25">
      <c r="A25" s="1" t="s">
        <v>9</v>
      </c>
      <c r="B25" s="1" t="s">
        <v>10</v>
      </c>
      <c r="C25" s="2" t="s">
        <v>41</v>
      </c>
      <c r="D25" s="3"/>
      <c r="E25" s="2" t="s">
        <v>41</v>
      </c>
      <c r="F25" s="3"/>
      <c r="G25" s="3"/>
      <c r="H25" s="1"/>
      <c r="I25" s="2">
        <v>1.00268119300003E14</v>
      </c>
    </row>
    <row r="26">
      <c r="A26" s="1" t="s">
        <v>9</v>
      </c>
      <c r="B26" s="1" t="s">
        <v>10</v>
      </c>
      <c r="C26" s="2" t="s">
        <v>42</v>
      </c>
      <c r="D26" s="3"/>
      <c r="E26" s="2" t="s">
        <v>42</v>
      </c>
      <c r="F26" s="3"/>
      <c r="G26" s="3"/>
      <c r="H26" s="1"/>
      <c r="I26" s="2">
        <v>1.00033996800003E14</v>
      </c>
    </row>
    <row r="27">
      <c r="A27" s="1" t="s">
        <v>9</v>
      </c>
      <c r="B27" s="1" t="s">
        <v>10</v>
      </c>
      <c r="C27" s="2" t="s">
        <v>43</v>
      </c>
      <c r="D27" s="3"/>
      <c r="E27" s="2" t="s">
        <v>43</v>
      </c>
      <c r="F27" s="3"/>
      <c r="G27" s="3"/>
      <c r="H27" s="1"/>
      <c r="I27" s="3"/>
    </row>
    <row r="28">
      <c r="A28" s="1" t="s">
        <v>9</v>
      </c>
      <c r="B28" s="1" t="s">
        <v>10</v>
      </c>
      <c r="C28" s="2" t="s">
        <v>44</v>
      </c>
      <c r="D28" s="3"/>
      <c r="E28" s="2" t="s">
        <v>44</v>
      </c>
      <c r="F28" s="3"/>
      <c r="G28" s="3"/>
      <c r="H28" s="1"/>
      <c r="I28" s="2">
        <v>1.00329905200003E14</v>
      </c>
    </row>
    <row r="29">
      <c r="A29" s="1" t="s">
        <v>9</v>
      </c>
      <c r="B29" s="1" t="s">
        <v>10</v>
      </c>
      <c r="C29" s="2" t="s">
        <v>45</v>
      </c>
      <c r="D29" s="3"/>
      <c r="E29" s="2" t="s">
        <v>45</v>
      </c>
      <c r="F29" s="2"/>
      <c r="G29" s="2" t="s">
        <v>46</v>
      </c>
      <c r="H29" s="1"/>
      <c r="I29" s="2">
        <v>1.00575276900003E14</v>
      </c>
    </row>
    <row r="30">
      <c r="A30" s="1" t="s">
        <v>9</v>
      </c>
      <c r="B30" s="1" t="s">
        <v>10</v>
      </c>
      <c r="C30" s="2" t="s">
        <v>47</v>
      </c>
      <c r="D30" s="3"/>
      <c r="E30" s="2" t="s">
        <v>47</v>
      </c>
      <c r="F30" s="3"/>
      <c r="G30" s="3"/>
      <c r="H30" s="1"/>
      <c r="I30" s="2">
        <v>1.00425115100003E14</v>
      </c>
    </row>
    <row r="31">
      <c r="A31" s="1" t="s">
        <v>9</v>
      </c>
      <c r="B31" s="1" t="s">
        <v>10</v>
      </c>
      <c r="C31" s="2" t="s">
        <v>48</v>
      </c>
      <c r="D31" s="2" t="s">
        <v>14</v>
      </c>
      <c r="E31" s="2" t="s">
        <v>48</v>
      </c>
      <c r="F31" s="3"/>
      <c r="G31" s="3"/>
      <c r="H31" s="1"/>
      <c r="I31" s="3"/>
    </row>
    <row r="32">
      <c r="A32" s="1" t="s">
        <v>9</v>
      </c>
      <c r="B32" s="1" t="s">
        <v>10</v>
      </c>
      <c r="C32" s="2" t="s">
        <v>49</v>
      </c>
      <c r="D32" s="2" t="s">
        <v>50</v>
      </c>
      <c r="E32" s="2" t="s">
        <v>49</v>
      </c>
      <c r="F32" s="2">
        <v>971.0</v>
      </c>
      <c r="G32" s="2">
        <v>4.3521304E7</v>
      </c>
      <c r="H32" s="1"/>
      <c r="I32" s="2">
        <v>1.00021811300003E14</v>
      </c>
    </row>
    <row r="33">
      <c r="A33" s="1" t="s">
        <v>9</v>
      </c>
      <c r="B33" s="1" t="s">
        <v>10</v>
      </c>
      <c r="C33" s="2" t="s">
        <v>51</v>
      </c>
      <c r="D33" s="2" t="s">
        <v>52</v>
      </c>
      <c r="E33" s="2" t="s">
        <v>51</v>
      </c>
      <c r="F33" s="3"/>
      <c r="G33" s="3"/>
      <c r="H33" s="1"/>
      <c r="I33" s="2">
        <v>1.00237520000003E14</v>
      </c>
    </row>
    <row r="34">
      <c r="A34" s="1" t="s">
        <v>9</v>
      </c>
      <c r="B34" s="1" t="s">
        <v>10</v>
      </c>
      <c r="C34" s="2" t="s">
        <v>53</v>
      </c>
      <c r="D34" s="3"/>
      <c r="E34" s="2" t="s">
        <v>53</v>
      </c>
      <c r="F34" s="3"/>
      <c r="G34" s="3"/>
      <c r="H34" s="1"/>
      <c r="I34" s="3"/>
    </row>
    <row r="35">
      <c r="A35" s="1" t="s">
        <v>9</v>
      </c>
      <c r="B35" s="1" t="s">
        <v>10</v>
      </c>
      <c r="C35" s="2" t="s">
        <v>54</v>
      </c>
      <c r="D35" s="3"/>
      <c r="E35" s="2" t="s">
        <v>54</v>
      </c>
      <c r="F35" s="3"/>
      <c r="G35" s="3"/>
      <c r="H35" s="1"/>
      <c r="I35" s="2">
        <v>1.00435115900003E14</v>
      </c>
    </row>
    <row r="36">
      <c r="A36" s="1" t="s">
        <v>9</v>
      </c>
      <c r="B36" s="1" t="s">
        <v>10</v>
      </c>
      <c r="C36" s="2" t="s">
        <v>55</v>
      </c>
      <c r="D36" s="2" t="s">
        <v>56</v>
      </c>
      <c r="E36" s="2" t="s">
        <v>55</v>
      </c>
      <c r="F36" s="2">
        <v>971.0</v>
      </c>
      <c r="G36" s="2">
        <v>4.2666235E7</v>
      </c>
      <c r="H36" s="1"/>
      <c r="I36" s="2">
        <v>1.00371741800003E14</v>
      </c>
    </row>
    <row r="37">
      <c r="A37" s="1" t="s">
        <v>9</v>
      </c>
      <c r="B37" s="1" t="s">
        <v>10</v>
      </c>
      <c r="C37" s="2" t="s">
        <v>57</v>
      </c>
      <c r="D37" s="3"/>
      <c r="E37" s="2" t="s">
        <v>57</v>
      </c>
      <c r="F37" s="3"/>
      <c r="G37" s="3"/>
      <c r="H37" s="1"/>
      <c r="I37" s="2">
        <v>1.00338685900003E14</v>
      </c>
    </row>
    <row r="38">
      <c r="A38" s="1" t="s">
        <v>9</v>
      </c>
      <c r="B38" s="1" t="s">
        <v>10</v>
      </c>
      <c r="C38" s="2" t="s">
        <v>58</v>
      </c>
      <c r="D38" s="2" t="s">
        <v>59</v>
      </c>
      <c r="E38" s="2" t="s">
        <v>58</v>
      </c>
      <c r="F38" s="3"/>
      <c r="G38" s="3"/>
      <c r="H38" s="1"/>
      <c r="I38" s="2">
        <v>1.00320787300003E14</v>
      </c>
    </row>
    <row r="39">
      <c r="A39" s="1" t="s">
        <v>9</v>
      </c>
      <c r="B39" s="1" t="s">
        <v>10</v>
      </c>
      <c r="C39" s="2" t="s">
        <v>60</v>
      </c>
      <c r="D39" s="3"/>
      <c r="E39" s="2" t="s">
        <v>60</v>
      </c>
      <c r="F39" s="3"/>
      <c r="G39" s="3" t="str">
        <f>+971 4 323 2439</f>
        <v>#ERROR!</v>
      </c>
      <c r="H39" s="1"/>
      <c r="I39" s="2">
        <v>1.00384720700003E14</v>
      </c>
    </row>
    <row r="40">
      <c r="A40" s="1" t="s">
        <v>9</v>
      </c>
      <c r="B40" s="1" t="s">
        <v>10</v>
      </c>
      <c r="C40" s="2" t="s">
        <v>61</v>
      </c>
      <c r="D40" s="3"/>
      <c r="E40" s="2" t="s">
        <v>61</v>
      </c>
      <c r="F40" s="3"/>
      <c r="G40" s="3"/>
      <c r="H40" s="1"/>
      <c r="I40" s="2">
        <v>1.00373718400003E14</v>
      </c>
    </row>
    <row r="41">
      <c r="A41" s="1" t="s">
        <v>9</v>
      </c>
      <c r="B41" s="1" t="s">
        <v>10</v>
      </c>
      <c r="C41" s="2" t="s">
        <v>62</v>
      </c>
      <c r="D41" s="3"/>
      <c r="E41" s="2" t="s">
        <v>62</v>
      </c>
      <c r="F41" s="3"/>
      <c r="G41" s="3"/>
      <c r="H41" s="1"/>
      <c r="I41" s="3"/>
    </row>
    <row r="42">
      <c r="A42" s="1" t="s">
        <v>9</v>
      </c>
      <c r="B42" s="1" t="s">
        <v>10</v>
      </c>
      <c r="C42" s="2" t="s">
        <v>63</v>
      </c>
      <c r="D42" s="3"/>
      <c r="E42" s="2" t="s">
        <v>63</v>
      </c>
      <c r="F42" s="3"/>
      <c r="G42" s="3"/>
      <c r="H42" s="1"/>
      <c r="I42" s="2">
        <v>1.00030346900003E14</v>
      </c>
    </row>
    <row r="43">
      <c r="A43" s="1" t="s">
        <v>9</v>
      </c>
      <c r="B43" s="1" t="s">
        <v>10</v>
      </c>
      <c r="C43" s="2" t="s">
        <v>64</v>
      </c>
      <c r="D43" s="3"/>
      <c r="E43" s="2" t="s">
        <v>64</v>
      </c>
      <c r="F43" s="3"/>
      <c r="G43" s="3"/>
      <c r="H43" s="1"/>
      <c r="I43" s="2">
        <v>1.00309518700003E14</v>
      </c>
    </row>
    <row r="44">
      <c r="A44" s="1" t="s">
        <v>9</v>
      </c>
      <c r="B44" s="1" t="s">
        <v>10</v>
      </c>
      <c r="C44" s="2" t="s">
        <v>65</v>
      </c>
      <c r="D44" s="3"/>
      <c r="E44" s="2" t="s">
        <v>65</v>
      </c>
      <c r="F44" s="3"/>
      <c r="G44" s="3"/>
      <c r="H44" s="1"/>
      <c r="I44" s="2">
        <v>1.00350826200003E14</v>
      </c>
    </row>
    <row r="45">
      <c r="A45" s="1" t="s">
        <v>9</v>
      </c>
      <c r="B45" s="1" t="s">
        <v>10</v>
      </c>
      <c r="C45" s="2" t="s">
        <v>66</v>
      </c>
      <c r="D45" s="3"/>
      <c r="E45" s="2" t="s">
        <v>66</v>
      </c>
      <c r="F45" s="3"/>
      <c r="G45" s="3"/>
      <c r="H45" s="1"/>
      <c r="I45" s="2">
        <v>1.00021039100003E14</v>
      </c>
    </row>
    <row r="46">
      <c r="A46" s="1" t="s">
        <v>9</v>
      </c>
      <c r="B46" s="1" t="s">
        <v>10</v>
      </c>
      <c r="C46" s="2" t="s">
        <v>67</v>
      </c>
      <c r="D46" s="3"/>
      <c r="E46" s="2" t="s">
        <v>67</v>
      </c>
      <c r="F46" s="3"/>
      <c r="G46" s="3"/>
      <c r="H46" s="1"/>
      <c r="I46" s="2">
        <v>1.00343299200003E14</v>
      </c>
    </row>
    <row r="47">
      <c r="A47" s="1" t="s">
        <v>9</v>
      </c>
      <c r="B47" s="1" t="s">
        <v>10</v>
      </c>
      <c r="C47" s="2" t="s">
        <v>68</v>
      </c>
      <c r="D47" s="2" t="s">
        <v>69</v>
      </c>
      <c r="E47" s="2" t="s">
        <v>68</v>
      </c>
      <c r="F47" s="3"/>
      <c r="G47" s="3"/>
      <c r="H47" s="1"/>
      <c r="I47" s="3"/>
    </row>
    <row r="48">
      <c r="A48" s="1" t="s">
        <v>9</v>
      </c>
      <c r="B48" s="1" t="s">
        <v>10</v>
      </c>
      <c r="C48" s="2" t="s">
        <v>70</v>
      </c>
      <c r="D48" s="2" t="s">
        <v>71</v>
      </c>
      <c r="E48" s="2" t="s">
        <v>70</v>
      </c>
      <c r="F48" s="3"/>
      <c r="G48" s="3"/>
      <c r="H48" s="1"/>
      <c r="I48" s="3"/>
    </row>
    <row r="49">
      <c r="A49" s="1" t="s">
        <v>9</v>
      </c>
      <c r="B49" s="1" t="s">
        <v>10</v>
      </c>
      <c r="C49" s="2" t="s">
        <v>72</v>
      </c>
      <c r="D49" s="2" t="s">
        <v>73</v>
      </c>
      <c r="E49" s="2" t="s">
        <v>72</v>
      </c>
      <c r="F49" s="2"/>
      <c r="G49" s="2">
        <v>4.2576867E7</v>
      </c>
      <c r="H49" s="1"/>
      <c r="I49" s="2">
        <v>1.00580796900003E14</v>
      </c>
    </row>
    <row r="50">
      <c r="A50" s="1" t="s">
        <v>9</v>
      </c>
      <c r="B50" s="1" t="s">
        <v>10</v>
      </c>
      <c r="C50" s="2" t="s">
        <v>74</v>
      </c>
      <c r="D50" s="3"/>
      <c r="E50" s="2" t="s">
        <v>74</v>
      </c>
      <c r="F50" s="3"/>
      <c r="G50" s="3"/>
      <c r="H50" s="1"/>
      <c r="I50" s="2">
        <v>1.00303261000003E14</v>
      </c>
    </row>
    <row r="51">
      <c r="A51" s="1" t="s">
        <v>9</v>
      </c>
      <c r="B51" s="1" t="s">
        <v>10</v>
      </c>
      <c r="C51" s="2" t="s">
        <v>75</v>
      </c>
      <c r="D51" s="3"/>
      <c r="E51" s="2" t="s">
        <v>75</v>
      </c>
      <c r="F51" s="3"/>
      <c r="G51" s="3"/>
      <c r="H51" s="1"/>
      <c r="I51" s="2">
        <v>1.00444599300003E14</v>
      </c>
    </row>
    <row r="52">
      <c r="A52" s="1" t="s">
        <v>9</v>
      </c>
      <c r="B52" s="1" t="s">
        <v>10</v>
      </c>
      <c r="C52" s="2" t="s">
        <v>76</v>
      </c>
      <c r="D52" s="3"/>
      <c r="E52" s="2" t="s">
        <v>76</v>
      </c>
      <c r="F52" s="3"/>
      <c r="G52" s="3"/>
      <c r="H52" s="1"/>
      <c r="I52" s="3"/>
    </row>
    <row r="53">
      <c r="A53" s="1" t="s">
        <v>9</v>
      </c>
      <c r="B53" s="1" t="s">
        <v>10</v>
      </c>
      <c r="C53" s="2" t="s">
        <v>77</v>
      </c>
      <c r="D53" s="3"/>
      <c r="E53" s="2" t="s">
        <v>77</v>
      </c>
      <c r="F53" s="3"/>
      <c r="G53" s="3"/>
      <c r="H53" s="1"/>
      <c r="I53" s="3"/>
    </row>
    <row r="54">
      <c r="A54" s="1" t="s">
        <v>9</v>
      </c>
      <c r="B54" s="1" t="s">
        <v>10</v>
      </c>
      <c r="C54" s="2" t="s">
        <v>78</v>
      </c>
      <c r="D54" s="3"/>
      <c r="E54" s="2" t="s">
        <v>78</v>
      </c>
      <c r="F54" s="3"/>
      <c r="G54" s="3"/>
      <c r="H54" s="1"/>
      <c r="I54" s="2">
        <v>1.04033486200003E14</v>
      </c>
    </row>
    <row r="55">
      <c r="A55" s="1" t="s">
        <v>9</v>
      </c>
      <c r="B55" s="1" t="s">
        <v>10</v>
      </c>
      <c r="C55" s="2" t="s">
        <v>79</v>
      </c>
      <c r="D55" s="2" t="s">
        <v>80</v>
      </c>
      <c r="E55" s="2" t="s">
        <v>79</v>
      </c>
      <c r="F55" s="2"/>
      <c r="G55" s="2" t="s">
        <v>81</v>
      </c>
      <c r="H55" s="1"/>
      <c r="I55" s="3"/>
    </row>
    <row r="56">
      <c r="A56" s="1" t="s">
        <v>9</v>
      </c>
      <c r="B56" s="1" t="s">
        <v>10</v>
      </c>
      <c r="C56" s="2" t="s">
        <v>82</v>
      </c>
      <c r="D56" s="2" t="s">
        <v>83</v>
      </c>
      <c r="E56" s="2" t="s">
        <v>82</v>
      </c>
      <c r="F56" s="3"/>
      <c r="G56" s="3"/>
      <c r="H56" s="1"/>
      <c r="I56" s="3"/>
    </row>
    <row r="57">
      <c r="A57" s="1" t="s">
        <v>9</v>
      </c>
      <c r="B57" s="1" t="s">
        <v>10</v>
      </c>
      <c r="C57" s="2" t="s">
        <v>84</v>
      </c>
      <c r="D57" s="2" t="s">
        <v>85</v>
      </c>
      <c r="E57" s="2" t="s">
        <v>84</v>
      </c>
      <c r="F57" s="2"/>
      <c r="G57" s="2">
        <v>4.3519931E7</v>
      </c>
      <c r="H57" s="1"/>
      <c r="I57" s="2">
        <v>1.00040017400003E14</v>
      </c>
    </row>
    <row r="58">
      <c r="A58" s="1" t="s">
        <v>9</v>
      </c>
      <c r="B58" s="1" t="s">
        <v>10</v>
      </c>
      <c r="C58" s="2" t="s">
        <v>86</v>
      </c>
      <c r="D58" s="3"/>
      <c r="E58" s="2" t="s">
        <v>86</v>
      </c>
      <c r="F58" s="2"/>
      <c r="G58" s="2">
        <v>4.3974358E7</v>
      </c>
      <c r="H58" s="1"/>
      <c r="I58" s="2">
        <v>1.00596480200003E14</v>
      </c>
    </row>
    <row r="59">
      <c r="A59" s="1" t="s">
        <v>9</v>
      </c>
      <c r="B59" s="1" t="s">
        <v>10</v>
      </c>
      <c r="C59" s="2" t="s">
        <v>87</v>
      </c>
      <c r="D59" s="2" t="s">
        <v>69</v>
      </c>
      <c r="E59" s="2" t="s">
        <v>87</v>
      </c>
      <c r="F59" s="3"/>
      <c r="G59" s="3"/>
      <c r="H59" s="1"/>
      <c r="I59" s="2">
        <v>1.00539617900003E14</v>
      </c>
    </row>
    <row r="60">
      <c r="A60" s="1" t="s">
        <v>9</v>
      </c>
      <c r="B60" s="1" t="s">
        <v>10</v>
      </c>
      <c r="C60" s="2" t="s">
        <v>88</v>
      </c>
      <c r="D60" s="3"/>
      <c r="E60" s="2" t="s">
        <v>88</v>
      </c>
      <c r="F60" s="3"/>
      <c r="G60" s="3"/>
      <c r="H60" s="1"/>
      <c r="I60" s="3"/>
    </row>
    <row r="61">
      <c r="A61" s="1" t="s">
        <v>9</v>
      </c>
      <c r="B61" s="1" t="s">
        <v>10</v>
      </c>
      <c r="C61" s="2" t="s">
        <v>89</v>
      </c>
      <c r="D61" s="3"/>
      <c r="E61" s="2" t="s">
        <v>89</v>
      </c>
      <c r="F61" s="2"/>
      <c r="G61" s="2">
        <v>4.3993742E7</v>
      </c>
      <c r="H61" s="1"/>
      <c r="I61" s="2">
        <v>1.00582770200003E14</v>
      </c>
    </row>
    <row r="62">
      <c r="A62" s="1" t="s">
        <v>9</v>
      </c>
      <c r="B62" s="1" t="s">
        <v>10</v>
      </c>
      <c r="C62" s="2" t="s">
        <v>90</v>
      </c>
      <c r="D62" s="2" t="s">
        <v>91</v>
      </c>
      <c r="E62" s="2" t="s">
        <v>90</v>
      </c>
      <c r="F62" s="2"/>
      <c r="G62" s="2">
        <v>6.5313162E7</v>
      </c>
      <c r="H62" s="1"/>
      <c r="I62" s="2">
        <v>1.00025323500003E14</v>
      </c>
    </row>
    <row r="63">
      <c r="A63" s="1" t="s">
        <v>9</v>
      </c>
      <c r="B63" s="1" t="s">
        <v>10</v>
      </c>
      <c r="C63" s="2" t="s">
        <v>92</v>
      </c>
      <c r="D63" s="2" t="s">
        <v>93</v>
      </c>
      <c r="E63" s="2" t="s">
        <v>92</v>
      </c>
      <c r="F63" s="2">
        <v>971.0</v>
      </c>
      <c r="G63" s="2">
        <v>4.3520111E7</v>
      </c>
      <c r="H63" s="1"/>
      <c r="I63" s="2">
        <v>1.00235128400003E14</v>
      </c>
    </row>
    <row r="64">
      <c r="A64" s="1" t="s">
        <v>9</v>
      </c>
      <c r="B64" s="1" t="s">
        <v>10</v>
      </c>
      <c r="C64" s="2" t="s">
        <v>94</v>
      </c>
      <c r="D64" s="3"/>
      <c r="E64" s="2" t="s">
        <v>94</v>
      </c>
      <c r="F64" s="2"/>
      <c r="G64" s="2" t="s">
        <v>95</v>
      </c>
      <c r="H64" s="1"/>
      <c r="I64" s="2">
        <v>1.00044174900003E14</v>
      </c>
    </row>
    <row r="65">
      <c r="A65" s="1" t="s">
        <v>9</v>
      </c>
      <c r="B65" s="1" t="s">
        <v>10</v>
      </c>
      <c r="C65" s="2" t="s">
        <v>96</v>
      </c>
      <c r="D65" s="3"/>
      <c r="E65" s="2" t="s">
        <v>96</v>
      </c>
      <c r="F65" s="3"/>
      <c r="G65" s="3"/>
      <c r="H65" s="1"/>
      <c r="I65" s="3"/>
    </row>
    <row r="66">
      <c r="A66" s="1" t="s">
        <v>9</v>
      </c>
      <c r="B66" s="1" t="s">
        <v>10</v>
      </c>
      <c r="C66" s="2" t="s">
        <v>97</v>
      </c>
      <c r="D66" s="3"/>
      <c r="E66" s="2" t="s">
        <v>97</v>
      </c>
      <c r="F66" s="3"/>
      <c r="G66" s="3"/>
      <c r="H66" s="1"/>
      <c r="I66" s="2">
        <v>1.00255053900003E14</v>
      </c>
    </row>
    <row r="67">
      <c r="A67" s="1" t="s">
        <v>9</v>
      </c>
      <c r="B67" s="1" t="s">
        <v>10</v>
      </c>
      <c r="C67" s="2" t="s">
        <v>98</v>
      </c>
      <c r="D67" s="2" t="s">
        <v>99</v>
      </c>
      <c r="E67" s="2" t="s">
        <v>98</v>
      </c>
      <c r="F67" s="3"/>
      <c r="G67" s="3"/>
      <c r="H67" s="1"/>
      <c r="I67" s="2">
        <v>1.00034746600003E14</v>
      </c>
    </row>
    <row r="68">
      <c r="A68" s="1" t="s">
        <v>9</v>
      </c>
      <c r="B68" s="1" t="s">
        <v>10</v>
      </c>
      <c r="C68" s="2" t="s">
        <v>100</v>
      </c>
      <c r="D68" s="2" t="s">
        <v>101</v>
      </c>
      <c r="E68" s="2" t="s">
        <v>100</v>
      </c>
      <c r="F68" s="3"/>
      <c r="G68" s="3"/>
      <c r="H68" s="1"/>
      <c r="I68" s="2">
        <v>1.00004444400003E14</v>
      </c>
    </row>
    <row r="69">
      <c r="A69" s="1" t="s">
        <v>9</v>
      </c>
      <c r="B69" s="1" t="s">
        <v>10</v>
      </c>
      <c r="C69" s="2" t="s">
        <v>102</v>
      </c>
      <c r="D69" s="2"/>
      <c r="E69" s="2" t="s">
        <v>102</v>
      </c>
      <c r="F69" s="2"/>
      <c r="G69" s="2">
        <v>5.5983892E7</v>
      </c>
      <c r="H69" s="1"/>
      <c r="I69" s="2">
        <v>1.00391235700003E14</v>
      </c>
    </row>
    <row r="70">
      <c r="A70" s="1" t="s">
        <v>9</v>
      </c>
      <c r="B70" s="1" t="s">
        <v>10</v>
      </c>
      <c r="C70" s="2" t="s">
        <v>103</v>
      </c>
      <c r="D70" s="3"/>
      <c r="E70" s="2" t="s">
        <v>103</v>
      </c>
      <c r="F70" s="3"/>
      <c r="G70" s="3"/>
      <c r="H70" s="1"/>
      <c r="I70" s="2">
        <v>1.00039891500003E14</v>
      </c>
    </row>
    <row r="71">
      <c r="A71" s="1" t="s">
        <v>9</v>
      </c>
      <c r="B71" s="1" t="s">
        <v>10</v>
      </c>
      <c r="C71" s="2" t="s">
        <v>104</v>
      </c>
      <c r="D71" s="3"/>
      <c r="E71" s="2" t="s">
        <v>104</v>
      </c>
      <c r="F71" s="3"/>
      <c r="G71" s="3"/>
      <c r="H71" s="1"/>
      <c r="I71" s="3"/>
    </row>
    <row r="72">
      <c r="A72" s="1" t="s">
        <v>9</v>
      </c>
      <c r="B72" s="1" t="s">
        <v>10</v>
      </c>
      <c r="C72" s="2" t="s">
        <v>105</v>
      </c>
      <c r="D72" s="2" t="s">
        <v>106</v>
      </c>
      <c r="E72" s="2" t="s">
        <v>105</v>
      </c>
      <c r="F72" s="3"/>
      <c r="G72" s="3" t="str">
        <f>+971 4 304 1500</f>
        <v>#ERROR!</v>
      </c>
      <c r="H72" s="1"/>
      <c r="I72" s="2">
        <v>1.00032551200003E14</v>
      </c>
    </row>
    <row r="73">
      <c r="A73" s="1" t="s">
        <v>9</v>
      </c>
      <c r="B73" s="1" t="s">
        <v>10</v>
      </c>
      <c r="C73" s="2" t="s">
        <v>107</v>
      </c>
      <c r="D73" s="2" t="s">
        <v>108</v>
      </c>
      <c r="E73" s="2" t="s">
        <v>107</v>
      </c>
      <c r="F73" s="3"/>
      <c r="G73" s="3" t="str">
        <f>+971 4 222 4222</f>
        <v>#ERROR!</v>
      </c>
      <c r="H73" s="1"/>
      <c r="I73" s="3"/>
    </row>
    <row r="74">
      <c r="A74" s="1" t="s">
        <v>9</v>
      </c>
      <c r="B74" s="1" t="s">
        <v>10</v>
      </c>
      <c r="C74" s="2" t="s">
        <v>109</v>
      </c>
      <c r="D74" s="3"/>
      <c r="E74" s="2" t="s">
        <v>109</v>
      </c>
      <c r="F74" s="3"/>
      <c r="G74" s="3"/>
      <c r="H74" s="1"/>
      <c r="I74" s="3"/>
    </row>
    <row r="75">
      <c r="A75" s="1" t="s">
        <v>9</v>
      </c>
      <c r="B75" s="1" t="s">
        <v>10</v>
      </c>
      <c r="C75" s="2" t="s">
        <v>110</v>
      </c>
      <c r="D75" s="3"/>
      <c r="E75" s="2" t="s">
        <v>110</v>
      </c>
      <c r="F75" s="3"/>
      <c r="G75" s="3"/>
      <c r="H75" s="1"/>
      <c r="I75" s="2">
        <v>1.00531266300003E14</v>
      </c>
    </row>
    <row r="76">
      <c r="A76" s="1" t="s">
        <v>9</v>
      </c>
      <c r="B76" s="1" t="s">
        <v>10</v>
      </c>
      <c r="C76" s="2" t="s">
        <v>111</v>
      </c>
      <c r="D76" s="3"/>
      <c r="E76" s="2" t="s">
        <v>111</v>
      </c>
      <c r="F76" s="3"/>
      <c r="G76" s="3"/>
      <c r="H76" s="1"/>
      <c r="I76" s="3"/>
    </row>
    <row r="77">
      <c r="A77" s="1" t="s">
        <v>9</v>
      </c>
      <c r="B77" s="1" t="s">
        <v>10</v>
      </c>
      <c r="C77" s="2" t="s">
        <v>112</v>
      </c>
      <c r="D77" s="2" t="s">
        <v>113</v>
      </c>
      <c r="E77" s="2" t="s">
        <v>112</v>
      </c>
      <c r="F77" s="2"/>
      <c r="G77" s="2" t="s">
        <v>114</v>
      </c>
      <c r="H77" s="1"/>
      <c r="I77" s="2">
        <v>1.00201582200003E14</v>
      </c>
    </row>
    <row r="78">
      <c r="A78" s="1" t="s">
        <v>9</v>
      </c>
      <c r="B78" s="1" t="s">
        <v>10</v>
      </c>
      <c r="C78" s="2" t="s">
        <v>115</v>
      </c>
      <c r="D78" s="3"/>
      <c r="E78" s="2" t="s">
        <v>115</v>
      </c>
      <c r="F78" s="2"/>
      <c r="G78" s="2" t="s">
        <v>116</v>
      </c>
      <c r="H78" s="1"/>
      <c r="I78" s="2">
        <v>1.00315588200003E14</v>
      </c>
    </row>
    <row r="79">
      <c r="A79" s="1" t="s">
        <v>9</v>
      </c>
      <c r="B79" s="1" t="s">
        <v>10</v>
      </c>
      <c r="C79" s="2" t="s">
        <v>117</v>
      </c>
      <c r="D79" s="3"/>
      <c r="E79" s="2" t="s">
        <v>117</v>
      </c>
      <c r="F79" s="3"/>
      <c r="G79" s="3"/>
      <c r="H79" s="1"/>
      <c r="I79" s="2">
        <v>1.00209886900003E14</v>
      </c>
    </row>
    <row r="80">
      <c r="A80" s="1" t="s">
        <v>9</v>
      </c>
      <c r="B80" s="1" t="s">
        <v>10</v>
      </c>
      <c r="C80" s="2" t="s">
        <v>118</v>
      </c>
      <c r="D80" s="3"/>
      <c r="E80" s="2" t="s">
        <v>118</v>
      </c>
      <c r="F80" s="3"/>
      <c r="G80" s="3"/>
      <c r="H80" s="1"/>
      <c r="I80" s="2">
        <v>1.00320628900003E14</v>
      </c>
    </row>
    <row r="81">
      <c r="A81" s="1" t="s">
        <v>9</v>
      </c>
      <c r="B81" s="1" t="s">
        <v>10</v>
      </c>
      <c r="C81" s="2" t="s">
        <v>119</v>
      </c>
      <c r="D81" s="2" t="s">
        <v>14</v>
      </c>
      <c r="E81" s="2" t="s">
        <v>119</v>
      </c>
      <c r="F81" s="3"/>
      <c r="G81" s="3"/>
      <c r="H81" s="1"/>
      <c r="I81" s="3"/>
    </row>
    <row r="82">
      <c r="A82" s="1" t="s">
        <v>9</v>
      </c>
      <c r="B82" s="1" t="s">
        <v>10</v>
      </c>
      <c r="C82" s="2" t="s">
        <v>120</v>
      </c>
      <c r="D82" s="3"/>
      <c r="E82" s="2" t="s">
        <v>120</v>
      </c>
      <c r="F82" s="3"/>
      <c r="G82" s="3"/>
      <c r="H82" s="1"/>
      <c r="I82" s="2">
        <v>1.0023129800003E13</v>
      </c>
    </row>
    <row r="83">
      <c r="A83" s="1" t="s">
        <v>9</v>
      </c>
      <c r="B83" s="1" t="s">
        <v>10</v>
      </c>
      <c r="C83" s="2" t="s">
        <v>121</v>
      </c>
      <c r="D83" s="3"/>
      <c r="E83" s="2" t="s">
        <v>121</v>
      </c>
      <c r="F83" s="3"/>
      <c r="G83" s="3"/>
      <c r="H83" s="1"/>
      <c r="I83" s="2">
        <v>1.00243541800003E14</v>
      </c>
    </row>
    <row r="84">
      <c r="A84" s="1" t="s">
        <v>9</v>
      </c>
      <c r="B84" s="1" t="s">
        <v>10</v>
      </c>
      <c r="C84" s="2" t="s">
        <v>122</v>
      </c>
      <c r="D84" s="3"/>
      <c r="E84" s="2" t="s">
        <v>122</v>
      </c>
      <c r="F84" s="3"/>
      <c r="G84" s="3"/>
      <c r="H84" s="1"/>
      <c r="I84" s="2">
        <v>1.00314260900003E14</v>
      </c>
    </row>
    <row r="85">
      <c r="A85" s="1" t="s">
        <v>9</v>
      </c>
      <c r="B85" s="1" t="s">
        <v>10</v>
      </c>
      <c r="C85" s="2" t="s">
        <v>123</v>
      </c>
      <c r="D85" s="4"/>
      <c r="E85" s="2" t="s">
        <v>123</v>
      </c>
      <c r="F85" s="2"/>
      <c r="G85" s="2">
        <v>4.3366044E7</v>
      </c>
      <c r="H85" s="1"/>
      <c r="I85" s="2">
        <v>1.00002955100003E14</v>
      </c>
    </row>
    <row r="86">
      <c r="A86" s="1" t="s">
        <v>9</v>
      </c>
      <c r="B86" s="1" t="s">
        <v>10</v>
      </c>
      <c r="C86" s="2" t="s">
        <v>124</v>
      </c>
      <c r="D86" s="3"/>
      <c r="E86" s="2" t="s">
        <v>124</v>
      </c>
      <c r="F86" s="3"/>
      <c r="G86" s="3"/>
      <c r="H86" s="1"/>
      <c r="I86" s="2">
        <v>1.00266387800003E14</v>
      </c>
    </row>
    <row r="87">
      <c r="A87" s="1" t="s">
        <v>9</v>
      </c>
      <c r="B87" s="1" t="s">
        <v>10</v>
      </c>
      <c r="C87" s="2" t="s">
        <v>125</v>
      </c>
      <c r="D87" s="3"/>
      <c r="E87" s="2" t="s">
        <v>125</v>
      </c>
      <c r="F87" s="3"/>
      <c r="G87" s="3"/>
      <c r="H87" s="1"/>
      <c r="I87" s="2">
        <v>1.00214125500003E14</v>
      </c>
    </row>
    <row r="88">
      <c r="A88" s="1" t="s">
        <v>9</v>
      </c>
      <c r="B88" s="1" t="s">
        <v>10</v>
      </c>
      <c r="C88" s="2" t="s">
        <v>126</v>
      </c>
      <c r="D88" s="2" t="s">
        <v>127</v>
      </c>
      <c r="E88" s="2" t="s">
        <v>126</v>
      </c>
      <c r="F88" s="2"/>
      <c r="G88" s="2">
        <v>4.440502E7</v>
      </c>
      <c r="H88" s="1"/>
      <c r="I88" s="2">
        <v>1.00001958600003E14</v>
      </c>
    </row>
    <row r="89">
      <c r="A89" s="1" t="s">
        <v>9</v>
      </c>
      <c r="B89" s="1" t="s">
        <v>10</v>
      </c>
      <c r="C89" s="2" t="s">
        <v>128</v>
      </c>
      <c r="D89" s="3"/>
      <c r="E89" s="2" t="s">
        <v>128</v>
      </c>
      <c r="F89" s="3"/>
      <c r="G89" s="3"/>
      <c r="H89" s="1"/>
      <c r="I89" s="2">
        <v>1.00204499600003E14</v>
      </c>
    </row>
    <row r="90">
      <c r="A90" s="1" t="s">
        <v>9</v>
      </c>
      <c r="B90" s="1" t="s">
        <v>10</v>
      </c>
      <c r="C90" s="2" t="s">
        <v>129</v>
      </c>
      <c r="D90" s="3"/>
      <c r="E90" s="2" t="s">
        <v>129</v>
      </c>
      <c r="F90" s="3"/>
      <c r="G90" s="3"/>
      <c r="H90" s="1"/>
      <c r="I90" s="2">
        <v>1.00202648000003E14</v>
      </c>
    </row>
    <row r="91">
      <c r="A91" s="1" t="s">
        <v>9</v>
      </c>
      <c r="B91" s="1" t="s">
        <v>10</v>
      </c>
      <c r="C91" s="2" t="s">
        <v>130</v>
      </c>
      <c r="D91" s="3"/>
      <c r="E91" s="2" t="s">
        <v>130</v>
      </c>
      <c r="F91" s="3"/>
      <c r="G91" s="3"/>
      <c r="H91" s="1"/>
      <c r="I91" s="2">
        <v>1.00314673300003E14</v>
      </c>
    </row>
    <row r="92">
      <c r="A92" s="1" t="s">
        <v>9</v>
      </c>
      <c r="B92" s="1" t="s">
        <v>10</v>
      </c>
      <c r="C92" s="2" t="s">
        <v>131</v>
      </c>
      <c r="D92" s="3"/>
      <c r="E92" s="2" t="s">
        <v>131</v>
      </c>
      <c r="F92" s="3"/>
      <c r="G92" s="3"/>
      <c r="H92" s="1"/>
      <c r="I92" s="2">
        <v>1.00007768300003E14</v>
      </c>
    </row>
    <row r="93">
      <c r="A93" s="1" t="s">
        <v>9</v>
      </c>
      <c r="B93" s="1" t="s">
        <v>10</v>
      </c>
      <c r="C93" s="2" t="s">
        <v>132</v>
      </c>
      <c r="D93" s="3"/>
      <c r="E93" s="2" t="s">
        <v>132</v>
      </c>
      <c r="F93" s="3"/>
      <c r="G93" s="3"/>
      <c r="H93" s="1"/>
      <c r="I93" s="3"/>
    </row>
    <row r="94">
      <c r="A94" s="1" t="s">
        <v>9</v>
      </c>
      <c r="B94" s="1" t="s">
        <v>10</v>
      </c>
      <c r="C94" s="2" t="s">
        <v>133</v>
      </c>
      <c r="D94" s="2" t="s">
        <v>134</v>
      </c>
      <c r="E94" s="2" t="s">
        <v>133</v>
      </c>
      <c r="F94" s="3"/>
      <c r="G94" s="3"/>
      <c r="H94" s="1"/>
      <c r="I94" s="2">
        <v>1.00006895500003E14</v>
      </c>
    </row>
    <row r="95">
      <c r="A95" s="1" t="s">
        <v>9</v>
      </c>
      <c r="B95" s="1" t="s">
        <v>10</v>
      </c>
      <c r="C95" s="2" t="s">
        <v>135</v>
      </c>
      <c r="D95" s="2" t="s">
        <v>136</v>
      </c>
      <c r="E95" s="2" t="s">
        <v>135</v>
      </c>
      <c r="F95" s="2"/>
      <c r="G95" s="2">
        <v>7.2031474E7</v>
      </c>
      <c r="H95" s="1"/>
      <c r="I95" s="2">
        <v>1.00003165600003E14</v>
      </c>
    </row>
    <row r="96">
      <c r="A96" s="1" t="s">
        <v>9</v>
      </c>
      <c r="B96" s="1" t="s">
        <v>10</v>
      </c>
      <c r="C96" s="2" t="s">
        <v>137</v>
      </c>
      <c r="D96" s="2" t="s">
        <v>138</v>
      </c>
      <c r="E96" s="2" t="s">
        <v>137</v>
      </c>
      <c r="F96" s="3"/>
      <c r="G96" s="3"/>
      <c r="H96" s="1"/>
      <c r="I96" s="2">
        <v>1.00464765500003E14</v>
      </c>
    </row>
    <row r="97">
      <c r="A97" s="1" t="s">
        <v>9</v>
      </c>
      <c r="B97" s="1" t="s">
        <v>10</v>
      </c>
      <c r="C97" s="2" t="s">
        <v>139</v>
      </c>
      <c r="D97" s="2" t="s">
        <v>140</v>
      </c>
      <c r="E97" s="2" t="s">
        <v>139</v>
      </c>
      <c r="F97" s="3"/>
      <c r="G97" s="3" t="str">
        <f>+971 6 743 5582</f>
        <v>#ERROR!</v>
      </c>
      <c r="H97" s="1"/>
      <c r="I97" s="2">
        <v>1.00008392100003E14</v>
      </c>
    </row>
    <row r="98">
      <c r="A98" s="1" t="s">
        <v>9</v>
      </c>
      <c r="B98" s="1" t="s">
        <v>10</v>
      </c>
      <c r="C98" s="2" t="s">
        <v>141</v>
      </c>
      <c r="D98" s="3"/>
      <c r="E98" s="2" t="s">
        <v>141</v>
      </c>
      <c r="F98" s="3"/>
      <c r="G98" s="3" t="str">
        <f>+971 4 330 7726</f>
        <v>#ERROR!</v>
      </c>
      <c r="H98" s="1"/>
      <c r="I98" s="2">
        <v>1.00278356900003E14</v>
      </c>
    </row>
    <row r="99">
      <c r="A99" s="1" t="s">
        <v>9</v>
      </c>
      <c r="B99" s="1" t="s">
        <v>10</v>
      </c>
      <c r="C99" s="2" t="s">
        <v>142</v>
      </c>
      <c r="D99" s="3"/>
      <c r="E99" s="2" t="s">
        <v>142</v>
      </c>
      <c r="F99" s="3"/>
      <c r="G99" s="3"/>
      <c r="H99" s="1"/>
      <c r="I99" s="3"/>
    </row>
    <row r="100">
      <c r="A100" s="1" t="s">
        <v>9</v>
      </c>
      <c r="B100" s="1" t="s">
        <v>10</v>
      </c>
      <c r="C100" s="2" t="s">
        <v>143</v>
      </c>
      <c r="D100" s="4"/>
      <c r="E100" s="2" t="s">
        <v>143</v>
      </c>
      <c r="F100" s="2"/>
      <c r="G100" s="2" t="s">
        <v>144</v>
      </c>
      <c r="H100" s="1"/>
      <c r="I100" s="2">
        <v>1.00437138900003E14</v>
      </c>
    </row>
    <row r="101">
      <c r="A101" s="1" t="s">
        <v>9</v>
      </c>
      <c r="B101" s="1" t="s">
        <v>10</v>
      </c>
      <c r="C101" s="2" t="s">
        <v>145</v>
      </c>
      <c r="D101" s="3"/>
      <c r="E101" s="2" t="s">
        <v>145</v>
      </c>
      <c r="F101" s="3"/>
      <c r="G101" s="3"/>
      <c r="H101" s="1"/>
      <c r="I101" s="2">
        <v>1.00003052600003E14</v>
      </c>
    </row>
    <row r="102">
      <c r="A102" s="1" t="s">
        <v>9</v>
      </c>
      <c r="B102" s="1" t="s">
        <v>10</v>
      </c>
      <c r="C102" s="2" t="s">
        <v>146</v>
      </c>
      <c r="D102" s="4"/>
      <c r="E102" s="2" t="s">
        <v>146</v>
      </c>
      <c r="F102" s="2"/>
      <c r="G102" s="2" t="s">
        <v>147</v>
      </c>
      <c r="H102" s="1"/>
      <c r="I102" s="2">
        <v>1.00003997200003E14</v>
      </c>
    </row>
    <row r="103">
      <c r="A103" s="1" t="s">
        <v>9</v>
      </c>
      <c r="B103" s="1" t="s">
        <v>10</v>
      </c>
      <c r="C103" s="2" t="s">
        <v>148</v>
      </c>
      <c r="D103" s="2" t="s">
        <v>69</v>
      </c>
      <c r="E103" s="2" t="s">
        <v>148</v>
      </c>
      <c r="F103" s="3"/>
      <c r="G103" s="3"/>
      <c r="H103" s="1"/>
      <c r="I103" s="3"/>
    </row>
    <row r="104">
      <c r="A104" s="1" t="s">
        <v>9</v>
      </c>
      <c r="B104" s="1" t="s">
        <v>10</v>
      </c>
      <c r="C104" s="2" t="s">
        <v>149</v>
      </c>
      <c r="D104" s="4"/>
      <c r="E104" s="2" t="s">
        <v>149</v>
      </c>
      <c r="F104" s="2"/>
      <c r="G104" s="2">
        <v>4.2249353E7</v>
      </c>
      <c r="H104" s="1"/>
      <c r="I104" s="2">
        <v>1.00319536700003E14</v>
      </c>
    </row>
    <row r="105">
      <c r="A105" s="1" t="s">
        <v>9</v>
      </c>
      <c r="B105" s="1" t="s">
        <v>10</v>
      </c>
      <c r="C105" s="2" t="s">
        <v>150</v>
      </c>
      <c r="D105" s="3"/>
      <c r="E105" s="2" t="s">
        <v>150</v>
      </c>
      <c r="F105" s="3"/>
      <c r="G105" s="3"/>
      <c r="H105" s="1"/>
      <c r="I105" s="2">
        <v>1.00322424100003E14</v>
      </c>
    </row>
    <row r="106">
      <c r="A106" s="1" t="s">
        <v>9</v>
      </c>
      <c r="B106" s="1" t="s">
        <v>10</v>
      </c>
      <c r="C106" s="2" t="s">
        <v>151</v>
      </c>
      <c r="D106" s="2" t="s">
        <v>152</v>
      </c>
      <c r="E106" s="2" t="s">
        <v>151</v>
      </c>
      <c r="F106" s="2">
        <v>971.0</v>
      </c>
      <c r="G106" s="2">
        <v>2.4442232E7</v>
      </c>
      <c r="H106" s="1"/>
      <c r="I106" s="3"/>
    </row>
    <row r="107">
      <c r="A107" s="1" t="s">
        <v>9</v>
      </c>
      <c r="B107" s="1" t="s">
        <v>10</v>
      </c>
      <c r="C107" s="2" t="s">
        <v>153</v>
      </c>
      <c r="D107" s="2" t="s">
        <v>154</v>
      </c>
      <c r="E107" s="2" t="s">
        <v>153</v>
      </c>
      <c r="F107" s="3"/>
      <c r="G107" s="3"/>
      <c r="H107" s="1"/>
      <c r="I107" s="3"/>
    </row>
    <row r="108">
      <c r="A108" s="1" t="s">
        <v>9</v>
      </c>
      <c r="B108" s="1" t="s">
        <v>10</v>
      </c>
      <c r="C108" s="2" t="s">
        <v>155</v>
      </c>
      <c r="D108" s="3"/>
      <c r="E108" s="2" t="s">
        <v>155</v>
      </c>
      <c r="F108" s="3"/>
      <c r="G108" s="3"/>
      <c r="H108" s="1"/>
      <c r="I108" s="2">
        <v>1.00334290200003E14</v>
      </c>
    </row>
    <row r="109">
      <c r="A109" s="1" t="s">
        <v>9</v>
      </c>
      <c r="B109" s="1" t="s">
        <v>10</v>
      </c>
      <c r="C109" s="2" t="s">
        <v>156</v>
      </c>
      <c r="D109" s="3"/>
      <c r="E109" s="2" t="s">
        <v>156</v>
      </c>
      <c r="F109" s="3"/>
      <c r="G109" s="3"/>
      <c r="H109" s="1"/>
      <c r="I109" s="3"/>
    </row>
    <row r="110">
      <c r="A110" s="1" t="s">
        <v>9</v>
      </c>
      <c r="B110" s="1" t="s">
        <v>10</v>
      </c>
      <c r="C110" s="2" t="s">
        <v>157</v>
      </c>
      <c r="D110" s="3"/>
      <c r="E110" s="2" t="s">
        <v>157</v>
      </c>
      <c r="F110" s="3"/>
      <c r="G110" s="3"/>
      <c r="H110" s="1"/>
      <c r="I110" s="2">
        <v>1.00338399700003E14</v>
      </c>
    </row>
    <row r="111">
      <c r="A111" s="1" t="s">
        <v>9</v>
      </c>
      <c r="B111" s="1" t="s">
        <v>10</v>
      </c>
      <c r="C111" s="2" t="s">
        <v>158</v>
      </c>
      <c r="D111" s="3"/>
      <c r="E111" s="2" t="s">
        <v>158</v>
      </c>
      <c r="F111" s="3"/>
      <c r="G111" s="3"/>
      <c r="H111" s="1"/>
      <c r="I111" s="2">
        <v>1.00297171900003E14</v>
      </c>
    </row>
    <row r="112">
      <c r="A112" s="1" t="s">
        <v>9</v>
      </c>
      <c r="B112" s="1" t="s">
        <v>10</v>
      </c>
      <c r="C112" s="2" t="s">
        <v>159</v>
      </c>
      <c r="D112" s="3"/>
      <c r="E112" s="2" t="s">
        <v>159</v>
      </c>
      <c r="F112" s="3"/>
      <c r="G112" s="3"/>
      <c r="H112" s="1"/>
      <c r="I112" s="3"/>
    </row>
    <row r="113">
      <c r="A113" s="1" t="s">
        <v>9</v>
      </c>
      <c r="B113" s="1" t="s">
        <v>10</v>
      </c>
      <c r="C113" s="2" t="s">
        <v>160</v>
      </c>
      <c r="D113" s="3"/>
      <c r="E113" s="2" t="s">
        <v>160</v>
      </c>
      <c r="F113" s="3"/>
      <c r="G113" s="3"/>
      <c r="H113" s="1"/>
      <c r="I113" s="2">
        <v>1.00025877000003E14</v>
      </c>
    </row>
    <row r="114">
      <c r="A114" s="1" t="s">
        <v>9</v>
      </c>
      <c r="B114" s="1" t="s">
        <v>10</v>
      </c>
      <c r="C114" s="2" t="s">
        <v>161</v>
      </c>
      <c r="D114" s="3"/>
      <c r="E114" s="2" t="s">
        <v>161</v>
      </c>
      <c r="F114" s="3"/>
      <c r="G114" s="3"/>
      <c r="H114" s="1"/>
      <c r="I114" s="3"/>
    </row>
    <row r="115">
      <c r="A115" s="1" t="s">
        <v>9</v>
      </c>
      <c r="B115" s="1" t="s">
        <v>10</v>
      </c>
      <c r="C115" s="2" t="s">
        <v>162</v>
      </c>
      <c r="D115" s="3"/>
      <c r="E115" s="2" t="s">
        <v>162</v>
      </c>
      <c r="F115" s="3"/>
      <c r="G115" s="3"/>
      <c r="H115" s="1"/>
      <c r="I115" s="2">
        <v>1.00218109500003E14</v>
      </c>
    </row>
    <row r="116">
      <c r="A116" s="1" t="s">
        <v>9</v>
      </c>
      <c r="B116" s="1" t="s">
        <v>10</v>
      </c>
      <c r="C116" s="2" t="s">
        <v>163</v>
      </c>
      <c r="D116" s="3"/>
      <c r="E116" s="2" t="s">
        <v>163</v>
      </c>
      <c r="F116" s="3"/>
      <c r="G116" s="3"/>
      <c r="H116" s="1"/>
      <c r="I116" s="2">
        <v>1.00213065400003E14</v>
      </c>
    </row>
    <row r="117">
      <c r="A117" s="1" t="s">
        <v>9</v>
      </c>
      <c r="B117" s="1" t="s">
        <v>10</v>
      </c>
      <c r="C117" s="2" t="s">
        <v>164</v>
      </c>
      <c r="D117" s="3"/>
      <c r="E117" s="2" t="s">
        <v>164</v>
      </c>
      <c r="F117" s="3"/>
      <c r="G117" s="3"/>
      <c r="H117" s="1"/>
      <c r="I117" s="2">
        <v>1.00291218400003E14</v>
      </c>
    </row>
    <row r="118">
      <c r="A118" s="1" t="s">
        <v>9</v>
      </c>
      <c r="B118" s="1" t="s">
        <v>10</v>
      </c>
      <c r="C118" s="2" t="s">
        <v>165</v>
      </c>
      <c r="D118" s="3"/>
      <c r="E118" s="2" t="s">
        <v>165</v>
      </c>
      <c r="F118" s="3"/>
      <c r="G118" s="3"/>
      <c r="H118" s="1"/>
      <c r="I118" s="3"/>
    </row>
    <row r="119">
      <c r="A119" s="1" t="s">
        <v>9</v>
      </c>
      <c r="B119" s="1" t="s">
        <v>10</v>
      </c>
      <c r="C119" s="2" t="s">
        <v>166</v>
      </c>
      <c r="D119" s="3"/>
      <c r="E119" s="2" t="s">
        <v>166</v>
      </c>
      <c r="F119" s="3"/>
      <c r="G119" s="3" t="str">
        <f>+971 4 335 1415</f>
        <v>#ERROR!</v>
      </c>
      <c r="H119" s="1"/>
      <c r="I119" s="2">
        <v>1.00228723100003E14</v>
      </c>
    </row>
    <row r="120">
      <c r="A120" s="1" t="s">
        <v>9</v>
      </c>
      <c r="B120" s="1" t="s">
        <v>10</v>
      </c>
      <c r="C120" s="2" t="s">
        <v>167</v>
      </c>
      <c r="D120" s="4"/>
      <c r="E120" s="2" t="s">
        <v>167</v>
      </c>
      <c r="F120" s="2"/>
      <c r="G120" s="2">
        <v>5.51885803E8</v>
      </c>
      <c r="H120" s="1"/>
      <c r="I120" s="2">
        <v>1.00430806800003E14</v>
      </c>
    </row>
    <row r="121">
      <c r="A121" s="1" t="s">
        <v>9</v>
      </c>
      <c r="B121" s="1" t="s">
        <v>10</v>
      </c>
      <c r="C121" s="2" t="s">
        <v>168</v>
      </c>
      <c r="D121" s="3"/>
      <c r="E121" s="2" t="s">
        <v>168</v>
      </c>
      <c r="F121" s="3"/>
      <c r="G121" s="3"/>
      <c r="H121" s="1"/>
      <c r="I121" s="2">
        <v>1.00393864200003E14</v>
      </c>
    </row>
    <row r="122">
      <c r="A122" s="1" t="s">
        <v>9</v>
      </c>
      <c r="B122" s="1" t="s">
        <v>10</v>
      </c>
      <c r="C122" s="2" t="s">
        <v>169</v>
      </c>
      <c r="D122" s="3"/>
      <c r="E122" s="2" t="s">
        <v>169</v>
      </c>
      <c r="F122" s="3"/>
      <c r="G122" s="3"/>
      <c r="H122" s="1"/>
      <c r="I122" s="2">
        <v>1.00240096600003E14</v>
      </c>
    </row>
    <row r="123">
      <c r="A123" s="1" t="s">
        <v>9</v>
      </c>
      <c r="B123" s="1" t="s">
        <v>10</v>
      </c>
      <c r="C123" s="2" t="s">
        <v>170</v>
      </c>
      <c r="D123" s="3"/>
      <c r="E123" s="2" t="s">
        <v>170</v>
      </c>
      <c r="F123" s="3"/>
      <c r="G123" s="3"/>
      <c r="H123" s="1"/>
      <c r="I123" s="2">
        <v>1.00456601200003E14</v>
      </c>
    </row>
    <row r="124">
      <c r="A124" s="1" t="s">
        <v>9</v>
      </c>
      <c r="B124" s="1" t="s">
        <v>10</v>
      </c>
      <c r="C124" s="2" t="s">
        <v>171</v>
      </c>
      <c r="D124" s="4"/>
      <c r="E124" s="2" t="s">
        <v>171</v>
      </c>
      <c r="F124" s="2"/>
      <c r="G124" s="2" t="s">
        <v>172</v>
      </c>
      <c r="H124" s="1"/>
      <c r="I124" s="2">
        <v>1.00014365900003E14</v>
      </c>
    </row>
    <row r="125">
      <c r="A125" s="1" t="s">
        <v>9</v>
      </c>
      <c r="B125" s="1" t="s">
        <v>10</v>
      </c>
      <c r="C125" s="2" t="s">
        <v>173</v>
      </c>
      <c r="D125" s="3"/>
      <c r="E125" s="2" t="s">
        <v>173</v>
      </c>
      <c r="F125" s="3"/>
      <c r="G125" s="3"/>
      <c r="H125" s="1"/>
      <c r="I125" s="2">
        <v>1.00295975500003E14</v>
      </c>
    </row>
    <row r="126">
      <c r="A126" s="1" t="s">
        <v>9</v>
      </c>
      <c r="B126" s="1" t="s">
        <v>10</v>
      </c>
      <c r="C126" s="2" t="s">
        <v>174</v>
      </c>
      <c r="D126" s="3"/>
      <c r="E126" s="2" t="s">
        <v>174</v>
      </c>
      <c r="F126" s="3"/>
      <c r="G126" s="3"/>
      <c r="H126" s="1"/>
      <c r="I126" s="2">
        <v>1.00486123100003E14</v>
      </c>
    </row>
    <row r="127">
      <c r="A127" s="1" t="s">
        <v>9</v>
      </c>
      <c r="B127" s="1" t="s">
        <v>10</v>
      </c>
      <c r="C127" s="2" t="s">
        <v>175</v>
      </c>
      <c r="D127" s="3"/>
      <c r="E127" s="2" t="s">
        <v>175</v>
      </c>
      <c r="F127" s="3"/>
      <c r="G127" s="3" t="str">
        <f>+971 4 333 4690</f>
        <v>#ERROR!</v>
      </c>
      <c r="H127" s="1"/>
      <c r="I127" s="2">
        <v>1.00386389900003E14</v>
      </c>
    </row>
    <row r="128">
      <c r="A128" s="1" t="s">
        <v>9</v>
      </c>
      <c r="B128" s="1" t="s">
        <v>10</v>
      </c>
      <c r="C128" s="2" t="s">
        <v>176</v>
      </c>
      <c r="D128" s="3"/>
      <c r="E128" s="2" t="s">
        <v>176</v>
      </c>
      <c r="F128" s="3"/>
      <c r="G128" s="3"/>
      <c r="H128" s="1"/>
      <c r="I128" s="2">
        <v>1.00619627100003E14</v>
      </c>
    </row>
    <row r="129">
      <c r="A129" s="1" t="s">
        <v>9</v>
      </c>
      <c r="B129" s="1" t="s">
        <v>10</v>
      </c>
      <c r="C129" s="2" t="s">
        <v>177</v>
      </c>
      <c r="D129" s="3"/>
      <c r="E129" s="2" t="s">
        <v>177</v>
      </c>
      <c r="F129" s="3"/>
      <c r="G129" s="3"/>
      <c r="H129" s="1"/>
      <c r="I129" s="2">
        <v>1.00278084700003E14</v>
      </c>
    </row>
    <row r="130">
      <c r="A130" s="1" t="s">
        <v>9</v>
      </c>
      <c r="B130" s="1" t="s">
        <v>10</v>
      </c>
      <c r="C130" s="2" t="s">
        <v>178</v>
      </c>
      <c r="D130" s="2" t="s">
        <v>179</v>
      </c>
      <c r="E130" s="2" t="s">
        <v>178</v>
      </c>
      <c r="F130" s="2">
        <v>971.0</v>
      </c>
      <c r="G130" s="2">
        <v>4.3394111E7</v>
      </c>
      <c r="H130" s="1"/>
      <c r="I130" s="2">
        <v>1.00002858700003E14</v>
      </c>
    </row>
    <row r="131">
      <c r="A131" s="1" t="s">
        <v>9</v>
      </c>
      <c r="B131" s="1" t="s">
        <v>10</v>
      </c>
      <c r="C131" s="2" t="s">
        <v>180</v>
      </c>
      <c r="D131" s="3"/>
      <c r="E131" s="2" t="s">
        <v>180</v>
      </c>
      <c r="F131" s="3"/>
      <c r="G131" s="3"/>
      <c r="H131" s="1"/>
      <c r="I131" s="2">
        <v>1.00362307900003E14</v>
      </c>
    </row>
    <row r="132">
      <c r="A132" s="1" t="s">
        <v>9</v>
      </c>
      <c r="B132" s="1" t="s">
        <v>10</v>
      </c>
      <c r="C132" s="2" t="s">
        <v>181</v>
      </c>
      <c r="D132" s="3"/>
      <c r="E132" s="2" t="s">
        <v>181</v>
      </c>
      <c r="F132" s="2">
        <v>971.0</v>
      </c>
      <c r="G132" s="2">
        <v>4.2392399E7</v>
      </c>
      <c r="H132" s="1"/>
      <c r="I132" s="2">
        <v>1.00001374600003E14</v>
      </c>
    </row>
    <row r="133">
      <c r="A133" s="1" t="s">
        <v>9</v>
      </c>
      <c r="B133" s="1" t="s">
        <v>10</v>
      </c>
      <c r="C133" s="2" t="s">
        <v>182</v>
      </c>
      <c r="D133" s="3"/>
      <c r="E133" s="2" t="s">
        <v>182</v>
      </c>
      <c r="F133" s="3"/>
      <c r="G133" s="3"/>
      <c r="H133" s="1"/>
      <c r="I133" s="2">
        <v>1.00430687200003E14</v>
      </c>
    </row>
    <row r="134">
      <c r="A134" s="1" t="s">
        <v>9</v>
      </c>
      <c r="B134" s="1" t="s">
        <v>10</v>
      </c>
      <c r="C134" s="2" t="s">
        <v>183</v>
      </c>
      <c r="D134" s="3"/>
      <c r="E134" s="2" t="s">
        <v>183</v>
      </c>
      <c r="F134" s="3"/>
      <c r="G134" s="3"/>
      <c r="H134" s="1"/>
      <c r="I134" s="3"/>
    </row>
    <row r="135">
      <c r="A135" s="1" t="s">
        <v>9</v>
      </c>
      <c r="B135" s="1" t="s">
        <v>10</v>
      </c>
      <c r="C135" s="2" t="s">
        <v>184</v>
      </c>
      <c r="D135" s="3"/>
      <c r="E135" s="2" t="s">
        <v>184</v>
      </c>
      <c r="F135" s="3"/>
      <c r="G135" s="3"/>
      <c r="H135" s="1"/>
      <c r="I135" s="2">
        <v>1.00244540900003E14</v>
      </c>
    </row>
    <row r="136">
      <c r="A136" s="1" t="s">
        <v>9</v>
      </c>
      <c r="B136" s="1" t="s">
        <v>10</v>
      </c>
      <c r="C136" s="2" t="s">
        <v>185</v>
      </c>
      <c r="D136" s="3"/>
      <c r="E136" s="2" t="s">
        <v>185</v>
      </c>
      <c r="F136" s="3"/>
      <c r="G136" s="3"/>
      <c r="H136" s="1"/>
      <c r="I136" s="2">
        <v>1.00258594900003E14</v>
      </c>
    </row>
    <row r="137">
      <c r="A137" s="1" t="s">
        <v>9</v>
      </c>
      <c r="B137" s="1" t="s">
        <v>10</v>
      </c>
      <c r="C137" s="2" t="s">
        <v>186</v>
      </c>
      <c r="D137" s="3"/>
      <c r="E137" s="2" t="s">
        <v>186</v>
      </c>
      <c r="F137" s="3"/>
      <c r="G137" s="3"/>
      <c r="H137" s="1"/>
      <c r="I137" s="2">
        <v>1.00057028100003E14</v>
      </c>
    </row>
    <row r="138">
      <c r="A138" s="1" t="s">
        <v>9</v>
      </c>
      <c r="B138" s="1" t="s">
        <v>10</v>
      </c>
      <c r="C138" s="2" t="s">
        <v>187</v>
      </c>
      <c r="D138" s="2" t="s">
        <v>188</v>
      </c>
      <c r="E138" s="2" t="s">
        <v>187</v>
      </c>
      <c r="F138" s="3"/>
      <c r="G138" s="3"/>
      <c r="H138" s="1"/>
      <c r="I138" s="2">
        <v>1.00311906000003E14</v>
      </c>
    </row>
    <row r="139">
      <c r="A139" s="1" t="s">
        <v>9</v>
      </c>
      <c r="B139" s="1" t="s">
        <v>10</v>
      </c>
      <c r="C139" s="2" t="s">
        <v>189</v>
      </c>
      <c r="D139" s="2" t="s">
        <v>190</v>
      </c>
      <c r="E139" s="2" t="s">
        <v>189</v>
      </c>
      <c r="F139" s="2"/>
      <c r="G139" s="2">
        <v>4.60175E7</v>
      </c>
      <c r="H139" s="1"/>
      <c r="I139" s="2">
        <v>1.00051614400003E14</v>
      </c>
    </row>
    <row r="140">
      <c r="A140" s="1" t="s">
        <v>9</v>
      </c>
      <c r="B140" s="1" t="s">
        <v>10</v>
      </c>
      <c r="C140" s="2" t="s">
        <v>191</v>
      </c>
      <c r="D140" s="3"/>
      <c r="E140" s="2" t="s">
        <v>191</v>
      </c>
      <c r="F140" s="2">
        <v>971.0</v>
      </c>
      <c r="G140" s="2">
        <v>4.4416851E7</v>
      </c>
      <c r="H140" s="1"/>
      <c r="I140" s="3"/>
    </row>
    <row r="141">
      <c r="A141" s="1" t="s">
        <v>9</v>
      </c>
      <c r="B141" s="1" t="s">
        <v>10</v>
      </c>
      <c r="C141" s="2" t="s">
        <v>192</v>
      </c>
      <c r="D141" s="3"/>
      <c r="E141" s="2" t="s">
        <v>192</v>
      </c>
      <c r="F141" s="3"/>
      <c r="G141" s="3"/>
      <c r="H141" s="1"/>
      <c r="I141" s="2">
        <v>1.00240072700003E14</v>
      </c>
    </row>
    <row r="142">
      <c r="A142" s="1" t="s">
        <v>9</v>
      </c>
      <c r="B142" s="1" t="s">
        <v>10</v>
      </c>
      <c r="C142" s="2" t="s">
        <v>193</v>
      </c>
      <c r="D142" s="3"/>
      <c r="E142" s="2" t="s">
        <v>193</v>
      </c>
      <c r="F142" s="3"/>
      <c r="G142" s="3"/>
      <c r="H142" s="1"/>
      <c r="I142" s="2">
        <v>1.00574981500003E14</v>
      </c>
    </row>
    <row r="143">
      <c r="A143" s="1" t="s">
        <v>9</v>
      </c>
      <c r="B143" s="1" t="s">
        <v>10</v>
      </c>
      <c r="C143" s="2" t="s">
        <v>194</v>
      </c>
      <c r="D143" s="4"/>
      <c r="E143" s="2" t="s">
        <v>194</v>
      </c>
      <c r="F143" s="2"/>
      <c r="G143" s="2">
        <v>4.3337988E7</v>
      </c>
      <c r="H143" s="1"/>
      <c r="I143" s="2">
        <v>1.00320064700003E14</v>
      </c>
    </row>
    <row r="144">
      <c r="A144" s="1" t="s">
        <v>9</v>
      </c>
      <c r="B144" s="1" t="s">
        <v>10</v>
      </c>
      <c r="C144" s="2" t="s">
        <v>195</v>
      </c>
      <c r="D144" s="3"/>
      <c r="E144" s="2" t="s">
        <v>195</v>
      </c>
      <c r="F144" s="3"/>
      <c r="G144" s="3"/>
      <c r="H144" s="1"/>
      <c r="I144" s="2">
        <v>1.00381879400003E14</v>
      </c>
    </row>
    <row r="145">
      <c r="A145" s="1" t="s">
        <v>9</v>
      </c>
      <c r="B145" s="1" t="s">
        <v>10</v>
      </c>
      <c r="C145" s="2" t="s">
        <v>196</v>
      </c>
      <c r="D145" s="3"/>
      <c r="E145" s="2" t="s">
        <v>196</v>
      </c>
      <c r="F145" s="3"/>
      <c r="G145" s="3"/>
      <c r="H145" s="1"/>
      <c r="I145" s="2">
        <v>1.00331233500003E14</v>
      </c>
    </row>
    <row r="146">
      <c r="A146" s="1" t="s">
        <v>9</v>
      </c>
      <c r="B146" s="1" t="s">
        <v>10</v>
      </c>
      <c r="C146" s="2" t="s">
        <v>197</v>
      </c>
      <c r="D146" s="3"/>
      <c r="E146" s="2" t="s">
        <v>197</v>
      </c>
      <c r="F146" s="3"/>
      <c r="G146" s="3"/>
      <c r="H146" s="1"/>
      <c r="I146" s="2">
        <v>1.00259808200003E14</v>
      </c>
    </row>
    <row r="147">
      <c r="A147" s="1" t="s">
        <v>9</v>
      </c>
      <c r="B147" s="1" t="s">
        <v>10</v>
      </c>
      <c r="C147" s="2" t="s">
        <v>198</v>
      </c>
      <c r="D147" s="3"/>
      <c r="E147" s="2" t="s">
        <v>198</v>
      </c>
      <c r="F147" s="3"/>
      <c r="G147" s="3"/>
      <c r="H147" s="1"/>
      <c r="I147" s="2">
        <v>1.00231906700003E14</v>
      </c>
    </row>
    <row r="148">
      <c r="A148" s="1" t="s">
        <v>9</v>
      </c>
      <c r="B148" s="1" t="s">
        <v>10</v>
      </c>
      <c r="C148" s="2" t="s">
        <v>199</v>
      </c>
      <c r="D148" s="3"/>
      <c r="E148" s="2" t="s">
        <v>199</v>
      </c>
      <c r="F148" s="3"/>
      <c r="G148" s="3"/>
      <c r="H148" s="1"/>
      <c r="I148" s="2">
        <v>1.00278356900003E14</v>
      </c>
    </row>
    <row r="149">
      <c r="A149" s="1" t="s">
        <v>9</v>
      </c>
      <c r="B149" s="1" t="s">
        <v>10</v>
      </c>
      <c r="C149" s="2" t="s">
        <v>200</v>
      </c>
      <c r="D149" s="3"/>
      <c r="E149" s="2" t="s">
        <v>200</v>
      </c>
      <c r="F149" s="3"/>
      <c r="G149" s="3"/>
      <c r="H149" s="1"/>
      <c r="I149" s="2">
        <v>1.00585269200003E14</v>
      </c>
    </row>
    <row r="150">
      <c r="A150" s="1" t="s">
        <v>9</v>
      </c>
      <c r="B150" s="1" t="s">
        <v>10</v>
      </c>
      <c r="C150" s="2" t="s">
        <v>201</v>
      </c>
      <c r="D150" s="4"/>
      <c r="E150" s="2" t="s">
        <v>201</v>
      </c>
      <c r="F150" s="2"/>
      <c r="G150" s="2">
        <v>4.3804022E7</v>
      </c>
      <c r="H150" s="1"/>
      <c r="I150" s="2">
        <v>1.00351084700003E14</v>
      </c>
    </row>
    <row r="151">
      <c r="A151" s="1" t="s">
        <v>9</v>
      </c>
      <c r="B151" s="1" t="s">
        <v>10</v>
      </c>
      <c r="C151" s="2" t="s">
        <v>202</v>
      </c>
      <c r="D151" s="2" t="s">
        <v>203</v>
      </c>
      <c r="E151" s="2" t="s">
        <v>202</v>
      </c>
      <c r="F151" s="3"/>
      <c r="G151" s="3"/>
      <c r="H151" s="1"/>
      <c r="I151" s="3"/>
    </row>
    <row r="152">
      <c r="A152" s="1" t="s">
        <v>9</v>
      </c>
      <c r="B152" s="1" t="s">
        <v>10</v>
      </c>
      <c r="C152" s="2" t="s">
        <v>204</v>
      </c>
      <c r="D152" s="3"/>
      <c r="E152" s="2" t="s">
        <v>204</v>
      </c>
      <c r="F152" s="3"/>
      <c r="G152" s="3"/>
      <c r="H152" s="1"/>
      <c r="I152" s="3"/>
    </row>
    <row r="153">
      <c r="A153" s="1" t="s">
        <v>9</v>
      </c>
      <c r="B153" s="1" t="s">
        <v>10</v>
      </c>
      <c r="C153" s="2" t="s">
        <v>205</v>
      </c>
      <c r="D153" s="2" t="s">
        <v>206</v>
      </c>
      <c r="E153" s="2" t="s">
        <v>205</v>
      </c>
      <c r="F153" s="2"/>
      <c r="G153" s="2" t="s">
        <v>207</v>
      </c>
      <c r="H153" s="1"/>
      <c r="I153" s="3"/>
    </row>
    <row r="154">
      <c r="A154" s="1" t="s">
        <v>9</v>
      </c>
      <c r="B154" s="1" t="s">
        <v>10</v>
      </c>
      <c r="C154" s="2" t="s">
        <v>208</v>
      </c>
      <c r="D154" s="3"/>
      <c r="E154" s="2" t="s">
        <v>208</v>
      </c>
      <c r="F154" s="3"/>
      <c r="G154" s="3" t="str">
        <f>+971 4 393 3210</f>
        <v>#ERROR!</v>
      </c>
      <c r="H154" s="1"/>
      <c r="I154" s="3"/>
    </row>
    <row r="155">
      <c r="A155" s="1" t="s">
        <v>9</v>
      </c>
      <c r="B155" s="1" t="s">
        <v>10</v>
      </c>
      <c r="C155" s="2" t="s">
        <v>209</v>
      </c>
      <c r="D155" s="3"/>
      <c r="E155" s="2" t="s">
        <v>209</v>
      </c>
      <c r="F155" s="3"/>
      <c r="G155" s="3"/>
      <c r="H155" s="1"/>
      <c r="I155" s="2">
        <v>1.00486123100003E14</v>
      </c>
    </row>
    <row r="156">
      <c r="A156" s="1" t="s">
        <v>9</v>
      </c>
      <c r="B156" s="1" t="s">
        <v>10</v>
      </c>
      <c r="C156" s="2" t="s">
        <v>210</v>
      </c>
      <c r="D156" s="4"/>
      <c r="E156" s="2" t="s">
        <v>210</v>
      </c>
      <c r="F156" s="2"/>
      <c r="G156" s="2" t="s">
        <v>211</v>
      </c>
      <c r="H156" s="1"/>
      <c r="I156" s="2">
        <v>1.00362739300003E14</v>
      </c>
    </row>
    <row r="157">
      <c r="A157" s="1" t="s">
        <v>9</v>
      </c>
      <c r="B157" s="1" t="s">
        <v>10</v>
      </c>
      <c r="C157" s="2" t="s">
        <v>212</v>
      </c>
      <c r="D157" s="3"/>
      <c r="E157" s="2" t="s">
        <v>212</v>
      </c>
      <c r="F157" s="3"/>
      <c r="G157" s="3"/>
      <c r="H157" s="1"/>
      <c r="I157" s="2">
        <v>1.00206757500003E14</v>
      </c>
    </row>
    <row r="158">
      <c r="A158" s="1" t="s">
        <v>9</v>
      </c>
      <c r="B158" s="1" t="s">
        <v>10</v>
      </c>
      <c r="C158" s="2" t="s">
        <v>213</v>
      </c>
      <c r="D158" s="2" t="s">
        <v>214</v>
      </c>
      <c r="E158" s="2" t="s">
        <v>213</v>
      </c>
      <c r="F158" s="3"/>
      <c r="G158" s="3"/>
      <c r="H158" s="1"/>
      <c r="I158" s="3"/>
    </row>
    <row r="159">
      <c r="A159" s="1" t="s">
        <v>9</v>
      </c>
      <c r="B159" s="1" t="s">
        <v>10</v>
      </c>
      <c r="C159" s="2" t="s">
        <v>215</v>
      </c>
      <c r="D159" s="2" t="s">
        <v>216</v>
      </c>
      <c r="E159" s="2" t="s">
        <v>215</v>
      </c>
      <c r="F159" s="3"/>
      <c r="G159" s="3" t="str">
        <f>+971 4 808 7570</f>
        <v>#ERROR!</v>
      </c>
      <c r="H159" s="1"/>
      <c r="I159" s="2">
        <v>1.00286065600003E14</v>
      </c>
    </row>
    <row r="160">
      <c r="A160" s="1" t="s">
        <v>9</v>
      </c>
      <c r="B160" s="1" t="s">
        <v>10</v>
      </c>
      <c r="C160" s="2" t="s">
        <v>217</v>
      </c>
      <c r="D160" s="2" t="s">
        <v>218</v>
      </c>
      <c r="E160" s="2" t="s">
        <v>217</v>
      </c>
      <c r="F160" s="2"/>
      <c r="G160" s="2">
        <v>8007254.0</v>
      </c>
      <c r="H160" s="1"/>
      <c r="I160" s="2">
        <v>1.00021693500003E14</v>
      </c>
    </row>
    <row r="161">
      <c r="A161" s="1" t="s">
        <v>9</v>
      </c>
      <c r="B161" s="1" t="s">
        <v>10</v>
      </c>
      <c r="C161" s="2" t="s">
        <v>219</v>
      </c>
      <c r="D161" s="2" t="s">
        <v>220</v>
      </c>
      <c r="E161" s="2" t="s">
        <v>219</v>
      </c>
      <c r="F161" s="2"/>
      <c r="G161" s="2" t="s">
        <v>221</v>
      </c>
      <c r="H161" s="1"/>
      <c r="I161" s="2">
        <v>1.00001926300003E14</v>
      </c>
    </row>
    <row r="162">
      <c r="A162" s="1" t="s">
        <v>9</v>
      </c>
      <c r="B162" s="1" t="s">
        <v>10</v>
      </c>
      <c r="C162" s="2" t="s">
        <v>222</v>
      </c>
      <c r="D162" s="3"/>
      <c r="E162" s="2" t="s">
        <v>222</v>
      </c>
      <c r="F162" s="3"/>
      <c r="G162" s="3"/>
      <c r="H162" s="1"/>
      <c r="I162" s="2">
        <v>1.00366330700003E14</v>
      </c>
    </row>
    <row r="163">
      <c r="A163" s="1" t="s">
        <v>9</v>
      </c>
      <c r="B163" s="1" t="s">
        <v>10</v>
      </c>
      <c r="C163" s="2" t="s">
        <v>223</v>
      </c>
      <c r="D163" s="3"/>
      <c r="E163" s="2" t="s">
        <v>223</v>
      </c>
      <c r="F163" s="3"/>
      <c r="G163" s="3"/>
      <c r="H163" s="1"/>
      <c r="I163" s="2">
        <v>1.00541258800003E14</v>
      </c>
    </row>
    <row r="164">
      <c r="A164" s="1" t="s">
        <v>9</v>
      </c>
      <c r="B164" s="1" t="s">
        <v>10</v>
      </c>
      <c r="C164" s="2" t="s">
        <v>224</v>
      </c>
      <c r="D164" s="3"/>
      <c r="E164" s="2" t="s">
        <v>224</v>
      </c>
      <c r="F164" s="2"/>
      <c r="G164" s="2">
        <v>5.4252107E8</v>
      </c>
      <c r="H164" s="1"/>
      <c r="I164" s="2">
        <v>1.00499763900003E14</v>
      </c>
    </row>
    <row r="165">
      <c r="A165" s="1" t="s">
        <v>9</v>
      </c>
      <c r="B165" s="1" t="s">
        <v>10</v>
      </c>
      <c r="C165" s="2" t="s">
        <v>225</v>
      </c>
      <c r="D165" s="3"/>
      <c r="E165" s="2" t="s">
        <v>225</v>
      </c>
      <c r="F165" s="3"/>
      <c r="G165" s="3"/>
      <c r="H165" s="1"/>
      <c r="I165" s="3"/>
    </row>
    <row r="166">
      <c r="A166" s="1" t="s">
        <v>9</v>
      </c>
      <c r="B166" s="1" t="s">
        <v>10</v>
      </c>
      <c r="C166" s="2" t="s">
        <v>226</v>
      </c>
      <c r="D166" s="3"/>
      <c r="E166" s="2" t="s">
        <v>226</v>
      </c>
      <c r="F166" s="2">
        <v>971.0</v>
      </c>
      <c r="G166" s="2">
        <v>4.2863644E7</v>
      </c>
      <c r="H166" s="1"/>
      <c r="I166" s="2">
        <v>1.00037056700003E14</v>
      </c>
    </row>
    <row r="167">
      <c r="A167" s="1" t="s">
        <v>9</v>
      </c>
      <c r="B167" s="1" t="s">
        <v>10</v>
      </c>
      <c r="C167" s="2" t="s">
        <v>227</v>
      </c>
      <c r="D167" s="3"/>
      <c r="E167" s="2" t="s">
        <v>227</v>
      </c>
      <c r="F167" s="4"/>
      <c r="G167" s="4"/>
      <c r="H167" s="1"/>
      <c r="I167" s="2">
        <v>1.00221996000003E14</v>
      </c>
    </row>
    <row r="168">
      <c r="A168" s="1" t="s">
        <v>9</v>
      </c>
      <c r="B168" s="1" t="s">
        <v>10</v>
      </c>
      <c r="C168" s="2" t="s">
        <v>228</v>
      </c>
      <c r="D168" s="3"/>
      <c r="E168" s="2" t="s">
        <v>228</v>
      </c>
      <c r="F168" s="2"/>
      <c r="G168" s="2">
        <v>4.2955267E7</v>
      </c>
      <c r="H168" s="1"/>
      <c r="I168" s="2">
        <v>1.00331689800003E14</v>
      </c>
    </row>
    <row r="169">
      <c r="A169" s="1" t="s">
        <v>9</v>
      </c>
      <c r="B169" s="1" t="s">
        <v>10</v>
      </c>
      <c r="C169" s="2" t="s">
        <v>229</v>
      </c>
      <c r="D169" s="3"/>
      <c r="E169" s="2" t="s">
        <v>229</v>
      </c>
      <c r="F169" s="3"/>
      <c r="G169" s="3"/>
      <c r="H169" s="1"/>
      <c r="I169" s="2">
        <v>1.00362285700003E14</v>
      </c>
    </row>
    <row r="170">
      <c r="A170" s="1" t="s">
        <v>9</v>
      </c>
      <c r="B170" s="1" t="s">
        <v>10</v>
      </c>
      <c r="C170" s="2" t="s">
        <v>230</v>
      </c>
      <c r="D170" s="3"/>
      <c r="E170" s="2" t="s">
        <v>230</v>
      </c>
      <c r="F170" s="2"/>
      <c r="G170" s="2">
        <v>4.341587E7</v>
      </c>
      <c r="H170" s="1"/>
      <c r="I170" s="2">
        <v>1.00318206800003E14</v>
      </c>
    </row>
    <row r="171">
      <c r="A171" s="1" t="s">
        <v>9</v>
      </c>
      <c r="B171" s="1" t="s">
        <v>10</v>
      </c>
      <c r="C171" s="2" t="s">
        <v>231</v>
      </c>
      <c r="D171" s="3"/>
      <c r="E171" s="2" t="s">
        <v>231</v>
      </c>
      <c r="F171" s="3"/>
      <c r="G171" s="3"/>
      <c r="H171" s="1"/>
      <c r="I171" s="2">
        <v>1.00255397000003E14</v>
      </c>
    </row>
    <row r="172">
      <c r="A172" s="1" t="s">
        <v>9</v>
      </c>
      <c r="B172" s="1" t="s">
        <v>10</v>
      </c>
      <c r="C172" s="2" t="s">
        <v>232</v>
      </c>
      <c r="D172" s="3"/>
      <c r="E172" s="2" t="s">
        <v>232</v>
      </c>
      <c r="F172" s="3"/>
      <c r="G172" s="3"/>
      <c r="H172" s="1"/>
      <c r="I172" s="2">
        <v>1.00220226300003E14</v>
      </c>
    </row>
    <row r="173">
      <c r="A173" s="1" t="s">
        <v>9</v>
      </c>
      <c r="B173" s="1" t="s">
        <v>10</v>
      </c>
      <c r="C173" s="2" t="s">
        <v>233</v>
      </c>
      <c r="D173" s="3"/>
      <c r="E173" s="2" t="s">
        <v>233</v>
      </c>
      <c r="F173" s="3"/>
      <c r="G173" s="3"/>
      <c r="H173" s="1"/>
      <c r="I173" s="2">
        <v>1.00286660400003E14</v>
      </c>
    </row>
    <row r="174">
      <c r="A174" s="1" t="s">
        <v>9</v>
      </c>
      <c r="B174" s="1" t="s">
        <v>234</v>
      </c>
      <c r="C174" s="2" t="s">
        <v>235</v>
      </c>
      <c r="D174" s="2" t="s">
        <v>236</v>
      </c>
      <c r="E174" s="2" t="s">
        <v>235</v>
      </c>
      <c r="F174" s="2">
        <v>971.0</v>
      </c>
      <c r="G174" s="2">
        <v>5.05378225E8</v>
      </c>
      <c r="H174" s="1"/>
      <c r="I174" s="2">
        <v>1.00382154100003E14</v>
      </c>
    </row>
    <row r="175">
      <c r="A175" s="1" t="s">
        <v>9</v>
      </c>
      <c r="B175" s="1" t="s">
        <v>10</v>
      </c>
      <c r="C175" s="2" t="s">
        <v>237</v>
      </c>
      <c r="D175" s="3"/>
      <c r="E175" s="2" t="s">
        <v>237</v>
      </c>
      <c r="F175" s="3"/>
      <c r="G175" s="3"/>
      <c r="H175" s="1"/>
      <c r="I175" s="2">
        <v>1.00303305500003E14</v>
      </c>
    </row>
    <row r="176">
      <c r="A176" s="1" t="s">
        <v>9</v>
      </c>
      <c r="B176" s="1" t="s">
        <v>10</v>
      </c>
      <c r="C176" s="2" t="s">
        <v>238</v>
      </c>
      <c r="D176" s="3"/>
      <c r="E176" s="2" t="s">
        <v>238</v>
      </c>
      <c r="F176" s="3"/>
      <c r="G176" s="3"/>
      <c r="H176" s="1"/>
      <c r="I176" s="3"/>
    </row>
    <row r="177">
      <c r="A177" s="1" t="s">
        <v>9</v>
      </c>
      <c r="B177" s="1" t="s">
        <v>10</v>
      </c>
      <c r="C177" s="2" t="s">
        <v>239</v>
      </c>
      <c r="D177" s="3"/>
      <c r="E177" s="2" t="s">
        <v>239</v>
      </c>
      <c r="F177" s="3"/>
      <c r="G177" s="3"/>
      <c r="H177" s="1"/>
      <c r="I177" s="3"/>
    </row>
    <row r="178">
      <c r="A178" s="1" t="s">
        <v>9</v>
      </c>
      <c r="B178" s="1" t="s">
        <v>234</v>
      </c>
      <c r="C178" s="2" t="s">
        <v>240</v>
      </c>
      <c r="D178" s="2" t="s">
        <v>241</v>
      </c>
      <c r="E178" s="2" t="s">
        <v>240</v>
      </c>
      <c r="F178" s="2"/>
      <c r="G178" s="2">
        <v>6.7433699E7</v>
      </c>
      <c r="H178" s="1"/>
      <c r="I178" s="2">
        <v>1.00459118400003E14</v>
      </c>
    </row>
    <row r="179">
      <c r="A179" s="1" t="s">
        <v>9</v>
      </c>
      <c r="B179" s="1" t="s">
        <v>10</v>
      </c>
      <c r="C179" s="2" t="s">
        <v>242</v>
      </c>
      <c r="D179" s="3"/>
      <c r="E179" s="2" t="s">
        <v>242</v>
      </c>
      <c r="F179" s="4"/>
      <c r="G179" s="4"/>
      <c r="H179" s="1"/>
      <c r="I179" s="2">
        <v>1.00373811700003E14</v>
      </c>
    </row>
    <row r="180">
      <c r="A180" s="1" t="s">
        <v>9</v>
      </c>
      <c r="B180" s="1" t="s">
        <v>10</v>
      </c>
      <c r="C180" s="2" t="s">
        <v>243</v>
      </c>
      <c r="D180" s="3"/>
      <c r="E180" s="2" t="s">
        <v>243</v>
      </c>
      <c r="F180" s="3"/>
      <c r="G180" s="3"/>
      <c r="H180" s="1"/>
      <c r="I180" s="3"/>
    </row>
    <row r="181">
      <c r="A181" s="1" t="s">
        <v>9</v>
      </c>
      <c r="B181" s="1" t="s">
        <v>10</v>
      </c>
      <c r="C181" s="2" t="s">
        <v>244</v>
      </c>
      <c r="D181" s="3"/>
      <c r="E181" s="2" t="s">
        <v>244</v>
      </c>
      <c r="F181" s="4"/>
      <c r="G181" s="4"/>
      <c r="H181" s="1"/>
      <c r="I181" s="3"/>
    </row>
    <row r="182">
      <c r="A182" s="1" t="s">
        <v>9</v>
      </c>
      <c r="B182" s="1" t="s">
        <v>10</v>
      </c>
      <c r="C182" s="2" t="s">
        <v>245</v>
      </c>
      <c r="D182" s="3"/>
      <c r="E182" s="2" t="s">
        <v>245</v>
      </c>
      <c r="F182" s="3"/>
      <c r="G182" s="3"/>
      <c r="H182" s="1"/>
      <c r="I182" s="2">
        <v>1.00063059800003E14</v>
      </c>
    </row>
    <row r="183">
      <c r="A183" s="1" t="s">
        <v>9</v>
      </c>
      <c r="B183" s="1" t="s">
        <v>10</v>
      </c>
      <c r="C183" s="2" t="s">
        <v>246</v>
      </c>
      <c r="D183" s="3"/>
      <c r="E183" s="2" t="s">
        <v>246</v>
      </c>
      <c r="F183" s="4"/>
      <c r="G183" s="4"/>
      <c r="H183" s="1"/>
      <c r="I183" s="2">
        <v>1.00394989600003E14</v>
      </c>
    </row>
    <row r="184">
      <c r="A184" s="1" t="s">
        <v>9</v>
      </c>
      <c r="B184" s="1" t="s">
        <v>10</v>
      </c>
      <c r="C184" s="2" t="s">
        <v>247</v>
      </c>
      <c r="D184" s="3"/>
      <c r="E184" s="2" t="s">
        <v>247</v>
      </c>
      <c r="F184" s="3"/>
      <c r="G184" s="3"/>
      <c r="H184" s="1"/>
      <c r="I184" s="2">
        <v>1.00340039500003E14</v>
      </c>
    </row>
    <row r="185">
      <c r="A185" s="1" t="s">
        <v>9</v>
      </c>
      <c r="B185" s="1" t="s">
        <v>10</v>
      </c>
      <c r="C185" s="2" t="s">
        <v>248</v>
      </c>
      <c r="D185" s="3"/>
      <c r="E185" s="2" t="s">
        <v>248</v>
      </c>
      <c r="F185" s="2">
        <v>971.0</v>
      </c>
      <c r="G185" s="2">
        <v>4.320115E7</v>
      </c>
      <c r="H185" s="1"/>
      <c r="I185" s="2">
        <v>1.00299529300003E14</v>
      </c>
    </row>
    <row r="186">
      <c r="A186" s="1" t="s">
        <v>9</v>
      </c>
      <c r="B186" s="1" t="s">
        <v>10</v>
      </c>
      <c r="C186" s="2" t="s">
        <v>249</v>
      </c>
      <c r="D186" s="3"/>
      <c r="E186" s="2" t="s">
        <v>249</v>
      </c>
      <c r="F186" s="3"/>
      <c r="G186" s="3"/>
      <c r="H186" s="1"/>
      <c r="I186" s="3"/>
    </row>
    <row r="187">
      <c r="A187" s="1" t="s">
        <v>9</v>
      </c>
      <c r="B187" s="1" t="s">
        <v>10</v>
      </c>
      <c r="C187" s="2" t="s">
        <v>250</v>
      </c>
      <c r="D187" s="3"/>
      <c r="E187" s="2" t="s">
        <v>250</v>
      </c>
      <c r="F187" s="2">
        <v>971.0</v>
      </c>
      <c r="G187" s="2">
        <v>6.7432679E7</v>
      </c>
      <c r="H187" s="1"/>
      <c r="I187" s="2">
        <v>1.00058985100003E14</v>
      </c>
    </row>
    <row r="188">
      <c r="A188" s="1" t="s">
        <v>9</v>
      </c>
      <c r="B188" s="1" t="s">
        <v>10</v>
      </c>
      <c r="C188" s="2" t="s">
        <v>251</v>
      </c>
      <c r="D188" s="3"/>
      <c r="E188" s="2" t="s">
        <v>251</v>
      </c>
      <c r="F188" s="3"/>
      <c r="G188" s="3"/>
      <c r="H188" s="1"/>
      <c r="I188" s="3"/>
    </row>
    <row r="189">
      <c r="A189" s="1" t="s">
        <v>9</v>
      </c>
      <c r="B189" s="1" t="s">
        <v>10</v>
      </c>
      <c r="C189" s="2" t="s">
        <v>252</v>
      </c>
      <c r="D189" s="3"/>
      <c r="E189" s="2" t="s">
        <v>252</v>
      </c>
      <c r="F189" s="3"/>
      <c r="G189" s="3"/>
      <c r="H189" s="1"/>
      <c r="I189" s="2">
        <v>1.00343020200003E14</v>
      </c>
    </row>
    <row r="190">
      <c r="A190" s="1" t="s">
        <v>9</v>
      </c>
      <c r="B190" s="1" t="s">
        <v>10</v>
      </c>
      <c r="C190" s="2" t="s">
        <v>253</v>
      </c>
      <c r="D190" s="3"/>
      <c r="E190" s="2" t="s">
        <v>253</v>
      </c>
      <c r="F190" s="2">
        <v>971.0</v>
      </c>
      <c r="G190" s="2">
        <v>4.3972757E7</v>
      </c>
      <c r="H190" s="1"/>
      <c r="I190" s="3"/>
    </row>
    <row r="191">
      <c r="A191" s="1" t="s">
        <v>9</v>
      </c>
      <c r="B191" s="1" t="s">
        <v>10</v>
      </c>
      <c r="C191" s="2" t="s">
        <v>254</v>
      </c>
      <c r="D191" s="3"/>
      <c r="E191" s="2" t="s">
        <v>254</v>
      </c>
      <c r="F191" s="2">
        <v>971.0</v>
      </c>
      <c r="G191" s="2">
        <v>5.05378225E8</v>
      </c>
      <c r="H191" s="1"/>
      <c r="I191" s="3"/>
    </row>
    <row r="192">
      <c r="A192" s="1" t="s">
        <v>9</v>
      </c>
      <c r="B192" s="1" t="s">
        <v>10</v>
      </c>
      <c r="C192" s="2" t="s">
        <v>255</v>
      </c>
      <c r="D192" s="2" t="s">
        <v>256</v>
      </c>
      <c r="E192" s="2" t="s">
        <v>255</v>
      </c>
      <c r="F192" s="3"/>
      <c r="G192" s="3" t="str">
        <f>+971 2 644 0428</f>
        <v>#ERROR!</v>
      </c>
      <c r="H192" s="1"/>
      <c r="I192" s="2">
        <v>1.00049137100003E14</v>
      </c>
    </row>
    <row r="193">
      <c r="A193" s="1" t="s">
        <v>9</v>
      </c>
      <c r="B193" s="1" t="s">
        <v>10</v>
      </c>
      <c r="C193" s="2" t="s">
        <v>257</v>
      </c>
      <c r="D193" s="3"/>
      <c r="E193" s="2" t="s">
        <v>257</v>
      </c>
      <c r="F193" s="2">
        <v>971.0</v>
      </c>
      <c r="G193" s="2">
        <v>4.3402557E7</v>
      </c>
      <c r="H193" s="1"/>
      <c r="I193" s="2">
        <v>1.00252931900003E14</v>
      </c>
    </row>
    <row r="194">
      <c r="A194" s="1" t="s">
        <v>9</v>
      </c>
      <c r="B194" s="1" t="s">
        <v>10</v>
      </c>
      <c r="C194" s="2" t="s">
        <v>258</v>
      </c>
      <c r="D194" s="3"/>
      <c r="E194" s="2" t="s">
        <v>258</v>
      </c>
      <c r="F194" s="2">
        <v>971.0</v>
      </c>
      <c r="G194" s="2">
        <v>4.8848301E7</v>
      </c>
      <c r="H194" s="1"/>
      <c r="I194" s="2">
        <v>1.00368438600003E14</v>
      </c>
    </row>
    <row r="195">
      <c r="A195" s="1" t="s">
        <v>9</v>
      </c>
      <c r="B195" s="1" t="s">
        <v>234</v>
      </c>
      <c r="C195" s="2" t="s">
        <v>259</v>
      </c>
      <c r="D195" s="3"/>
      <c r="E195" s="2" t="s">
        <v>259</v>
      </c>
      <c r="F195" s="3"/>
      <c r="G195" s="3"/>
      <c r="H195" s="1"/>
      <c r="I195" s="3"/>
    </row>
    <row r="196">
      <c r="A196" s="1" t="s">
        <v>9</v>
      </c>
      <c r="B196" s="1" t="s">
        <v>10</v>
      </c>
      <c r="C196" s="2" t="s">
        <v>260</v>
      </c>
      <c r="D196" s="3"/>
      <c r="E196" s="2" t="s">
        <v>260</v>
      </c>
      <c r="F196" s="3"/>
      <c r="G196" s="3"/>
      <c r="H196" s="1"/>
      <c r="I196" s="3"/>
    </row>
    <row r="197">
      <c r="A197" s="1" t="s">
        <v>9</v>
      </c>
      <c r="B197" s="1" t="s">
        <v>10</v>
      </c>
      <c r="C197" s="2" t="s">
        <v>261</v>
      </c>
      <c r="D197" s="3"/>
      <c r="E197" s="2" t="s">
        <v>261</v>
      </c>
      <c r="F197" s="4"/>
      <c r="G197" s="4"/>
      <c r="H197" s="1"/>
      <c r="I197" s="2">
        <v>1.00300601000003E14</v>
      </c>
    </row>
    <row r="198">
      <c r="A198" s="1" t="s">
        <v>9</v>
      </c>
      <c r="B198" s="1" t="s">
        <v>10</v>
      </c>
      <c r="C198" s="2" t="s">
        <v>262</v>
      </c>
      <c r="D198" s="2" t="s">
        <v>263</v>
      </c>
      <c r="E198" s="2" t="s">
        <v>262</v>
      </c>
      <c r="F198" s="3"/>
      <c r="G198" s="3" t="str">
        <f>+971 52 941 8252</f>
        <v>#ERROR!</v>
      </c>
      <c r="H198" s="1"/>
      <c r="I198" s="2">
        <v>1.00392852800003E14</v>
      </c>
    </row>
    <row r="199">
      <c r="A199" s="1" t="s">
        <v>264</v>
      </c>
      <c r="B199" s="1" t="s">
        <v>10</v>
      </c>
      <c r="C199" s="2" t="s">
        <v>265</v>
      </c>
      <c r="D199" s="2" t="s">
        <v>266</v>
      </c>
      <c r="E199" s="2" t="s">
        <v>265</v>
      </c>
      <c r="F199" s="3"/>
      <c r="G199" s="3" t="str">
        <f>+971 4 888 0000</f>
        <v>#ERROR!</v>
      </c>
      <c r="H199" s="1"/>
      <c r="I199" s="3"/>
    </row>
    <row r="200">
      <c r="A200" s="1" t="s">
        <v>264</v>
      </c>
      <c r="B200" s="1" t="s">
        <v>10</v>
      </c>
      <c r="C200" s="2" t="s">
        <v>267</v>
      </c>
      <c r="D200" s="2" t="s">
        <v>268</v>
      </c>
      <c r="E200" s="2" t="s">
        <v>267</v>
      </c>
      <c r="F200" s="3"/>
      <c r="G200" s="3" t="str">
        <f>+971 4 889 4886</f>
        <v>#ERROR!</v>
      </c>
      <c r="H200" s="1"/>
      <c r="I200" s="2">
        <v>1.00009198100003E14</v>
      </c>
    </row>
    <row r="201">
      <c r="A201" s="1" t="s">
        <v>264</v>
      </c>
      <c r="B201" s="1" t="s">
        <v>10</v>
      </c>
      <c r="C201" s="2" t="s">
        <v>269</v>
      </c>
      <c r="D201" s="3"/>
      <c r="E201" s="2" t="s">
        <v>269</v>
      </c>
      <c r="F201" s="2"/>
      <c r="G201" s="4"/>
      <c r="H201" s="1"/>
      <c r="I201" s="3"/>
    </row>
    <row r="202">
      <c r="A202" s="1" t="s">
        <v>264</v>
      </c>
      <c r="B202" s="1" t="s">
        <v>10</v>
      </c>
      <c r="C202" s="2" t="s">
        <v>270</v>
      </c>
      <c r="D202" s="2" t="s">
        <v>271</v>
      </c>
      <c r="E202" s="2" t="s">
        <v>270</v>
      </c>
      <c r="F202" s="3"/>
      <c r="G202" s="3"/>
      <c r="H202" s="1"/>
      <c r="I202" s="3"/>
    </row>
    <row r="203">
      <c r="A203" s="1" t="s">
        <v>264</v>
      </c>
      <c r="B203" s="1" t="s">
        <v>10</v>
      </c>
      <c r="C203" s="2" t="s">
        <v>272</v>
      </c>
      <c r="D203" s="2" t="s">
        <v>273</v>
      </c>
      <c r="E203" s="2" t="s">
        <v>272</v>
      </c>
      <c r="F203" s="3"/>
      <c r="G203" s="3">
        <f>+97143231742</f>
        <v>97143231742</v>
      </c>
      <c r="H203" s="1"/>
      <c r="I203" s="2">
        <v>1.00369012800003E14</v>
      </c>
    </row>
    <row r="204">
      <c r="A204" s="1" t="s">
        <v>264</v>
      </c>
      <c r="B204" s="1" t="s">
        <v>10</v>
      </c>
      <c r="C204" s="2" t="s">
        <v>274</v>
      </c>
      <c r="D204" s="2" t="s">
        <v>275</v>
      </c>
      <c r="E204" s="2" t="s">
        <v>274</v>
      </c>
      <c r="F204" s="3"/>
      <c r="G204" s="3"/>
      <c r="H204" s="1"/>
      <c r="I204" s="2">
        <v>1.00001657400003E14</v>
      </c>
    </row>
    <row r="205">
      <c r="A205" s="1" t="s">
        <v>264</v>
      </c>
      <c r="B205" s="1" t="s">
        <v>10</v>
      </c>
      <c r="C205" s="2" t="s">
        <v>276</v>
      </c>
      <c r="D205" s="3"/>
      <c r="E205" s="2" t="s">
        <v>276</v>
      </c>
      <c r="F205" s="3"/>
      <c r="G205" s="3"/>
      <c r="H205" s="1"/>
      <c r="I205" s="2">
        <v>1.00020219000003E14</v>
      </c>
    </row>
    <row r="206">
      <c r="A206" s="1" t="s">
        <v>264</v>
      </c>
      <c r="B206" s="1" t="s">
        <v>10</v>
      </c>
      <c r="C206" s="2" t="s">
        <v>277</v>
      </c>
      <c r="D206" s="2" t="s">
        <v>278</v>
      </c>
      <c r="E206" s="2" t="s">
        <v>277</v>
      </c>
      <c r="F206" s="3"/>
      <c r="G206" s="3">
        <f>+97143968841</f>
        <v>97143968841</v>
      </c>
      <c r="H206" s="1"/>
      <c r="I206" s="3"/>
    </row>
    <row r="207">
      <c r="A207" s="1" t="s">
        <v>264</v>
      </c>
      <c r="B207" s="1" t="s">
        <v>10</v>
      </c>
      <c r="C207" s="2" t="s">
        <v>13</v>
      </c>
      <c r="D207" s="2" t="s">
        <v>14</v>
      </c>
      <c r="E207" s="2" t="s">
        <v>13</v>
      </c>
      <c r="F207" s="3"/>
      <c r="G207" s="3"/>
      <c r="H207" s="1"/>
      <c r="I207" s="2">
        <v>1.00356535300003E14</v>
      </c>
    </row>
    <row r="208">
      <c r="A208" s="1" t="s">
        <v>264</v>
      </c>
      <c r="B208" s="1" t="s">
        <v>10</v>
      </c>
      <c r="C208" s="2" t="s">
        <v>279</v>
      </c>
      <c r="D208" s="3"/>
      <c r="E208" s="2" t="s">
        <v>279</v>
      </c>
      <c r="F208" s="3"/>
      <c r="G208" s="3"/>
      <c r="H208" s="1"/>
      <c r="I208" s="2">
        <v>1.00063694200003E14</v>
      </c>
    </row>
    <row r="209">
      <c r="A209" s="1" t="s">
        <v>264</v>
      </c>
      <c r="B209" s="1" t="s">
        <v>10</v>
      </c>
      <c r="C209" s="2" t="s">
        <v>280</v>
      </c>
      <c r="D209" s="3"/>
      <c r="E209" s="2" t="s">
        <v>280</v>
      </c>
      <c r="F209" s="3"/>
      <c r="G209" s="3">
        <f>+97142200701</f>
        <v>97142200701</v>
      </c>
      <c r="H209" s="1"/>
      <c r="I209" s="3"/>
    </row>
    <row r="210">
      <c r="A210" s="1" t="s">
        <v>264</v>
      </c>
      <c r="B210" s="1" t="s">
        <v>10</v>
      </c>
      <c r="C210" s="2" t="s">
        <v>281</v>
      </c>
      <c r="D210" s="2" t="s">
        <v>282</v>
      </c>
      <c r="E210" s="2" t="s">
        <v>281</v>
      </c>
      <c r="F210" s="3"/>
      <c r="G210" s="3">
        <f>+97148816001</f>
        <v>97148816001</v>
      </c>
      <c r="H210" s="1"/>
      <c r="I210" s="2">
        <v>1.00027753100003E14</v>
      </c>
    </row>
    <row r="211">
      <c r="A211" s="1" t="s">
        <v>264</v>
      </c>
      <c r="B211" s="1" t="s">
        <v>10</v>
      </c>
      <c r="C211" s="2" t="s">
        <v>283</v>
      </c>
      <c r="D211" s="3"/>
      <c r="E211" s="2" t="s">
        <v>283</v>
      </c>
      <c r="F211" s="3"/>
      <c r="G211" s="3">
        <f>+97142895684</f>
        <v>97142895684</v>
      </c>
      <c r="H211" s="1"/>
      <c r="I211" s="3"/>
    </row>
    <row r="212">
      <c r="A212" s="1" t="s">
        <v>264</v>
      </c>
      <c r="B212" s="1" t="s">
        <v>10</v>
      </c>
      <c r="C212" s="2" t="s">
        <v>284</v>
      </c>
      <c r="D212" s="2" t="s">
        <v>285</v>
      </c>
      <c r="E212" s="2" t="s">
        <v>284</v>
      </c>
      <c r="F212" s="3"/>
      <c r="G212" s="3">
        <f>+97142589796</f>
        <v>97142589796</v>
      </c>
      <c r="H212" s="1"/>
      <c r="I212" s="3"/>
    </row>
    <row r="213">
      <c r="A213" s="1" t="s">
        <v>264</v>
      </c>
      <c r="B213" s="1" t="s">
        <v>10</v>
      </c>
      <c r="C213" s="2" t="s">
        <v>286</v>
      </c>
      <c r="D213" s="3"/>
      <c r="E213" s="2" t="s">
        <v>286</v>
      </c>
      <c r="F213" s="3"/>
      <c r="G213" s="3">
        <f>+97142674456</f>
        <v>97142674456</v>
      </c>
      <c r="H213" s="1"/>
      <c r="I213" s="3"/>
    </row>
    <row r="214">
      <c r="A214" s="1" t="s">
        <v>264</v>
      </c>
      <c r="B214" s="1" t="s">
        <v>10</v>
      </c>
      <c r="C214" s="2" t="s">
        <v>287</v>
      </c>
      <c r="D214" s="3"/>
      <c r="E214" s="2" t="s">
        <v>287</v>
      </c>
      <c r="F214" s="3"/>
      <c r="G214" s="3">
        <f>+97142390271</f>
        <v>97142390271</v>
      </c>
      <c r="H214" s="1"/>
      <c r="I214" s="2">
        <v>1.00222842500003E14</v>
      </c>
    </row>
    <row r="215">
      <c r="A215" s="1" t="s">
        <v>264</v>
      </c>
      <c r="B215" s="1" t="s">
        <v>10</v>
      </c>
      <c r="C215" s="2" t="s">
        <v>288</v>
      </c>
      <c r="D215" s="3"/>
      <c r="E215" s="2" t="s">
        <v>288</v>
      </c>
      <c r="F215" s="3"/>
      <c r="G215" s="3"/>
      <c r="H215" s="1"/>
      <c r="I215" s="3"/>
    </row>
    <row r="216">
      <c r="A216" s="1" t="s">
        <v>264</v>
      </c>
      <c r="B216" s="1" t="s">
        <v>10</v>
      </c>
      <c r="C216" s="2" t="s">
        <v>25</v>
      </c>
      <c r="D216" s="2" t="s">
        <v>14</v>
      </c>
      <c r="E216" s="2" t="s">
        <v>25</v>
      </c>
      <c r="F216" s="3"/>
      <c r="G216" s="2">
        <v>4.3605927E7</v>
      </c>
      <c r="H216" s="1"/>
      <c r="I216" s="2">
        <v>1.0036002100003E13</v>
      </c>
    </row>
    <row r="217">
      <c r="A217" s="1" t="s">
        <v>264</v>
      </c>
      <c r="B217" s="1" t="s">
        <v>10</v>
      </c>
      <c r="C217" s="2" t="s">
        <v>289</v>
      </c>
      <c r="D217" s="3"/>
      <c r="E217" s="2" t="s">
        <v>289</v>
      </c>
      <c r="F217" s="2"/>
      <c r="G217" s="4">
        <f>+971501735935</f>
        <v>971501735935</v>
      </c>
      <c r="H217" s="1"/>
      <c r="I217" s="3"/>
    </row>
    <row r="218">
      <c r="A218" s="1" t="s">
        <v>264</v>
      </c>
      <c r="B218" s="1" t="s">
        <v>10</v>
      </c>
      <c r="C218" s="2" t="s">
        <v>290</v>
      </c>
      <c r="D218" s="2" t="s">
        <v>291</v>
      </c>
      <c r="E218" s="2" t="s">
        <v>290</v>
      </c>
      <c r="F218" s="3"/>
      <c r="G218" s="3">
        <f>+97143933230</f>
        <v>97143933230</v>
      </c>
      <c r="H218" s="1"/>
      <c r="I218" s="2">
        <v>1.00329703100003E14</v>
      </c>
    </row>
    <row r="219">
      <c r="A219" s="1" t="s">
        <v>264</v>
      </c>
      <c r="B219" s="1" t="s">
        <v>10</v>
      </c>
      <c r="C219" s="2" t="s">
        <v>292</v>
      </c>
      <c r="D219" s="3"/>
      <c r="E219" s="2" t="s">
        <v>292</v>
      </c>
      <c r="F219" s="3"/>
      <c r="G219" s="3"/>
      <c r="H219" s="1"/>
      <c r="I219" s="3"/>
    </row>
    <row r="220">
      <c r="A220" s="1" t="s">
        <v>264</v>
      </c>
      <c r="B220" s="1" t="s">
        <v>10</v>
      </c>
      <c r="C220" s="2" t="s">
        <v>293</v>
      </c>
      <c r="D220" s="3"/>
      <c r="E220" s="2" t="s">
        <v>293</v>
      </c>
      <c r="F220" s="3"/>
      <c r="G220" s="3"/>
      <c r="H220" s="1"/>
      <c r="I220" s="2">
        <v>1.00366743100003E14</v>
      </c>
    </row>
    <row r="221">
      <c r="A221" s="1" t="s">
        <v>264</v>
      </c>
      <c r="B221" s="1" t="s">
        <v>10</v>
      </c>
      <c r="C221" s="2" t="s">
        <v>294</v>
      </c>
      <c r="D221" s="3"/>
      <c r="E221" s="2" t="s">
        <v>294</v>
      </c>
      <c r="F221" s="2"/>
      <c r="G221" s="4"/>
      <c r="H221" s="1"/>
      <c r="I221" s="2">
        <v>1.00071807000003E14</v>
      </c>
    </row>
    <row r="222">
      <c r="A222" s="1" t="s">
        <v>264</v>
      </c>
      <c r="B222" s="1" t="s">
        <v>10</v>
      </c>
      <c r="C222" s="2" t="s">
        <v>295</v>
      </c>
      <c r="D222" s="2" t="s">
        <v>296</v>
      </c>
      <c r="E222" s="2" t="s">
        <v>295</v>
      </c>
      <c r="F222" s="3"/>
      <c r="G222" s="3">
        <f>+97126451999</f>
        <v>97126451999</v>
      </c>
      <c r="H222" s="1"/>
      <c r="I222" s="3"/>
    </row>
    <row r="223">
      <c r="A223" s="1" t="s">
        <v>264</v>
      </c>
      <c r="B223" s="1" t="s">
        <v>10</v>
      </c>
      <c r="C223" s="2" t="s">
        <v>297</v>
      </c>
      <c r="D223" s="2" t="s">
        <v>298</v>
      </c>
      <c r="E223" s="2" t="s">
        <v>297</v>
      </c>
      <c r="F223" s="3"/>
      <c r="G223" s="3">
        <f>+97125553481</f>
        <v>97125553481</v>
      </c>
      <c r="H223" s="1"/>
      <c r="I223" s="3"/>
    </row>
    <row r="224">
      <c r="A224" s="1" t="s">
        <v>264</v>
      </c>
      <c r="B224" s="1" t="s">
        <v>10</v>
      </c>
      <c r="C224" s="2" t="s">
        <v>299</v>
      </c>
      <c r="D224" s="3"/>
      <c r="E224" s="2" t="s">
        <v>299</v>
      </c>
      <c r="F224" s="3"/>
      <c r="G224" s="3"/>
      <c r="H224" s="1"/>
      <c r="I224" s="3"/>
    </row>
    <row r="225">
      <c r="A225" s="1" t="s">
        <v>264</v>
      </c>
      <c r="B225" s="1" t="s">
        <v>10</v>
      </c>
      <c r="C225" s="2" t="s">
        <v>300</v>
      </c>
      <c r="D225" s="3"/>
      <c r="E225" s="2" t="s">
        <v>300</v>
      </c>
      <c r="F225" s="3"/>
      <c r="G225" s="3">
        <f>+971528856723</f>
        <v>971528856723</v>
      </c>
      <c r="H225" s="1"/>
      <c r="I225" s="3"/>
    </row>
    <row r="226">
      <c r="A226" s="1" t="s">
        <v>264</v>
      </c>
      <c r="B226" s="1" t="s">
        <v>10</v>
      </c>
      <c r="C226" s="2" t="s">
        <v>301</v>
      </c>
      <c r="D226" s="3"/>
      <c r="E226" s="2" t="s">
        <v>301</v>
      </c>
      <c r="F226" s="3"/>
      <c r="G226" s="3"/>
      <c r="H226" s="1"/>
      <c r="I226" s="2">
        <v>1.00003178900003E14</v>
      </c>
    </row>
    <row r="227">
      <c r="A227" s="1" t="s">
        <v>264</v>
      </c>
      <c r="B227" s="1" t="s">
        <v>10</v>
      </c>
      <c r="C227" s="2" t="s">
        <v>302</v>
      </c>
      <c r="D227" s="3"/>
      <c r="E227" s="2" t="s">
        <v>302</v>
      </c>
      <c r="F227" s="3"/>
      <c r="G227" s="3"/>
      <c r="H227" s="1"/>
      <c r="I227" s="3"/>
    </row>
    <row r="228">
      <c r="A228" s="1" t="s">
        <v>264</v>
      </c>
      <c r="B228" s="1" t="s">
        <v>10</v>
      </c>
      <c r="C228" s="2" t="s">
        <v>35</v>
      </c>
      <c r="D228" s="2" t="s">
        <v>36</v>
      </c>
      <c r="E228" s="2" t="s">
        <v>35</v>
      </c>
      <c r="F228" s="2"/>
      <c r="G228" s="4">
        <f>+97144534789</f>
        <v>97144534789</v>
      </c>
      <c r="H228" s="1"/>
      <c r="I228" s="3"/>
    </row>
    <row r="229">
      <c r="A229" s="1" t="s">
        <v>264</v>
      </c>
      <c r="B229" s="1" t="s">
        <v>10</v>
      </c>
      <c r="C229" s="2" t="s">
        <v>303</v>
      </c>
      <c r="D229" s="2" t="s">
        <v>304</v>
      </c>
      <c r="E229" s="2" t="s">
        <v>303</v>
      </c>
      <c r="F229" s="3"/>
      <c r="G229" s="3">
        <f>+97143447100</f>
        <v>97143447100</v>
      </c>
      <c r="H229" s="1"/>
      <c r="I229" s="2">
        <v>1.00051296000003E14</v>
      </c>
    </row>
    <row r="230">
      <c r="A230" s="1" t="s">
        <v>264</v>
      </c>
      <c r="B230" s="1" t="s">
        <v>10</v>
      </c>
      <c r="C230" s="2" t="s">
        <v>305</v>
      </c>
      <c r="D230" s="2" t="s">
        <v>306</v>
      </c>
      <c r="E230" s="2" t="s">
        <v>305</v>
      </c>
      <c r="F230" s="3"/>
      <c r="G230" s="2" t="s">
        <v>307</v>
      </c>
      <c r="H230" s="1"/>
      <c r="I230" s="3"/>
    </row>
    <row r="231">
      <c r="A231" s="1" t="s">
        <v>264</v>
      </c>
      <c r="B231" s="1" t="s">
        <v>10</v>
      </c>
      <c r="C231" s="2" t="s">
        <v>308</v>
      </c>
      <c r="D231" s="3"/>
      <c r="E231" s="2" t="s">
        <v>308</v>
      </c>
      <c r="F231" s="2"/>
      <c r="G231" s="4"/>
      <c r="H231" s="1"/>
      <c r="I231" s="3"/>
    </row>
    <row r="232">
      <c r="A232" s="1" t="s">
        <v>264</v>
      </c>
      <c r="B232" s="1" t="s">
        <v>10</v>
      </c>
      <c r="C232" s="2" t="s">
        <v>309</v>
      </c>
      <c r="D232" s="3"/>
      <c r="E232" s="2" t="s">
        <v>309</v>
      </c>
      <c r="F232" s="3"/>
      <c r="G232" s="3"/>
      <c r="H232" s="1"/>
      <c r="I232" s="2">
        <v>1.00282478500003E14</v>
      </c>
    </row>
    <row r="233">
      <c r="A233" s="1" t="s">
        <v>264</v>
      </c>
      <c r="B233" s="1" t="s">
        <v>10</v>
      </c>
      <c r="C233" s="2" t="s">
        <v>310</v>
      </c>
      <c r="D233" s="3"/>
      <c r="E233" s="2" t="s">
        <v>310</v>
      </c>
      <c r="F233" s="3"/>
      <c r="G233" s="3"/>
      <c r="H233" s="1"/>
      <c r="I233" s="2">
        <v>1.00382911400003E14</v>
      </c>
    </row>
    <row r="234">
      <c r="A234" s="1" t="s">
        <v>264</v>
      </c>
      <c r="B234" s="1" t="s">
        <v>10</v>
      </c>
      <c r="C234" s="2" t="s">
        <v>311</v>
      </c>
      <c r="D234" s="3"/>
      <c r="E234" s="2" t="s">
        <v>311</v>
      </c>
      <c r="F234" s="2"/>
      <c r="G234" s="4">
        <f>+97143372579</f>
        <v>97143372579</v>
      </c>
      <c r="H234" s="1"/>
      <c r="I234" s="3"/>
    </row>
    <row r="235">
      <c r="A235" s="1" t="s">
        <v>264</v>
      </c>
      <c r="B235" s="1" t="s">
        <v>10</v>
      </c>
      <c r="C235" s="2" t="s">
        <v>312</v>
      </c>
      <c r="D235" s="3"/>
      <c r="E235" s="2" t="s">
        <v>312</v>
      </c>
      <c r="F235" s="3"/>
      <c r="G235" s="3">
        <f>+97143413757</f>
        <v>97143413757</v>
      </c>
      <c r="H235" s="1"/>
      <c r="I235" s="3"/>
    </row>
    <row r="236">
      <c r="A236" s="1" t="s">
        <v>264</v>
      </c>
      <c r="B236" s="1" t="s">
        <v>10</v>
      </c>
      <c r="C236" s="2" t="s">
        <v>313</v>
      </c>
      <c r="D236" s="2" t="s">
        <v>314</v>
      </c>
      <c r="E236" s="2" t="s">
        <v>313</v>
      </c>
      <c r="F236" s="5"/>
      <c r="G236" s="3">
        <f>+97126724133</f>
        <v>97126724133</v>
      </c>
      <c r="H236" s="1"/>
      <c r="I236" s="2">
        <v>1.00027230000003E14</v>
      </c>
    </row>
    <row r="237">
      <c r="A237" s="1" t="s">
        <v>264</v>
      </c>
      <c r="B237" s="1" t="s">
        <v>10</v>
      </c>
      <c r="C237" s="2" t="s">
        <v>315</v>
      </c>
      <c r="D237" s="3"/>
      <c r="E237" s="2" t="s">
        <v>315</v>
      </c>
      <c r="F237" s="5"/>
      <c r="G237" s="3">
        <f>+97142737493</f>
        <v>97142737493</v>
      </c>
      <c r="H237" s="1"/>
      <c r="I237" s="3"/>
    </row>
    <row r="238">
      <c r="A238" s="1" t="s">
        <v>264</v>
      </c>
      <c r="B238" s="1" t="s">
        <v>10</v>
      </c>
      <c r="C238" s="2" t="s">
        <v>316</v>
      </c>
      <c r="D238" s="3"/>
      <c r="E238" s="2" t="s">
        <v>316</v>
      </c>
      <c r="F238" s="5"/>
      <c r="G238" s="3"/>
      <c r="H238" s="1"/>
      <c r="I238" s="3"/>
    </row>
    <row r="239">
      <c r="A239" s="1" t="s">
        <v>264</v>
      </c>
      <c r="B239" s="1" t="s">
        <v>10</v>
      </c>
      <c r="C239" s="2" t="s">
        <v>317</v>
      </c>
      <c r="D239" s="3"/>
      <c r="E239" s="2" t="s">
        <v>317</v>
      </c>
      <c r="F239" s="5"/>
      <c r="G239" s="3">
        <f>+97148850189</f>
        <v>97148850189</v>
      </c>
      <c r="H239" s="1"/>
      <c r="I239" s="3"/>
    </row>
    <row r="240">
      <c r="A240" s="1" t="s">
        <v>264</v>
      </c>
      <c r="B240" s="1" t="s">
        <v>10</v>
      </c>
      <c r="C240" s="2" t="s">
        <v>318</v>
      </c>
      <c r="D240" s="2" t="s">
        <v>319</v>
      </c>
      <c r="E240" s="2" t="s">
        <v>318</v>
      </c>
      <c r="F240" s="5"/>
      <c r="G240" s="3">
        <f>+97143470485</f>
        <v>97143470485</v>
      </c>
      <c r="H240" s="1"/>
      <c r="I240" s="2">
        <v>1.00251297600003E14</v>
      </c>
    </row>
    <row r="241">
      <c r="A241" s="1" t="s">
        <v>264</v>
      </c>
      <c r="B241" s="1" t="s">
        <v>10</v>
      </c>
      <c r="C241" s="2" t="s">
        <v>320</v>
      </c>
      <c r="D241" s="3"/>
      <c r="E241" s="2" t="s">
        <v>320</v>
      </c>
      <c r="F241" s="5"/>
      <c r="G241" s="3">
        <f>+97148853273</f>
        <v>97148853273</v>
      </c>
      <c r="H241" s="1"/>
      <c r="I241" s="3"/>
    </row>
    <row r="242">
      <c r="A242" s="1" t="s">
        <v>264</v>
      </c>
      <c r="B242" s="1" t="s">
        <v>10</v>
      </c>
      <c r="C242" s="2" t="s">
        <v>321</v>
      </c>
      <c r="D242" s="3"/>
      <c r="E242" s="2" t="s">
        <v>321</v>
      </c>
      <c r="F242" s="5"/>
      <c r="G242" s="3">
        <f>+97142588184</f>
        <v>97142588184</v>
      </c>
      <c r="H242" s="1"/>
      <c r="I242" s="2">
        <v>1.00029834700003E14</v>
      </c>
    </row>
    <row r="243">
      <c r="A243" s="1" t="s">
        <v>264</v>
      </c>
      <c r="B243" s="1" t="s">
        <v>10</v>
      </c>
      <c r="C243" s="2" t="s">
        <v>322</v>
      </c>
      <c r="D243" s="3"/>
      <c r="E243" s="2" t="s">
        <v>322</v>
      </c>
      <c r="F243" s="5"/>
      <c r="G243" s="3">
        <f>+97143388111</f>
        <v>97143388111</v>
      </c>
      <c r="H243" s="1"/>
      <c r="I243" s="3"/>
    </row>
    <row r="244">
      <c r="A244" s="1" t="s">
        <v>264</v>
      </c>
      <c r="B244" s="1" t="s">
        <v>10</v>
      </c>
      <c r="C244" s="2" t="s">
        <v>323</v>
      </c>
      <c r="D244" s="2" t="s">
        <v>324</v>
      </c>
      <c r="E244" s="2" t="s">
        <v>323</v>
      </c>
      <c r="F244" s="5"/>
      <c r="G244" s="3">
        <f>+97145233999</f>
        <v>97145233999</v>
      </c>
      <c r="H244" s="1"/>
      <c r="I244" s="2">
        <v>1.00071609000003E14</v>
      </c>
    </row>
    <row r="245">
      <c r="A245" s="1" t="s">
        <v>264</v>
      </c>
      <c r="B245" s="1" t="s">
        <v>10</v>
      </c>
      <c r="C245" s="2" t="s">
        <v>325</v>
      </c>
      <c r="D245" s="3"/>
      <c r="E245" s="2" t="s">
        <v>325</v>
      </c>
      <c r="F245" s="5"/>
      <c r="G245" s="3">
        <f>+971554770221</f>
        <v>971554770221</v>
      </c>
      <c r="H245" s="1"/>
      <c r="I245" s="3"/>
    </row>
    <row r="246">
      <c r="A246" s="1" t="s">
        <v>264</v>
      </c>
      <c r="B246" s="1" t="s">
        <v>10</v>
      </c>
      <c r="C246" s="2" t="s">
        <v>326</v>
      </c>
      <c r="D246" s="3"/>
      <c r="E246" s="2" t="s">
        <v>326</v>
      </c>
      <c r="F246" s="5"/>
      <c r="G246" s="3"/>
      <c r="H246" s="1"/>
      <c r="I246" s="3"/>
    </row>
    <row r="247">
      <c r="A247" s="1" t="s">
        <v>264</v>
      </c>
      <c r="B247" s="1" t="s">
        <v>10</v>
      </c>
      <c r="C247" s="2" t="s">
        <v>327</v>
      </c>
      <c r="D247" s="3"/>
      <c r="E247" s="2" t="s">
        <v>327</v>
      </c>
      <c r="F247" s="5"/>
      <c r="G247" s="3"/>
      <c r="H247" s="1"/>
      <c r="I247" s="2">
        <v>1.00552267500003E14</v>
      </c>
    </row>
    <row r="248">
      <c r="A248" s="1" t="s">
        <v>264</v>
      </c>
      <c r="B248" s="1" t="s">
        <v>10</v>
      </c>
      <c r="C248" s="2" t="s">
        <v>328</v>
      </c>
      <c r="D248" s="2" t="s">
        <v>329</v>
      </c>
      <c r="E248" s="2" t="s">
        <v>328</v>
      </c>
      <c r="F248" s="5"/>
      <c r="G248" s="3">
        <f>+97167484935</f>
        <v>97167484935</v>
      </c>
      <c r="H248" s="1"/>
      <c r="I248" s="3"/>
    </row>
    <row r="249">
      <c r="A249" s="1" t="s">
        <v>264</v>
      </c>
      <c r="B249" s="1" t="s">
        <v>10</v>
      </c>
      <c r="C249" s="2" t="s">
        <v>330</v>
      </c>
      <c r="D249" s="3"/>
      <c r="E249" s="2" t="s">
        <v>330</v>
      </c>
      <c r="F249" s="5"/>
      <c r="G249" s="3">
        <f>+97128105828</f>
        <v>97128105828</v>
      </c>
      <c r="H249" s="1"/>
      <c r="I249" s="3"/>
    </row>
    <row r="250">
      <c r="A250" s="1" t="s">
        <v>264</v>
      </c>
      <c r="B250" s="1" t="s">
        <v>10</v>
      </c>
      <c r="C250" s="2" t="s">
        <v>331</v>
      </c>
      <c r="D250" s="2" t="s">
        <v>332</v>
      </c>
      <c r="E250" s="2" t="s">
        <v>331</v>
      </c>
      <c r="F250" s="5"/>
      <c r="G250" s="3">
        <f>+97148864457</f>
        <v>97148864457</v>
      </c>
      <c r="H250" s="1"/>
      <c r="I250" s="3"/>
    </row>
    <row r="251">
      <c r="A251" s="1" t="s">
        <v>264</v>
      </c>
      <c r="B251" s="1" t="s">
        <v>10</v>
      </c>
      <c r="C251" s="2" t="s">
        <v>48</v>
      </c>
      <c r="D251" s="2" t="s">
        <v>14</v>
      </c>
      <c r="E251" s="2" t="s">
        <v>48</v>
      </c>
      <c r="F251" s="5"/>
      <c r="G251" s="3"/>
      <c r="H251" s="1"/>
      <c r="I251" s="3"/>
    </row>
    <row r="252">
      <c r="A252" s="1" t="s">
        <v>264</v>
      </c>
      <c r="B252" s="1" t="s">
        <v>10</v>
      </c>
      <c r="C252" s="2" t="s">
        <v>49</v>
      </c>
      <c r="D252" s="2" t="s">
        <v>50</v>
      </c>
      <c r="E252" s="2" t="s">
        <v>49</v>
      </c>
      <c r="F252" s="5"/>
      <c r="G252" s="3">
        <f>+97143521304</f>
        <v>97143521304</v>
      </c>
      <c r="H252" s="1"/>
      <c r="I252" s="2">
        <v>1.00021811300003E14</v>
      </c>
    </row>
    <row r="253">
      <c r="A253" s="1" t="s">
        <v>264</v>
      </c>
      <c r="B253" s="1" t="s">
        <v>10</v>
      </c>
      <c r="C253" s="2" t="s">
        <v>333</v>
      </c>
      <c r="D253" s="3"/>
      <c r="E253" s="2" t="s">
        <v>333</v>
      </c>
      <c r="F253" s="5"/>
      <c r="G253" s="3"/>
      <c r="H253" s="1"/>
      <c r="I253" s="2">
        <v>1.00030524100003E14</v>
      </c>
    </row>
    <row r="254">
      <c r="A254" s="1" t="s">
        <v>264</v>
      </c>
      <c r="B254" s="1" t="s">
        <v>10</v>
      </c>
      <c r="C254" s="2" t="s">
        <v>334</v>
      </c>
      <c r="D254" s="3"/>
      <c r="E254" s="2" t="s">
        <v>334</v>
      </c>
      <c r="F254" s="5"/>
      <c r="G254" s="3"/>
      <c r="H254" s="1"/>
      <c r="I254" s="2">
        <v>1.00590649800003E14</v>
      </c>
    </row>
    <row r="255">
      <c r="A255" s="1" t="s">
        <v>264</v>
      </c>
      <c r="B255" s="1" t="s">
        <v>10</v>
      </c>
      <c r="C255" s="2" t="s">
        <v>335</v>
      </c>
      <c r="D255" s="3"/>
      <c r="E255" s="2" t="s">
        <v>335</v>
      </c>
      <c r="F255" s="5"/>
      <c r="G255" s="3">
        <f>+97165371288</f>
        <v>97165371288</v>
      </c>
      <c r="H255" s="1"/>
      <c r="I255" s="3"/>
    </row>
    <row r="256">
      <c r="A256" s="1" t="s">
        <v>264</v>
      </c>
      <c r="B256" s="1" t="s">
        <v>10</v>
      </c>
      <c r="C256" s="2" t="s">
        <v>336</v>
      </c>
      <c r="D256" s="2" t="s">
        <v>337</v>
      </c>
      <c r="E256" s="2" t="s">
        <v>336</v>
      </c>
      <c r="F256" s="5"/>
      <c r="G256" s="3">
        <f>+97126717570</f>
        <v>97126717570</v>
      </c>
      <c r="H256" s="1"/>
      <c r="I256" s="2" t="s">
        <v>338</v>
      </c>
    </row>
    <row r="257">
      <c r="A257" s="1" t="s">
        <v>264</v>
      </c>
      <c r="B257" s="1" t="s">
        <v>10</v>
      </c>
      <c r="C257" s="2" t="s">
        <v>339</v>
      </c>
      <c r="D257" s="3"/>
      <c r="E257" s="2" t="s">
        <v>339</v>
      </c>
      <c r="F257" s="5"/>
      <c r="G257" s="3">
        <f>+97172276033</f>
        <v>97172276033</v>
      </c>
      <c r="H257" s="1"/>
      <c r="I257" s="3"/>
    </row>
    <row r="258">
      <c r="A258" s="1" t="s">
        <v>264</v>
      </c>
      <c r="B258" s="1" t="s">
        <v>10</v>
      </c>
      <c r="C258" s="2" t="s">
        <v>340</v>
      </c>
      <c r="D258" s="2" t="s">
        <v>341</v>
      </c>
      <c r="E258" s="2" t="s">
        <v>340</v>
      </c>
      <c r="F258" s="5"/>
      <c r="G258" s="3">
        <f>+97143928831</f>
        <v>97143928831</v>
      </c>
      <c r="H258" s="1"/>
      <c r="I258" s="2">
        <v>1.00074376300003E14</v>
      </c>
    </row>
    <row r="259">
      <c r="A259" s="1" t="s">
        <v>264</v>
      </c>
      <c r="B259" s="1" t="s">
        <v>10</v>
      </c>
      <c r="C259" s="2" t="s">
        <v>342</v>
      </c>
      <c r="D259" s="3"/>
      <c r="E259" s="2" t="s">
        <v>342</v>
      </c>
      <c r="F259" s="5"/>
      <c r="G259" s="3">
        <f>+97142278801</f>
        <v>97142278801</v>
      </c>
      <c r="H259" s="1"/>
      <c r="I259" s="3"/>
    </row>
    <row r="260">
      <c r="A260" s="1" t="s">
        <v>264</v>
      </c>
      <c r="B260" s="1" t="s">
        <v>10</v>
      </c>
      <c r="C260" s="2" t="s">
        <v>343</v>
      </c>
      <c r="D260" s="3"/>
      <c r="E260" s="2" t="s">
        <v>343</v>
      </c>
      <c r="F260" s="5"/>
      <c r="G260" s="3"/>
      <c r="H260" s="1"/>
      <c r="I260" s="3"/>
    </row>
    <row r="261">
      <c r="A261" s="1" t="s">
        <v>264</v>
      </c>
      <c r="B261" s="1" t="s">
        <v>10</v>
      </c>
      <c r="C261" s="2" t="s">
        <v>344</v>
      </c>
      <c r="D261" s="2" t="s">
        <v>345</v>
      </c>
      <c r="E261" s="2" t="s">
        <v>344</v>
      </c>
      <c r="F261" s="5"/>
      <c r="G261" s="3">
        <f>+97142233310</f>
        <v>97142233310</v>
      </c>
      <c r="H261" s="1"/>
      <c r="I261" s="2">
        <v>1.00445634700003E14</v>
      </c>
    </row>
    <row r="262">
      <c r="A262" s="1" t="s">
        <v>264</v>
      </c>
      <c r="B262" s="1" t="s">
        <v>10</v>
      </c>
      <c r="C262" s="2" t="s">
        <v>346</v>
      </c>
      <c r="D262" s="2" t="s">
        <v>347</v>
      </c>
      <c r="E262" s="2" t="s">
        <v>346</v>
      </c>
      <c r="F262" s="5"/>
      <c r="G262" s="3"/>
      <c r="H262" s="1"/>
      <c r="I262" s="3"/>
    </row>
    <row r="263">
      <c r="A263" s="1" t="s">
        <v>264</v>
      </c>
      <c r="B263" s="1" t="s">
        <v>10</v>
      </c>
      <c r="C263" s="2" t="s">
        <v>348</v>
      </c>
      <c r="D263" s="3"/>
      <c r="E263" s="2" t="s">
        <v>348</v>
      </c>
      <c r="F263" s="5"/>
      <c r="G263" s="3">
        <f>+97144476111</f>
        <v>97144476111</v>
      </c>
      <c r="H263" s="1"/>
      <c r="I263" s="2">
        <v>1.00291881900003E14</v>
      </c>
    </row>
    <row r="264">
      <c r="A264" s="1" t="s">
        <v>264</v>
      </c>
      <c r="B264" s="1" t="s">
        <v>10</v>
      </c>
      <c r="C264" s="2" t="s">
        <v>349</v>
      </c>
      <c r="D264" s="2" t="s">
        <v>350</v>
      </c>
      <c r="E264" s="2" t="s">
        <v>349</v>
      </c>
      <c r="F264" s="5"/>
      <c r="G264" s="3">
        <f>+97142680771</f>
        <v>97142680771</v>
      </c>
      <c r="H264" s="1"/>
      <c r="I264" s="2">
        <v>1.00493449100003E14</v>
      </c>
    </row>
    <row r="265">
      <c r="A265" s="1" t="s">
        <v>264</v>
      </c>
      <c r="B265" s="1" t="s">
        <v>10</v>
      </c>
      <c r="C265" s="2" t="s">
        <v>351</v>
      </c>
      <c r="D265" s="2" t="s">
        <v>352</v>
      </c>
      <c r="E265" s="2" t="s">
        <v>351</v>
      </c>
      <c r="F265" s="5"/>
      <c r="G265" s="3" t="str">
        <f>+971 4 885 1885</f>
        <v>#ERROR!</v>
      </c>
      <c r="H265" s="1"/>
      <c r="I265" s="2">
        <v>1.00358490900003E14</v>
      </c>
    </row>
    <row r="266">
      <c r="A266" s="1" t="s">
        <v>264</v>
      </c>
      <c r="B266" s="1" t="s">
        <v>10</v>
      </c>
      <c r="C266" s="2" t="s">
        <v>353</v>
      </c>
      <c r="D266" s="2" t="s">
        <v>69</v>
      </c>
      <c r="E266" s="2" t="s">
        <v>353</v>
      </c>
      <c r="F266" s="5"/>
      <c r="G266" s="3"/>
      <c r="H266" s="1"/>
      <c r="I266" s="2">
        <v>1.00363404300003E14</v>
      </c>
    </row>
    <row r="267">
      <c r="A267" s="1" t="s">
        <v>264</v>
      </c>
      <c r="B267" s="1" t="s">
        <v>10</v>
      </c>
      <c r="C267" s="2" t="s">
        <v>354</v>
      </c>
      <c r="D267" s="3"/>
      <c r="E267" s="2" t="s">
        <v>354</v>
      </c>
      <c r="F267" s="5"/>
      <c r="G267" s="3"/>
      <c r="H267" s="1"/>
      <c r="I267" s="2">
        <v>1.00004088900003E14</v>
      </c>
    </row>
    <row r="268">
      <c r="A268" s="1" t="s">
        <v>264</v>
      </c>
      <c r="B268" s="1" t="s">
        <v>10</v>
      </c>
      <c r="C268" s="2" t="s">
        <v>58</v>
      </c>
      <c r="D268" s="2" t="s">
        <v>59</v>
      </c>
      <c r="E268" s="2" t="s">
        <v>58</v>
      </c>
      <c r="F268" s="5"/>
      <c r="G268" s="3"/>
      <c r="H268" s="1"/>
      <c r="I268" s="2">
        <v>1.00320787300003E14</v>
      </c>
    </row>
    <row r="269">
      <c r="A269" s="1" t="s">
        <v>264</v>
      </c>
      <c r="B269" s="1" t="s">
        <v>10</v>
      </c>
      <c r="C269" s="2" t="s">
        <v>355</v>
      </c>
      <c r="D269" s="2" t="s">
        <v>356</v>
      </c>
      <c r="E269" s="2" t="s">
        <v>355</v>
      </c>
      <c r="F269" s="5"/>
      <c r="G269" s="3" t="str">
        <f>+971 4 247 1200</f>
        <v>#ERROR!</v>
      </c>
      <c r="H269" s="1"/>
      <c r="I269" s="2">
        <v>1.00284385000003E14</v>
      </c>
    </row>
    <row r="270">
      <c r="A270" s="1" t="s">
        <v>264</v>
      </c>
      <c r="B270" s="1" t="s">
        <v>10</v>
      </c>
      <c r="C270" s="2" t="s">
        <v>357</v>
      </c>
      <c r="D270" s="3"/>
      <c r="E270" s="2" t="s">
        <v>357</v>
      </c>
      <c r="F270" s="5"/>
      <c r="G270" s="3"/>
      <c r="H270" s="1"/>
      <c r="I270" s="2">
        <v>1.00391720800003E14</v>
      </c>
    </row>
    <row r="271">
      <c r="A271" s="1" t="s">
        <v>264</v>
      </c>
      <c r="B271" s="1" t="s">
        <v>10</v>
      </c>
      <c r="C271" s="2" t="s">
        <v>358</v>
      </c>
      <c r="D271" s="2" t="s">
        <v>359</v>
      </c>
      <c r="E271" s="2" t="s">
        <v>358</v>
      </c>
      <c r="F271" s="5"/>
      <c r="G271" s="3" t="str">
        <f>+971 2 643 2841</f>
        <v>#ERROR!</v>
      </c>
      <c r="H271" s="1"/>
      <c r="I271" s="2">
        <v>1.00361485400003E14</v>
      </c>
    </row>
    <row r="272">
      <c r="A272" s="1" t="s">
        <v>264</v>
      </c>
      <c r="B272" s="1" t="s">
        <v>10</v>
      </c>
      <c r="C272" s="2" t="s">
        <v>360</v>
      </c>
      <c r="D272" s="2" t="s">
        <v>361</v>
      </c>
      <c r="E272" s="2" t="s">
        <v>360</v>
      </c>
      <c r="F272" s="5"/>
      <c r="G272" s="3" t="str">
        <f>+971 4 832 1361</f>
        <v>#ERROR!</v>
      </c>
      <c r="H272" s="1"/>
      <c r="I272" s="3"/>
    </row>
    <row r="273">
      <c r="A273" s="1" t="s">
        <v>264</v>
      </c>
      <c r="B273" s="1" t="s">
        <v>10</v>
      </c>
      <c r="C273" s="2" t="s">
        <v>362</v>
      </c>
      <c r="D273" s="3"/>
      <c r="E273" s="2" t="s">
        <v>362</v>
      </c>
      <c r="F273" s="5"/>
      <c r="G273" s="3">
        <f>+97144473973</f>
        <v>97144473973</v>
      </c>
      <c r="H273" s="1"/>
      <c r="I273" s="2">
        <v>1.00376861900003E14</v>
      </c>
    </row>
    <row r="274">
      <c r="A274" s="1" t="s">
        <v>264</v>
      </c>
      <c r="B274" s="1" t="s">
        <v>10</v>
      </c>
      <c r="C274" s="2" t="s">
        <v>363</v>
      </c>
      <c r="D274" s="2" t="s">
        <v>364</v>
      </c>
      <c r="E274" s="2" t="s">
        <v>363</v>
      </c>
      <c r="F274" s="5"/>
      <c r="G274" s="3">
        <f>+97165260788</f>
        <v>97165260788</v>
      </c>
      <c r="H274" s="1"/>
      <c r="I274" s="3"/>
    </row>
    <row r="275">
      <c r="A275" s="1" t="s">
        <v>264</v>
      </c>
      <c r="B275" s="1" t="s">
        <v>10</v>
      </c>
      <c r="C275" s="2" t="s">
        <v>365</v>
      </c>
      <c r="D275" s="3"/>
      <c r="E275" s="2" t="s">
        <v>365</v>
      </c>
      <c r="F275" s="5"/>
      <c r="G275" s="3"/>
      <c r="H275" s="1"/>
      <c r="I275" s="3"/>
    </row>
    <row r="276">
      <c r="A276" s="1" t="s">
        <v>264</v>
      </c>
      <c r="B276" s="1" t="s">
        <v>10</v>
      </c>
      <c r="C276" s="2" t="s">
        <v>366</v>
      </c>
      <c r="D276" s="2" t="s">
        <v>367</v>
      </c>
      <c r="E276" s="2" t="s">
        <v>366</v>
      </c>
      <c r="F276" s="5"/>
      <c r="G276" s="3">
        <f>+96824446004</f>
        <v>96824446004</v>
      </c>
      <c r="H276" s="1"/>
      <c r="I276" s="3"/>
    </row>
    <row r="277">
      <c r="A277" s="1" t="s">
        <v>264</v>
      </c>
      <c r="B277" s="1" t="s">
        <v>10</v>
      </c>
      <c r="C277" s="2" t="s">
        <v>368</v>
      </c>
      <c r="D277" s="2" t="s">
        <v>369</v>
      </c>
      <c r="E277" s="2" t="s">
        <v>368</v>
      </c>
      <c r="F277" s="5"/>
      <c r="G277" s="3"/>
      <c r="H277" s="1"/>
      <c r="I277" s="3"/>
    </row>
    <row r="278">
      <c r="A278" s="1" t="s">
        <v>264</v>
      </c>
      <c r="B278" s="1" t="s">
        <v>10</v>
      </c>
      <c r="C278" s="2" t="s">
        <v>370</v>
      </c>
      <c r="D278" s="3"/>
      <c r="E278" s="2" t="s">
        <v>370</v>
      </c>
      <c r="F278" s="5"/>
      <c r="G278" s="3"/>
      <c r="H278" s="1"/>
      <c r="I278" s="3"/>
    </row>
    <row r="279">
      <c r="A279" s="1" t="s">
        <v>264</v>
      </c>
      <c r="B279" s="1" t="s">
        <v>10</v>
      </c>
      <c r="C279" s="2" t="s">
        <v>371</v>
      </c>
      <c r="D279" s="2" t="s">
        <v>372</v>
      </c>
      <c r="E279" s="2" t="s">
        <v>371</v>
      </c>
      <c r="F279" s="5"/>
      <c r="G279" s="3">
        <f>+97144470807</f>
        <v>97144470807</v>
      </c>
      <c r="H279" s="1"/>
      <c r="I279" s="2">
        <v>1.00355012400003E14</v>
      </c>
    </row>
    <row r="280">
      <c r="A280" s="1" t="s">
        <v>264</v>
      </c>
      <c r="B280" s="1" t="s">
        <v>10</v>
      </c>
      <c r="C280" s="2" t="s">
        <v>373</v>
      </c>
      <c r="D280" s="2" t="s">
        <v>374</v>
      </c>
      <c r="E280" s="2" t="s">
        <v>373</v>
      </c>
      <c r="F280" s="5"/>
      <c r="G280" s="3">
        <f>+97143378660</f>
        <v>97143378660</v>
      </c>
      <c r="H280" s="1"/>
      <c r="I280" s="2">
        <v>1.00050761400003E14</v>
      </c>
    </row>
    <row r="281">
      <c r="A281" s="1" t="s">
        <v>264</v>
      </c>
      <c r="B281" s="1" t="s">
        <v>10</v>
      </c>
      <c r="C281" s="2" t="s">
        <v>375</v>
      </c>
      <c r="D281" s="2" t="s">
        <v>376</v>
      </c>
      <c r="E281" s="2" t="s">
        <v>375</v>
      </c>
      <c r="F281" s="5"/>
      <c r="G281" s="3">
        <f>+97148067900</f>
        <v>97148067900</v>
      </c>
      <c r="H281" s="1"/>
      <c r="I281" s="2">
        <v>1.00013540800003E14</v>
      </c>
    </row>
    <row r="282">
      <c r="A282" s="1" t="s">
        <v>264</v>
      </c>
      <c r="B282" s="1" t="s">
        <v>10</v>
      </c>
      <c r="C282" s="2" t="s">
        <v>377</v>
      </c>
      <c r="D282" s="3"/>
      <c r="E282" s="2" t="s">
        <v>377</v>
      </c>
      <c r="F282" s="5"/>
      <c r="G282" s="3">
        <f>+97143570062</f>
        <v>97143570062</v>
      </c>
      <c r="H282" s="1"/>
      <c r="I282" s="2">
        <v>1.00382897500003E14</v>
      </c>
    </row>
    <row r="283">
      <c r="A283" s="1" t="s">
        <v>264</v>
      </c>
      <c r="B283" s="1" t="s">
        <v>10</v>
      </c>
      <c r="C283" s="2" t="s">
        <v>378</v>
      </c>
      <c r="D283" s="3"/>
      <c r="E283" s="2" t="s">
        <v>378</v>
      </c>
      <c r="F283" s="5"/>
      <c r="G283" s="3"/>
      <c r="H283" s="1"/>
      <c r="I283" s="3"/>
    </row>
    <row r="284">
      <c r="A284" s="1" t="s">
        <v>264</v>
      </c>
      <c r="B284" s="1" t="s">
        <v>10</v>
      </c>
      <c r="C284" s="2" t="s">
        <v>379</v>
      </c>
      <c r="D284" s="2" t="s">
        <v>380</v>
      </c>
      <c r="E284" s="2" t="s">
        <v>379</v>
      </c>
      <c r="F284" s="5"/>
      <c r="G284" s="3">
        <f>+97148878533</f>
        <v>97148878533</v>
      </c>
      <c r="H284" s="1"/>
      <c r="I284" s="2">
        <v>1.00073692400003E14</v>
      </c>
    </row>
    <row r="285">
      <c r="A285" s="1" t="s">
        <v>264</v>
      </c>
      <c r="B285" s="1" t="s">
        <v>10</v>
      </c>
      <c r="C285" s="2" t="s">
        <v>381</v>
      </c>
      <c r="D285" s="2" t="s">
        <v>382</v>
      </c>
      <c r="E285" s="2" t="s">
        <v>381</v>
      </c>
      <c r="F285" s="5"/>
      <c r="G285" s="3">
        <f>+97148816311</f>
        <v>97148816311</v>
      </c>
      <c r="H285" s="1"/>
      <c r="I285" s="2">
        <v>1.00317983300003E14</v>
      </c>
    </row>
    <row r="286">
      <c r="A286" s="1" t="s">
        <v>264</v>
      </c>
      <c r="B286" s="1" t="s">
        <v>10</v>
      </c>
      <c r="C286" s="2" t="s">
        <v>383</v>
      </c>
      <c r="D286" s="3"/>
      <c r="E286" s="2" t="s">
        <v>383</v>
      </c>
      <c r="F286" s="5"/>
      <c r="G286" s="3"/>
      <c r="H286" s="1"/>
      <c r="I286" s="3"/>
    </row>
    <row r="287">
      <c r="A287" s="1" t="s">
        <v>264</v>
      </c>
      <c r="B287" s="1" t="s">
        <v>10</v>
      </c>
      <c r="C287" s="2" t="s">
        <v>384</v>
      </c>
      <c r="D287" s="2" t="s">
        <v>385</v>
      </c>
      <c r="E287" s="2" t="s">
        <v>384</v>
      </c>
      <c r="F287" s="5"/>
      <c r="G287" s="3">
        <f>+97142214449</f>
        <v>97142214449</v>
      </c>
      <c r="H287" s="1"/>
      <c r="I287" s="3"/>
    </row>
    <row r="288">
      <c r="A288" s="1" t="s">
        <v>264</v>
      </c>
      <c r="B288" s="1" t="s">
        <v>10</v>
      </c>
      <c r="C288" s="2" t="s">
        <v>386</v>
      </c>
      <c r="D288" s="2" t="s">
        <v>387</v>
      </c>
      <c r="E288" s="2" t="s">
        <v>386</v>
      </c>
      <c r="F288" s="5"/>
      <c r="G288" s="3"/>
      <c r="H288" s="1"/>
      <c r="I288" s="3"/>
    </row>
    <row r="289">
      <c r="A289" s="1" t="s">
        <v>264</v>
      </c>
      <c r="B289" s="1" t="s">
        <v>10</v>
      </c>
      <c r="C289" s="2" t="s">
        <v>388</v>
      </c>
      <c r="D289" s="3"/>
      <c r="E289" s="2" t="s">
        <v>388</v>
      </c>
      <c r="F289" s="5"/>
      <c r="G289" s="3">
        <f>+97142586766</f>
        <v>97142586766</v>
      </c>
      <c r="H289" s="1"/>
      <c r="I289" s="3"/>
    </row>
    <row r="290">
      <c r="A290" s="1" t="s">
        <v>264</v>
      </c>
      <c r="B290" s="1" t="s">
        <v>10</v>
      </c>
      <c r="C290" s="2" t="s">
        <v>389</v>
      </c>
      <c r="D290" s="2" t="s">
        <v>390</v>
      </c>
      <c r="E290" s="2" t="s">
        <v>389</v>
      </c>
      <c r="F290" s="5"/>
      <c r="G290" s="3">
        <f>+97143474150</f>
        <v>97143474150</v>
      </c>
      <c r="H290" s="1"/>
      <c r="I290" s="3"/>
    </row>
    <row r="291">
      <c r="A291" s="1" t="s">
        <v>264</v>
      </c>
      <c r="B291" s="1" t="s">
        <v>10</v>
      </c>
      <c r="C291" s="2" t="s">
        <v>391</v>
      </c>
      <c r="D291" s="2" t="s">
        <v>392</v>
      </c>
      <c r="E291" s="2" t="s">
        <v>391</v>
      </c>
      <c r="F291" s="5"/>
      <c r="G291" s="3">
        <f>+97142513352</f>
        <v>97142513352</v>
      </c>
      <c r="H291" s="1"/>
      <c r="I291" s="3"/>
    </row>
    <row r="292">
      <c r="A292" s="1" t="s">
        <v>264</v>
      </c>
      <c r="B292" s="1" t="s">
        <v>10</v>
      </c>
      <c r="C292" s="2" t="s">
        <v>393</v>
      </c>
      <c r="D292" s="3"/>
      <c r="E292" s="2" t="s">
        <v>393</v>
      </c>
      <c r="F292" s="5"/>
      <c r="G292" s="3">
        <f>+97167498516</f>
        <v>97167498516</v>
      </c>
      <c r="H292" s="1"/>
      <c r="I292" s="3"/>
    </row>
    <row r="293">
      <c r="A293" s="1" t="s">
        <v>264</v>
      </c>
      <c r="B293" s="1" t="s">
        <v>10</v>
      </c>
      <c r="C293" s="2" t="s">
        <v>394</v>
      </c>
      <c r="D293" s="3"/>
      <c r="E293" s="2" t="s">
        <v>394</v>
      </c>
      <c r="F293" s="5"/>
      <c r="G293" s="3"/>
      <c r="H293" s="1"/>
      <c r="I293" s="3"/>
    </row>
    <row r="294">
      <c r="A294" s="1" t="s">
        <v>264</v>
      </c>
      <c r="B294" s="1" t="s">
        <v>10</v>
      </c>
      <c r="C294" s="2" t="s">
        <v>395</v>
      </c>
      <c r="D294" s="2" t="s">
        <v>396</v>
      </c>
      <c r="E294" s="2" t="s">
        <v>395</v>
      </c>
      <c r="F294" s="5"/>
      <c r="G294" s="3">
        <f>+97125513963</f>
        <v>97125513963</v>
      </c>
      <c r="H294" s="1"/>
      <c r="I294" s="3"/>
    </row>
    <row r="295">
      <c r="A295" s="1" t="s">
        <v>264</v>
      </c>
      <c r="B295" s="1" t="s">
        <v>10</v>
      </c>
      <c r="C295" s="2" t="s">
        <v>397</v>
      </c>
      <c r="D295" s="2" t="s">
        <v>398</v>
      </c>
      <c r="E295" s="2" t="s">
        <v>397</v>
      </c>
      <c r="F295" s="5"/>
      <c r="G295" s="3">
        <f>+97143587500</f>
        <v>97143587500</v>
      </c>
      <c r="H295" s="1"/>
      <c r="I295" s="3"/>
    </row>
    <row r="296">
      <c r="A296" s="1" t="s">
        <v>264</v>
      </c>
      <c r="B296" s="1" t="s">
        <v>10</v>
      </c>
      <c r="C296" s="2" t="s">
        <v>399</v>
      </c>
      <c r="D296" s="2" t="s">
        <v>400</v>
      </c>
      <c r="E296" s="2" t="s">
        <v>399</v>
      </c>
      <c r="F296" s="5"/>
      <c r="G296" s="3" t="str">
        <f>+971 4 237 5333</f>
        <v>#ERROR!</v>
      </c>
      <c r="H296" s="1"/>
      <c r="I296" s="2">
        <v>1.00022620700003E14</v>
      </c>
    </row>
    <row r="297">
      <c r="A297" s="1" t="s">
        <v>264</v>
      </c>
      <c r="B297" s="1" t="s">
        <v>10</v>
      </c>
      <c r="C297" s="2" t="s">
        <v>70</v>
      </c>
      <c r="D297" s="2" t="s">
        <v>71</v>
      </c>
      <c r="E297" s="2" t="s">
        <v>70</v>
      </c>
      <c r="F297" s="5"/>
      <c r="G297" s="3"/>
      <c r="H297" s="1"/>
      <c r="I297" s="3"/>
    </row>
    <row r="298">
      <c r="A298" s="1" t="s">
        <v>264</v>
      </c>
      <c r="B298" s="1" t="s">
        <v>10</v>
      </c>
      <c r="C298" s="2" t="s">
        <v>401</v>
      </c>
      <c r="D298" s="2" t="s">
        <v>402</v>
      </c>
      <c r="E298" s="2" t="s">
        <v>401</v>
      </c>
      <c r="F298" s="5"/>
      <c r="G298" s="3">
        <f>+97143473538</f>
        <v>97143473538</v>
      </c>
      <c r="H298" s="1"/>
      <c r="I298" s="3"/>
    </row>
    <row r="299">
      <c r="A299" s="1" t="s">
        <v>264</v>
      </c>
      <c r="B299" s="1" t="s">
        <v>10</v>
      </c>
      <c r="C299" s="2" t="s">
        <v>72</v>
      </c>
      <c r="D299" s="2" t="s">
        <v>73</v>
      </c>
      <c r="E299" s="2" t="s">
        <v>72</v>
      </c>
      <c r="F299" s="5"/>
      <c r="G299" s="2">
        <v>4.2576867E7</v>
      </c>
      <c r="H299" s="1"/>
      <c r="I299" s="2">
        <v>1.00580796900003E14</v>
      </c>
    </row>
    <row r="300">
      <c r="A300" s="1" t="s">
        <v>264</v>
      </c>
      <c r="B300" s="1" t="s">
        <v>10</v>
      </c>
      <c r="C300" s="2" t="s">
        <v>403</v>
      </c>
      <c r="D300" s="3"/>
      <c r="E300" s="2" t="s">
        <v>403</v>
      </c>
      <c r="F300" s="5"/>
      <c r="G300" s="3"/>
      <c r="H300" s="1"/>
      <c r="I300" s="2">
        <v>1.00030583700003E14</v>
      </c>
    </row>
    <row r="301">
      <c r="A301" s="1" t="s">
        <v>264</v>
      </c>
      <c r="B301" s="1" t="s">
        <v>10</v>
      </c>
      <c r="C301" s="2" t="s">
        <v>404</v>
      </c>
      <c r="D301" s="2" t="s">
        <v>405</v>
      </c>
      <c r="E301" s="2" t="s">
        <v>404</v>
      </c>
      <c r="F301" s="5"/>
      <c r="G301" s="3">
        <f>+97148860399</f>
        <v>97148860399</v>
      </c>
      <c r="H301" s="1"/>
      <c r="I301" s="3"/>
    </row>
    <row r="302">
      <c r="A302" s="1" t="s">
        <v>264</v>
      </c>
      <c r="B302" s="1" t="s">
        <v>10</v>
      </c>
      <c r="C302" s="2" t="s">
        <v>406</v>
      </c>
      <c r="D302" s="2" t="s">
        <v>407</v>
      </c>
      <c r="E302" s="2" t="s">
        <v>406</v>
      </c>
      <c r="F302" s="5"/>
      <c r="G302" s="3">
        <f>+97142229509</f>
        <v>97142229509</v>
      </c>
      <c r="H302" s="1"/>
      <c r="I302" s="3"/>
    </row>
    <row r="303">
      <c r="A303" s="1" t="s">
        <v>264</v>
      </c>
      <c r="B303" s="1" t="s">
        <v>10</v>
      </c>
      <c r="C303" s="2" t="s">
        <v>408</v>
      </c>
      <c r="D303" s="3"/>
      <c r="E303" s="2" t="s">
        <v>408</v>
      </c>
      <c r="F303" s="5"/>
      <c r="G303" s="3"/>
      <c r="H303" s="1"/>
      <c r="I303" s="2">
        <v>1.00347959700003E14</v>
      </c>
    </row>
    <row r="304">
      <c r="A304" s="1" t="s">
        <v>264</v>
      </c>
      <c r="B304" s="1" t="s">
        <v>10</v>
      </c>
      <c r="C304" s="2" t="s">
        <v>409</v>
      </c>
      <c r="D304" s="2" t="s">
        <v>410</v>
      </c>
      <c r="E304" s="2" t="s">
        <v>409</v>
      </c>
      <c r="F304" s="5"/>
      <c r="G304" s="3"/>
      <c r="H304" s="1"/>
      <c r="I304" s="3"/>
    </row>
    <row r="305">
      <c r="A305" s="1" t="s">
        <v>264</v>
      </c>
      <c r="B305" s="1" t="s">
        <v>10</v>
      </c>
      <c r="C305" s="2" t="s">
        <v>411</v>
      </c>
      <c r="D305" s="2" t="s">
        <v>412</v>
      </c>
      <c r="E305" s="2" t="s">
        <v>411</v>
      </c>
      <c r="F305" s="5"/>
      <c r="G305" s="3">
        <f>+97142993844</f>
        <v>97142993844</v>
      </c>
      <c r="H305" s="1"/>
      <c r="I305" s="2">
        <v>1.00330317700003E14</v>
      </c>
    </row>
    <row r="306">
      <c r="A306" s="1" t="s">
        <v>264</v>
      </c>
      <c r="B306" s="1" t="s">
        <v>10</v>
      </c>
      <c r="C306" s="2" t="s">
        <v>413</v>
      </c>
      <c r="D306" s="2" t="s">
        <v>414</v>
      </c>
      <c r="E306" s="2" t="s">
        <v>413</v>
      </c>
      <c r="F306" s="5"/>
      <c r="G306" s="3">
        <f>+97143862996</f>
        <v>97143862996</v>
      </c>
      <c r="H306" s="1"/>
      <c r="I306" s="3"/>
    </row>
    <row r="307">
      <c r="A307" s="1" t="s">
        <v>264</v>
      </c>
      <c r="B307" s="1" t="s">
        <v>10</v>
      </c>
      <c r="C307" s="2" t="s">
        <v>415</v>
      </c>
      <c r="D307" s="3"/>
      <c r="E307" s="2" t="s">
        <v>415</v>
      </c>
      <c r="F307" s="5"/>
      <c r="G307" s="3"/>
      <c r="H307" s="1"/>
      <c r="I307" s="3"/>
    </row>
    <row r="308">
      <c r="A308" s="1" t="s">
        <v>264</v>
      </c>
      <c r="B308" s="1" t="s">
        <v>10</v>
      </c>
      <c r="C308" s="2" t="s">
        <v>416</v>
      </c>
      <c r="D308" s="3"/>
      <c r="E308" s="2" t="s">
        <v>416</v>
      </c>
      <c r="F308" s="5"/>
      <c r="G308" s="2">
        <v>3472900.0</v>
      </c>
      <c r="H308" s="1"/>
      <c r="I308" s="3"/>
    </row>
    <row r="309">
      <c r="A309" s="1" t="s">
        <v>264</v>
      </c>
      <c r="B309" s="1" t="s">
        <v>10</v>
      </c>
      <c r="C309" s="2" t="s">
        <v>417</v>
      </c>
      <c r="D309" s="3"/>
      <c r="E309" s="2" t="s">
        <v>417</v>
      </c>
      <c r="F309" s="5"/>
      <c r="G309" s="3"/>
      <c r="H309" s="1"/>
      <c r="I309" s="3"/>
    </row>
    <row r="310">
      <c r="A310" s="1" t="s">
        <v>264</v>
      </c>
      <c r="B310" s="1" t="s">
        <v>10</v>
      </c>
      <c r="C310" s="2" t="s">
        <v>418</v>
      </c>
      <c r="D310" s="3"/>
      <c r="E310" s="2" t="s">
        <v>418</v>
      </c>
      <c r="F310" s="5"/>
      <c r="G310" s="3"/>
      <c r="H310" s="1"/>
      <c r="I310" s="3"/>
    </row>
    <row r="311">
      <c r="A311" s="1" t="s">
        <v>264</v>
      </c>
      <c r="B311" s="1" t="s">
        <v>10</v>
      </c>
      <c r="C311" s="2" t="s">
        <v>419</v>
      </c>
      <c r="D311" s="2" t="s">
        <v>420</v>
      </c>
      <c r="E311" s="2" t="s">
        <v>419</v>
      </c>
      <c r="F311" s="5"/>
      <c r="G311" s="3"/>
      <c r="H311" s="1"/>
      <c r="I311" s="2">
        <v>1.00539617900003E14</v>
      </c>
    </row>
    <row r="312">
      <c r="A312" s="1" t="s">
        <v>264</v>
      </c>
      <c r="B312" s="1" t="s">
        <v>10</v>
      </c>
      <c r="C312" s="2" t="s">
        <v>87</v>
      </c>
      <c r="D312" s="2" t="s">
        <v>69</v>
      </c>
      <c r="E312" s="2" t="s">
        <v>87</v>
      </c>
      <c r="F312" s="5"/>
      <c r="G312" s="3"/>
      <c r="H312" s="1"/>
      <c r="I312" s="2">
        <v>1.00539617900003E14</v>
      </c>
    </row>
    <row r="313">
      <c r="A313" s="1" t="s">
        <v>264</v>
      </c>
      <c r="B313" s="1" t="s">
        <v>10</v>
      </c>
      <c r="C313" s="2" t="s">
        <v>421</v>
      </c>
      <c r="D313" s="2" t="s">
        <v>422</v>
      </c>
      <c r="E313" s="2" t="s">
        <v>421</v>
      </c>
      <c r="F313" s="5"/>
      <c r="G313" s="3">
        <f>+97143426040</f>
        <v>97143426040</v>
      </c>
      <c r="H313" s="1"/>
      <c r="I313" s="2">
        <v>1.00056905100003E14</v>
      </c>
    </row>
    <row r="314">
      <c r="A314" s="1" t="s">
        <v>264</v>
      </c>
      <c r="B314" s="1" t="s">
        <v>10</v>
      </c>
      <c r="C314" s="2" t="s">
        <v>423</v>
      </c>
      <c r="D314" s="3"/>
      <c r="E314" s="2" t="s">
        <v>423</v>
      </c>
      <c r="F314" s="5"/>
      <c r="G314" s="3"/>
      <c r="H314" s="1"/>
      <c r="I314" s="2">
        <v>1.00590099600003E14</v>
      </c>
    </row>
    <row r="315">
      <c r="A315" s="1" t="s">
        <v>264</v>
      </c>
      <c r="B315" s="1" t="s">
        <v>10</v>
      </c>
      <c r="C315" s="2" t="s">
        <v>424</v>
      </c>
      <c r="D315" s="2" t="s">
        <v>425</v>
      </c>
      <c r="E315" s="2" t="s">
        <v>424</v>
      </c>
      <c r="F315" s="5"/>
      <c r="G315" s="3">
        <f>+97148806512</f>
        <v>97148806512</v>
      </c>
      <c r="H315" s="1"/>
      <c r="I315" s="2">
        <v>1.00289552000003E14</v>
      </c>
    </row>
    <row r="316">
      <c r="A316" s="1" t="s">
        <v>264</v>
      </c>
      <c r="B316" s="1" t="s">
        <v>10</v>
      </c>
      <c r="C316" s="2" t="s">
        <v>426</v>
      </c>
      <c r="D316" s="3"/>
      <c r="E316" s="2" t="s">
        <v>426</v>
      </c>
      <c r="F316" s="5"/>
      <c r="G316" s="3"/>
      <c r="H316" s="1"/>
      <c r="I316" s="2">
        <v>1.00257990000003E14</v>
      </c>
    </row>
    <row r="317">
      <c r="A317" s="1" t="s">
        <v>264</v>
      </c>
      <c r="B317" s="1" t="s">
        <v>10</v>
      </c>
      <c r="C317" s="2" t="s">
        <v>427</v>
      </c>
      <c r="D317" s="3"/>
      <c r="E317" s="2" t="s">
        <v>427</v>
      </c>
      <c r="F317" s="5"/>
      <c r="G317" s="3">
        <f>+97142946086</f>
        <v>97142946086</v>
      </c>
      <c r="H317" s="1"/>
      <c r="I317" s="2">
        <v>1.00266958600003E14</v>
      </c>
    </row>
    <row r="318">
      <c r="A318" s="1" t="s">
        <v>264</v>
      </c>
      <c r="B318" s="1" t="s">
        <v>10</v>
      </c>
      <c r="C318" s="2" t="s">
        <v>428</v>
      </c>
      <c r="D318" s="3"/>
      <c r="E318" s="2" t="s">
        <v>428</v>
      </c>
      <c r="F318" s="5"/>
      <c r="G318" s="3">
        <f>+97143254254</f>
        <v>97143254254</v>
      </c>
      <c r="H318" s="1"/>
      <c r="I318" s="3"/>
    </row>
    <row r="319">
      <c r="A319" s="1" t="s">
        <v>264</v>
      </c>
      <c r="B319" s="1" t="s">
        <v>10</v>
      </c>
      <c r="C319" s="2" t="s">
        <v>429</v>
      </c>
      <c r="D319" s="2" t="s">
        <v>430</v>
      </c>
      <c r="E319" s="2" t="s">
        <v>429</v>
      </c>
      <c r="F319" s="5"/>
      <c r="G319" s="3">
        <f>+97142500280</f>
        <v>97142500280</v>
      </c>
      <c r="H319" s="1"/>
      <c r="I319" s="3"/>
    </row>
    <row r="320">
      <c r="A320" s="1" t="s">
        <v>264</v>
      </c>
      <c r="B320" s="1" t="s">
        <v>10</v>
      </c>
      <c r="C320" s="2" t="s">
        <v>431</v>
      </c>
      <c r="D320" s="3"/>
      <c r="E320" s="2" t="s">
        <v>431</v>
      </c>
      <c r="F320" s="5"/>
      <c r="G320" s="3"/>
      <c r="H320" s="1"/>
      <c r="I320" s="3"/>
    </row>
    <row r="321">
      <c r="A321" s="1" t="s">
        <v>264</v>
      </c>
      <c r="B321" s="1" t="s">
        <v>10</v>
      </c>
      <c r="C321" s="2" t="s">
        <v>432</v>
      </c>
      <c r="D321" s="2" t="s">
        <v>14</v>
      </c>
      <c r="E321" s="2" t="s">
        <v>432</v>
      </c>
      <c r="F321" s="5"/>
      <c r="G321" s="3"/>
      <c r="H321" s="1"/>
      <c r="I321" s="2">
        <v>1.00218210100003E14</v>
      </c>
    </row>
    <row r="322">
      <c r="A322" s="1" t="s">
        <v>264</v>
      </c>
      <c r="B322" s="1" t="s">
        <v>10</v>
      </c>
      <c r="C322" s="2" t="s">
        <v>433</v>
      </c>
      <c r="D322" s="2" t="s">
        <v>434</v>
      </c>
      <c r="E322" s="2" t="s">
        <v>433</v>
      </c>
      <c r="F322" s="5"/>
      <c r="G322" s="3"/>
      <c r="H322" s="1"/>
      <c r="I322" s="2" t="s">
        <v>435</v>
      </c>
    </row>
    <row r="323">
      <c r="A323" s="1" t="s">
        <v>264</v>
      </c>
      <c r="B323" s="1" t="s">
        <v>10</v>
      </c>
      <c r="C323" s="2" t="s">
        <v>436</v>
      </c>
      <c r="D323" s="2" t="s">
        <v>437</v>
      </c>
      <c r="E323" s="2" t="s">
        <v>436</v>
      </c>
      <c r="F323" s="5"/>
      <c r="G323" s="3">
        <f>+97122016800</f>
        <v>97122016800</v>
      </c>
      <c r="H323" s="1"/>
      <c r="I323" s="2">
        <v>1.00365910700003E14</v>
      </c>
    </row>
    <row r="324">
      <c r="A324" s="1" t="s">
        <v>264</v>
      </c>
      <c r="B324" s="1" t="s">
        <v>10</v>
      </c>
      <c r="C324" s="2" t="s">
        <v>92</v>
      </c>
      <c r="D324" s="2" t="s">
        <v>93</v>
      </c>
      <c r="E324" s="2" t="s">
        <v>92</v>
      </c>
      <c r="F324" s="5"/>
      <c r="G324" s="3">
        <f>+97143520111</f>
        <v>97143520111</v>
      </c>
      <c r="H324" s="1"/>
      <c r="I324" s="2">
        <v>1.00235128400003E14</v>
      </c>
    </row>
    <row r="325">
      <c r="A325" s="1" t="s">
        <v>264</v>
      </c>
      <c r="B325" s="1" t="s">
        <v>10</v>
      </c>
      <c r="C325" s="2" t="s">
        <v>438</v>
      </c>
      <c r="D325" s="3"/>
      <c r="E325" s="2" t="s">
        <v>438</v>
      </c>
      <c r="F325" s="5"/>
      <c r="G325" s="3">
        <f>+97143547230</f>
        <v>97143547230</v>
      </c>
      <c r="H325" s="1"/>
      <c r="I325" s="3"/>
    </row>
    <row r="326">
      <c r="A326" s="1" t="s">
        <v>264</v>
      </c>
      <c r="B326" s="1" t="s">
        <v>10</v>
      </c>
      <c r="C326" s="2" t="s">
        <v>439</v>
      </c>
      <c r="D326" s="3"/>
      <c r="E326" s="2" t="s">
        <v>439</v>
      </c>
      <c r="F326" s="5"/>
      <c r="G326" s="3">
        <f>+971557038380</f>
        <v>971557038380</v>
      </c>
      <c r="H326" s="1"/>
      <c r="I326" s="2">
        <v>1.00372177400003E14</v>
      </c>
    </row>
    <row r="327">
      <c r="A327" s="1" t="s">
        <v>264</v>
      </c>
      <c r="B327" s="1" t="s">
        <v>10</v>
      </c>
      <c r="C327" s="2" t="s">
        <v>440</v>
      </c>
      <c r="D327" s="3"/>
      <c r="E327" s="2" t="s">
        <v>440</v>
      </c>
      <c r="F327" s="5"/>
      <c r="G327" s="3">
        <f>+97148858331</f>
        <v>97148858331</v>
      </c>
      <c r="H327" s="1"/>
      <c r="I327" s="3"/>
    </row>
    <row r="328">
      <c r="A328" s="1" t="s">
        <v>264</v>
      </c>
      <c r="B328" s="1" t="s">
        <v>10</v>
      </c>
      <c r="C328" s="2" t="s">
        <v>441</v>
      </c>
      <c r="D328" s="3"/>
      <c r="E328" s="2" t="s">
        <v>441</v>
      </c>
      <c r="F328" s="5"/>
      <c r="G328" s="3">
        <f>+97143577859</f>
        <v>97143577859</v>
      </c>
      <c r="H328" s="1"/>
      <c r="I328" s="3"/>
    </row>
    <row r="329">
      <c r="A329" s="1" t="s">
        <v>264</v>
      </c>
      <c r="B329" s="1" t="s">
        <v>10</v>
      </c>
      <c r="C329" s="2" t="s">
        <v>442</v>
      </c>
      <c r="D329" s="3"/>
      <c r="E329" s="2" t="s">
        <v>442</v>
      </c>
      <c r="F329" s="5"/>
      <c r="G329" s="3"/>
      <c r="H329" s="1"/>
      <c r="I329" s="2">
        <v>1.00424418000003E14</v>
      </c>
    </row>
    <row r="330">
      <c r="A330" s="1" t="s">
        <v>264</v>
      </c>
      <c r="B330" s="1" t="s">
        <v>10</v>
      </c>
      <c r="C330" s="2" t="s">
        <v>443</v>
      </c>
      <c r="D330" s="3"/>
      <c r="E330" s="2" t="s">
        <v>443</v>
      </c>
      <c r="F330" s="5"/>
      <c r="G330" s="3"/>
      <c r="H330" s="1"/>
      <c r="I330" s="2" t="s">
        <v>444</v>
      </c>
    </row>
    <row r="331">
      <c r="A331" s="1" t="s">
        <v>264</v>
      </c>
      <c r="B331" s="1" t="s">
        <v>10</v>
      </c>
      <c r="C331" s="2" t="s">
        <v>445</v>
      </c>
      <c r="D331" s="3"/>
      <c r="E331" s="2" t="s">
        <v>445</v>
      </c>
      <c r="F331" s="5"/>
      <c r="G331" s="3">
        <f>+97143934686</f>
        <v>97143934686</v>
      </c>
      <c r="H331" s="1"/>
      <c r="I331" s="3"/>
    </row>
    <row r="332">
      <c r="A332" s="1" t="s">
        <v>264</v>
      </c>
      <c r="B332" s="1" t="s">
        <v>10</v>
      </c>
      <c r="C332" s="2" t="s">
        <v>446</v>
      </c>
      <c r="D332" s="3"/>
      <c r="E332" s="2" t="s">
        <v>446</v>
      </c>
      <c r="F332" s="5"/>
      <c r="G332" s="3"/>
      <c r="H332" s="1"/>
      <c r="I332" s="2">
        <v>1.00248940700003E14</v>
      </c>
    </row>
    <row r="333">
      <c r="A333" s="1" t="s">
        <v>264</v>
      </c>
      <c r="B333" s="1" t="s">
        <v>10</v>
      </c>
      <c r="C333" s="2" t="s">
        <v>447</v>
      </c>
      <c r="D333" s="3"/>
      <c r="E333" s="2" t="s">
        <v>447</v>
      </c>
      <c r="F333" s="5"/>
      <c r="G333" s="3"/>
      <c r="H333" s="1"/>
      <c r="I333" s="2">
        <v>1.00232002400003E14</v>
      </c>
    </row>
    <row r="334">
      <c r="A334" s="1" t="s">
        <v>264</v>
      </c>
      <c r="B334" s="1" t="s">
        <v>10</v>
      </c>
      <c r="C334" s="2" t="s">
        <v>448</v>
      </c>
      <c r="D334" s="3"/>
      <c r="E334" s="2" t="s">
        <v>448</v>
      </c>
      <c r="F334" s="5"/>
      <c r="G334" s="3">
        <f>+97143408403</f>
        <v>97143408403</v>
      </c>
      <c r="H334" s="1"/>
      <c r="I334" s="3"/>
    </row>
    <row r="335">
      <c r="A335" s="1" t="s">
        <v>264</v>
      </c>
      <c r="B335" s="1" t="s">
        <v>10</v>
      </c>
      <c r="C335" s="2" t="s">
        <v>449</v>
      </c>
      <c r="D335" s="3"/>
      <c r="E335" s="2" t="s">
        <v>449</v>
      </c>
      <c r="F335" s="5"/>
      <c r="G335" s="3"/>
      <c r="H335" s="1"/>
      <c r="I335" s="2">
        <v>1.00027620200003E14</v>
      </c>
    </row>
    <row r="336">
      <c r="A336" s="1" t="s">
        <v>264</v>
      </c>
      <c r="B336" s="1" t="s">
        <v>10</v>
      </c>
      <c r="C336" s="2" t="s">
        <v>450</v>
      </c>
      <c r="D336" s="2" t="s">
        <v>451</v>
      </c>
      <c r="E336" s="2" t="s">
        <v>450</v>
      </c>
      <c r="F336" s="5"/>
      <c r="G336" s="3" t="str">
        <f>+971 4 204 4410</f>
        <v>#ERROR!</v>
      </c>
      <c r="H336" s="1"/>
      <c r="I336" s="2">
        <v>1.00007369000003E14</v>
      </c>
    </row>
    <row r="337">
      <c r="A337" s="1" t="s">
        <v>264</v>
      </c>
      <c r="B337" s="1" t="s">
        <v>10</v>
      </c>
      <c r="C337" s="2" t="s">
        <v>452</v>
      </c>
      <c r="D337" s="3"/>
      <c r="E337" s="2" t="s">
        <v>452</v>
      </c>
      <c r="F337" s="5"/>
      <c r="G337" s="3"/>
      <c r="H337" s="1"/>
      <c r="I337" s="3"/>
    </row>
    <row r="338">
      <c r="A338" s="1" t="s">
        <v>264</v>
      </c>
      <c r="B338" s="1" t="s">
        <v>10</v>
      </c>
      <c r="C338" s="2" t="s">
        <v>453</v>
      </c>
      <c r="D338" s="2" t="s">
        <v>454</v>
      </c>
      <c r="E338" s="2" t="s">
        <v>453</v>
      </c>
      <c r="F338" s="5"/>
      <c r="G338" s="3">
        <f>+97143330444</f>
        <v>97143330444</v>
      </c>
      <c r="H338" s="1"/>
      <c r="I338" s="2">
        <v>1.00228865000003E14</v>
      </c>
    </row>
    <row r="339">
      <c r="A339" s="1" t="s">
        <v>264</v>
      </c>
      <c r="B339" s="1" t="s">
        <v>10</v>
      </c>
      <c r="C339" s="2" t="s">
        <v>102</v>
      </c>
      <c r="D339" s="3"/>
      <c r="E339" s="2" t="s">
        <v>102</v>
      </c>
      <c r="F339" s="5"/>
      <c r="G339" s="3"/>
      <c r="H339" s="1"/>
      <c r="I339" s="2">
        <v>1.00391235700003E14</v>
      </c>
    </row>
    <row r="340">
      <c r="A340" s="1" t="s">
        <v>264</v>
      </c>
      <c r="B340" s="1" t="s">
        <v>10</v>
      </c>
      <c r="C340" s="2" t="s">
        <v>455</v>
      </c>
      <c r="D340" s="2" t="s">
        <v>456</v>
      </c>
      <c r="E340" s="2" t="s">
        <v>455</v>
      </c>
      <c r="F340" s="5"/>
      <c r="G340" s="3">
        <f>+97148802888</f>
        <v>97148802888</v>
      </c>
      <c r="H340" s="1"/>
      <c r="I340" s="3"/>
    </row>
    <row r="341">
      <c r="A341" s="1" t="s">
        <v>264</v>
      </c>
      <c r="B341" s="1" t="s">
        <v>10</v>
      </c>
      <c r="C341" s="2" t="s">
        <v>457</v>
      </c>
      <c r="D341" s="2" t="s">
        <v>458</v>
      </c>
      <c r="E341" s="2" t="s">
        <v>457</v>
      </c>
      <c r="F341" s="5"/>
      <c r="G341" s="3">
        <f>+20224050735</f>
        <v>20224050735</v>
      </c>
      <c r="H341" s="1"/>
      <c r="I341" s="3"/>
    </row>
    <row r="342">
      <c r="A342" s="1" t="s">
        <v>264</v>
      </c>
      <c r="B342" s="1" t="s">
        <v>10</v>
      </c>
      <c r="C342" s="2" t="s">
        <v>459</v>
      </c>
      <c r="D342" s="3"/>
      <c r="E342" s="2" t="s">
        <v>459</v>
      </c>
      <c r="F342" s="5"/>
      <c r="G342" s="3">
        <f>+971551077287</f>
        <v>971551077287</v>
      </c>
      <c r="H342" s="1"/>
      <c r="I342" s="3"/>
    </row>
    <row r="343">
      <c r="A343" s="1" t="s">
        <v>264</v>
      </c>
      <c r="B343" s="1" t="s">
        <v>10</v>
      </c>
      <c r="C343" s="2" t="s">
        <v>460</v>
      </c>
      <c r="D343" s="2" t="s">
        <v>461</v>
      </c>
      <c r="E343" s="2" t="s">
        <v>460</v>
      </c>
      <c r="F343" s="5"/>
      <c r="G343" s="3">
        <f>+97126441316</f>
        <v>97126441316</v>
      </c>
      <c r="H343" s="1"/>
      <c r="I343" s="3"/>
    </row>
    <row r="344">
      <c r="A344" s="1" t="s">
        <v>264</v>
      </c>
      <c r="B344" s="1" t="s">
        <v>10</v>
      </c>
      <c r="C344" s="2" t="s">
        <v>462</v>
      </c>
      <c r="D344" s="3"/>
      <c r="E344" s="2" t="s">
        <v>462</v>
      </c>
      <c r="F344" s="5"/>
      <c r="G344" s="3">
        <f>+97143331407</f>
        <v>97143331407</v>
      </c>
      <c r="H344" s="1"/>
      <c r="I344" s="3"/>
    </row>
    <row r="345">
      <c r="A345" s="1" t="s">
        <v>264</v>
      </c>
      <c r="B345" s="1" t="s">
        <v>10</v>
      </c>
      <c r="C345" s="2" t="s">
        <v>463</v>
      </c>
      <c r="D345" s="2" t="s">
        <v>464</v>
      </c>
      <c r="E345" s="2" t="s">
        <v>463</v>
      </c>
      <c r="F345" s="5"/>
      <c r="G345" s="3">
        <f>+97148857575</f>
        <v>97148857575</v>
      </c>
      <c r="H345" s="1"/>
      <c r="I345" s="2">
        <v>1.00000266500003E14</v>
      </c>
    </row>
    <row r="346">
      <c r="A346" s="1" t="s">
        <v>264</v>
      </c>
      <c r="B346" s="1" t="s">
        <v>10</v>
      </c>
      <c r="C346" s="2" t="s">
        <v>465</v>
      </c>
      <c r="D346" s="3"/>
      <c r="E346" s="2" t="s">
        <v>465</v>
      </c>
      <c r="F346" s="5"/>
      <c r="G346" s="3">
        <f>+97125577350</f>
        <v>97125577350</v>
      </c>
      <c r="H346" s="1"/>
      <c r="I346" s="3"/>
    </row>
    <row r="347">
      <c r="A347" s="1" t="s">
        <v>264</v>
      </c>
      <c r="B347" s="1" t="s">
        <v>10</v>
      </c>
      <c r="C347" s="2" t="s">
        <v>466</v>
      </c>
      <c r="D347" s="3"/>
      <c r="E347" s="2" t="s">
        <v>466</v>
      </c>
      <c r="F347" s="5"/>
      <c r="G347" s="3"/>
      <c r="H347" s="1"/>
      <c r="I347" s="2">
        <v>1.00201582200003E14</v>
      </c>
    </row>
    <row r="348">
      <c r="A348" s="1" t="s">
        <v>264</v>
      </c>
      <c r="B348" s="1" t="s">
        <v>10</v>
      </c>
      <c r="C348" s="2" t="s">
        <v>467</v>
      </c>
      <c r="D348" s="3"/>
      <c r="E348" s="2" t="s">
        <v>467</v>
      </c>
      <c r="F348" s="5"/>
      <c r="G348" s="3">
        <f>+97144029117</f>
        <v>97144029117</v>
      </c>
      <c r="H348" s="1"/>
      <c r="I348" s="3"/>
    </row>
    <row r="349">
      <c r="A349" s="1" t="s">
        <v>264</v>
      </c>
      <c r="B349" s="1" t="s">
        <v>10</v>
      </c>
      <c r="C349" s="2" t="s">
        <v>468</v>
      </c>
      <c r="D349" s="2" t="s">
        <v>14</v>
      </c>
      <c r="E349" s="2" t="s">
        <v>468</v>
      </c>
      <c r="F349" s="5"/>
      <c r="G349" s="3">
        <f>+97142857293</f>
        <v>97142857293</v>
      </c>
      <c r="H349" s="1"/>
      <c r="I349" s="2">
        <v>1.00017551100003E14</v>
      </c>
    </row>
    <row r="350">
      <c r="A350" s="1" t="s">
        <v>264</v>
      </c>
      <c r="B350" s="1" t="s">
        <v>10</v>
      </c>
      <c r="C350" s="2" t="s">
        <v>469</v>
      </c>
      <c r="D350" s="3"/>
      <c r="E350" s="2" t="s">
        <v>469</v>
      </c>
      <c r="F350" s="5"/>
      <c r="G350" s="3"/>
      <c r="H350" s="1"/>
      <c r="I350" s="2">
        <v>1.00242664900003E14</v>
      </c>
    </row>
    <row r="351">
      <c r="A351" s="1" t="s">
        <v>264</v>
      </c>
      <c r="B351" s="1" t="s">
        <v>10</v>
      </c>
      <c r="C351" s="2" t="s">
        <v>470</v>
      </c>
      <c r="D351" s="3"/>
      <c r="E351" s="2" t="s">
        <v>470</v>
      </c>
      <c r="F351" s="5"/>
      <c r="G351" s="3">
        <f>+97143335566</f>
        <v>97143335566</v>
      </c>
      <c r="H351" s="1"/>
      <c r="I351" s="3"/>
    </row>
    <row r="352">
      <c r="A352" s="1" t="s">
        <v>264</v>
      </c>
      <c r="B352" s="1" t="s">
        <v>10</v>
      </c>
      <c r="C352" s="2" t="s">
        <v>471</v>
      </c>
      <c r="D352" s="3"/>
      <c r="E352" s="2" t="s">
        <v>471</v>
      </c>
      <c r="F352" s="5"/>
      <c r="G352" s="3">
        <f>+97125107500</f>
        <v>97125107500</v>
      </c>
      <c r="H352" s="1"/>
      <c r="I352" s="2">
        <v>1.00288803800003E14</v>
      </c>
    </row>
    <row r="353">
      <c r="A353" s="1" t="s">
        <v>264</v>
      </c>
      <c r="B353" s="1" t="s">
        <v>10</v>
      </c>
      <c r="C353" s="2" t="s">
        <v>472</v>
      </c>
      <c r="D353" s="3"/>
      <c r="E353" s="2" t="s">
        <v>472</v>
      </c>
      <c r="F353" s="5"/>
      <c r="G353" s="3"/>
      <c r="H353" s="1"/>
      <c r="I353" s="3"/>
    </row>
    <row r="354">
      <c r="A354" s="1" t="s">
        <v>264</v>
      </c>
      <c r="B354" s="1" t="s">
        <v>10</v>
      </c>
      <c r="C354" s="2" t="s">
        <v>473</v>
      </c>
      <c r="D354" s="3"/>
      <c r="E354" s="2" t="s">
        <v>473</v>
      </c>
      <c r="F354" s="5"/>
      <c r="G354" s="3">
        <f>+97126417222</f>
        <v>97126417222</v>
      </c>
      <c r="H354" s="1"/>
      <c r="I354" s="3"/>
    </row>
    <row r="355">
      <c r="A355" s="1" t="s">
        <v>264</v>
      </c>
      <c r="B355" s="1" t="s">
        <v>10</v>
      </c>
      <c r="C355" s="2" t="s">
        <v>474</v>
      </c>
      <c r="D355" s="3"/>
      <c r="E355" s="2" t="s">
        <v>474</v>
      </c>
      <c r="F355" s="5"/>
      <c r="G355" s="3"/>
      <c r="H355" s="1"/>
      <c r="I355" s="3"/>
    </row>
    <row r="356">
      <c r="A356" s="1" t="s">
        <v>264</v>
      </c>
      <c r="B356" s="1" t="s">
        <v>10</v>
      </c>
      <c r="C356" s="2" t="s">
        <v>475</v>
      </c>
      <c r="D356" s="2" t="s">
        <v>476</v>
      </c>
      <c r="E356" s="2" t="s">
        <v>475</v>
      </c>
      <c r="F356" s="5"/>
      <c r="G356" s="3"/>
      <c r="H356" s="1"/>
      <c r="I356" s="2">
        <v>1.00472348000003E14</v>
      </c>
    </row>
    <row r="357">
      <c r="A357" s="1" t="s">
        <v>264</v>
      </c>
      <c r="B357" s="1" t="s">
        <v>10</v>
      </c>
      <c r="C357" s="2" t="s">
        <v>477</v>
      </c>
      <c r="D357" s="3"/>
      <c r="E357" s="2" t="s">
        <v>477</v>
      </c>
      <c r="F357" s="5"/>
      <c r="G357" s="2">
        <v>9.7150478275E10</v>
      </c>
      <c r="H357" s="1"/>
      <c r="I357" s="3"/>
    </row>
    <row r="358">
      <c r="A358" s="1" t="s">
        <v>264</v>
      </c>
      <c r="B358" s="1" t="s">
        <v>10</v>
      </c>
      <c r="C358" s="2" t="s">
        <v>478</v>
      </c>
      <c r="D358" s="2" t="s">
        <v>479</v>
      </c>
      <c r="E358" s="2" t="s">
        <v>478</v>
      </c>
      <c r="F358" s="5"/>
      <c r="G358" s="3">
        <f>+97125582345</f>
        <v>97125582345</v>
      </c>
      <c r="H358" s="1"/>
      <c r="I358" s="2">
        <v>1.00304209800003E14</v>
      </c>
    </row>
    <row r="359">
      <c r="A359" s="1" t="s">
        <v>264</v>
      </c>
      <c r="B359" s="1" t="s">
        <v>10</v>
      </c>
      <c r="C359" s="2" t="s">
        <v>480</v>
      </c>
      <c r="D359" s="2" t="s">
        <v>481</v>
      </c>
      <c r="E359" s="2" t="s">
        <v>480</v>
      </c>
      <c r="F359" s="5"/>
      <c r="G359" s="3"/>
      <c r="H359" s="1"/>
      <c r="I359" s="3"/>
    </row>
    <row r="360">
      <c r="A360" s="1" t="s">
        <v>264</v>
      </c>
      <c r="B360" s="1" t="s">
        <v>10</v>
      </c>
      <c r="C360" s="2" t="s">
        <v>482</v>
      </c>
      <c r="D360" s="3"/>
      <c r="E360" s="2" t="s">
        <v>482</v>
      </c>
      <c r="F360" s="5"/>
      <c r="G360" s="2" t="s">
        <v>483</v>
      </c>
      <c r="H360" s="1"/>
      <c r="I360" s="3"/>
    </row>
    <row r="361">
      <c r="A361" s="1" t="s">
        <v>264</v>
      </c>
      <c r="B361" s="1" t="s">
        <v>10</v>
      </c>
      <c r="C361" s="2" t="s">
        <v>484</v>
      </c>
      <c r="D361" s="2" t="s">
        <v>485</v>
      </c>
      <c r="E361" s="2" t="s">
        <v>484</v>
      </c>
      <c r="F361" s="5"/>
      <c r="G361" s="3">
        <f>+97142661245</f>
        <v>97142661245</v>
      </c>
      <c r="H361" s="1"/>
      <c r="I361" s="3"/>
    </row>
    <row r="362">
      <c r="A362" s="1" t="s">
        <v>264</v>
      </c>
      <c r="B362" s="1" t="s">
        <v>10</v>
      </c>
      <c r="C362" s="2" t="s">
        <v>486</v>
      </c>
      <c r="D362" s="3"/>
      <c r="E362" s="2" t="s">
        <v>486</v>
      </c>
      <c r="F362" s="5"/>
      <c r="G362" s="2" t="s">
        <v>487</v>
      </c>
      <c r="H362" s="1"/>
      <c r="I362" s="3"/>
    </row>
    <row r="363">
      <c r="A363" s="1" t="s">
        <v>264</v>
      </c>
      <c r="B363" s="1" t="s">
        <v>10</v>
      </c>
      <c r="C363" s="2" t="s">
        <v>488</v>
      </c>
      <c r="D363" s="3"/>
      <c r="E363" s="2" t="s">
        <v>488</v>
      </c>
      <c r="F363" s="5"/>
      <c r="G363" s="3"/>
      <c r="H363" s="1"/>
      <c r="I363" s="2">
        <v>1.00359333000003E14</v>
      </c>
    </row>
    <row r="364">
      <c r="A364" s="1" t="s">
        <v>264</v>
      </c>
      <c r="B364" s="1" t="s">
        <v>10</v>
      </c>
      <c r="C364" s="2" t="s">
        <v>489</v>
      </c>
      <c r="D364" s="3"/>
      <c r="E364" s="2" t="s">
        <v>489</v>
      </c>
      <c r="F364" s="5"/>
      <c r="G364" s="3"/>
      <c r="H364" s="1"/>
      <c r="I364" s="3"/>
    </row>
    <row r="365">
      <c r="A365" s="1" t="s">
        <v>264</v>
      </c>
      <c r="B365" s="1" t="s">
        <v>10</v>
      </c>
      <c r="C365" s="2" t="s">
        <v>490</v>
      </c>
      <c r="D365" s="3"/>
      <c r="E365" s="2" t="s">
        <v>490</v>
      </c>
      <c r="F365" s="5"/>
      <c r="G365" s="3">
        <f>+97143400418</f>
        <v>97143400418</v>
      </c>
      <c r="H365" s="1"/>
      <c r="I365" s="3"/>
    </row>
    <row r="366">
      <c r="A366" s="1" t="s">
        <v>264</v>
      </c>
      <c r="B366" s="1" t="s">
        <v>10</v>
      </c>
      <c r="C366" s="2" t="s">
        <v>491</v>
      </c>
      <c r="D366" s="3"/>
      <c r="E366" s="2" t="s">
        <v>491</v>
      </c>
      <c r="F366" s="5"/>
      <c r="G366" s="3"/>
      <c r="H366" s="1"/>
      <c r="I366" s="3"/>
    </row>
    <row r="367">
      <c r="A367" s="1" t="s">
        <v>264</v>
      </c>
      <c r="B367" s="1" t="s">
        <v>10</v>
      </c>
      <c r="C367" s="2" t="s">
        <v>492</v>
      </c>
      <c r="D367" s="3"/>
      <c r="E367" s="2" t="s">
        <v>492</v>
      </c>
      <c r="F367" s="5"/>
      <c r="G367" s="3">
        <f>+97148836866</f>
        <v>97148836866</v>
      </c>
      <c r="H367" s="1"/>
      <c r="I367" s="2">
        <v>1.00570386100003E14</v>
      </c>
    </row>
    <row r="368">
      <c r="A368" s="1" t="s">
        <v>264</v>
      </c>
      <c r="B368" s="1" t="s">
        <v>10</v>
      </c>
      <c r="C368" s="2" t="s">
        <v>493</v>
      </c>
      <c r="D368" s="3"/>
      <c r="E368" s="2" t="s">
        <v>493</v>
      </c>
      <c r="F368" s="5"/>
      <c r="G368" s="3"/>
      <c r="H368" s="1"/>
      <c r="I368" s="3"/>
    </row>
    <row r="369">
      <c r="A369" s="1" t="s">
        <v>264</v>
      </c>
      <c r="B369" s="1" t="s">
        <v>10</v>
      </c>
      <c r="C369" s="2" t="s">
        <v>494</v>
      </c>
      <c r="D369" s="2" t="s">
        <v>495</v>
      </c>
      <c r="E369" s="2" t="s">
        <v>494</v>
      </c>
      <c r="F369" s="5"/>
      <c r="G369" s="3"/>
      <c r="H369" s="1"/>
      <c r="I369" s="3"/>
    </row>
    <row r="370">
      <c r="A370" s="1" t="s">
        <v>264</v>
      </c>
      <c r="B370" s="1" t="s">
        <v>10</v>
      </c>
      <c r="C370" s="2" t="s">
        <v>496</v>
      </c>
      <c r="D370" s="2" t="s">
        <v>497</v>
      </c>
      <c r="E370" s="2" t="s">
        <v>496</v>
      </c>
      <c r="F370" s="5"/>
      <c r="G370" s="3"/>
      <c r="H370" s="1"/>
      <c r="I370" s="3"/>
    </row>
    <row r="371">
      <c r="A371" s="1" t="s">
        <v>264</v>
      </c>
      <c r="B371" s="1" t="s">
        <v>10</v>
      </c>
      <c r="C371" s="2" t="s">
        <v>498</v>
      </c>
      <c r="D371" s="3"/>
      <c r="E371" s="2" t="s">
        <v>498</v>
      </c>
      <c r="F371" s="5"/>
      <c r="G371" s="3">
        <f>+97165638745</f>
        <v>97165638745</v>
      </c>
      <c r="H371" s="1"/>
      <c r="I371" s="2">
        <v>1.00003137500003E14</v>
      </c>
    </row>
    <row r="372">
      <c r="A372" s="1" t="s">
        <v>264</v>
      </c>
      <c r="B372" s="1" t="s">
        <v>10</v>
      </c>
      <c r="C372" s="2" t="s">
        <v>499</v>
      </c>
      <c r="D372" s="2" t="s">
        <v>500</v>
      </c>
      <c r="E372" s="2" t="s">
        <v>499</v>
      </c>
      <c r="F372" s="5"/>
      <c r="G372" s="3">
        <f>+97192282454</f>
        <v>97192282454</v>
      </c>
      <c r="H372" s="1"/>
      <c r="I372" s="3"/>
    </row>
    <row r="373">
      <c r="A373" s="1" t="s">
        <v>264</v>
      </c>
      <c r="B373" s="1" t="s">
        <v>10</v>
      </c>
      <c r="C373" s="2" t="s">
        <v>501</v>
      </c>
      <c r="D373" s="2" t="s">
        <v>502</v>
      </c>
      <c r="E373" s="2" t="s">
        <v>501</v>
      </c>
      <c r="F373" s="5"/>
      <c r="G373" s="3">
        <f>+97143557200</f>
        <v>97143557200</v>
      </c>
      <c r="H373" s="1"/>
      <c r="I373" s="2">
        <v>1.00054885700003E14</v>
      </c>
    </row>
    <row r="374">
      <c r="A374" s="1" t="s">
        <v>264</v>
      </c>
      <c r="B374" s="1" t="s">
        <v>10</v>
      </c>
      <c r="C374" s="2" t="s">
        <v>503</v>
      </c>
      <c r="D374" s="3"/>
      <c r="E374" s="2" t="s">
        <v>503</v>
      </c>
      <c r="F374" s="5"/>
      <c r="G374" s="3"/>
      <c r="H374" s="1"/>
      <c r="I374" s="3"/>
    </row>
    <row r="375">
      <c r="A375" s="1" t="s">
        <v>264</v>
      </c>
      <c r="B375" s="1" t="s">
        <v>10</v>
      </c>
      <c r="C375" s="2" t="s">
        <v>504</v>
      </c>
      <c r="D375" s="2" t="s">
        <v>505</v>
      </c>
      <c r="E375" s="2" t="s">
        <v>504</v>
      </c>
      <c r="F375" s="5"/>
      <c r="G375" s="3"/>
      <c r="H375" s="1"/>
      <c r="I375" s="2">
        <v>1.00242708400003E14</v>
      </c>
    </row>
    <row r="376">
      <c r="A376" s="1" t="s">
        <v>264</v>
      </c>
      <c r="B376" s="1" t="s">
        <v>10</v>
      </c>
      <c r="C376" s="2" t="s">
        <v>506</v>
      </c>
      <c r="D376" s="2" t="s">
        <v>69</v>
      </c>
      <c r="E376" s="2" t="s">
        <v>506</v>
      </c>
      <c r="F376" s="5"/>
      <c r="G376" s="3"/>
      <c r="H376" s="1"/>
      <c r="I376" s="2">
        <v>1.00486386400003E14</v>
      </c>
    </row>
    <row r="377">
      <c r="A377" s="1" t="s">
        <v>264</v>
      </c>
      <c r="B377" s="1" t="s">
        <v>10</v>
      </c>
      <c r="C377" s="2" t="s">
        <v>507</v>
      </c>
      <c r="D377" s="3"/>
      <c r="E377" s="2" t="s">
        <v>507</v>
      </c>
      <c r="F377" s="5"/>
      <c r="G377" s="3"/>
      <c r="H377" s="1"/>
      <c r="I377" s="2" t="s">
        <v>508</v>
      </c>
    </row>
    <row r="378">
      <c r="A378" s="1" t="s">
        <v>264</v>
      </c>
      <c r="B378" s="1" t="s">
        <v>10</v>
      </c>
      <c r="C378" s="2" t="s">
        <v>509</v>
      </c>
      <c r="D378" s="3"/>
      <c r="E378" s="2" t="s">
        <v>509</v>
      </c>
      <c r="F378" s="5"/>
      <c r="G378" s="3">
        <f>+97143379800</f>
        <v>97143379800</v>
      </c>
      <c r="H378" s="1"/>
      <c r="I378" s="3"/>
    </row>
    <row r="379">
      <c r="A379" s="1" t="s">
        <v>264</v>
      </c>
      <c r="B379" s="1" t="s">
        <v>10</v>
      </c>
      <c r="C379" s="2" t="s">
        <v>510</v>
      </c>
      <c r="D379" s="2" t="s">
        <v>69</v>
      </c>
      <c r="E379" s="2" t="s">
        <v>510</v>
      </c>
      <c r="F379" s="5"/>
      <c r="G379" s="3">
        <f>+97142828009</f>
        <v>97142828009</v>
      </c>
      <c r="H379" s="1"/>
      <c r="I379" s="2">
        <v>1.00215971100003E14</v>
      </c>
    </row>
    <row r="380">
      <c r="A380" s="1" t="s">
        <v>264</v>
      </c>
      <c r="B380" s="1" t="s">
        <v>10</v>
      </c>
      <c r="C380" s="2" t="s">
        <v>511</v>
      </c>
      <c r="D380" s="3"/>
      <c r="E380" s="2" t="s">
        <v>511</v>
      </c>
      <c r="F380" s="5"/>
      <c r="G380" s="3"/>
      <c r="H380" s="1"/>
      <c r="I380" s="3"/>
    </row>
    <row r="381">
      <c r="A381" s="1" t="s">
        <v>264</v>
      </c>
      <c r="B381" s="1" t="s">
        <v>10</v>
      </c>
      <c r="C381" s="2" t="s">
        <v>512</v>
      </c>
      <c r="D381" s="3"/>
      <c r="E381" s="2" t="s">
        <v>512</v>
      </c>
      <c r="F381" s="5"/>
      <c r="G381" s="3"/>
      <c r="H381" s="1"/>
      <c r="I381" s="3"/>
    </row>
    <row r="382">
      <c r="A382" s="1" t="s">
        <v>264</v>
      </c>
      <c r="B382" s="1" t="s">
        <v>10</v>
      </c>
      <c r="C382" s="2" t="s">
        <v>513</v>
      </c>
      <c r="D382" s="3"/>
      <c r="E382" s="2" t="s">
        <v>513</v>
      </c>
      <c r="F382" s="5"/>
      <c r="G382" s="3">
        <f>+97143586681</f>
        <v>97143586681</v>
      </c>
      <c r="H382" s="1"/>
      <c r="I382" s="3"/>
    </row>
    <row r="383">
      <c r="A383" s="1" t="s">
        <v>264</v>
      </c>
      <c r="B383" s="1" t="s">
        <v>10</v>
      </c>
      <c r="C383" s="2" t="s">
        <v>514</v>
      </c>
      <c r="D383" s="3"/>
      <c r="E383" s="2" t="s">
        <v>514</v>
      </c>
      <c r="F383" s="5"/>
      <c r="G383" s="3">
        <f>+97143974400</f>
        <v>97143974400</v>
      </c>
      <c r="H383" s="1"/>
      <c r="I383" s="3"/>
    </row>
    <row r="384">
      <c r="A384" s="1" t="s">
        <v>264</v>
      </c>
      <c r="B384" s="1" t="s">
        <v>10</v>
      </c>
      <c r="C384" s="2" t="s">
        <v>515</v>
      </c>
      <c r="D384" s="2" t="s">
        <v>516</v>
      </c>
      <c r="E384" s="2" t="s">
        <v>515</v>
      </c>
      <c r="F384" s="5"/>
      <c r="G384" s="3">
        <f>+97143341422</f>
        <v>97143341422</v>
      </c>
      <c r="H384" s="1"/>
      <c r="I384" s="2">
        <v>1.00379317900003E14</v>
      </c>
    </row>
    <row r="385">
      <c r="A385" s="1" t="s">
        <v>264</v>
      </c>
      <c r="B385" s="1" t="s">
        <v>10</v>
      </c>
      <c r="C385" s="2" t="s">
        <v>517</v>
      </c>
      <c r="D385" s="2" t="s">
        <v>518</v>
      </c>
      <c r="E385" s="2" t="s">
        <v>517</v>
      </c>
      <c r="F385" s="5"/>
      <c r="G385" s="3">
        <f>+97143596924</f>
        <v>97143596924</v>
      </c>
      <c r="H385" s="1"/>
      <c r="I385" s="2">
        <v>1.00352995300003E14</v>
      </c>
    </row>
    <row r="386">
      <c r="A386" s="1" t="s">
        <v>264</v>
      </c>
      <c r="B386" s="1" t="s">
        <v>10</v>
      </c>
      <c r="C386" s="2" t="s">
        <v>519</v>
      </c>
      <c r="D386" s="3"/>
      <c r="E386" s="2" t="s">
        <v>519</v>
      </c>
      <c r="F386" s="5"/>
      <c r="G386" s="3"/>
      <c r="H386" s="1"/>
      <c r="I386" s="3"/>
    </row>
    <row r="387">
      <c r="A387" s="1" t="s">
        <v>264</v>
      </c>
      <c r="B387" s="1" t="s">
        <v>10</v>
      </c>
      <c r="C387" s="2" t="s">
        <v>520</v>
      </c>
      <c r="D387" s="3"/>
      <c r="E387" s="2" t="s">
        <v>520</v>
      </c>
      <c r="F387" s="5"/>
      <c r="G387" s="3">
        <f>+97126969222</f>
        <v>97126969222</v>
      </c>
      <c r="H387" s="1"/>
      <c r="I387" s="3"/>
    </row>
    <row r="388">
      <c r="A388" s="1" t="s">
        <v>264</v>
      </c>
      <c r="B388" s="1" t="s">
        <v>10</v>
      </c>
      <c r="C388" s="2" t="s">
        <v>521</v>
      </c>
      <c r="D388" s="3"/>
      <c r="E388" s="2" t="s">
        <v>521</v>
      </c>
      <c r="F388" s="5"/>
      <c r="G388" s="3">
        <f>+97143960424</f>
        <v>97143960424</v>
      </c>
      <c r="H388" s="1"/>
      <c r="I388" s="3"/>
    </row>
    <row r="389">
      <c r="A389" s="1" t="s">
        <v>264</v>
      </c>
      <c r="B389" s="1" t="s">
        <v>10</v>
      </c>
      <c r="C389" s="2" t="s">
        <v>522</v>
      </c>
      <c r="D389" s="2" t="s">
        <v>523</v>
      </c>
      <c r="E389" s="2" t="s">
        <v>522</v>
      </c>
      <c r="F389" s="5"/>
      <c r="G389" s="3">
        <f>+97143386946</f>
        <v>97143386946</v>
      </c>
      <c r="H389" s="1"/>
      <c r="I389" s="3"/>
    </row>
    <row r="390">
      <c r="A390" s="1" t="s">
        <v>264</v>
      </c>
      <c r="B390" s="1" t="s">
        <v>10</v>
      </c>
      <c r="C390" s="2" t="s">
        <v>524</v>
      </c>
      <c r="D390" s="3"/>
      <c r="E390" s="2" t="s">
        <v>524</v>
      </c>
      <c r="F390" s="5"/>
      <c r="G390" s="3">
        <f>+97143539016</f>
        <v>97143539016</v>
      </c>
      <c r="H390" s="1"/>
      <c r="I390" s="2">
        <v>1.00006895500003E14</v>
      </c>
    </row>
    <row r="391">
      <c r="A391" s="1" t="s">
        <v>264</v>
      </c>
      <c r="B391" s="1" t="s">
        <v>10</v>
      </c>
      <c r="C391" s="2" t="s">
        <v>525</v>
      </c>
      <c r="D391" s="2" t="s">
        <v>526</v>
      </c>
      <c r="E391" s="2" t="s">
        <v>525</v>
      </c>
      <c r="F391" s="5"/>
      <c r="G391" s="3">
        <f>+97148059336</f>
        <v>97148059336</v>
      </c>
      <c r="H391" s="1"/>
      <c r="I391" s="2">
        <v>1.00248972000003E14</v>
      </c>
    </row>
    <row r="392">
      <c r="A392" s="1" t="s">
        <v>264</v>
      </c>
      <c r="B392" s="1" t="s">
        <v>10</v>
      </c>
      <c r="C392" s="2" t="s">
        <v>527</v>
      </c>
      <c r="D392" s="3"/>
      <c r="E392" s="2" t="s">
        <v>527</v>
      </c>
      <c r="F392" s="5"/>
      <c r="G392" s="3">
        <f>+97440150800</f>
        <v>97440150800</v>
      </c>
      <c r="H392" s="1"/>
      <c r="I392" s="3"/>
    </row>
    <row r="393">
      <c r="A393" s="1" t="s">
        <v>264</v>
      </c>
      <c r="B393" s="1" t="s">
        <v>10</v>
      </c>
      <c r="C393" s="2" t="s">
        <v>528</v>
      </c>
      <c r="D393" s="3"/>
      <c r="E393" s="2" t="s">
        <v>528</v>
      </c>
      <c r="F393" s="5"/>
      <c r="G393" s="3">
        <f>+97142858858</f>
        <v>97142858858</v>
      </c>
      <c r="H393" s="1"/>
      <c r="I393" s="2">
        <v>1.00004729800003E14</v>
      </c>
    </row>
    <row r="394">
      <c r="A394" s="1" t="s">
        <v>264</v>
      </c>
      <c r="B394" s="1" t="s">
        <v>10</v>
      </c>
      <c r="C394" s="2" t="s">
        <v>529</v>
      </c>
      <c r="D394" s="2" t="s">
        <v>530</v>
      </c>
      <c r="E394" s="2" t="s">
        <v>529</v>
      </c>
      <c r="F394" s="5"/>
      <c r="G394" s="3">
        <f>+97165264944</f>
        <v>97165264944</v>
      </c>
      <c r="H394" s="1"/>
      <c r="I394" s="3"/>
    </row>
    <row r="395">
      <c r="A395" s="1" t="s">
        <v>264</v>
      </c>
      <c r="B395" s="1" t="s">
        <v>10</v>
      </c>
      <c r="C395" s="2" t="s">
        <v>531</v>
      </c>
      <c r="D395" s="3"/>
      <c r="E395" s="2" t="s">
        <v>531</v>
      </c>
      <c r="F395" s="5"/>
      <c r="G395" s="3">
        <f>+97142684222</f>
        <v>97142684222</v>
      </c>
      <c r="H395" s="1"/>
      <c r="I395" s="2">
        <v>1.00373224300003E14</v>
      </c>
    </row>
    <row r="396">
      <c r="A396" s="1" t="s">
        <v>264</v>
      </c>
      <c r="B396" s="1" t="s">
        <v>10</v>
      </c>
      <c r="C396" s="2" t="s">
        <v>139</v>
      </c>
      <c r="D396" s="2" t="s">
        <v>140</v>
      </c>
      <c r="E396" s="2" t="s">
        <v>139</v>
      </c>
      <c r="F396" s="5"/>
      <c r="G396" s="3" t="str">
        <f>+971 6 743 5582</f>
        <v>#ERROR!</v>
      </c>
      <c r="H396" s="1"/>
      <c r="I396" s="2">
        <v>1.00008392100003E14</v>
      </c>
    </row>
    <row r="397">
      <c r="A397" s="1" t="s">
        <v>264</v>
      </c>
      <c r="B397" s="1" t="s">
        <v>10</v>
      </c>
      <c r="C397" s="2" t="s">
        <v>532</v>
      </c>
      <c r="D397" s="3"/>
      <c r="E397" s="2" t="s">
        <v>532</v>
      </c>
      <c r="F397" s="5"/>
      <c r="G397" s="3"/>
      <c r="H397" s="1"/>
      <c r="I397" s="2">
        <v>1.0005125230003E13</v>
      </c>
    </row>
    <row r="398">
      <c r="A398" s="1" t="s">
        <v>264</v>
      </c>
      <c r="B398" s="1" t="s">
        <v>10</v>
      </c>
      <c r="C398" s="2" t="s">
        <v>533</v>
      </c>
      <c r="D398" s="2" t="s">
        <v>534</v>
      </c>
      <c r="E398" s="2" t="s">
        <v>533</v>
      </c>
      <c r="F398" s="5"/>
      <c r="G398" s="3" t="str">
        <f>+971 6 574 4934</f>
        <v>#ERROR!</v>
      </c>
      <c r="H398" s="1"/>
      <c r="I398" s="2">
        <v>1.00071041600003E14</v>
      </c>
    </row>
    <row r="399">
      <c r="A399" s="1" t="s">
        <v>264</v>
      </c>
      <c r="B399" s="1" t="s">
        <v>10</v>
      </c>
      <c r="C399" s="2" t="s">
        <v>535</v>
      </c>
      <c r="D399" s="2" t="s">
        <v>69</v>
      </c>
      <c r="E399" s="2" t="s">
        <v>535</v>
      </c>
      <c r="F399" s="5"/>
      <c r="G399" s="3"/>
      <c r="H399" s="1"/>
      <c r="I399" s="2">
        <v>1.00253081200003E14</v>
      </c>
    </row>
    <row r="400">
      <c r="A400" s="1" t="s">
        <v>264</v>
      </c>
      <c r="B400" s="1" t="s">
        <v>10</v>
      </c>
      <c r="C400" s="2" t="s">
        <v>536</v>
      </c>
      <c r="D400" s="2" t="s">
        <v>537</v>
      </c>
      <c r="E400" s="2" t="s">
        <v>536</v>
      </c>
      <c r="F400" s="5"/>
      <c r="G400" s="3"/>
      <c r="H400" s="1"/>
      <c r="I400" s="2">
        <v>1.00259368700003E14</v>
      </c>
    </row>
    <row r="401">
      <c r="A401" s="1" t="s">
        <v>264</v>
      </c>
      <c r="B401" s="1" t="s">
        <v>10</v>
      </c>
      <c r="C401" s="2" t="s">
        <v>538</v>
      </c>
      <c r="D401" s="2" t="s">
        <v>539</v>
      </c>
      <c r="E401" s="2" t="s">
        <v>538</v>
      </c>
      <c r="F401" s="5"/>
      <c r="G401" s="3">
        <f>+97165343325</f>
        <v>97165343325</v>
      </c>
      <c r="H401" s="1"/>
      <c r="I401" s="2">
        <v>1.00362588400003E14</v>
      </c>
    </row>
    <row r="402">
      <c r="A402" s="1" t="s">
        <v>264</v>
      </c>
      <c r="B402" s="1" t="s">
        <v>10</v>
      </c>
      <c r="C402" s="2" t="s">
        <v>540</v>
      </c>
      <c r="D402" s="3"/>
      <c r="E402" s="2" t="s">
        <v>540</v>
      </c>
      <c r="F402" s="5"/>
      <c r="G402" s="3"/>
      <c r="H402" s="1"/>
      <c r="I402" s="2">
        <v>1.00310059900003E14</v>
      </c>
    </row>
    <row r="403">
      <c r="A403" s="1" t="s">
        <v>264</v>
      </c>
      <c r="B403" s="1" t="s">
        <v>10</v>
      </c>
      <c r="C403" s="2" t="s">
        <v>541</v>
      </c>
      <c r="D403" s="2" t="s">
        <v>542</v>
      </c>
      <c r="E403" s="2" t="s">
        <v>541</v>
      </c>
      <c r="F403" s="5"/>
      <c r="G403" s="3">
        <f>+97142573982</f>
        <v>97142573982</v>
      </c>
      <c r="H403" s="1"/>
      <c r="I403" s="2">
        <v>1.00390315800003E14</v>
      </c>
    </row>
    <row r="404">
      <c r="A404" s="1" t="s">
        <v>264</v>
      </c>
      <c r="B404" s="1" t="s">
        <v>10</v>
      </c>
      <c r="C404" s="2" t="s">
        <v>543</v>
      </c>
      <c r="D404" s="2" t="s">
        <v>544</v>
      </c>
      <c r="E404" s="2" t="s">
        <v>543</v>
      </c>
      <c r="F404" s="5"/>
      <c r="G404" s="3">
        <f>+97143790330</f>
        <v>97143790330</v>
      </c>
      <c r="H404" s="1"/>
      <c r="I404" s="3"/>
    </row>
    <row r="405">
      <c r="A405" s="1" t="s">
        <v>264</v>
      </c>
      <c r="B405" s="1" t="s">
        <v>10</v>
      </c>
      <c r="C405" s="2" t="s">
        <v>545</v>
      </c>
      <c r="D405" s="2" t="s">
        <v>546</v>
      </c>
      <c r="E405" s="2" t="s">
        <v>545</v>
      </c>
      <c r="F405" s="5"/>
      <c r="G405" s="3" t="str">
        <f>+971 4 222 5974</f>
        <v>#ERROR!</v>
      </c>
      <c r="H405" s="1"/>
      <c r="I405" s="2">
        <v>1.00550167900003E14</v>
      </c>
    </row>
    <row r="406">
      <c r="A406" s="1" t="s">
        <v>264</v>
      </c>
      <c r="B406" s="1" t="s">
        <v>10</v>
      </c>
      <c r="C406" s="2" t="s">
        <v>547</v>
      </c>
      <c r="D406" s="2" t="s">
        <v>548</v>
      </c>
      <c r="E406" s="2" t="s">
        <v>547</v>
      </c>
      <c r="F406" s="5"/>
      <c r="G406" s="3">
        <f>+97143380505</f>
        <v>97143380505</v>
      </c>
      <c r="H406" s="1"/>
      <c r="I406" s="2">
        <v>1.00248449900003E14</v>
      </c>
    </row>
    <row r="407">
      <c r="A407" s="1" t="s">
        <v>264</v>
      </c>
      <c r="B407" s="1" t="s">
        <v>10</v>
      </c>
      <c r="C407" s="2" t="s">
        <v>549</v>
      </c>
      <c r="D407" s="2" t="s">
        <v>550</v>
      </c>
      <c r="E407" s="2" t="s">
        <v>549</v>
      </c>
      <c r="F407" s="5"/>
      <c r="G407" s="3">
        <f>+97125501445</f>
        <v>97125501445</v>
      </c>
      <c r="H407" s="1"/>
      <c r="I407" s="3"/>
    </row>
    <row r="408">
      <c r="A408" s="1" t="s">
        <v>264</v>
      </c>
      <c r="B408" s="1" t="s">
        <v>10</v>
      </c>
      <c r="C408" s="2" t="s">
        <v>551</v>
      </c>
      <c r="D408" s="2" t="s">
        <v>552</v>
      </c>
      <c r="E408" s="2" t="s">
        <v>551</v>
      </c>
      <c r="F408" s="5"/>
      <c r="G408" s="3">
        <f>+97148877222</f>
        <v>97148877222</v>
      </c>
      <c r="H408" s="1"/>
      <c r="I408" s="3"/>
    </row>
    <row r="409">
      <c r="A409" s="1" t="s">
        <v>264</v>
      </c>
      <c r="B409" s="1" t="s">
        <v>10</v>
      </c>
      <c r="C409" s="2" t="s">
        <v>553</v>
      </c>
      <c r="D409" s="3"/>
      <c r="E409" s="2" t="s">
        <v>553</v>
      </c>
      <c r="F409" s="5"/>
      <c r="G409" s="3"/>
      <c r="H409" s="1"/>
      <c r="I409" s="2">
        <v>1.00016092700003E14</v>
      </c>
    </row>
    <row r="410">
      <c r="A410" s="1" t="s">
        <v>264</v>
      </c>
      <c r="B410" s="1" t="s">
        <v>10</v>
      </c>
      <c r="C410" s="2" t="s">
        <v>554</v>
      </c>
      <c r="D410" s="2" t="s">
        <v>555</v>
      </c>
      <c r="E410" s="2" t="s">
        <v>554</v>
      </c>
      <c r="F410" s="5"/>
      <c r="G410" s="3">
        <f>+97148846066</f>
        <v>97148846066</v>
      </c>
      <c r="H410" s="1"/>
      <c r="I410" s="3"/>
    </row>
    <row r="411">
      <c r="A411" s="1" t="s">
        <v>264</v>
      </c>
      <c r="B411" s="1" t="s">
        <v>10</v>
      </c>
      <c r="C411" s="2" t="s">
        <v>556</v>
      </c>
      <c r="D411" s="3"/>
      <c r="E411" s="2" t="s">
        <v>556</v>
      </c>
      <c r="F411" s="5"/>
      <c r="G411" s="3"/>
      <c r="H411" s="1"/>
      <c r="I411" s="2">
        <v>1.00231955400003E14</v>
      </c>
    </row>
    <row r="412">
      <c r="A412" s="1" t="s">
        <v>264</v>
      </c>
      <c r="B412" s="1" t="s">
        <v>10</v>
      </c>
      <c r="C412" s="2" t="s">
        <v>557</v>
      </c>
      <c r="D412" s="2" t="s">
        <v>558</v>
      </c>
      <c r="E412" s="2" t="s">
        <v>557</v>
      </c>
      <c r="F412" s="5"/>
      <c r="G412" s="3">
        <f>+97142240945</f>
        <v>97142240945</v>
      </c>
      <c r="H412" s="1"/>
      <c r="I412" s="2">
        <v>1.00375892500003E14</v>
      </c>
    </row>
    <row r="413">
      <c r="A413" s="1" t="s">
        <v>264</v>
      </c>
      <c r="B413" s="1" t="s">
        <v>10</v>
      </c>
      <c r="C413" s="2" t="s">
        <v>559</v>
      </c>
      <c r="D413" s="3"/>
      <c r="E413" s="2" t="s">
        <v>559</v>
      </c>
      <c r="F413" s="5"/>
      <c r="G413" s="2">
        <v>9.71498736E10</v>
      </c>
      <c r="H413" s="1"/>
      <c r="I413" s="3"/>
    </row>
    <row r="414">
      <c r="A414" s="1" t="s">
        <v>264</v>
      </c>
      <c r="B414" s="1" t="s">
        <v>10</v>
      </c>
      <c r="C414" s="2" t="s">
        <v>560</v>
      </c>
      <c r="D414" s="2" t="s">
        <v>561</v>
      </c>
      <c r="E414" s="2" t="s">
        <v>560</v>
      </c>
      <c r="F414" s="5"/>
      <c r="G414" s="3">
        <f>+97142699277</f>
        <v>97142699277</v>
      </c>
      <c r="H414" s="1"/>
      <c r="I414" s="3"/>
    </row>
    <row r="415">
      <c r="A415" s="1" t="s">
        <v>264</v>
      </c>
      <c r="B415" s="1" t="s">
        <v>10</v>
      </c>
      <c r="C415" s="2" t="s">
        <v>562</v>
      </c>
      <c r="D415" s="2" t="s">
        <v>563</v>
      </c>
      <c r="E415" s="2" t="s">
        <v>562</v>
      </c>
      <c r="F415" s="5"/>
      <c r="G415" s="3">
        <f>+97142602960</f>
        <v>97142602960</v>
      </c>
      <c r="H415" s="1"/>
      <c r="I415" s="2">
        <v>1.00372559300003E14</v>
      </c>
    </row>
    <row r="416">
      <c r="A416" s="1" t="s">
        <v>264</v>
      </c>
      <c r="B416" s="1" t="s">
        <v>10</v>
      </c>
      <c r="C416" s="2" t="s">
        <v>564</v>
      </c>
      <c r="D416" s="3"/>
      <c r="E416" s="2" t="s">
        <v>564</v>
      </c>
      <c r="F416" s="5"/>
      <c r="G416" s="3">
        <f>+97143933434</f>
        <v>97143933434</v>
      </c>
      <c r="H416" s="1"/>
      <c r="I416" s="3"/>
    </row>
    <row r="417">
      <c r="A417" s="1" t="s">
        <v>264</v>
      </c>
      <c r="B417" s="1" t="s">
        <v>10</v>
      </c>
      <c r="C417" s="2" t="s">
        <v>565</v>
      </c>
      <c r="D417" s="2" t="s">
        <v>566</v>
      </c>
      <c r="E417" s="2" t="s">
        <v>565</v>
      </c>
      <c r="F417" s="5"/>
      <c r="G417" s="3">
        <f>+97148860141</f>
        <v>97148860141</v>
      </c>
      <c r="H417" s="1"/>
      <c r="I417" s="3"/>
    </row>
    <row r="418">
      <c r="A418" s="1" t="s">
        <v>264</v>
      </c>
      <c r="B418" s="1" t="s">
        <v>10</v>
      </c>
      <c r="C418" s="2" t="s">
        <v>567</v>
      </c>
      <c r="D418" s="2" t="s">
        <v>568</v>
      </c>
      <c r="E418" s="2" t="s">
        <v>567</v>
      </c>
      <c r="F418" s="5"/>
      <c r="G418" s="3">
        <f>+97143599188</f>
        <v>97143599188</v>
      </c>
      <c r="H418" s="1"/>
      <c r="I418" s="2">
        <v>1.00005441900003E14</v>
      </c>
    </row>
    <row r="419">
      <c r="A419" s="1" t="s">
        <v>264</v>
      </c>
      <c r="B419" s="1" t="s">
        <v>10</v>
      </c>
      <c r="C419" s="2" t="s">
        <v>569</v>
      </c>
      <c r="D419" s="3"/>
      <c r="E419" s="2" t="s">
        <v>569</v>
      </c>
      <c r="F419" s="5"/>
      <c r="G419" s="3">
        <f>+97148862627</f>
        <v>97148862627</v>
      </c>
      <c r="H419" s="1"/>
      <c r="I419" s="3"/>
    </row>
    <row r="420">
      <c r="A420" s="1" t="s">
        <v>264</v>
      </c>
      <c r="B420" s="1" t="s">
        <v>10</v>
      </c>
      <c r="C420" s="2" t="s">
        <v>570</v>
      </c>
      <c r="D420" s="3"/>
      <c r="E420" s="2" t="s">
        <v>570</v>
      </c>
      <c r="F420" s="5"/>
      <c r="G420" s="3"/>
      <c r="H420" s="1"/>
      <c r="I420" s="2">
        <v>1.00311906000003E14</v>
      </c>
    </row>
    <row r="421">
      <c r="A421" s="1" t="s">
        <v>264</v>
      </c>
      <c r="B421" s="1" t="s">
        <v>10</v>
      </c>
      <c r="C421" s="2" t="s">
        <v>571</v>
      </c>
      <c r="D421" s="3"/>
      <c r="E421" s="2" t="s">
        <v>571</v>
      </c>
      <c r="F421" s="5"/>
      <c r="G421" s="3"/>
      <c r="H421" s="1"/>
      <c r="I421" s="3"/>
    </row>
    <row r="422">
      <c r="A422" s="1" t="s">
        <v>264</v>
      </c>
      <c r="B422" s="1" t="s">
        <v>10</v>
      </c>
      <c r="C422" s="2" t="s">
        <v>572</v>
      </c>
      <c r="D422" s="2" t="s">
        <v>573</v>
      </c>
      <c r="E422" s="2" t="s">
        <v>572</v>
      </c>
      <c r="F422" s="5"/>
      <c r="G422" s="3">
        <f>+97143038667</f>
        <v>97143038667</v>
      </c>
      <c r="H422" s="1"/>
      <c r="I422" s="2">
        <v>1.00064098500003E14</v>
      </c>
    </row>
    <row r="423">
      <c r="A423" s="1" t="s">
        <v>264</v>
      </c>
      <c r="B423" s="1" t="s">
        <v>10</v>
      </c>
      <c r="C423" s="2" t="s">
        <v>148</v>
      </c>
      <c r="D423" s="2" t="s">
        <v>69</v>
      </c>
      <c r="E423" s="2" t="s">
        <v>148</v>
      </c>
      <c r="F423" s="5"/>
      <c r="G423" s="3"/>
      <c r="H423" s="1"/>
      <c r="I423" s="3"/>
    </row>
    <row r="424">
      <c r="A424" s="1" t="s">
        <v>264</v>
      </c>
      <c r="B424" s="1" t="s">
        <v>10</v>
      </c>
      <c r="C424" s="2" t="s">
        <v>574</v>
      </c>
      <c r="D424" s="2" t="s">
        <v>14</v>
      </c>
      <c r="E424" s="2" t="s">
        <v>574</v>
      </c>
      <c r="F424" s="5"/>
      <c r="G424" s="3"/>
      <c r="H424" s="1"/>
      <c r="I424" s="3"/>
    </row>
    <row r="425">
      <c r="A425" s="1" t="s">
        <v>264</v>
      </c>
      <c r="B425" s="1" t="s">
        <v>10</v>
      </c>
      <c r="C425" s="2" t="s">
        <v>575</v>
      </c>
      <c r="D425" s="2" t="s">
        <v>69</v>
      </c>
      <c r="E425" s="2" t="s">
        <v>575</v>
      </c>
      <c r="F425" s="5"/>
      <c r="G425" s="3"/>
      <c r="H425" s="1"/>
      <c r="I425" s="2">
        <v>1.00518383300003E14</v>
      </c>
    </row>
    <row r="426">
      <c r="A426" s="1" t="s">
        <v>264</v>
      </c>
      <c r="B426" s="1" t="s">
        <v>10</v>
      </c>
      <c r="C426" s="2" t="s">
        <v>576</v>
      </c>
      <c r="D426" s="2" t="s">
        <v>577</v>
      </c>
      <c r="E426" s="2" t="s">
        <v>576</v>
      </c>
      <c r="F426" s="5"/>
      <c r="G426" s="3">
        <f>+97172447269</f>
        <v>97172447269</v>
      </c>
      <c r="H426" s="1"/>
      <c r="I426" s="3"/>
    </row>
    <row r="427">
      <c r="A427" s="1" t="s">
        <v>264</v>
      </c>
      <c r="B427" s="1" t="s">
        <v>10</v>
      </c>
      <c r="C427" s="2" t="s">
        <v>578</v>
      </c>
      <c r="D427" s="2" t="s">
        <v>579</v>
      </c>
      <c r="E427" s="2" t="s">
        <v>578</v>
      </c>
      <c r="F427" s="5"/>
      <c r="G427" s="3">
        <f>+96824161400</f>
        <v>96824161400</v>
      </c>
      <c r="H427" s="1"/>
      <c r="I427" s="3"/>
    </row>
    <row r="428">
      <c r="A428" s="1" t="s">
        <v>264</v>
      </c>
      <c r="B428" s="1" t="s">
        <v>10</v>
      </c>
      <c r="C428" s="2" t="s">
        <v>580</v>
      </c>
      <c r="D428" s="2" t="s">
        <v>581</v>
      </c>
      <c r="E428" s="2" t="s">
        <v>580</v>
      </c>
      <c r="F428" s="5"/>
      <c r="G428" s="3">
        <f>+966920029988</f>
        <v>966920029988</v>
      </c>
      <c r="H428" s="1"/>
      <c r="I428" s="2">
        <v>1.00171000038301E14</v>
      </c>
    </row>
    <row r="429">
      <c r="A429" s="1" t="s">
        <v>264</v>
      </c>
      <c r="B429" s="1" t="s">
        <v>10</v>
      </c>
      <c r="C429" s="2" t="s">
        <v>582</v>
      </c>
      <c r="D429" s="2" t="s">
        <v>583</v>
      </c>
      <c r="E429" s="2" t="s">
        <v>582</v>
      </c>
      <c r="F429" s="5"/>
      <c r="G429" s="3">
        <f>+97143950000</f>
        <v>97143950000</v>
      </c>
      <c r="H429" s="1"/>
      <c r="I429" s="2">
        <v>1.00016826800003E14</v>
      </c>
    </row>
    <row r="430">
      <c r="A430" s="1" t="s">
        <v>264</v>
      </c>
      <c r="B430" s="1" t="s">
        <v>10</v>
      </c>
      <c r="C430" s="2" t="s">
        <v>153</v>
      </c>
      <c r="D430" s="2" t="s">
        <v>154</v>
      </c>
      <c r="E430" s="2" t="s">
        <v>153</v>
      </c>
      <c r="F430" s="5"/>
      <c r="G430" s="3"/>
      <c r="H430" s="1"/>
      <c r="I430" s="2">
        <v>1.00612020600003E14</v>
      </c>
    </row>
    <row r="431">
      <c r="A431" s="1" t="s">
        <v>264</v>
      </c>
      <c r="B431" s="1" t="s">
        <v>10</v>
      </c>
      <c r="C431" s="2" t="s">
        <v>584</v>
      </c>
      <c r="D431" s="3"/>
      <c r="E431" s="2" t="s">
        <v>584</v>
      </c>
      <c r="F431" s="5"/>
      <c r="G431" s="3"/>
      <c r="H431" s="1"/>
      <c r="I431" s="2">
        <v>1.00220314700003E14</v>
      </c>
    </row>
    <row r="432">
      <c r="A432" s="1" t="s">
        <v>264</v>
      </c>
      <c r="B432" s="1" t="s">
        <v>10</v>
      </c>
      <c r="C432" s="2" t="s">
        <v>585</v>
      </c>
      <c r="D432" s="2" t="s">
        <v>586</v>
      </c>
      <c r="E432" s="2" t="s">
        <v>585</v>
      </c>
      <c r="F432" s="5"/>
      <c r="G432" s="3" t="str">
        <f>+971 2 551 0300</f>
        <v>#ERROR!</v>
      </c>
      <c r="H432" s="1"/>
      <c r="I432" s="2">
        <v>1.00036301800003E14</v>
      </c>
    </row>
    <row r="433">
      <c r="A433" s="1" t="s">
        <v>264</v>
      </c>
      <c r="B433" s="1" t="s">
        <v>10</v>
      </c>
      <c r="C433" s="2" t="s">
        <v>587</v>
      </c>
      <c r="D433" s="2" t="s">
        <v>588</v>
      </c>
      <c r="E433" s="2" t="s">
        <v>587</v>
      </c>
      <c r="F433" s="5"/>
      <c r="G433" s="3" t="str">
        <f>+971 4 347 2515</f>
        <v>#ERROR!</v>
      </c>
      <c r="H433" s="1"/>
      <c r="I433" s="2">
        <v>1.00225251600003E14</v>
      </c>
    </row>
    <row r="434">
      <c r="A434" s="1" t="s">
        <v>264</v>
      </c>
      <c r="B434" s="1" t="s">
        <v>10</v>
      </c>
      <c r="C434" s="2" t="s">
        <v>589</v>
      </c>
      <c r="D434" s="2" t="s">
        <v>590</v>
      </c>
      <c r="E434" s="2" t="s">
        <v>589</v>
      </c>
      <c r="F434" s="5"/>
      <c r="G434" s="3" t="str">
        <f>+971 4 339 5000</f>
        <v>#ERROR!</v>
      </c>
      <c r="H434" s="1"/>
      <c r="I434" s="2">
        <v>1.00539529600003E14</v>
      </c>
    </row>
    <row r="435">
      <c r="A435" s="1" t="s">
        <v>264</v>
      </c>
      <c r="B435" s="1" t="s">
        <v>10</v>
      </c>
      <c r="C435" s="2" t="s">
        <v>591</v>
      </c>
      <c r="D435" s="2" t="s">
        <v>592</v>
      </c>
      <c r="E435" s="2" t="s">
        <v>591</v>
      </c>
      <c r="F435" s="5"/>
      <c r="G435" s="3" t="str">
        <f>+971 4 347 2515</f>
        <v>#ERROR!</v>
      </c>
      <c r="H435" s="1"/>
      <c r="I435" s="2">
        <v>1.00050347200003E14</v>
      </c>
    </row>
    <row r="436">
      <c r="A436" s="1" t="s">
        <v>264</v>
      </c>
      <c r="B436" s="1" t="s">
        <v>10</v>
      </c>
      <c r="C436" s="2" t="s">
        <v>593</v>
      </c>
      <c r="D436" s="2" t="s">
        <v>594</v>
      </c>
      <c r="E436" s="2" t="s">
        <v>593</v>
      </c>
      <c r="F436" s="5"/>
      <c r="G436" s="3" t="str">
        <f>+971 4 339 5000</f>
        <v>#ERROR!</v>
      </c>
      <c r="H436" s="1"/>
      <c r="I436" s="2">
        <v>1.00016826800003E14</v>
      </c>
    </row>
    <row r="437">
      <c r="A437" s="1" t="s">
        <v>264</v>
      </c>
      <c r="B437" s="1" t="s">
        <v>10</v>
      </c>
      <c r="C437" s="2" t="s">
        <v>595</v>
      </c>
      <c r="D437" s="2" t="s">
        <v>596</v>
      </c>
      <c r="E437" s="2" t="s">
        <v>595</v>
      </c>
      <c r="F437" s="5"/>
      <c r="G437" s="3"/>
      <c r="H437" s="1"/>
      <c r="I437" s="2">
        <v>1.00204499600003E14</v>
      </c>
    </row>
    <row r="438">
      <c r="A438" s="1" t="s">
        <v>264</v>
      </c>
      <c r="B438" s="1" t="s">
        <v>10</v>
      </c>
      <c r="C438" s="2" t="s">
        <v>597</v>
      </c>
      <c r="D438" s="3"/>
      <c r="E438" s="2" t="s">
        <v>597</v>
      </c>
      <c r="F438" s="5"/>
      <c r="G438" s="3">
        <f>+97172432493</f>
        <v>97172432493</v>
      </c>
      <c r="H438" s="1"/>
      <c r="I438" s="3"/>
    </row>
    <row r="439">
      <c r="A439" s="1" t="s">
        <v>264</v>
      </c>
      <c r="B439" s="1" t="s">
        <v>10</v>
      </c>
      <c r="C439" s="2" t="s">
        <v>598</v>
      </c>
      <c r="D439" s="2" t="s">
        <v>599</v>
      </c>
      <c r="E439" s="2" t="s">
        <v>598</v>
      </c>
      <c r="F439" s="5"/>
      <c r="G439" s="3"/>
      <c r="H439" s="1"/>
      <c r="I439" s="2">
        <v>1.00209638400003E14</v>
      </c>
    </row>
    <row r="440">
      <c r="A440" s="1" t="s">
        <v>264</v>
      </c>
      <c r="B440" s="1" t="s">
        <v>10</v>
      </c>
      <c r="C440" s="2" t="s">
        <v>600</v>
      </c>
      <c r="D440" s="2" t="s">
        <v>601</v>
      </c>
      <c r="E440" s="2" t="s">
        <v>600</v>
      </c>
      <c r="F440" s="5"/>
      <c r="G440" s="3">
        <f>+97143272455</f>
        <v>97143272455</v>
      </c>
      <c r="H440" s="1"/>
      <c r="I440" s="3"/>
    </row>
    <row r="441">
      <c r="A441" s="1" t="s">
        <v>264</v>
      </c>
      <c r="B441" s="1" t="s">
        <v>10</v>
      </c>
      <c r="C441" s="2" t="s">
        <v>602</v>
      </c>
      <c r="D441" s="2" t="s">
        <v>603</v>
      </c>
      <c r="E441" s="2" t="s">
        <v>602</v>
      </c>
      <c r="F441" s="5"/>
      <c r="G441" s="3">
        <f>+97142235779</f>
        <v>97142235779</v>
      </c>
      <c r="H441" s="1"/>
      <c r="I441" s="3"/>
    </row>
    <row r="442">
      <c r="A442" s="1" t="s">
        <v>264</v>
      </c>
      <c r="B442" s="1" t="s">
        <v>10</v>
      </c>
      <c r="C442" s="2" t="s">
        <v>604</v>
      </c>
      <c r="D442" s="3"/>
      <c r="E442" s="2" t="s">
        <v>604</v>
      </c>
      <c r="F442" s="5"/>
      <c r="G442" s="3"/>
      <c r="H442" s="1"/>
      <c r="I442" s="3"/>
    </row>
    <row r="443">
      <c r="A443" s="1" t="s">
        <v>264</v>
      </c>
      <c r="B443" s="1" t="s">
        <v>10</v>
      </c>
      <c r="C443" s="2" t="s">
        <v>605</v>
      </c>
      <c r="D443" s="3"/>
      <c r="E443" s="2" t="s">
        <v>605</v>
      </c>
      <c r="F443" s="5"/>
      <c r="G443" s="3"/>
      <c r="H443" s="1"/>
      <c r="I443" s="3"/>
    </row>
    <row r="444">
      <c r="A444" s="1" t="s">
        <v>264</v>
      </c>
      <c r="B444" s="1" t="s">
        <v>10</v>
      </c>
      <c r="C444" s="2" t="s">
        <v>606</v>
      </c>
      <c r="D444" s="3"/>
      <c r="E444" s="2" t="s">
        <v>606</v>
      </c>
      <c r="F444" s="5"/>
      <c r="G444" s="3">
        <f>+97125516877</f>
        <v>97125516877</v>
      </c>
      <c r="H444" s="1"/>
      <c r="I444" s="3"/>
    </row>
    <row r="445">
      <c r="A445" s="1" t="s">
        <v>264</v>
      </c>
      <c r="B445" s="1" t="s">
        <v>10</v>
      </c>
      <c r="C445" s="2" t="s">
        <v>607</v>
      </c>
      <c r="D445" s="2" t="s">
        <v>608</v>
      </c>
      <c r="E445" s="2" t="s">
        <v>607</v>
      </c>
      <c r="F445" s="5"/>
      <c r="G445" s="3">
        <f>+97148141816</f>
        <v>97148141816</v>
      </c>
      <c r="H445" s="1"/>
      <c r="I445" s="3"/>
    </row>
    <row r="446">
      <c r="A446" s="1" t="s">
        <v>264</v>
      </c>
      <c r="B446" s="1" t="s">
        <v>10</v>
      </c>
      <c r="C446" s="2" t="s">
        <v>609</v>
      </c>
      <c r="D446" s="3"/>
      <c r="E446" s="2" t="s">
        <v>609</v>
      </c>
      <c r="F446" s="5"/>
      <c r="G446" s="3">
        <f>+97148133827</f>
        <v>97148133827</v>
      </c>
      <c r="H446" s="1"/>
      <c r="I446" s="3"/>
    </row>
    <row r="447">
      <c r="A447" s="1" t="s">
        <v>264</v>
      </c>
      <c r="B447" s="1" t="s">
        <v>10</v>
      </c>
      <c r="C447" s="2" t="s">
        <v>610</v>
      </c>
      <c r="D447" s="3"/>
      <c r="E447" s="2" t="s">
        <v>610</v>
      </c>
      <c r="F447" s="5"/>
      <c r="G447" s="3">
        <f>+97148157758</f>
        <v>97148157758</v>
      </c>
      <c r="H447" s="1"/>
      <c r="I447" s="3"/>
    </row>
    <row r="448">
      <c r="A448" s="1" t="s">
        <v>264</v>
      </c>
      <c r="B448" s="1" t="s">
        <v>10</v>
      </c>
      <c r="C448" s="2" t="s">
        <v>611</v>
      </c>
      <c r="D448" s="3"/>
      <c r="E448" s="2" t="s">
        <v>611</v>
      </c>
      <c r="F448" s="5"/>
      <c r="G448" s="3">
        <f>+97142517551</f>
        <v>97142517551</v>
      </c>
      <c r="H448" s="1"/>
      <c r="I448" s="3"/>
    </row>
    <row r="449">
      <c r="A449" s="1" t="s">
        <v>264</v>
      </c>
      <c r="B449" s="1" t="s">
        <v>10</v>
      </c>
      <c r="C449" s="2" t="s">
        <v>612</v>
      </c>
      <c r="D449" s="3"/>
      <c r="E449" s="2" t="s">
        <v>612</v>
      </c>
      <c r="F449" s="5"/>
      <c r="G449" s="2">
        <v>-8848909.0</v>
      </c>
      <c r="H449" s="1"/>
      <c r="I449" s="3"/>
    </row>
    <row r="450">
      <c r="A450" s="1" t="s">
        <v>264</v>
      </c>
      <c r="B450" s="1" t="s">
        <v>10</v>
      </c>
      <c r="C450" s="2" t="s">
        <v>613</v>
      </c>
      <c r="D450" s="3"/>
      <c r="E450" s="2" t="s">
        <v>613</v>
      </c>
      <c r="F450" s="5"/>
      <c r="G450" s="3">
        <f>+97142731365</f>
        <v>97142731365</v>
      </c>
      <c r="H450" s="1"/>
      <c r="I450" s="3"/>
    </row>
    <row r="451">
      <c r="A451" s="1" t="s">
        <v>264</v>
      </c>
      <c r="B451" s="1" t="s">
        <v>10</v>
      </c>
      <c r="C451" s="2" t="s">
        <v>614</v>
      </c>
      <c r="D451" s="2" t="s">
        <v>615</v>
      </c>
      <c r="E451" s="2" t="s">
        <v>614</v>
      </c>
      <c r="F451" s="5"/>
      <c r="G451" s="3">
        <f>+97143927861</f>
        <v>97143927861</v>
      </c>
      <c r="H451" s="1"/>
      <c r="I451" s="2">
        <v>1.00208933000003E14</v>
      </c>
    </row>
    <row r="452">
      <c r="A452" s="1" t="s">
        <v>264</v>
      </c>
      <c r="B452" s="1" t="s">
        <v>10</v>
      </c>
      <c r="C452" s="2" t="s">
        <v>616</v>
      </c>
      <c r="D452" s="2" t="s">
        <v>69</v>
      </c>
      <c r="E452" s="2" t="s">
        <v>616</v>
      </c>
      <c r="F452" s="5"/>
      <c r="G452" s="3"/>
      <c r="H452" s="1"/>
      <c r="I452" s="3"/>
    </row>
    <row r="453">
      <c r="A453" s="1" t="s">
        <v>264</v>
      </c>
      <c r="B453" s="1" t="s">
        <v>10</v>
      </c>
      <c r="C453" s="2" t="s">
        <v>617</v>
      </c>
      <c r="D453" s="3"/>
      <c r="E453" s="2" t="s">
        <v>617</v>
      </c>
      <c r="F453" s="5"/>
      <c r="G453" s="3"/>
      <c r="H453" s="1"/>
      <c r="I453" s="2" t="s">
        <v>618</v>
      </c>
    </row>
    <row r="454">
      <c r="A454" s="1" t="s">
        <v>264</v>
      </c>
      <c r="B454" s="1" t="s">
        <v>10</v>
      </c>
      <c r="C454" s="2" t="s">
        <v>619</v>
      </c>
      <c r="D454" s="3"/>
      <c r="E454" s="2" t="s">
        <v>619</v>
      </c>
      <c r="F454" s="5"/>
      <c r="G454" s="3">
        <f>+97148806603</f>
        <v>97148806603</v>
      </c>
      <c r="H454" s="1"/>
      <c r="I454" s="2" t="s">
        <v>620</v>
      </c>
    </row>
    <row r="455">
      <c r="A455" s="1" t="s">
        <v>264</v>
      </c>
      <c r="B455" s="1" t="s">
        <v>10</v>
      </c>
      <c r="C455" s="2" t="s">
        <v>621</v>
      </c>
      <c r="D455" s="3"/>
      <c r="E455" s="2" t="s">
        <v>621</v>
      </c>
      <c r="F455" s="5"/>
      <c r="G455" s="3">
        <f>+97142213317</f>
        <v>97142213317</v>
      </c>
      <c r="H455" s="1"/>
      <c r="I455" s="3"/>
    </row>
    <row r="456">
      <c r="A456" s="1" t="s">
        <v>264</v>
      </c>
      <c r="B456" s="1" t="s">
        <v>10</v>
      </c>
      <c r="C456" s="2" t="s">
        <v>622</v>
      </c>
      <c r="D456" s="3"/>
      <c r="E456" s="2" t="s">
        <v>622</v>
      </c>
      <c r="F456" s="5"/>
      <c r="G456" s="3">
        <f>+97148326440</f>
        <v>97148326440</v>
      </c>
      <c r="H456" s="1"/>
      <c r="I456" s="2">
        <v>1.00314693100003E14</v>
      </c>
    </row>
    <row r="457">
      <c r="A457" s="1" t="s">
        <v>264</v>
      </c>
      <c r="B457" s="1" t="s">
        <v>10</v>
      </c>
      <c r="C457" s="2" t="s">
        <v>623</v>
      </c>
      <c r="D457" s="2" t="s">
        <v>624</v>
      </c>
      <c r="E457" s="2" t="s">
        <v>623</v>
      </c>
      <c r="F457" s="5"/>
      <c r="G457" s="3">
        <f>+97148806596</f>
        <v>97148806596</v>
      </c>
      <c r="H457" s="1"/>
      <c r="I457" s="3"/>
    </row>
    <row r="458">
      <c r="A458" s="1" t="s">
        <v>264</v>
      </c>
      <c r="B458" s="1" t="s">
        <v>10</v>
      </c>
      <c r="C458" s="2" t="s">
        <v>625</v>
      </c>
      <c r="D458" s="3"/>
      <c r="E458" s="2" t="s">
        <v>625</v>
      </c>
      <c r="F458" s="5"/>
      <c r="G458" s="3">
        <f>+97143961111</f>
        <v>97143961111</v>
      </c>
      <c r="H458" s="1"/>
      <c r="I458" s="3"/>
    </row>
    <row r="459">
      <c r="A459" s="1" t="s">
        <v>264</v>
      </c>
      <c r="B459" s="1" t="s">
        <v>10</v>
      </c>
      <c r="C459" s="2" t="s">
        <v>626</v>
      </c>
      <c r="D459" s="3"/>
      <c r="E459" s="2" t="s">
        <v>626</v>
      </c>
      <c r="F459" s="5"/>
      <c r="G459" s="3">
        <f>+97167472562</f>
        <v>97167472562</v>
      </c>
      <c r="H459" s="1"/>
      <c r="I459" s="3"/>
    </row>
    <row r="460">
      <c r="A460" s="1" t="s">
        <v>264</v>
      </c>
      <c r="B460" s="1" t="s">
        <v>10</v>
      </c>
      <c r="C460" s="2" t="s">
        <v>627</v>
      </c>
      <c r="D460" s="2" t="s">
        <v>628</v>
      </c>
      <c r="E460" s="2" t="s">
        <v>627</v>
      </c>
      <c r="F460" s="5"/>
      <c r="G460" s="3">
        <f>+97143394111</f>
        <v>97143394111</v>
      </c>
      <c r="H460" s="1"/>
      <c r="I460" s="2">
        <v>1.00014365900003E14</v>
      </c>
    </row>
    <row r="461">
      <c r="A461" s="1" t="s">
        <v>264</v>
      </c>
      <c r="B461" s="1" t="s">
        <v>10</v>
      </c>
      <c r="C461" s="2" t="s">
        <v>629</v>
      </c>
      <c r="D461" s="3"/>
      <c r="E461" s="2" t="s">
        <v>629</v>
      </c>
      <c r="F461" s="5"/>
      <c r="G461" s="3"/>
      <c r="H461" s="1"/>
      <c r="I461" s="2">
        <v>1.00007208000003E14</v>
      </c>
    </row>
    <row r="462">
      <c r="A462" s="1" t="s">
        <v>264</v>
      </c>
      <c r="B462" s="1" t="s">
        <v>10</v>
      </c>
      <c r="C462" s="2" t="s">
        <v>630</v>
      </c>
      <c r="D462" s="3"/>
      <c r="E462" s="2" t="s">
        <v>630</v>
      </c>
      <c r="F462" s="5"/>
      <c r="G462" s="3">
        <f>+97148819600</f>
        <v>97148819600</v>
      </c>
      <c r="H462" s="1"/>
      <c r="I462" s="3"/>
    </row>
    <row r="463">
      <c r="A463" s="1" t="s">
        <v>264</v>
      </c>
      <c r="B463" s="1" t="s">
        <v>10</v>
      </c>
      <c r="C463" s="2" t="s">
        <v>631</v>
      </c>
      <c r="D463" s="2" t="s">
        <v>632</v>
      </c>
      <c r="E463" s="2" t="s">
        <v>631</v>
      </c>
      <c r="F463" s="5"/>
      <c r="G463" s="3">
        <f>+97143579222</f>
        <v>97143579222</v>
      </c>
      <c r="H463" s="1"/>
      <c r="I463" s="3"/>
    </row>
    <row r="464">
      <c r="A464" s="1" t="s">
        <v>264</v>
      </c>
      <c r="B464" s="1" t="s">
        <v>10</v>
      </c>
      <c r="C464" s="2" t="s">
        <v>633</v>
      </c>
      <c r="D464" s="2" t="s">
        <v>634</v>
      </c>
      <c r="E464" s="2" t="s">
        <v>633</v>
      </c>
      <c r="F464" s="5"/>
      <c r="G464" s="3">
        <f>+971527678358</f>
        <v>971527678358</v>
      </c>
      <c r="H464" s="1"/>
      <c r="I464" s="3"/>
    </row>
    <row r="465">
      <c r="A465" s="1" t="s">
        <v>264</v>
      </c>
      <c r="B465" s="1" t="s">
        <v>10</v>
      </c>
      <c r="C465" s="2" t="s">
        <v>635</v>
      </c>
      <c r="D465" s="2" t="s">
        <v>636</v>
      </c>
      <c r="E465" s="2" t="s">
        <v>635</v>
      </c>
      <c r="F465" s="5"/>
      <c r="G465" s="3">
        <f>+966133560076</f>
        <v>966133560076</v>
      </c>
      <c r="H465" s="1"/>
      <c r="I465" s="3"/>
    </row>
    <row r="466">
      <c r="A466" s="1" t="s">
        <v>264</v>
      </c>
      <c r="B466" s="1" t="s">
        <v>10</v>
      </c>
      <c r="C466" s="2" t="s">
        <v>637</v>
      </c>
      <c r="D466" s="3"/>
      <c r="E466" s="2" t="s">
        <v>637</v>
      </c>
      <c r="F466" s="5"/>
      <c r="G466" s="3"/>
      <c r="H466" s="1"/>
      <c r="I466" s="2">
        <v>1.00386934200003E14</v>
      </c>
    </row>
    <row r="467">
      <c r="A467" s="1" t="s">
        <v>264</v>
      </c>
      <c r="B467" s="1" t="s">
        <v>10</v>
      </c>
      <c r="C467" s="2" t="s">
        <v>638</v>
      </c>
      <c r="D467" s="2" t="s">
        <v>639</v>
      </c>
      <c r="E467" s="2" t="s">
        <v>638</v>
      </c>
      <c r="F467" s="5"/>
      <c r="G467" s="3"/>
      <c r="H467" s="1"/>
      <c r="I467" s="2">
        <v>1.00046614200003E14</v>
      </c>
    </row>
    <row r="468">
      <c r="A468" s="1" t="s">
        <v>264</v>
      </c>
      <c r="B468" s="1" t="s">
        <v>10</v>
      </c>
      <c r="C468" s="2" t="s">
        <v>640</v>
      </c>
      <c r="D468" s="2" t="s">
        <v>641</v>
      </c>
      <c r="E468" s="2" t="s">
        <v>640</v>
      </c>
      <c r="F468" s="5"/>
      <c r="G468" s="3"/>
      <c r="H468" s="1"/>
      <c r="I468" s="3"/>
    </row>
    <row r="469">
      <c r="A469" s="1" t="s">
        <v>264</v>
      </c>
      <c r="B469" s="1" t="s">
        <v>10</v>
      </c>
      <c r="C469" s="2" t="s">
        <v>642</v>
      </c>
      <c r="D469" s="3"/>
      <c r="E469" s="2" t="s">
        <v>642</v>
      </c>
      <c r="F469" s="5"/>
      <c r="G469" s="3"/>
      <c r="H469" s="1"/>
      <c r="I469" s="2">
        <v>1.00036759700003E14</v>
      </c>
    </row>
    <row r="470">
      <c r="A470" s="1" t="s">
        <v>264</v>
      </c>
      <c r="B470" s="1" t="s">
        <v>10</v>
      </c>
      <c r="C470" s="2" t="s">
        <v>643</v>
      </c>
      <c r="D470" s="2" t="s">
        <v>644</v>
      </c>
      <c r="E470" s="2" t="s">
        <v>643</v>
      </c>
      <c r="F470" s="5"/>
      <c r="G470" s="3" t="str">
        <f>+971 4 809 0800</f>
        <v>#ERROR!</v>
      </c>
      <c r="H470" s="1"/>
      <c r="I470" s="2">
        <v>1.00050016300003E14</v>
      </c>
    </row>
    <row r="471">
      <c r="A471" s="1" t="s">
        <v>264</v>
      </c>
      <c r="B471" s="1" t="s">
        <v>10</v>
      </c>
      <c r="C471" s="2" t="s">
        <v>645</v>
      </c>
      <c r="D471" s="2" t="s">
        <v>69</v>
      </c>
      <c r="E471" s="2" t="s">
        <v>645</v>
      </c>
      <c r="F471" s="5"/>
      <c r="G471" s="3"/>
      <c r="H471" s="1"/>
      <c r="I471" s="2">
        <v>1.00535156200003E14</v>
      </c>
    </row>
    <row r="472">
      <c r="A472" s="1" t="s">
        <v>264</v>
      </c>
      <c r="B472" s="1" t="s">
        <v>10</v>
      </c>
      <c r="C472" s="2" t="s">
        <v>646</v>
      </c>
      <c r="D472" s="3"/>
      <c r="E472" s="2" t="s">
        <v>646</v>
      </c>
      <c r="F472" s="5"/>
      <c r="G472" s="3"/>
      <c r="H472" s="1"/>
      <c r="I472" s="2">
        <v>3.10562221900003E14</v>
      </c>
    </row>
    <row r="473">
      <c r="A473" s="1" t="s">
        <v>264</v>
      </c>
      <c r="B473" s="1" t="s">
        <v>10</v>
      </c>
      <c r="C473" s="2" t="s">
        <v>647</v>
      </c>
      <c r="D473" s="2" t="s">
        <v>69</v>
      </c>
      <c r="E473" s="2" t="s">
        <v>647</v>
      </c>
      <c r="F473" s="5"/>
      <c r="G473" s="3"/>
      <c r="H473" s="1"/>
      <c r="I473" s="2">
        <v>1.00290916400003E14</v>
      </c>
    </row>
    <row r="474">
      <c r="A474" s="1" t="s">
        <v>264</v>
      </c>
      <c r="B474" s="1" t="s">
        <v>10</v>
      </c>
      <c r="C474" s="2" t="s">
        <v>648</v>
      </c>
      <c r="D474" s="2" t="s">
        <v>649</v>
      </c>
      <c r="E474" s="2" t="s">
        <v>648</v>
      </c>
      <c r="F474" s="5"/>
      <c r="G474" s="3">
        <f>+97455831737</f>
        <v>97455831737</v>
      </c>
      <c r="H474" s="1"/>
      <c r="I474" s="3"/>
    </row>
    <row r="475">
      <c r="A475" s="1" t="s">
        <v>264</v>
      </c>
      <c r="B475" s="1" t="s">
        <v>10</v>
      </c>
      <c r="C475" s="2" t="s">
        <v>650</v>
      </c>
      <c r="D475" s="3"/>
      <c r="E475" s="2" t="s">
        <v>650</v>
      </c>
      <c r="F475" s="5"/>
      <c r="G475" s="3">
        <f>+971555914657</f>
        <v>971555914657</v>
      </c>
      <c r="H475" s="1"/>
      <c r="I475" s="3"/>
    </row>
    <row r="476">
      <c r="A476" s="1" t="s">
        <v>264</v>
      </c>
      <c r="B476" s="1" t="s">
        <v>10</v>
      </c>
      <c r="C476" s="2" t="s">
        <v>651</v>
      </c>
      <c r="D476" s="3"/>
      <c r="E476" s="2" t="s">
        <v>651</v>
      </c>
      <c r="F476" s="5"/>
      <c r="G476" s="3">
        <f>+97125511266</f>
        <v>97125511266</v>
      </c>
      <c r="H476" s="1"/>
      <c r="I476" s="3"/>
    </row>
    <row r="477">
      <c r="A477" s="1" t="s">
        <v>264</v>
      </c>
      <c r="B477" s="1" t="s">
        <v>10</v>
      </c>
      <c r="C477" s="2" t="s">
        <v>652</v>
      </c>
      <c r="D477" s="3"/>
      <c r="E477" s="2" t="s">
        <v>652</v>
      </c>
      <c r="F477" s="5"/>
      <c r="G477" s="3"/>
      <c r="H477" s="1"/>
      <c r="I477" s="3"/>
    </row>
    <row r="478">
      <c r="A478" s="1" t="s">
        <v>264</v>
      </c>
      <c r="B478" s="1" t="s">
        <v>10</v>
      </c>
      <c r="C478" s="2" t="s">
        <v>653</v>
      </c>
      <c r="D478" s="2" t="s">
        <v>654</v>
      </c>
      <c r="E478" s="2" t="s">
        <v>653</v>
      </c>
      <c r="F478" s="5"/>
      <c r="G478" s="3">
        <f>+97143333060</f>
        <v>97143333060</v>
      </c>
      <c r="H478" s="1"/>
      <c r="I478" s="3"/>
    </row>
    <row r="479">
      <c r="A479" s="1" t="s">
        <v>264</v>
      </c>
      <c r="B479" s="1" t="s">
        <v>10</v>
      </c>
      <c r="C479" s="2" t="s">
        <v>655</v>
      </c>
      <c r="D479" s="2" t="s">
        <v>179</v>
      </c>
      <c r="E479" s="2" t="s">
        <v>655</v>
      </c>
      <c r="F479" s="5"/>
      <c r="G479" s="3">
        <f>+97143394111</f>
        <v>97143394111</v>
      </c>
      <c r="H479" s="1"/>
      <c r="I479" s="2">
        <v>1.00002858700003E14</v>
      </c>
    </row>
    <row r="480">
      <c r="A480" s="1" t="s">
        <v>264</v>
      </c>
      <c r="B480" s="1" t="s">
        <v>10</v>
      </c>
      <c r="C480" s="2" t="s">
        <v>656</v>
      </c>
      <c r="D480" s="2" t="s">
        <v>657</v>
      </c>
      <c r="E480" s="2" t="s">
        <v>656</v>
      </c>
      <c r="F480" s="5"/>
      <c r="G480" s="3">
        <f>+97144275929</f>
        <v>97144275929</v>
      </c>
      <c r="H480" s="1"/>
      <c r="I480" s="2">
        <v>1.00012137400003E14</v>
      </c>
    </row>
    <row r="481">
      <c r="A481" s="1" t="s">
        <v>264</v>
      </c>
      <c r="B481" s="1" t="s">
        <v>10</v>
      </c>
      <c r="C481" s="2" t="s">
        <v>658</v>
      </c>
      <c r="D481" s="3"/>
      <c r="E481" s="2" t="s">
        <v>658</v>
      </c>
      <c r="F481" s="5"/>
      <c r="G481" s="2" t="s">
        <v>659</v>
      </c>
      <c r="H481" s="1"/>
      <c r="I481" s="3"/>
    </row>
    <row r="482">
      <c r="A482" s="1" t="s">
        <v>264</v>
      </c>
      <c r="B482" s="1" t="s">
        <v>10</v>
      </c>
      <c r="C482" s="2" t="s">
        <v>660</v>
      </c>
      <c r="D482" s="2" t="s">
        <v>661</v>
      </c>
      <c r="E482" s="2" t="s">
        <v>660</v>
      </c>
      <c r="F482" s="5"/>
      <c r="G482" s="3">
        <f>+96522431012</f>
        <v>96522431012</v>
      </c>
      <c r="H482" s="1"/>
      <c r="I482" s="3"/>
    </row>
    <row r="483">
      <c r="A483" s="1" t="s">
        <v>264</v>
      </c>
      <c r="B483" s="1" t="s">
        <v>10</v>
      </c>
      <c r="C483" s="2" t="s">
        <v>662</v>
      </c>
      <c r="D483" s="3"/>
      <c r="E483" s="2" t="s">
        <v>662</v>
      </c>
      <c r="F483" s="5"/>
      <c r="G483" s="3">
        <f>+97142997560</f>
        <v>97142997560</v>
      </c>
      <c r="H483" s="1"/>
      <c r="I483" s="3"/>
    </row>
    <row r="484">
      <c r="A484" s="1" t="s">
        <v>264</v>
      </c>
      <c r="B484" s="1" t="s">
        <v>10</v>
      </c>
      <c r="C484" s="2" t="s">
        <v>663</v>
      </c>
      <c r="D484" s="3"/>
      <c r="E484" s="2" t="s">
        <v>663</v>
      </c>
      <c r="F484" s="5"/>
      <c r="G484" s="3">
        <f>+97142387826</f>
        <v>97142387826</v>
      </c>
      <c r="H484" s="1"/>
      <c r="I484" s="3"/>
    </row>
    <row r="485">
      <c r="A485" s="1" t="s">
        <v>264</v>
      </c>
      <c r="B485" s="1" t="s">
        <v>10</v>
      </c>
      <c r="C485" s="2" t="s">
        <v>664</v>
      </c>
      <c r="D485" s="3"/>
      <c r="E485" s="2" t="s">
        <v>664</v>
      </c>
      <c r="F485" s="5"/>
      <c r="G485" s="3"/>
      <c r="H485" s="1"/>
      <c r="I485" s="3"/>
    </row>
    <row r="486">
      <c r="A486" s="1" t="s">
        <v>264</v>
      </c>
      <c r="B486" s="1" t="s">
        <v>10</v>
      </c>
      <c r="C486" s="2" t="s">
        <v>665</v>
      </c>
      <c r="D486" s="3"/>
      <c r="E486" s="2" t="s">
        <v>665</v>
      </c>
      <c r="F486" s="5"/>
      <c r="G486" s="3"/>
      <c r="H486" s="1"/>
      <c r="I486" s="3"/>
    </row>
    <row r="487">
      <c r="A487" s="1" t="s">
        <v>264</v>
      </c>
      <c r="B487" s="1" t="s">
        <v>10</v>
      </c>
      <c r="C487" s="2" t="s">
        <v>666</v>
      </c>
      <c r="D487" s="3"/>
      <c r="E487" s="2" t="s">
        <v>666</v>
      </c>
      <c r="F487" s="5"/>
      <c r="G487" s="3">
        <f>+97142997560</f>
        <v>97142997560</v>
      </c>
      <c r="H487" s="1"/>
      <c r="I487" s="3"/>
    </row>
    <row r="488">
      <c r="A488" s="1" t="s">
        <v>264</v>
      </c>
      <c r="B488" s="1" t="s">
        <v>10</v>
      </c>
      <c r="C488" s="2" t="s">
        <v>667</v>
      </c>
      <c r="D488" s="3"/>
      <c r="E488" s="2" t="s">
        <v>667</v>
      </c>
      <c r="F488" s="5"/>
      <c r="G488" s="3">
        <f>+97143371251</f>
        <v>97143371251</v>
      </c>
      <c r="H488" s="1"/>
      <c r="I488" s="3"/>
    </row>
    <row r="489">
      <c r="A489" s="1" t="s">
        <v>264</v>
      </c>
      <c r="B489" s="1" t="s">
        <v>10</v>
      </c>
      <c r="C489" s="2" t="s">
        <v>668</v>
      </c>
      <c r="D489" s="2" t="s">
        <v>669</v>
      </c>
      <c r="E489" s="2" t="s">
        <v>668</v>
      </c>
      <c r="F489" s="5"/>
      <c r="G489" s="3">
        <f>+97148817939</f>
        <v>97148817939</v>
      </c>
      <c r="H489" s="1"/>
      <c r="I489" s="2">
        <v>1.00470520600003E14</v>
      </c>
    </row>
    <row r="490">
      <c r="A490" s="1" t="s">
        <v>264</v>
      </c>
      <c r="B490" s="1" t="s">
        <v>10</v>
      </c>
      <c r="C490" s="2" t="s">
        <v>670</v>
      </c>
      <c r="D490" s="3"/>
      <c r="E490" s="2" t="s">
        <v>670</v>
      </c>
      <c r="F490" s="5"/>
      <c r="G490" s="3"/>
      <c r="H490" s="1"/>
      <c r="I490" s="2">
        <v>1.00301061600003E14</v>
      </c>
    </row>
    <row r="491">
      <c r="A491" s="1" t="s">
        <v>264</v>
      </c>
      <c r="B491" s="1" t="s">
        <v>10</v>
      </c>
      <c r="C491" s="2" t="s">
        <v>671</v>
      </c>
      <c r="D491" s="2" t="s">
        <v>672</v>
      </c>
      <c r="E491" s="2" t="s">
        <v>671</v>
      </c>
      <c r="F491" s="5"/>
      <c r="G491" s="3"/>
      <c r="H491" s="1"/>
      <c r="I491" s="3"/>
    </row>
    <row r="492">
      <c r="A492" s="1" t="s">
        <v>264</v>
      </c>
      <c r="B492" s="1" t="s">
        <v>10</v>
      </c>
      <c r="C492" s="2" t="s">
        <v>673</v>
      </c>
      <c r="D492" s="2" t="s">
        <v>674</v>
      </c>
      <c r="E492" s="2" t="s">
        <v>673</v>
      </c>
      <c r="F492" s="5"/>
      <c r="G492" s="3">
        <f>+97143990606</f>
        <v>97143990606</v>
      </c>
      <c r="H492" s="1"/>
      <c r="I492" s="2">
        <v>1.00511568600003E14</v>
      </c>
    </row>
    <row r="493">
      <c r="A493" s="1" t="s">
        <v>264</v>
      </c>
      <c r="B493" s="1" t="s">
        <v>10</v>
      </c>
      <c r="C493" s="2" t="s">
        <v>675</v>
      </c>
      <c r="D493" s="2" t="s">
        <v>676</v>
      </c>
      <c r="E493" s="2" t="s">
        <v>675</v>
      </c>
      <c r="F493" s="5"/>
      <c r="G493" s="3">
        <f>+97144518555</f>
        <v>97144518555</v>
      </c>
      <c r="H493" s="1"/>
      <c r="I493" s="2">
        <v>1.00246747800003E14</v>
      </c>
    </row>
    <row r="494">
      <c r="A494" s="1" t="s">
        <v>264</v>
      </c>
      <c r="B494" s="1" t="s">
        <v>10</v>
      </c>
      <c r="C494" s="2" t="s">
        <v>677</v>
      </c>
      <c r="D494" s="3"/>
      <c r="E494" s="2" t="s">
        <v>677</v>
      </c>
      <c r="F494" s="5"/>
      <c r="G494" s="3"/>
      <c r="H494" s="1"/>
      <c r="I494" s="3"/>
    </row>
    <row r="495">
      <c r="A495" s="1" t="s">
        <v>264</v>
      </c>
      <c r="B495" s="1" t="s">
        <v>10</v>
      </c>
      <c r="C495" s="2" t="s">
        <v>678</v>
      </c>
      <c r="D495" s="2" t="s">
        <v>679</v>
      </c>
      <c r="E495" s="2" t="s">
        <v>678</v>
      </c>
      <c r="F495" s="5"/>
      <c r="G495" s="3"/>
      <c r="H495" s="1"/>
      <c r="I495" s="2">
        <v>1.00343318000003E14</v>
      </c>
    </row>
    <row r="496">
      <c r="A496" s="1" t="s">
        <v>264</v>
      </c>
      <c r="B496" s="1" t="s">
        <v>10</v>
      </c>
      <c r="C496" s="2" t="s">
        <v>680</v>
      </c>
      <c r="D496" s="3"/>
      <c r="E496" s="2" t="s">
        <v>680</v>
      </c>
      <c r="F496" s="5"/>
      <c r="G496" s="3"/>
      <c r="H496" s="1"/>
      <c r="I496" s="2">
        <v>1.00296305400003E14</v>
      </c>
    </row>
    <row r="497">
      <c r="A497" s="1" t="s">
        <v>264</v>
      </c>
      <c r="B497" s="1" t="s">
        <v>10</v>
      </c>
      <c r="C497" s="2" t="s">
        <v>187</v>
      </c>
      <c r="D497" s="2" t="s">
        <v>188</v>
      </c>
      <c r="E497" s="2" t="s">
        <v>187</v>
      </c>
      <c r="F497" s="5"/>
      <c r="G497" s="3">
        <f>+971506751652</f>
        <v>971506751652</v>
      </c>
      <c r="H497" s="1"/>
      <c r="I497" s="2">
        <v>1.00311906000003E14</v>
      </c>
    </row>
    <row r="498">
      <c r="A498" s="1" t="s">
        <v>264</v>
      </c>
      <c r="B498" s="1" t="s">
        <v>10</v>
      </c>
      <c r="C498" s="2" t="s">
        <v>681</v>
      </c>
      <c r="D498" s="3"/>
      <c r="E498" s="2" t="s">
        <v>681</v>
      </c>
      <c r="F498" s="5"/>
      <c r="G498" s="3">
        <f>+97146017500</f>
        <v>97146017500</v>
      </c>
      <c r="H498" s="1"/>
      <c r="I498" s="2">
        <v>1.00051614400003E14</v>
      </c>
    </row>
    <row r="499">
      <c r="A499" s="1" t="s">
        <v>264</v>
      </c>
      <c r="B499" s="1" t="s">
        <v>10</v>
      </c>
      <c r="C499" s="2" t="s">
        <v>682</v>
      </c>
      <c r="D499" s="3"/>
      <c r="E499" s="2" t="s">
        <v>682</v>
      </c>
      <c r="F499" s="5"/>
      <c r="G499" s="3">
        <f>+97167422700</f>
        <v>97167422700</v>
      </c>
      <c r="H499" s="1"/>
      <c r="I499" s="3"/>
    </row>
    <row r="500">
      <c r="A500" s="1" t="s">
        <v>264</v>
      </c>
      <c r="B500" s="1" t="s">
        <v>10</v>
      </c>
      <c r="C500" s="2" t="s">
        <v>683</v>
      </c>
      <c r="D500" s="2" t="s">
        <v>684</v>
      </c>
      <c r="E500" s="2" t="s">
        <v>683</v>
      </c>
      <c r="F500" s="5"/>
      <c r="G500" s="3">
        <f>+97142599142</f>
        <v>97142599142</v>
      </c>
      <c r="H500" s="1"/>
      <c r="I500" s="3"/>
    </row>
    <row r="501">
      <c r="A501" s="1" t="s">
        <v>264</v>
      </c>
      <c r="B501" s="1" t="s">
        <v>10</v>
      </c>
      <c r="C501" s="2" t="s">
        <v>685</v>
      </c>
      <c r="D501" s="2" t="s">
        <v>686</v>
      </c>
      <c r="E501" s="2" t="s">
        <v>685</v>
      </c>
      <c r="F501" s="5"/>
      <c r="G501" s="3">
        <f>+97165360126</f>
        <v>97165360126</v>
      </c>
      <c r="H501" s="1"/>
      <c r="I501" s="3"/>
    </row>
    <row r="502">
      <c r="A502" s="1" t="s">
        <v>264</v>
      </c>
      <c r="B502" s="1" t="s">
        <v>10</v>
      </c>
      <c r="C502" s="2" t="s">
        <v>687</v>
      </c>
      <c r="D502" s="2" t="s">
        <v>69</v>
      </c>
      <c r="E502" s="2" t="s">
        <v>687</v>
      </c>
      <c r="F502" s="5"/>
      <c r="G502" s="3"/>
      <c r="H502" s="1"/>
      <c r="I502" s="2">
        <v>1.00315552800003E14</v>
      </c>
    </row>
    <row r="503">
      <c r="A503" s="1" t="s">
        <v>264</v>
      </c>
      <c r="B503" s="1" t="s">
        <v>10</v>
      </c>
      <c r="C503" s="2" t="s">
        <v>688</v>
      </c>
      <c r="D503" s="3"/>
      <c r="E503" s="2" t="s">
        <v>688</v>
      </c>
      <c r="F503" s="5"/>
      <c r="G503" s="3">
        <f>+97148817657</f>
        <v>97148817657</v>
      </c>
      <c r="H503" s="1"/>
      <c r="I503" s="3"/>
    </row>
    <row r="504">
      <c r="A504" s="1" t="s">
        <v>264</v>
      </c>
      <c r="B504" s="1" t="s">
        <v>10</v>
      </c>
      <c r="C504" s="2" t="s">
        <v>689</v>
      </c>
      <c r="D504" s="3"/>
      <c r="E504" s="2" t="s">
        <v>689</v>
      </c>
      <c r="F504" s="5"/>
      <c r="G504" s="3">
        <f>+97143572505</f>
        <v>97143572505</v>
      </c>
      <c r="H504" s="1"/>
      <c r="I504" s="3"/>
    </row>
    <row r="505">
      <c r="A505" s="1" t="s">
        <v>264</v>
      </c>
      <c r="B505" s="1" t="s">
        <v>10</v>
      </c>
      <c r="C505" s="2" t="s">
        <v>690</v>
      </c>
      <c r="D505" s="2" t="s">
        <v>69</v>
      </c>
      <c r="E505" s="2" t="s">
        <v>690</v>
      </c>
      <c r="F505" s="5"/>
      <c r="G505" s="3">
        <f>+971557441403</f>
        <v>971557441403</v>
      </c>
      <c r="H505" s="1"/>
      <c r="I505" s="3"/>
    </row>
    <row r="506">
      <c r="A506" s="1" t="s">
        <v>264</v>
      </c>
      <c r="B506" s="1" t="s">
        <v>10</v>
      </c>
      <c r="C506" s="2" t="s">
        <v>691</v>
      </c>
      <c r="D506" s="3"/>
      <c r="E506" s="2" t="s">
        <v>691</v>
      </c>
      <c r="F506" s="5"/>
      <c r="G506" s="3">
        <f>+97172585864</f>
        <v>97172585864</v>
      </c>
      <c r="H506" s="1"/>
      <c r="I506" s="3"/>
    </row>
    <row r="507">
      <c r="A507" s="1" t="s">
        <v>264</v>
      </c>
      <c r="B507" s="1" t="s">
        <v>10</v>
      </c>
      <c r="C507" s="2" t="s">
        <v>692</v>
      </c>
      <c r="D507" s="2" t="s">
        <v>693</v>
      </c>
      <c r="E507" s="2" t="s">
        <v>692</v>
      </c>
      <c r="F507" s="5"/>
      <c r="G507" s="3">
        <f>+97142244907</f>
        <v>97142244907</v>
      </c>
      <c r="H507" s="1"/>
      <c r="I507" s="3"/>
    </row>
    <row r="508">
      <c r="A508" s="1" t="s">
        <v>264</v>
      </c>
      <c r="B508" s="1" t="s">
        <v>10</v>
      </c>
      <c r="C508" s="2" t="s">
        <v>694</v>
      </c>
      <c r="D508" s="3"/>
      <c r="E508" s="2" t="s">
        <v>694</v>
      </c>
      <c r="F508" s="5"/>
      <c r="G508" s="3"/>
      <c r="H508" s="1"/>
      <c r="I508" s="3"/>
    </row>
    <row r="509">
      <c r="A509" s="1" t="s">
        <v>264</v>
      </c>
      <c r="B509" s="1" t="s">
        <v>10</v>
      </c>
      <c r="C509" s="2" t="s">
        <v>695</v>
      </c>
      <c r="D509" s="2" t="s">
        <v>696</v>
      </c>
      <c r="E509" s="2" t="s">
        <v>695</v>
      </c>
      <c r="F509" s="5"/>
      <c r="G509" s="3">
        <f>+97142677102</f>
        <v>97142677102</v>
      </c>
      <c r="H509" s="1"/>
      <c r="I509" s="2">
        <v>1.00327307300003E14</v>
      </c>
    </row>
    <row r="510">
      <c r="A510" s="1" t="s">
        <v>264</v>
      </c>
      <c r="B510" s="1" t="s">
        <v>10</v>
      </c>
      <c r="C510" s="2" t="s">
        <v>697</v>
      </c>
      <c r="D510" s="3"/>
      <c r="E510" s="2" t="s">
        <v>697</v>
      </c>
      <c r="F510" s="5"/>
      <c r="G510" s="3">
        <f>+97143206953</f>
        <v>97143206953</v>
      </c>
      <c r="H510" s="1"/>
      <c r="I510" s="3"/>
    </row>
    <row r="511">
      <c r="A511" s="1" t="s">
        <v>264</v>
      </c>
      <c r="B511" s="1" t="s">
        <v>10</v>
      </c>
      <c r="C511" s="2" t="s">
        <v>698</v>
      </c>
      <c r="D511" s="2" t="s">
        <v>699</v>
      </c>
      <c r="E511" s="2" t="s">
        <v>698</v>
      </c>
      <c r="F511" s="5"/>
      <c r="G511" s="3">
        <f>+97142860646</f>
        <v>97142860646</v>
      </c>
      <c r="H511" s="1"/>
      <c r="I511" s="3"/>
    </row>
    <row r="512">
      <c r="A512" s="1" t="s">
        <v>264</v>
      </c>
      <c r="B512" s="1" t="s">
        <v>10</v>
      </c>
      <c r="C512" s="2" t="s">
        <v>700</v>
      </c>
      <c r="D512" s="3"/>
      <c r="E512" s="2" t="s">
        <v>700</v>
      </c>
      <c r="F512" s="5"/>
      <c r="G512" s="3"/>
      <c r="H512" s="1"/>
      <c r="I512" s="2">
        <v>1.00395152000003E14</v>
      </c>
    </row>
    <row r="513">
      <c r="A513" s="1" t="s">
        <v>264</v>
      </c>
      <c r="B513" s="1" t="s">
        <v>10</v>
      </c>
      <c r="C513" s="2" t="s">
        <v>701</v>
      </c>
      <c r="D513" s="3"/>
      <c r="E513" s="2" t="s">
        <v>701</v>
      </c>
      <c r="F513" s="5"/>
      <c r="G513" s="3"/>
      <c r="H513" s="1"/>
      <c r="I513" s="2">
        <v>1.00609979800003E14</v>
      </c>
    </row>
    <row r="514">
      <c r="A514" s="1" t="s">
        <v>264</v>
      </c>
      <c r="B514" s="1" t="s">
        <v>10</v>
      </c>
      <c r="C514" s="2" t="s">
        <v>702</v>
      </c>
      <c r="D514" s="3"/>
      <c r="E514" s="2" t="s">
        <v>702</v>
      </c>
      <c r="F514" s="5"/>
      <c r="G514" s="3">
        <f>+97142564547</f>
        <v>97142564547</v>
      </c>
      <c r="H514" s="1"/>
      <c r="I514" s="3"/>
    </row>
    <row r="515">
      <c r="A515" s="1" t="s">
        <v>264</v>
      </c>
      <c r="B515" s="1" t="s">
        <v>10</v>
      </c>
      <c r="C515" s="2" t="s">
        <v>703</v>
      </c>
      <c r="D515" s="3"/>
      <c r="E515" s="2" t="s">
        <v>703</v>
      </c>
      <c r="F515" s="5"/>
      <c r="G515" s="3">
        <f>+97142238085</f>
        <v>97142238085</v>
      </c>
      <c r="H515" s="1"/>
      <c r="I515" s="2">
        <v>1.00324939600003E14</v>
      </c>
    </row>
    <row r="516">
      <c r="A516" s="1" t="s">
        <v>264</v>
      </c>
      <c r="B516" s="1" t="s">
        <v>10</v>
      </c>
      <c r="C516" s="2" t="s">
        <v>704</v>
      </c>
      <c r="D516" s="3"/>
      <c r="E516" s="2" t="s">
        <v>704</v>
      </c>
      <c r="F516" s="5"/>
      <c r="G516" s="3">
        <f>+97126576430</f>
        <v>97126576430</v>
      </c>
      <c r="H516" s="1"/>
      <c r="I516" s="3"/>
    </row>
    <row r="517">
      <c r="A517" s="1" t="s">
        <v>264</v>
      </c>
      <c r="B517" s="1" t="s">
        <v>10</v>
      </c>
      <c r="C517" s="2" t="s">
        <v>199</v>
      </c>
      <c r="D517" s="2" t="s">
        <v>705</v>
      </c>
      <c r="E517" s="2" t="s">
        <v>199</v>
      </c>
      <c r="F517" s="5"/>
      <c r="G517" s="3"/>
      <c r="H517" s="1"/>
      <c r="I517" s="2">
        <v>1.00278356900003E14</v>
      </c>
    </row>
    <row r="518">
      <c r="A518" s="1" t="s">
        <v>264</v>
      </c>
      <c r="B518" s="1" t="s">
        <v>10</v>
      </c>
      <c r="C518" s="2" t="s">
        <v>706</v>
      </c>
      <c r="D518" s="2" t="s">
        <v>707</v>
      </c>
      <c r="E518" s="2" t="s">
        <v>706</v>
      </c>
      <c r="F518" s="5"/>
      <c r="G518" s="3">
        <f>+97148823123</f>
        <v>97148823123</v>
      </c>
      <c r="H518" s="1"/>
      <c r="I518" s="3"/>
    </row>
    <row r="519">
      <c r="A519" s="1" t="s">
        <v>264</v>
      </c>
      <c r="B519" s="1" t="s">
        <v>10</v>
      </c>
      <c r="C519" s="2" t="s">
        <v>708</v>
      </c>
      <c r="D519" s="3"/>
      <c r="E519" s="2" t="s">
        <v>708</v>
      </c>
      <c r="F519" s="5"/>
      <c r="G519" s="3">
        <f>+97142733518</f>
        <v>97142733518</v>
      </c>
      <c r="H519" s="1"/>
      <c r="I519" s="3"/>
    </row>
    <row r="520">
      <c r="A520" s="1" t="s">
        <v>264</v>
      </c>
      <c r="B520" s="1" t="s">
        <v>10</v>
      </c>
      <c r="C520" s="2" t="s">
        <v>709</v>
      </c>
      <c r="D520" s="3"/>
      <c r="E520" s="2" t="s">
        <v>709</v>
      </c>
      <c r="F520" s="5"/>
      <c r="G520" s="3"/>
      <c r="H520" s="1"/>
      <c r="I520" s="3"/>
    </row>
    <row r="521">
      <c r="A521" s="1" t="s">
        <v>264</v>
      </c>
      <c r="B521" s="1" t="s">
        <v>10</v>
      </c>
      <c r="C521" s="2" t="s">
        <v>710</v>
      </c>
      <c r="D521" s="3"/>
      <c r="E521" s="2" t="s">
        <v>710</v>
      </c>
      <c r="F521" s="5"/>
      <c r="G521" s="3"/>
      <c r="H521" s="1"/>
      <c r="I521" s="3"/>
    </row>
    <row r="522">
      <c r="A522" s="1" t="s">
        <v>264</v>
      </c>
      <c r="B522" s="1" t="s">
        <v>10</v>
      </c>
      <c r="C522" s="2" t="s">
        <v>711</v>
      </c>
      <c r="D522" s="3"/>
      <c r="E522" s="2" t="s">
        <v>711</v>
      </c>
      <c r="F522" s="5"/>
      <c r="G522" s="3"/>
      <c r="H522" s="1"/>
      <c r="I522" s="2">
        <v>1.00316993300003E14</v>
      </c>
    </row>
    <row r="523">
      <c r="A523" s="1" t="s">
        <v>264</v>
      </c>
      <c r="B523" s="1" t="s">
        <v>10</v>
      </c>
      <c r="C523" s="2" t="s">
        <v>712</v>
      </c>
      <c r="D523" s="3"/>
      <c r="E523" s="2" t="s">
        <v>712</v>
      </c>
      <c r="F523" s="5"/>
      <c r="G523" s="3"/>
      <c r="H523" s="1"/>
      <c r="I523" s="3"/>
    </row>
    <row r="524">
      <c r="A524" s="1" t="s">
        <v>264</v>
      </c>
      <c r="B524" s="1" t="s">
        <v>10</v>
      </c>
      <c r="C524" s="2" t="s">
        <v>202</v>
      </c>
      <c r="D524" s="2" t="s">
        <v>203</v>
      </c>
      <c r="E524" s="2" t="s">
        <v>202</v>
      </c>
      <c r="F524" s="5"/>
      <c r="G524" s="3"/>
      <c r="H524" s="1"/>
      <c r="I524" s="3"/>
    </row>
    <row r="525">
      <c r="A525" s="1" t="s">
        <v>264</v>
      </c>
      <c r="B525" s="1" t="s">
        <v>10</v>
      </c>
      <c r="C525" s="2" t="s">
        <v>204</v>
      </c>
      <c r="D525" s="3"/>
      <c r="E525" s="2" t="s">
        <v>204</v>
      </c>
      <c r="F525" s="5"/>
      <c r="G525" s="3">
        <f>+97143473798</f>
        <v>97143473798</v>
      </c>
      <c r="H525" s="1"/>
      <c r="I525" s="2">
        <v>1.00342171400003E14</v>
      </c>
    </row>
    <row r="526">
      <c r="A526" s="1" t="s">
        <v>264</v>
      </c>
      <c r="B526" s="1" t="s">
        <v>10</v>
      </c>
      <c r="C526" s="2" t="s">
        <v>713</v>
      </c>
      <c r="D526" s="2" t="s">
        <v>495</v>
      </c>
      <c r="E526" s="2" t="s">
        <v>713</v>
      </c>
      <c r="F526" s="5"/>
      <c r="G526" s="3">
        <f>+97148254522</f>
        <v>97148254522</v>
      </c>
      <c r="H526" s="1"/>
      <c r="I526" s="2">
        <v>1.00343524300003E14</v>
      </c>
    </row>
    <row r="527">
      <c r="A527" s="1" t="s">
        <v>264</v>
      </c>
      <c r="B527" s="1" t="s">
        <v>10</v>
      </c>
      <c r="C527" s="2" t="s">
        <v>714</v>
      </c>
      <c r="D527" s="3"/>
      <c r="E527" s="2" t="s">
        <v>714</v>
      </c>
      <c r="F527" s="5"/>
      <c r="G527" s="3"/>
      <c r="H527" s="1"/>
      <c r="I527" s="3"/>
    </row>
    <row r="528">
      <c r="A528" s="1" t="s">
        <v>264</v>
      </c>
      <c r="B528" s="1" t="s">
        <v>10</v>
      </c>
      <c r="C528" s="2" t="s">
        <v>715</v>
      </c>
      <c r="D528" s="3"/>
      <c r="E528" s="2" t="s">
        <v>715</v>
      </c>
      <c r="F528" s="5"/>
      <c r="G528" s="3">
        <f>+97143515599</f>
        <v>97143515599</v>
      </c>
      <c r="H528" s="1"/>
      <c r="I528" s="3"/>
    </row>
    <row r="529">
      <c r="A529" s="1" t="s">
        <v>264</v>
      </c>
      <c r="B529" s="1" t="s">
        <v>10</v>
      </c>
      <c r="C529" s="2" t="s">
        <v>716</v>
      </c>
      <c r="D529" s="2" t="s">
        <v>717</v>
      </c>
      <c r="E529" s="2" t="s">
        <v>716</v>
      </c>
      <c r="F529" s="5"/>
      <c r="G529" s="3">
        <f>+97143212248</f>
        <v>97143212248</v>
      </c>
      <c r="H529" s="1"/>
      <c r="I529" s="2">
        <v>1.00042257400003E14</v>
      </c>
    </row>
    <row r="530">
      <c r="A530" s="1" t="s">
        <v>264</v>
      </c>
      <c r="B530" s="1" t="s">
        <v>10</v>
      </c>
      <c r="C530" s="2" t="s">
        <v>718</v>
      </c>
      <c r="D530" s="3"/>
      <c r="E530" s="2" t="s">
        <v>718</v>
      </c>
      <c r="F530" s="5"/>
      <c r="G530" s="3">
        <f>+97142267510</f>
        <v>97142267510</v>
      </c>
      <c r="H530" s="1"/>
      <c r="I530" s="3"/>
    </row>
    <row r="531">
      <c r="A531" s="1" t="s">
        <v>264</v>
      </c>
      <c r="B531" s="1" t="s">
        <v>10</v>
      </c>
      <c r="C531" s="2" t="s">
        <v>719</v>
      </c>
      <c r="D531" s="2" t="s">
        <v>720</v>
      </c>
      <c r="E531" s="2" t="s">
        <v>719</v>
      </c>
      <c r="F531" s="5"/>
      <c r="G531" s="3">
        <f>+97148809533</f>
        <v>97148809533</v>
      </c>
      <c r="H531" s="1"/>
      <c r="I531" s="2">
        <v>1.00385719800003E14</v>
      </c>
    </row>
    <row r="532">
      <c r="A532" s="1" t="s">
        <v>264</v>
      </c>
      <c r="B532" s="1" t="s">
        <v>10</v>
      </c>
      <c r="C532" s="2" t="s">
        <v>721</v>
      </c>
      <c r="D532" s="2" t="s">
        <v>410</v>
      </c>
      <c r="E532" s="2" t="s">
        <v>721</v>
      </c>
      <c r="F532" s="5"/>
      <c r="G532" s="3"/>
      <c r="H532" s="1"/>
      <c r="I532" s="3"/>
    </row>
    <row r="533">
      <c r="A533" s="1" t="s">
        <v>264</v>
      </c>
      <c r="B533" s="1" t="s">
        <v>10</v>
      </c>
      <c r="C533" s="2" t="s">
        <v>722</v>
      </c>
      <c r="D533" s="3"/>
      <c r="E533" s="2" t="s">
        <v>722</v>
      </c>
      <c r="F533" s="5"/>
      <c r="G533" s="3">
        <f>+971525674304</f>
        <v>971525674304</v>
      </c>
      <c r="H533" s="1"/>
      <c r="I533" s="2">
        <v>1.00502824400003E14</v>
      </c>
    </row>
    <row r="534">
      <c r="A534" s="1" t="s">
        <v>264</v>
      </c>
      <c r="B534" s="1" t="s">
        <v>10</v>
      </c>
      <c r="C534" s="2" t="s">
        <v>723</v>
      </c>
      <c r="D534" s="2" t="s">
        <v>724</v>
      </c>
      <c r="E534" s="2" t="s">
        <v>723</v>
      </c>
      <c r="F534" s="5"/>
      <c r="G534" s="3">
        <f>+97143524063</f>
        <v>97143524063</v>
      </c>
      <c r="H534" s="1"/>
      <c r="I534" s="2">
        <v>1.00045057500003E14</v>
      </c>
    </row>
    <row r="535">
      <c r="A535" s="1" t="s">
        <v>264</v>
      </c>
      <c r="B535" s="1" t="s">
        <v>10</v>
      </c>
      <c r="C535" s="2" t="s">
        <v>725</v>
      </c>
      <c r="D535" s="3"/>
      <c r="E535" s="2" t="s">
        <v>725</v>
      </c>
      <c r="F535" s="5"/>
      <c r="G535" s="3"/>
      <c r="H535" s="1"/>
      <c r="I535" s="3"/>
    </row>
    <row r="536">
      <c r="A536" s="1" t="s">
        <v>264</v>
      </c>
      <c r="B536" s="1" t="s">
        <v>10</v>
      </c>
      <c r="C536" s="2" t="s">
        <v>726</v>
      </c>
      <c r="D536" s="2" t="s">
        <v>727</v>
      </c>
      <c r="E536" s="2" t="s">
        <v>726</v>
      </c>
      <c r="F536" s="5"/>
      <c r="G536" s="3">
        <f>+97143348881</f>
        <v>97143348881</v>
      </c>
      <c r="H536" s="1"/>
      <c r="I536" s="3"/>
    </row>
    <row r="537">
      <c r="A537" s="1" t="s">
        <v>264</v>
      </c>
      <c r="B537" s="1" t="s">
        <v>10</v>
      </c>
      <c r="C537" s="2" t="s">
        <v>728</v>
      </c>
      <c r="D537" s="2" t="s">
        <v>729</v>
      </c>
      <c r="E537" s="2" t="s">
        <v>728</v>
      </c>
      <c r="F537" s="5"/>
      <c r="G537" s="2" t="s">
        <v>730</v>
      </c>
      <c r="H537" s="1"/>
      <c r="I537" s="2">
        <v>1.00295793200003E14</v>
      </c>
    </row>
    <row r="538">
      <c r="A538" s="1" t="s">
        <v>264</v>
      </c>
      <c r="B538" s="1" t="s">
        <v>10</v>
      </c>
      <c r="C538" s="2" t="s">
        <v>731</v>
      </c>
      <c r="D538" s="2" t="s">
        <v>732</v>
      </c>
      <c r="E538" s="2" t="s">
        <v>731</v>
      </c>
      <c r="F538" s="5"/>
      <c r="G538" s="3">
        <f>+97144340160</f>
        <v>97144340160</v>
      </c>
      <c r="H538" s="1"/>
      <c r="I538" s="3"/>
    </row>
    <row r="539">
      <c r="A539" s="1" t="s">
        <v>264</v>
      </c>
      <c r="B539" s="1" t="s">
        <v>10</v>
      </c>
      <c r="C539" s="2" t="s">
        <v>733</v>
      </c>
      <c r="D539" s="2" t="s">
        <v>734</v>
      </c>
      <c r="E539" s="2" t="s">
        <v>733</v>
      </c>
      <c r="F539" s="5"/>
      <c r="G539" s="2" t="s">
        <v>735</v>
      </c>
      <c r="H539" s="1"/>
      <c r="I539" s="3"/>
    </row>
    <row r="540">
      <c r="A540" s="1" t="s">
        <v>264</v>
      </c>
      <c r="B540" s="1" t="s">
        <v>10</v>
      </c>
      <c r="C540" s="2" t="s">
        <v>736</v>
      </c>
      <c r="D540" s="2" t="s">
        <v>737</v>
      </c>
      <c r="E540" s="2" t="s">
        <v>736</v>
      </c>
      <c r="F540" s="5"/>
      <c r="G540" s="3">
        <f>+97143977999</f>
        <v>97143977999</v>
      </c>
      <c r="H540" s="1"/>
      <c r="I540" s="2">
        <v>1.00239240300003E14</v>
      </c>
    </row>
    <row r="541">
      <c r="A541" s="1" t="s">
        <v>264</v>
      </c>
      <c r="B541" s="1" t="s">
        <v>10</v>
      </c>
      <c r="C541" s="2" t="s">
        <v>738</v>
      </c>
      <c r="D541" s="3"/>
      <c r="E541" s="2" t="s">
        <v>738</v>
      </c>
      <c r="F541" s="5"/>
      <c r="G541" s="3"/>
      <c r="H541" s="1"/>
      <c r="I541" s="3"/>
    </row>
    <row r="542">
      <c r="A542" s="1" t="s">
        <v>264</v>
      </c>
      <c r="B542" s="1" t="s">
        <v>10</v>
      </c>
      <c r="C542" s="2" t="s">
        <v>739</v>
      </c>
      <c r="D542" s="3"/>
      <c r="E542" s="2" t="s">
        <v>739</v>
      </c>
      <c r="F542" s="5"/>
      <c r="G542" s="3"/>
      <c r="H542" s="1"/>
      <c r="I542" s="3"/>
    </row>
    <row r="543">
      <c r="A543" s="1" t="s">
        <v>264</v>
      </c>
      <c r="B543" s="1" t="s">
        <v>10</v>
      </c>
      <c r="C543" s="2" t="s">
        <v>740</v>
      </c>
      <c r="D543" s="3"/>
      <c r="E543" s="2" t="s">
        <v>740</v>
      </c>
      <c r="F543" s="5"/>
      <c r="G543" s="3">
        <f>+9718007254</f>
        <v>9718007254</v>
      </c>
      <c r="H543" s="1"/>
      <c r="I543" s="2">
        <v>1.00021693500003E14</v>
      </c>
    </row>
    <row r="544">
      <c r="A544" s="1" t="s">
        <v>264</v>
      </c>
      <c r="B544" s="1" t="s">
        <v>10</v>
      </c>
      <c r="C544" s="2" t="s">
        <v>741</v>
      </c>
      <c r="D544" s="3"/>
      <c r="E544" s="2" t="s">
        <v>741</v>
      </c>
      <c r="F544" s="5"/>
      <c r="G544" s="3"/>
      <c r="H544" s="1"/>
      <c r="I544" s="2">
        <v>1.00360689200003E14</v>
      </c>
    </row>
    <row r="545">
      <c r="A545" s="1" t="s">
        <v>264</v>
      </c>
      <c r="B545" s="1" t="s">
        <v>10</v>
      </c>
      <c r="C545" s="2" t="s">
        <v>742</v>
      </c>
      <c r="D545" s="2" t="s">
        <v>14</v>
      </c>
      <c r="E545" s="2" t="s">
        <v>742</v>
      </c>
      <c r="F545" s="5"/>
      <c r="G545" s="3"/>
      <c r="H545" s="1"/>
      <c r="I545" s="3"/>
    </row>
    <row r="546">
      <c r="A546" s="1" t="s">
        <v>264</v>
      </c>
      <c r="B546" s="1" t="s">
        <v>10</v>
      </c>
      <c r="C546" s="2" t="s">
        <v>743</v>
      </c>
      <c r="D546" s="2" t="s">
        <v>744</v>
      </c>
      <c r="E546" s="2" t="s">
        <v>743</v>
      </c>
      <c r="F546" s="5"/>
      <c r="G546" s="3">
        <f>+97148838589</f>
        <v>97148838589</v>
      </c>
      <c r="H546" s="1"/>
      <c r="I546" s="2">
        <v>1.00530470200003E14</v>
      </c>
    </row>
    <row r="547">
      <c r="A547" s="1" t="s">
        <v>264</v>
      </c>
      <c r="B547" s="1" t="s">
        <v>10</v>
      </c>
      <c r="C547" s="2" t="s">
        <v>745</v>
      </c>
      <c r="D547" s="2" t="s">
        <v>746</v>
      </c>
      <c r="E547" s="2" t="s">
        <v>745</v>
      </c>
      <c r="F547" s="5"/>
      <c r="G547" s="3">
        <f>+97148837676</f>
        <v>97148837676</v>
      </c>
      <c r="H547" s="1"/>
      <c r="I547" s="2">
        <v>1.00347903500003E14</v>
      </c>
    </row>
    <row r="548">
      <c r="A548" s="1" t="s">
        <v>264</v>
      </c>
      <c r="B548" s="1" t="s">
        <v>10</v>
      </c>
      <c r="C548" s="2" t="s">
        <v>747</v>
      </c>
      <c r="D548" s="3"/>
      <c r="E548" s="2" t="s">
        <v>747</v>
      </c>
      <c r="F548" s="5"/>
      <c r="G548" s="3"/>
      <c r="H548" s="1"/>
      <c r="I548" s="3"/>
    </row>
    <row r="549">
      <c r="A549" s="1" t="s">
        <v>264</v>
      </c>
      <c r="B549" s="1" t="s">
        <v>10</v>
      </c>
      <c r="C549" s="2" t="s">
        <v>748</v>
      </c>
      <c r="D549" s="3"/>
      <c r="E549" s="2" t="s">
        <v>748</v>
      </c>
      <c r="F549" s="5"/>
      <c r="G549" s="3">
        <f>+97165437111</f>
        <v>97165437111</v>
      </c>
      <c r="H549" s="1"/>
      <c r="I549" s="3"/>
    </row>
    <row r="550">
      <c r="A550" s="1" t="s">
        <v>264</v>
      </c>
      <c r="B550" s="1" t="s">
        <v>10</v>
      </c>
      <c r="C550" s="2" t="s">
        <v>749</v>
      </c>
      <c r="D550" s="2" t="s">
        <v>750</v>
      </c>
      <c r="E550" s="2" t="s">
        <v>749</v>
      </c>
      <c r="F550" s="5"/>
      <c r="G550" s="3">
        <f>+97143200446</f>
        <v>97143200446</v>
      </c>
      <c r="H550" s="1"/>
      <c r="I550" s="3"/>
    </row>
    <row r="551">
      <c r="A551" s="1" t="s">
        <v>264</v>
      </c>
      <c r="B551" s="1" t="s">
        <v>10</v>
      </c>
      <c r="C551" s="2" t="s">
        <v>751</v>
      </c>
      <c r="D551" s="2" t="s">
        <v>752</v>
      </c>
      <c r="E551" s="2" t="s">
        <v>751</v>
      </c>
      <c r="F551" s="5"/>
      <c r="G551" s="3" t="str">
        <f>+971 4 887 9333</f>
        <v>#ERROR!</v>
      </c>
      <c r="H551" s="1"/>
      <c r="I551" s="2">
        <v>1.00286065600003E14</v>
      </c>
    </row>
    <row r="552">
      <c r="A552" s="1" t="s">
        <v>264</v>
      </c>
      <c r="B552" s="1" t="s">
        <v>10</v>
      </c>
      <c r="C552" s="2" t="s">
        <v>215</v>
      </c>
      <c r="D552" s="3"/>
      <c r="E552" s="2" t="s">
        <v>215</v>
      </c>
      <c r="F552" s="5"/>
      <c r="G552" s="3"/>
      <c r="H552" s="1"/>
      <c r="I552" s="2">
        <v>1.00286065600003E14</v>
      </c>
    </row>
    <row r="553">
      <c r="A553" s="1" t="s">
        <v>264</v>
      </c>
      <c r="B553" s="1" t="s">
        <v>10</v>
      </c>
      <c r="C553" s="2" t="s">
        <v>753</v>
      </c>
      <c r="D553" s="2" t="s">
        <v>69</v>
      </c>
      <c r="E553" s="2" t="s">
        <v>753</v>
      </c>
      <c r="F553" s="5"/>
      <c r="G553" s="3"/>
      <c r="H553" s="1"/>
      <c r="I553" s="2">
        <v>1.00387019100003E14</v>
      </c>
    </row>
    <row r="554">
      <c r="A554" s="1" t="s">
        <v>264</v>
      </c>
      <c r="B554" s="1" t="s">
        <v>10</v>
      </c>
      <c r="C554" s="2" t="s">
        <v>754</v>
      </c>
      <c r="D554" s="3"/>
      <c r="E554" s="2" t="s">
        <v>754</v>
      </c>
      <c r="F554" s="5"/>
      <c r="G554" s="3"/>
      <c r="H554" s="1"/>
      <c r="I554" s="2">
        <v>1.00070387400003E14</v>
      </c>
    </row>
    <row r="555">
      <c r="A555" s="1" t="s">
        <v>264</v>
      </c>
      <c r="B555" s="1" t="s">
        <v>10</v>
      </c>
      <c r="C555" s="2" t="s">
        <v>755</v>
      </c>
      <c r="D555" s="2" t="s">
        <v>756</v>
      </c>
      <c r="E555" s="2" t="s">
        <v>755</v>
      </c>
      <c r="F555" s="5"/>
      <c r="G555" s="3" t="str">
        <f>+971 4 806 1300</f>
        <v>#ERROR!</v>
      </c>
      <c r="H555" s="1"/>
      <c r="I555" s="2">
        <v>1.00003288600003E14</v>
      </c>
    </row>
    <row r="556">
      <c r="A556" s="1" t="s">
        <v>264</v>
      </c>
      <c r="B556" s="1" t="s">
        <v>10</v>
      </c>
      <c r="C556" s="2" t="s">
        <v>757</v>
      </c>
      <c r="D556" s="3"/>
      <c r="E556" s="2" t="s">
        <v>757</v>
      </c>
      <c r="F556" s="5"/>
      <c r="G556" s="3"/>
      <c r="H556" s="1"/>
      <c r="I556" s="3"/>
    </row>
    <row r="557">
      <c r="A557" s="1" t="s">
        <v>264</v>
      </c>
      <c r="B557" s="1" t="s">
        <v>10</v>
      </c>
      <c r="C557" s="2" t="s">
        <v>758</v>
      </c>
      <c r="D557" s="3"/>
      <c r="E557" s="2" t="s">
        <v>758</v>
      </c>
      <c r="F557" s="5"/>
      <c r="G557" s="3"/>
      <c r="H557" s="1"/>
      <c r="I557" s="2">
        <v>1.00370573600003E14</v>
      </c>
    </row>
    <row r="558">
      <c r="A558" s="1" t="s">
        <v>264</v>
      </c>
      <c r="B558" s="1" t="s">
        <v>10</v>
      </c>
      <c r="C558" s="2" t="s">
        <v>759</v>
      </c>
      <c r="D558" s="3"/>
      <c r="E558" s="2" t="s">
        <v>759</v>
      </c>
      <c r="F558" s="5"/>
      <c r="G558" s="3">
        <f>+97165335505</f>
        <v>97165335505</v>
      </c>
      <c r="H558" s="1"/>
      <c r="I558" s="3"/>
    </row>
    <row r="559">
      <c r="A559" s="1" t="s">
        <v>264</v>
      </c>
      <c r="B559" s="1" t="s">
        <v>10</v>
      </c>
      <c r="C559" s="2" t="s">
        <v>760</v>
      </c>
      <c r="D559" s="3"/>
      <c r="E559" s="2" t="s">
        <v>760</v>
      </c>
      <c r="F559" s="5"/>
      <c r="G559" s="3"/>
      <c r="H559" s="1"/>
      <c r="I559" s="3"/>
    </row>
    <row r="560">
      <c r="A560" s="1" t="s">
        <v>264</v>
      </c>
      <c r="B560" s="1" t="s">
        <v>10</v>
      </c>
      <c r="C560" s="2" t="s">
        <v>761</v>
      </c>
      <c r="D560" s="2" t="s">
        <v>762</v>
      </c>
      <c r="E560" s="2" t="s">
        <v>761</v>
      </c>
      <c r="F560" s="5"/>
      <c r="G560" s="3">
        <f>+97148879156</f>
        <v>97148879156</v>
      </c>
      <c r="H560" s="1"/>
      <c r="I560" s="2">
        <v>1.00251770200003E14</v>
      </c>
    </row>
    <row r="561">
      <c r="A561" s="1" t="s">
        <v>264</v>
      </c>
      <c r="B561" s="1" t="s">
        <v>10</v>
      </c>
      <c r="C561" s="2" t="s">
        <v>763</v>
      </c>
      <c r="D561" s="3"/>
      <c r="E561" s="2" t="s">
        <v>763</v>
      </c>
      <c r="F561" s="5"/>
      <c r="G561" s="3">
        <f>+97142989665</f>
        <v>97142989665</v>
      </c>
      <c r="H561" s="1"/>
      <c r="I561" s="3"/>
    </row>
    <row r="562">
      <c r="A562" s="1" t="s">
        <v>264</v>
      </c>
      <c r="B562" s="1" t="s">
        <v>10</v>
      </c>
      <c r="C562" s="2" t="s">
        <v>764</v>
      </c>
      <c r="D562" s="3"/>
      <c r="E562" s="2" t="s">
        <v>764</v>
      </c>
      <c r="F562" s="5"/>
      <c r="G562" s="3"/>
      <c r="H562" s="1"/>
      <c r="I562" s="3"/>
    </row>
    <row r="563">
      <c r="A563" s="1" t="s">
        <v>264</v>
      </c>
      <c r="B563" s="1" t="s">
        <v>10</v>
      </c>
      <c r="C563" s="2" t="s">
        <v>765</v>
      </c>
      <c r="D563" s="3"/>
      <c r="E563" s="2" t="s">
        <v>765</v>
      </c>
      <c r="F563" s="5"/>
      <c r="G563" s="3"/>
      <c r="H563" s="1"/>
      <c r="I563" s="3"/>
    </row>
    <row r="564">
      <c r="A564" s="1" t="s">
        <v>264</v>
      </c>
      <c r="B564" s="1" t="s">
        <v>10</v>
      </c>
      <c r="C564" s="2" t="s">
        <v>766</v>
      </c>
      <c r="D564" s="3"/>
      <c r="E564" s="2" t="s">
        <v>766</v>
      </c>
      <c r="F564" s="5"/>
      <c r="G564" s="3"/>
      <c r="H564" s="1"/>
      <c r="I564" s="3"/>
    </row>
    <row r="565">
      <c r="A565" s="1" t="s">
        <v>264</v>
      </c>
      <c r="B565" s="1" t="s">
        <v>10</v>
      </c>
      <c r="C565" s="2" t="s">
        <v>767</v>
      </c>
      <c r="D565" s="2" t="s">
        <v>768</v>
      </c>
      <c r="E565" s="2" t="s">
        <v>767</v>
      </c>
      <c r="F565" s="5"/>
      <c r="G565" s="3" t="str">
        <f>+971 4 203 5777</f>
        <v>#ERROR!</v>
      </c>
      <c r="H565" s="1"/>
      <c r="I565" s="2">
        <v>1.00008678300003E14</v>
      </c>
    </row>
    <row r="566">
      <c r="A566" s="1" t="s">
        <v>264</v>
      </c>
      <c r="B566" s="1" t="s">
        <v>10</v>
      </c>
      <c r="C566" s="2" t="s">
        <v>769</v>
      </c>
      <c r="D566" s="2" t="s">
        <v>770</v>
      </c>
      <c r="E566" s="2" t="s">
        <v>769</v>
      </c>
      <c r="F566" s="5"/>
      <c r="G566" s="3">
        <f>+96824811025</f>
        <v>96824811025</v>
      </c>
      <c r="H566" s="1"/>
      <c r="I566" s="3"/>
    </row>
    <row r="567">
      <c r="A567" s="1" t="s">
        <v>264</v>
      </c>
      <c r="B567" s="1" t="s">
        <v>10</v>
      </c>
      <c r="C567" s="2" t="s">
        <v>771</v>
      </c>
      <c r="D567" s="3"/>
      <c r="E567" s="2" t="s">
        <v>771</v>
      </c>
      <c r="F567" s="5"/>
      <c r="G567" s="3"/>
      <c r="H567" s="1"/>
      <c r="I567" s="2">
        <v>1.00211376700003E14</v>
      </c>
    </row>
    <row r="568">
      <c r="A568" s="1" t="s">
        <v>264</v>
      </c>
      <c r="B568" s="1" t="s">
        <v>10</v>
      </c>
      <c r="C568" s="2" t="s">
        <v>772</v>
      </c>
      <c r="D568" s="2" t="s">
        <v>773</v>
      </c>
      <c r="E568" s="2" t="s">
        <v>772</v>
      </c>
      <c r="F568" s="5"/>
      <c r="G568" s="3">
        <f>+97143331693</f>
        <v>97143331693</v>
      </c>
      <c r="H568" s="1"/>
      <c r="I568" s="3"/>
    </row>
    <row r="569">
      <c r="A569" s="1" t="s">
        <v>264</v>
      </c>
      <c r="B569" s="1" t="s">
        <v>10</v>
      </c>
      <c r="C569" s="2" t="s">
        <v>774</v>
      </c>
      <c r="D569" s="2" t="s">
        <v>14</v>
      </c>
      <c r="E569" s="2" t="s">
        <v>774</v>
      </c>
      <c r="F569" s="5"/>
      <c r="G569" s="3">
        <f>+97165436654</f>
        <v>97165436654</v>
      </c>
      <c r="H569" s="1"/>
      <c r="I569" s="2">
        <v>1.00058254200003E14</v>
      </c>
    </row>
    <row r="570">
      <c r="A570" s="1" t="s">
        <v>264</v>
      </c>
      <c r="B570" s="1" t="s">
        <v>10</v>
      </c>
      <c r="C570" s="2" t="s">
        <v>775</v>
      </c>
      <c r="D570" s="3"/>
      <c r="E570" s="2" t="s">
        <v>775</v>
      </c>
      <c r="F570" s="5"/>
      <c r="G570" s="3"/>
      <c r="H570" s="1"/>
      <c r="I570" s="3"/>
    </row>
    <row r="571">
      <c r="A571" s="1" t="s">
        <v>264</v>
      </c>
      <c r="B571" s="1" t="s">
        <v>10</v>
      </c>
      <c r="C571" s="2" t="s">
        <v>776</v>
      </c>
      <c r="D571" s="3"/>
      <c r="E571" s="2" t="s">
        <v>776</v>
      </c>
      <c r="F571" s="5"/>
      <c r="G571" s="2" t="s">
        <v>777</v>
      </c>
      <c r="H571" s="1"/>
      <c r="I571" s="3"/>
    </row>
    <row r="572">
      <c r="A572" s="1" t="s">
        <v>264</v>
      </c>
      <c r="B572" s="1" t="s">
        <v>10</v>
      </c>
      <c r="C572" s="2" t="s">
        <v>778</v>
      </c>
      <c r="D572" s="2" t="s">
        <v>779</v>
      </c>
      <c r="E572" s="2" t="s">
        <v>778</v>
      </c>
      <c r="F572" s="5"/>
      <c r="G572" s="3">
        <f>+97165310550</f>
        <v>97165310550</v>
      </c>
      <c r="H572" s="1"/>
      <c r="I572" s="2">
        <v>1.00362285700003E14</v>
      </c>
    </row>
    <row r="573">
      <c r="A573" s="1" t="s">
        <v>264</v>
      </c>
      <c r="B573" s="1" t="s">
        <v>10</v>
      </c>
      <c r="C573" s="2" t="s">
        <v>780</v>
      </c>
      <c r="D573" s="3"/>
      <c r="E573" s="2" t="s">
        <v>780</v>
      </c>
      <c r="F573" s="5"/>
      <c r="G573" s="3"/>
      <c r="H573" s="1"/>
      <c r="I573" s="3"/>
    </row>
    <row r="574">
      <c r="A574" s="1" t="s">
        <v>264</v>
      </c>
      <c r="B574" s="1" t="s">
        <v>10</v>
      </c>
      <c r="C574" s="2" t="s">
        <v>781</v>
      </c>
      <c r="D574" s="2" t="s">
        <v>14</v>
      </c>
      <c r="E574" s="2" t="s">
        <v>781</v>
      </c>
      <c r="F574" s="5"/>
      <c r="G574" s="3"/>
      <c r="H574" s="1"/>
      <c r="I574" s="3"/>
    </row>
    <row r="575">
      <c r="A575" s="1" t="s">
        <v>264</v>
      </c>
      <c r="B575" s="1" t="s">
        <v>10</v>
      </c>
      <c r="C575" s="2" t="s">
        <v>782</v>
      </c>
      <c r="D575" s="2" t="s">
        <v>783</v>
      </c>
      <c r="E575" s="2" t="s">
        <v>782</v>
      </c>
      <c r="F575" s="5"/>
      <c r="G575" s="3">
        <f>+97143857799</f>
        <v>97143857799</v>
      </c>
      <c r="H575" s="1"/>
      <c r="I575" s="3"/>
    </row>
    <row r="576">
      <c r="A576" s="1" t="s">
        <v>264</v>
      </c>
      <c r="B576" s="1" t="s">
        <v>10</v>
      </c>
      <c r="C576" s="2" t="s">
        <v>784</v>
      </c>
      <c r="D576" s="3"/>
      <c r="E576" s="2" t="s">
        <v>784</v>
      </c>
      <c r="F576" s="5"/>
      <c r="G576" s="2" t="s">
        <v>785</v>
      </c>
      <c r="H576" s="1"/>
      <c r="I576" s="3"/>
    </row>
    <row r="577">
      <c r="A577" s="1" t="s">
        <v>264</v>
      </c>
      <c r="B577" s="1" t="s">
        <v>10</v>
      </c>
      <c r="C577" s="2" t="s">
        <v>786</v>
      </c>
      <c r="D577" s="2" t="s">
        <v>787</v>
      </c>
      <c r="E577" s="2" t="s">
        <v>786</v>
      </c>
      <c r="F577" s="5"/>
      <c r="G577" s="3">
        <f>+97142581815</f>
        <v>97142581815</v>
      </c>
      <c r="H577" s="1"/>
      <c r="I577" s="3"/>
    </row>
    <row r="578">
      <c r="A578" s="1" t="s">
        <v>264</v>
      </c>
      <c r="B578" s="1" t="s">
        <v>10</v>
      </c>
      <c r="C578" s="2" t="s">
        <v>788</v>
      </c>
      <c r="D578" s="3"/>
      <c r="E578" s="2" t="s">
        <v>788</v>
      </c>
      <c r="F578" s="5"/>
      <c r="G578" s="3">
        <f>+97172434484</f>
        <v>97172434484</v>
      </c>
      <c r="H578" s="1"/>
      <c r="I578" s="3"/>
    </row>
    <row r="579">
      <c r="A579" s="1" t="s">
        <v>264</v>
      </c>
      <c r="B579" s="1" t="s">
        <v>10</v>
      </c>
      <c r="C579" s="2" t="s">
        <v>789</v>
      </c>
      <c r="D579" s="3"/>
      <c r="E579" s="2" t="s">
        <v>789</v>
      </c>
      <c r="F579" s="5"/>
      <c r="G579" s="3"/>
      <c r="H579" s="1"/>
      <c r="I579" s="3"/>
    </row>
    <row r="580">
      <c r="A580" s="1" t="s">
        <v>264</v>
      </c>
      <c r="B580" s="1" t="s">
        <v>10</v>
      </c>
      <c r="C580" s="2" t="s">
        <v>790</v>
      </c>
      <c r="D580" s="2" t="s">
        <v>791</v>
      </c>
      <c r="E580" s="2" t="s">
        <v>790</v>
      </c>
      <c r="F580" s="5"/>
      <c r="G580" s="3">
        <f>+97143330686</f>
        <v>97143330686</v>
      </c>
      <c r="H580" s="1"/>
      <c r="I580" s="2">
        <v>1.00213947300003E14</v>
      </c>
    </row>
    <row r="581">
      <c r="A581" s="1" t="s">
        <v>264</v>
      </c>
      <c r="B581" s="1" t="s">
        <v>10</v>
      </c>
      <c r="C581" s="2" t="s">
        <v>792</v>
      </c>
      <c r="D581" s="2" t="s">
        <v>793</v>
      </c>
      <c r="E581" s="2" t="s">
        <v>792</v>
      </c>
      <c r="F581" s="5"/>
      <c r="G581" s="3">
        <f>+97148856238</f>
        <v>97148856238</v>
      </c>
      <c r="H581" s="1"/>
      <c r="I581" s="3"/>
    </row>
    <row r="582">
      <c r="A582" s="1" t="s">
        <v>264</v>
      </c>
      <c r="B582" s="1" t="s">
        <v>10</v>
      </c>
      <c r="C582" s="2" t="s">
        <v>794</v>
      </c>
      <c r="D582" s="2" t="s">
        <v>795</v>
      </c>
      <c r="E582" s="2" t="s">
        <v>794</v>
      </c>
      <c r="F582" s="5"/>
      <c r="G582" s="3">
        <f>+447736120216</f>
        <v>447736120216</v>
      </c>
      <c r="H582" s="1"/>
      <c r="I582" s="3"/>
    </row>
    <row r="583">
      <c r="A583" s="1" t="s">
        <v>264</v>
      </c>
      <c r="B583" s="1" t="s">
        <v>10</v>
      </c>
      <c r="C583" s="2" t="s">
        <v>796</v>
      </c>
      <c r="D583" s="2" t="s">
        <v>797</v>
      </c>
      <c r="E583" s="2" t="s">
        <v>796</v>
      </c>
      <c r="F583" s="5"/>
      <c r="G583" s="3">
        <f>+97143365501</f>
        <v>97143365501</v>
      </c>
      <c r="H583" s="1"/>
      <c r="I583" s="2">
        <v>1.00245774300003E14</v>
      </c>
    </row>
    <row r="584">
      <c r="A584" s="1" t="s">
        <v>264</v>
      </c>
      <c r="B584" s="1" t="s">
        <v>10</v>
      </c>
      <c r="C584" s="2" t="s">
        <v>798</v>
      </c>
      <c r="D584" s="3"/>
      <c r="E584" s="2" t="s">
        <v>798</v>
      </c>
      <c r="F584" s="5"/>
      <c r="G584" s="2">
        <v>8853889.0</v>
      </c>
      <c r="H584" s="1"/>
      <c r="I584" s="3"/>
    </row>
    <row r="585">
      <c r="A585" s="1" t="s">
        <v>264</v>
      </c>
      <c r="B585" s="1" t="s">
        <v>10</v>
      </c>
      <c r="C585" s="2" t="s">
        <v>799</v>
      </c>
      <c r="D585" s="3"/>
      <c r="E585" s="2" t="s">
        <v>799</v>
      </c>
      <c r="F585" s="5"/>
      <c r="G585" s="3">
        <f>+97148053499</f>
        <v>97148053499</v>
      </c>
      <c r="H585" s="1"/>
      <c r="I585" s="3"/>
    </row>
    <row r="586">
      <c r="A586" s="1" t="s">
        <v>264</v>
      </c>
      <c r="B586" s="1" t="s">
        <v>10</v>
      </c>
      <c r="C586" s="2" t="s">
        <v>800</v>
      </c>
      <c r="D586" s="3"/>
      <c r="E586" s="2" t="s">
        <v>800</v>
      </c>
      <c r="F586" s="5"/>
      <c r="G586" s="3">
        <f>+97142594768</f>
        <v>97142594768</v>
      </c>
      <c r="H586" s="1"/>
      <c r="I586" s="3"/>
    </row>
    <row r="587">
      <c r="A587" s="1" t="s">
        <v>264</v>
      </c>
      <c r="B587" s="1" t="s">
        <v>10</v>
      </c>
      <c r="C587" s="2" t="s">
        <v>801</v>
      </c>
      <c r="D587" s="3"/>
      <c r="E587" s="2" t="s">
        <v>801</v>
      </c>
      <c r="F587" s="5"/>
      <c r="G587" s="3">
        <f>+97143306845</f>
        <v>97143306845</v>
      </c>
      <c r="H587" s="1"/>
      <c r="I587" s="3"/>
    </row>
    <row r="588">
      <c r="A588" s="1" t="s">
        <v>264</v>
      </c>
      <c r="B588" s="1" t="s">
        <v>10</v>
      </c>
      <c r="C588" s="2" t="s">
        <v>802</v>
      </c>
      <c r="D588" s="2" t="s">
        <v>803</v>
      </c>
      <c r="E588" s="2" t="s">
        <v>802</v>
      </c>
      <c r="F588" s="5"/>
      <c r="G588" s="3"/>
      <c r="H588" s="1"/>
      <c r="I588" s="3"/>
    </row>
    <row r="589">
      <c r="A589" s="1" t="s">
        <v>264</v>
      </c>
      <c r="B589" s="1" t="s">
        <v>10</v>
      </c>
      <c r="C589" s="2" t="s">
        <v>804</v>
      </c>
      <c r="D589" s="2" t="s">
        <v>805</v>
      </c>
      <c r="E589" s="2" t="s">
        <v>804</v>
      </c>
      <c r="F589" s="5"/>
      <c r="G589" s="3"/>
      <c r="H589" s="1"/>
      <c r="I589" s="2">
        <v>1.00054658800003E14</v>
      </c>
    </row>
    <row r="590">
      <c r="A590" s="1" t="s">
        <v>264</v>
      </c>
      <c r="B590" s="1" t="s">
        <v>10</v>
      </c>
      <c r="C590" s="2" t="s">
        <v>806</v>
      </c>
      <c r="D590" s="3"/>
      <c r="E590" s="2" t="s">
        <v>806</v>
      </c>
      <c r="F590" s="5"/>
      <c r="G590" s="3"/>
      <c r="H590" s="1"/>
      <c r="I590" s="2">
        <v>1.00586140400003E14</v>
      </c>
    </row>
    <row r="591">
      <c r="A591" s="1" t="s">
        <v>264</v>
      </c>
      <c r="B591" s="1" t="s">
        <v>10</v>
      </c>
      <c r="C591" s="2" t="s">
        <v>807</v>
      </c>
      <c r="D591" s="3"/>
      <c r="E591" s="2" t="s">
        <v>807</v>
      </c>
      <c r="F591" s="5"/>
      <c r="G591" s="3"/>
      <c r="H591" s="1"/>
      <c r="I591" s="2">
        <v>1.00510392200003E14</v>
      </c>
    </row>
    <row r="592">
      <c r="A592" s="1" t="s">
        <v>264</v>
      </c>
      <c r="B592" s="1" t="s">
        <v>10</v>
      </c>
      <c r="C592" s="2" t="s">
        <v>808</v>
      </c>
      <c r="D592" s="3"/>
      <c r="E592" s="2" t="s">
        <v>808</v>
      </c>
      <c r="F592" s="5"/>
      <c r="G592" s="3"/>
      <c r="H592" s="1"/>
      <c r="I592" s="2" t="s">
        <v>809</v>
      </c>
    </row>
    <row r="593">
      <c r="A593" s="1" t="s">
        <v>264</v>
      </c>
      <c r="B593" s="1" t="s">
        <v>10</v>
      </c>
      <c r="C593" s="2" t="s">
        <v>810</v>
      </c>
      <c r="D593" s="2" t="s">
        <v>811</v>
      </c>
      <c r="E593" s="2" t="s">
        <v>810</v>
      </c>
      <c r="F593" s="5"/>
      <c r="G593" s="3"/>
      <c r="H593" s="1"/>
      <c r="I593" s="2">
        <v>1.00324474400003E14</v>
      </c>
    </row>
    <row r="594">
      <c r="A594" s="1" t="s">
        <v>264</v>
      </c>
      <c r="B594" s="1" t="s">
        <v>10</v>
      </c>
      <c r="C594" s="2" t="s">
        <v>812</v>
      </c>
      <c r="D594" s="2" t="s">
        <v>813</v>
      </c>
      <c r="E594" s="2" t="s">
        <v>812</v>
      </c>
      <c r="F594" s="5"/>
      <c r="G594" s="3">
        <f>+97143333414</f>
        <v>97143333414</v>
      </c>
      <c r="H594" s="1"/>
      <c r="I594" s="3"/>
    </row>
    <row r="595">
      <c r="A595" s="1" t="s">
        <v>264</v>
      </c>
      <c r="B595" s="1" t="s">
        <v>10</v>
      </c>
      <c r="C595" s="2" t="s">
        <v>814</v>
      </c>
      <c r="D595" s="2" t="s">
        <v>672</v>
      </c>
      <c r="E595" s="2" t="s">
        <v>814</v>
      </c>
      <c r="F595" s="5"/>
      <c r="G595" s="3">
        <f>+97143475588</f>
        <v>97143475588</v>
      </c>
      <c r="H595" s="1"/>
      <c r="I595" s="2">
        <v>1.00343038400003E14</v>
      </c>
    </row>
    <row r="596">
      <c r="A596" s="1" t="s">
        <v>264</v>
      </c>
      <c r="B596" s="1" t="s">
        <v>10</v>
      </c>
      <c r="C596" s="2" t="s">
        <v>815</v>
      </c>
      <c r="D596" s="3"/>
      <c r="E596" s="2" t="s">
        <v>815</v>
      </c>
      <c r="F596" s="5"/>
      <c r="G596" s="3"/>
      <c r="H596" s="1"/>
      <c r="I596" s="3"/>
    </row>
    <row r="597">
      <c r="A597" s="1" t="s">
        <v>264</v>
      </c>
      <c r="B597" s="1" t="s">
        <v>10</v>
      </c>
      <c r="C597" s="2" t="s">
        <v>816</v>
      </c>
      <c r="D597" s="2" t="s">
        <v>817</v>
      </c>
      <c r="E597" s="2" t="s">
        <v>816</v>
      </c>
      <c r="F597" s="5"/>
      <c r="G597" s="3">
        <f>+97317785866</f>
        <v>97317785866</v>
      </c>
      <c r="H597" s="1"/>
      <c r="I597" s="3"/>
    </row>
    <row r="598">
      <c r="A598" s="1" t="s">
        <v>264</v>
      </c>
      <c r="B598" s="1" t="s">
        <v>10</v>
      </c>
      <c r="C598" s="2" t="s">
        <v>818</v>
      </c>
      <c r="D598" s="3"/>
      <c r="E598" s="2" t="s">
        <v>818</v>
      </c>
      <c r="F598" s="5"/>
      <c r="G598" s="3">
        <f>+971504543413</f>
        <v>971504543413</v>
      </c>
      <c r="H598" s="1"/>
      <c r="I598" s="3"/>
    </row>
    <row r="599">
      <c r="A599" s="1" t="s">
        <v>264</v>
      </c>
      <c r="B599" s="1" t="s">
        <v>10</v>
      </c>
      <c r="C599" s="2" t="s">
        <v>819</v>
      </c>
      <c r="D599" s="3"/>
      <c r="E599" s="2" t="s">
        <v>819</v>
      </c>
      <c r="F599" s="5"/>
      <c r="G599" s="3"/>
      <c r="H599" s="1"/>
      <c r="I599" s="3"/>
    </row>
    <row r="600">
      <c r="A600" s="1" t="s">
        <v>264</v>
      </c>
      <c r="B600" s="1" t="s">
        <v>10</v>
      </c>
      <c r="C600" s="2" t="s">
        <v>820</v>
      </c>
      <c r="D600" s="3"/>
      <c r="E600" s="2" t="s">
        <v>820</v>
      </c>
      <c r="F600" s="5"/>
      <c r="G600" s="3">
        <f>+97142850999</f>
        <v>97142850999</v>
      </c>
      <c r="H600" s="1"/>
      <c r="I600" s="3"/>
    </row>
    <row r="601">
      <c r="A601" s="1" t="s">
        <v>264</v>
      </c>
      <c r="B601" s="1" t="s">
        <v>10</v>
      </c>
      <c r="C601" s="2" t="s">
        <v>821</v>
      </c>
      <c r="D601" s="3"/>
      <c r="E601" s="2" t="s">
        <v>821</v>
      </c>
      <c r="F601" s="5"/>
      <c r="G601" s="3">
        <f>+97143474845</f>
        <v>97143474845</v>
      </c>
      <c r="H601" s="1"/>
      <c r="I601" s="3"/>
    </row>
    <row r="602">
      <c r="A602" s="1" t="s">
        <v>264</v>
      </c>
      <c r="B602" s="1" t="s">
        <v>10</v>
      </c>
      <c r="C602" s="2" t="s">
        <v>822</v>
      </c>
      <c r="D602" s="2" t="s">
        <v>823</v>
      </c>
      <c r="E602" s="2" t="s">
        <v>822</v>
      </c>
      <c r="F602" s="5"/>
      <c r="G602" s="3">
        <f>+97143934070</f>
        <v>97143934070</v>
      </c>
      <c r="H602" s="1"/>
      <c r="I602" s="3"/>
    </row>
    <row r="603">
      <c r="A603" s="1" t="s">
        <v>264</v>
      </c>
      <c r="B603" s="1" t="s">
        <v>10</v>
      </c>
      <c r="C603" s="2" t="s">
        <v>824</v>
      </c>
      <c r="D603" s="3"/>
      <c r="E603" s="2" t="s">
        <v>824</v>
      </c>
      <c r="F603" s="5"/>
      <c r="G603" s="3"/>
      <c r="H603" s="1"/>
      <c r="I603" s="3"/>
    </row>
    <row r="604">
      <c r="A604" s="1" t="s">
        <v>264</v>
      </c>
      <c r="B604" s="1" t="s">
        <v>10</v>
      </c>
      <c r="C604" s="2" t="s">
        <v>825</v>
      </c>
      <c r="D604" s="3"/>
      <c r="E604" s="2" t="s">
        <v>825</v>
      </c>
      <c r="F604" s="5"/>
      <c r="G604" s="3">
        <f>+97143207166</f>
        <v>97143207166</v>
      </c>
      <c r="H604" s="1"/>
      <c r="I604" s="3"/>
    </row>
    <row r="605">
      <c r="A605" s="1" t="s">
        <v>264</v>
      </c>
      <c r="B605" s="1" t="s">
        <v>10</v>
      </c>
      <c r="C605" s="2" t="s">
        <v>826</v>
      </c>
      <c r="D605" s="3"/>
      <c r="E605" s="2" t="s">
        <v>826</v>
      </c>
      <c r="F605" s="5"/>
      <c r="G605" s="3">
        <f>+97143905495</f>
        <v>97143905495</v>
      </c>
      <c r="H605" s="1"/>
      <c r="I605" s="3"/>
    </row>
    <row r="606">
      <c r="A606" s="1" t="s">
        <v>264</v>
      </c>
      <c r="B606" s="1" t="s">
        <v>10</v>
      </c>
      <c r="C606" s="2" t="s">
        <v>827</v>
      </c>
      <c r="D606" s="3"/>
      <c r="E606" s="2" t="s">
        <v>827</v>
      </c>
      <c r="F606" s="5"/>
      <c r="G606" s="3">
        <f>+97126766288</f>
        <v>97126766288</v>
      </c>
      <c r="H606" s="1"/>
      <c r="I606" s="3"/>
    </row>
    <row r="607">
      <c r="A607" s="1" t="s">
        <v>264</v>
      </c>
      <c r="B607" s="1" t="s">
        <v>10</v>
      </c>
      <c r="C607" s="2" t="s">
        <v>828</v>
      </c>
      <c r="D607" s="3"/>
      <c r="E607" s="2" t="s">
        <v>828</v>
      </c>
      <c r="F607" s="5"/>
      <c r="G607" s="3"/>
      <c r="H607" s="1"/>
      <c r="I607" s="3"/>
    </row>
    <row r="608">
      <c r="A608" s="1" t="s">
        <v>264</v>
      </c>
      <c r="B608" s="1" t="s">
        <v>10</v>
      </c>
      <c r="C608" s="2" t="s">
        <v>829</v>
      </c>
      <c r="D608" s="2" t="s">
        <v>830</v>
      </c>
      <c r="E608" s="2" t="s">
        <v>829</v>
      </c>
      <c r="F608" s="5"/>
      <c r="G608" s="3">
        <f>+97143928811</f>
        <v>97143928811</v>
      </c>
      <c r="H608" s="1"/>
      <c r="I608" s="3"/>
    </row>
    <row r="609">
      <c r="A609" s="1" t="s">
        <v>264</v>
      </c>
      <c r="B609" s="1" t="s">
        <v>10</v>
      </c>
      <c r="C609" s="2" t="s">
        <v>831</v>
      </c>
      <c r="D609" s="3"/>
      <c r="E609" s="2" t="s">
        <v>831</v>
      </c>
      <c r="F609" s="5"/>
      <c r="G609" s="3">
        <f>+97165345531</f>
        <v>97165345531</v>
      </c>
      <c r="H609" s="1"/>
      <c r="I609" s="3"/>
    </row>
    <row r="610">
      <c r="A610" s="1" t="s">
        <v>264</v>
      </c>
      <c r="B610" s="1" t="s">
        <v>10</v>
      </c>
      <c r="C610" s="2" t="s">
        <v>832</v>
      </c>
      <c r="D610" s="3"/>
      <c r="E610" s="2" t="s">
        <v>832</v>
      </c>
      <c r="F610" s="5"/>
      <c r="G610" s="3">
        <f>+97148035800</f>
        <v>97148035800</v>
      </c>
      <c r="H610" s="1"/>
      <c r="I610" s="2">
        <v>1.00064919200003E14</v>
      </c>
    </row>
    <row r="611">
      <c r="A611" s="1" t="s">
        <v>264</v>
      </c>
      <c r="B611" s="1" t="s">
        <v>10</v>
      </c>
      <c r="C611" s="2" t="s">
        <v>833</v>
      </c>
      <c r="D611" s="3"/>
      <c r="E611" s="2" t="s">
        <v>833</v>
      </c>
      <c r="F611" s="5"/>
      <c r="G611" s="3">
        <f>+97143528600</f>
        <v>97143528600</v>
      </c>
      <c r="H611" s="1"/>
      <c r="I611" s="3"/>
    </row>
    <row r="612">
      <c r="A612" s="1" t="s">
        <v>264</v>
      </c>
      <c r="B612" s="1" t="s">
        <v>10</v>
      </c>
      <c r="C612" s="2" t="s">
        <v>834</v>
      </c>
      <c r="D612" s="2" t="s">
        <v>835</v>
      </c>
      <c r="E612" s="2" t="s">
        <v>834</v>
      </c>
      <c r="F612" s="5"/>
      <c r="G612" s="3">
        <f>+97148815024</f>
        <v>97148815024</v>
      </c>
      <c r="H612" s="1"/>
      <c r="I612" s="3"/>
    </row>
    <row r="613">
      <c r="A613" s="1" t="s">
        <v>264</v>
      </c>
      <c r="B613" s="1" t="s">
        <v>10</v>
      </c>
      <c r="C613" s="2" t="s">
        <v>836</v>
      </c>
      <c r="D613" s="2" t="s">
        <v>837</v>
      </c>
      <c r="E613" s="2" t="s">
        <v>836</v>
      </c>
      <c r="F613" s="5"/>
      <c r="G613" s="3">
        <f>+97142766580</f>
        <v>97142766580</v>
      </c>
      <c r="H613" s="1"/>
      <c r="I613" s="3"/>
    </row>
    <row r="614">
      <c r="A614" s="1" t="s">
        <v>264</v>
      </c>
      <c r="B614" s="1" t="s">
        <v>10</v>
      </c>
      <c r="C614" s="2" t="s">
        <v>838</v>
      </c>
      <c r="D614" s="2" t="s">
        <v>839</v>
      </c>
      <c r="E614" s="2" t="s">
        <v>838</v>
      </c>
      <c r="F614" s="5"/>
      <c r="G614" s="3">
        <f>+97148846536</f>
        <v>97148846536</v>
      </c>
      <c r="H614" s="1"/>
      <c r="I614" s="3"/>
    </row>
    <row r="615">
      <c r="A615" s="1" t="s">
        <v>264</v>
      </c>
      <c r="B615" s="1" t="s">
        <v>10</v>
      </c>
      <c r="C615" s="2" t="s">
        <v>840</v>
      </c>
      <c r="D615" s="2" t="s">
        <v>841</v>
      </c>
      <c r="E615" s="2" t="s">
        <v>840</v>
      </c>
      <c r="F615" s="5"/>
      <c r="G615" s="3">
        <f>+97148807059</f>
        <v>97148807059</v>
      </c>
      <c r="H615" s="1"/>
      <c r="I615" s="3"/>
    </row>
    <row r="616">
      <c r="A616" s="1" t="s">
        <v>264</v>
      </c>
      <c r="B616" s="1" t="s">
        <v>10</v>
      </c>
      <c r="C616" s="2" t="s">
        <v>842</v>
      </c>
      <c r="D616" s="3"/>
      <c r="E616" s="2" t="s">
        <v>842</v>
      </c>
      <c r="F616" s="5"/>
      <c r="G616" s="3">
        <f>+97165638745</f>
        <v>97165638745</v>
      </c>
      <c r="H616" s="1"/>
      <c r="I616" s="2">
        <v>1.00337130700003E14</v>
      </c>
    </row>
    <row r="617">
      <c r="A617" s="1" t="s">
        <v>264</v>
      </c>
      <c r="B617" s="1" t="s">
        <v>10</v>
      </c>
      <c r="C617" s="2" t="s">
        <v>843</v>
      </c>
      <c r="D617" s="2" t="s">
        <v>14</v>
      </c>
      <c r="E617" s="2" t="s">
        <v>843</v>
      </c>
      <c r="F617" s="5"/>
      <c r="G617" s="3">
        <f>+97142624442</f>
        <v>97142624442</v>
      </c>
      <c r="H617" s="1"/>
      <c r="I617" s="2">
        <v>1.00282999000003E14</v>
      </c>
    </row>
    <row r="618">
      <c r="A618" s="1" t="s">
        <v>264</v>
      </c>
      <c r="B618" s="1" t="s">
        <v>10</v>
      </c>
      <c r="C618" s="2" t="s">
        <v>844</v>
      </c>
      <c r="D618" s="3"/>
      <c r="E618" s="2" t="s">
        <v>844</v>
      </c>
      <c r="F618" s="5"/>
      <c r="G618" s="3">
        <f>+97137825825</f>
        <v>97137825825</v>
      </c>
      <c r="H618" s="1"/>
      <c r="I618" s="2">
        <v>1.00230381400003E14</v>
      </c>
    </row>
    <row r="619">
      <c r="A619" s="1" t="s">
        <v>264</v>
      </c>
      <c r="B619" s="1" t="s">
        <v>10</v>
      </c>
      <c r="C619" s="2" t="s">
        <v>845</v>
      </c>
      <c r="D619" s="3"/>
      <c r="E619" s="2" t="s">
        <v>845</v>
      </c>
      <c r="F619" s="5"/>
      <c r="G619" s="3"/>
      <c r="H619" s="1"/>
      <c r="I619" s="3"/>
    </row>
    <row r="620">
      <c r="A620" s="1" t="s">
        <v>264</v>
      </c>
      <c r="B620" s="1" t="s">
        <v>10</v>
      </c>
      <c r="C620" s="2" t="s">
        <v>846</v>
      </c>
      <c r="D620" s="2" t="s">
        <v>847</v>
      </c>
      <c r="E620" s="2" t="s">
        <v>846</v>
      </c>
      <c r="F620" s="5"/>
      <c r="G620" s="3"/>
      <c r="H620" s="1"/>
      <c r="I620" s="3"/>
    </row>
    <row r="621">
      <c r="A621" s="1" t="s">
        <v>264</v>
      </c>
      <c r="B621" s="1" t="s">
        <v>10</v>
      </c>
      <c r="C621" s="2" t="s">
        <v>848</v>
      </c>
      <c r="D621" s="2" t="s">
        <v>849</v>
      </c>
      <c r="E621" s="2" t="s">
        <v>848</v>
      </c>
      <c r="F621" s="5"/>
      <c r="G621" s="3"/>
      <c r="H621" s="1"/>
      <c r="I621" s="3"/>
    </row>
    <row r="622">
      <c r="A622" s="1" t="s">
        <v>264</v>
      </c>
      <c r="B622" s="1" t="s">
        <v>10</v>
      </c>
      <c r="C622" s="2" t="s">
        <v>850</v>
      </c>
      <c r="D622" s="2" t="s">
        <v>851</v>
      </c>
      <c r="E622" s="2" t="s">
        <v>850</v>
      </c>
      <c r="F622" s="5"/>
      <c r="G622" s="3"/>
      <c r="H622" s="1"/>
      <c r="I622" s="2">
        <v>1.00588495000003E14</v>
      </c>
    </row>
    <row r="623">
      <c r="A623" s="1" t="s">
        <v>264</v>
      </c>
      <c r="B623" s="1" t="s">
        <v>10</v>
      </c>
      <c r="C623" s="2" t="s">
        <v>852</v>
      </c>
      <c r="D623" s="2" t="s">
        <v>853</v>
      </c>
      <c r="E623" s="2" t="s">
        <v>852</v>
      </c>
      <c r="F623" s="5"/>
      <c r="G623" s="3">
        <f>+97142635517</f>
        <v>97142635517</v>
      </c>
      <c r="H623" s="1"/>
      <c r="I623" s="2">
        <v>1.00062724800003E14</v>
      </c>
    </row>
    <row r="624">
      <c r="A624" s="1" t="s">
        <v>264</v>
      </c>
      <c r="B624" s="1" t="s">
        <v>10</v>
      </c>
      <c r="C624" s="2" t="s">
        <v>854</v>
      </c>
      <c r="D624" s="3"/>
      <c r="E624" s="2" t="s">
        <v>854</v>
      </c>
      <c r="F624" s="5"/>
      <c r="G624" s="3"/>
      <c r="H624" s="1"/>
      <c r="I624" s="2">
        <v>1.00324333200003E14</v>
      </c>
    </row>
    <row r="625">
      <c r="A625" s="1" t="s">
        <v>264</v>
      </c>
      <c r="B625" s="1" t="s">
        <v>10</v>
      </c>
      <c r="C625" s="2" t="s">
        <v>855</v>
      </c>
      <c r="D625" s="2" t="s">
        <v>69</v>
      </c>
      <c r="E625" s="2" t="s">
        <v>855</v>
      </c>
      <c r="F625" s="5"/>
      <c r="G625" s="3"/>
      <c r="H625" s="1"/>
      <c r="I625" s="2">
        <v>1.00560010900003E14</v>
      </c>
    </row>
    <row r="626">
      <c r="A626" s="1" t="s">
        <v>264</v>
      </c>
      <c r="B626" s="1" t="s">
        <v>10</v>
      </c>
      <c r="C626" s="2" t="s">
        <v>856</v>
      </c>
      <c r="D626" s="2" t="s">
        <v>857</v>
      </c>
      <c r="E626" s="2" t="s">
        <v>856</v>
      </c>
      <c r="F626" s="5"/>
      <c r="G626" s="3">
        <f>+97145612900</f>
        <v>97145612900</v>
      </c>
      <c r="H626" s="1"/>
      <c r="I626" s="2">
        <v>1.00043593100003E14</v>
      </c>
    </row>
    <row r="627">
      <c r="A627" s="1" t="s">
        <v>264</v>
      </c>
      <c r="B627" s="1" t="s">
        <v>10</v>
      </c>
      <c r="C627" s="2" t="s">
        <v>858</v>
      </c>
      <c r="D627" s="3"/>
      <c r="E627" s="2" t="s">
        <v>858</v>
      </c>
      <c r="F627" s="5"/>
      <c r="G627" s="3"/>
      <c r="H627" s="1"/>
      <c r="I627" s="3"/>
    </row>
    <row r="628">
      <c r="A628" s="1" t="s">
        <v>264</v>
      </c>
      <c r="B628" s="1" t="s">
        <v>10</v>
      </c>
      <c r="C628" s="2" t="s">
        <v>859</v>
      </c>
      <c r="D628" s="3"/>
      <c r="E628" s="2" t="s">
        <v>859</v>
      </c>
      <c r="F628" s="5"/>
      <c r="G628" s="3">
        <f>+97148860456</f>
        <v>97148860456</v>
      </c>
      <c r="H628" s="1"/>
      <c r="I628" s="3"/>
    </row>
    <row r="629">
      <c r="A629" s="1" t="s">
        <v>264</v>
      </c>
      <c r="B629" s="1" t="s">
        <v>10</v>
      </c>
      <c r="C629" s="2" t="s">
        <v>860</v>
      </c>
      <c r="D629" s="2" t="s">
        <v>69</v>
      </c>
      <c r="E629" s="2" t="s">
        <v>860</v>
      </c>
      <c r="F629" s="5"/>
      <c r="G629" s="3" t="str">
        <f>+971 4 259 0599</f>
        <v>#ERROR!</v>
      </c>
      <c r="H629" s="1"/>
      <c r="I629" s="3"/>
    </row>
  </sheetData>
  <drawing r:id="rId1"/>
</worksheet>
</file>