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<sst xmlns="http://schemas.openxmlformats.org/spreadsheetml/2006/main" count="2802" uniqueCount="857">
  <si>
    <t xml:space="preserve">Party Type (Client/Vendor)</t>
  </si>
  <si>
    <t xml:space="preserve">Category (General/Fuel/Vehicle Provider)</t>
  </si>
  <si>
    <t xml:space="preserve">Company Name</t>
  </si>
  <si>
    <t xml:space="preserve">Email</t>
  </si>
  <si>
    <t xml:space="preserve">Display Name</t>
  </si>
  <si>
    <t xml:space="preserve">Contact No country code</t>
  </si>
  <si>
    <t xml:space="preserve">Contact Number</t>
  </si>
  <si>
    <t xml:space="preserve">VAT Registration (Registered/Unregistered)</t>
  </si>
  <si>
    <t xml:space="preserve">TRN</t>
  </si>
  <si>
    <t xml:space="preserve">VENDOR</t>
  </si>
  <si>
    <t xml:space="preserve">GENERAL</t>
  </si>
  <si>
    <t xml:space="preserve">ABAID ULLAH CHEEMA EQUIPMENT RENTAL</t>
  </si>
  <si>
    <t xml:space="preserve">ADWAA AL WADI BUILDING MATERIALS TRADING LLC</t>
  </si>
  <si>
    <t xml:space="preserve">AFS TRANSPORT BY HEAVY &amp; LIGHT TRUCKS LLC</t>
  </si>
  <si>
    <t xml:space="preserve">@GMAIL.COM</t>
  </si>
  <si>
    <t xml:space="preserve">AKMAL GENERAL TRADING LLC</t>
  </si>
  <si>
    <t xml:space="preserve">AL AMANI SPARE PARTS LLC</t>
  </si>
  <si>
    <t xml:space="preserve">AL AMANI TVR AUTO PARTS LLC</t>
  </si>
  <si>
    <t xml:space="preserve">04 3471176</t>
  </si>
  <si>
    <t xml:space="preserve">AL ARIF ADVERTISING LLC</t>
  </si>
  <si>
    <t xml:space="preserve">AL BARSHA AUTO GARAGE LLC</t>
  </si>
  <si>
    <t xml:space="preserve">AL BIKAR STATIONERY L.L.C</t>
  </si>
  <si>
    <t xml:space="preserve">AL BRAIKI GENERAL TRADING CO</t>
  </si>
  <si>
    <t xml:space="preserve">AL BUHAIRA NATIONAL INSURANCE CO</t>
  </si>
  <si>
    <t xml:space="preserve">AL FUTTAIM TRADING ENTERPRISES COMPANY LLC</t>
  </si>
  <si>
    <t xml:space="preserve">AL Gheroub Land Transport LLC</t>
  </si>
  <si>
    <t xml:space="preserve">AL IHTHIYATI AUTO SPARE PARTS CO L.L.C</t>
  </si>
  <si>
    <t xml:space="preserve">ihthiyat@emirates.net.ae</t>
  </si>
  <si>
    <t xml:space="preserve">AL MAWAKEB TRADING CO L.L.C</t>
  </si>
  <si>
    <t xml:space="preserve">sales1@wingsproducts.com</t>
  </si>
  <si>
    <t xml:space="preserve">AL MEENA LOADING AND LIFTING EQUIPMENT RENTAL</t>
  </si>
  <si>
    <t xml:space="preserve">almeenadubai@gmail.com</t>
  </si>
  <si>
    <t xml:space="preserve">04-3406866</t>
  </si>
  <si>
    <t xml:space="preserve">AL MEERATH U.T. &amp; SPARE PARTS TRADING LLC</t>
  </si>
  <si>
    <t xml:space="preserve">AL MUSTAFA AUTO REPAIRING GARAGE</t>
  </si>
  <si>
    <t xml:space="preserve">AL NAQEEB HEAVY EQUIPMENT RENTAL LLC</t>
  </si>
  <si>
    <t xml:space="preserve">ALNHER@EIM.AE</t>
  </si>
  <si>
    <t xml:space="preserve">AL OBAIDA GENERAL LAND TRANSPORT LLC</t>
  </si>
  <si>
    <t xml:space="preserve">AL QOOZ ULTIMATE AUTO ACCESSORIES TRADING LLC</t>
  </si>
  <si>
    <t xml:space="preserve">AL RAS REF DEVICES SPARE PARTS TR</t>
  </si>
  <si>
    <t xml:space="preserve">AL SAD AL JADID BUILDING MATERIAL LLC</t>
  </si>
  <si>
    <t xml:space="preserve">AL TAYER MOTORS</t>
  </si>
  <si>
    <t xml:space="preserve">AL WASL MACHINERY &amp; SPARE PARTS TRADING LLC</t>
  </si>
  <si>
    <t xml:space="preserve">ALBA ARTS &amp; PRINTERS</t>
  </si>
  <si>
    <t xml:space="preserve">ALDOROOB ALTAWEELA HEAVY EQUIPMENT SPARE PARTS TR</t>
  </si>
  <si>
    <t xml:space="preserve">ALLIED STAR GENERAL TRADING L.L.C</t>
  </si>
  <si>
    <t xml:space="preserve">04-3419127</t>
  </si>
  <si>
    <t xml:space="preserve">ALMINA TRADING FZE</t>
  </si>
  <si>
    <t xml:space="preserve">AMJADALI</t>
  </si>
  <si>
    <t xml:space="preserve">APL LOGISTICS GCC FZE</t>
  </si>
  <si>
    <t xml:space="preserve">Aslam_mohammed@apllogistics.com</t>
  </si>
  <si>
    <t xml:space="preserve">ARABIAN AUTOMOBILES COMPANY LLC</t>
  </si>
  <si>
    <t xml:space="preserve">Ramesh.Radhakrishnan@awrostamani.com&gt;</t>
  </si>
  <si>
    <t xml:space="preserve">ARTOLAN OASIS</t>
  </si>
  <si>
    <t xml:space="preserve">ARUL AUTO GARAGE</t>
  </si>
  <si>
    <t xml:space="preserve">AUTO MAXX SPARE PARTS LLC</t>
  </si>
  <si>
    <t xml:space="preserve">SALES@AUTOMAXX.CO</t>
  </si>
  <si>
    <t xml:space="preserve">Advance Movers Transport LLC</t>
  </si>
  <si>
    <t xml:space="preserve">Al Nawras Express General Transport LLC</t>
  </si>
  <si>
    <t xml:space="preserve">accounts@nawras.ae</t>
  </si>
  <si>
    <t xml:space="preserve">Arctic Auto Spare Parts Trading LLC</t>
  </si>
  <si>
    <t xml:space="preserve">BDO CHARTERED ACCOUNTANTS &amp; ADVISORS</t>
  </si>
  <si>
    <t xml:space="preserve">BEARING EXPRESS SPARE PARTS TRADING LLC</t>
  </si>
  <si>
    <t xml:space="preserve">BELHASA ADVANCED MOTORIST</t>
  </si>
  <si>
    <t xml:space="preserve">BLACK BERRY STATIONERY TRADING LLC</t>
  </si>
  <si>
    <t xml:space="preserve">BROADWAY BUILDING MATERIALS LLC</t>
  </si>
  <si>
    <t xml:space="preserve">BU JAMAL AUTO GARAGE</t>
  </si>
  <si>
    <t xml:space="preserve">BURJ AL SAFA AUTO SPARE PARTS TRADING</t>
  </si>
  <si>
    <t xml:space="preserve">Badami Logistics L.L.C - Supplier</t>
  </si>
  <si>
    <t xml:space="preserve">@gmail.com</t>
  </si>
  <si>
    <t xml:space="preserve">Blue Bird Transport</t>
  </si>
  <si>
    <t xml:space="preserve">sales@bluebirdtransport.ae</t>
  </si>
  <si>
    <t xml:space="preserve">CAPE COMMODITIES FZE</t>
  </si>
  <si>
    <t xml:space="preserve">STEELDESK@CAPECOMMODITIES.COM</t>
  </si>
  <si>
    <t xml:space="preserve">CAPITAL AUTO REPAIRING LLC</t>
  </si>
  <si>
    <t xml:space="preserve">CAR BOX AUTO SPARE PARTS TRADING LLC</t>
  </si>
  <si>
    <t xml:space="preserve">CARDIFF GENERAL TRANSPORT - SUPPLIER</t>
  </si>
  <si>
    <t xml:space="preserve">CARMEL BUILDING MATERIALS TRADING LLC</t>
  </si>
  <si>
    <t xml:space="preserve">CAROPTICZ AUTO ACCESSORIES TRADING LLC</t>
  </si>
  <si>
    <t xml:space="preserve">CHOICE TYRES L.L.C</t>
  </si>
  <si>
    <t xml:space="preserve">choicet@emirates.net.ae</t>
  </si>
  <si>
    <t xml:space="preserve">04-3474730</t>
  </si>
  <si>
    <t xml:space="preserve">CODA BENCHMARK TRADING</t>
  </si>
  <si>
    <t xml:space="preserve">SALES@CODABENCHMARK.COM</t>
  </si>
  <si>
    <t xml:space="preserve">COMPUCOM TECHNOLOGIES. L.L.C</t>
  </si>
  <si>
    <t xml:space="preserve">SALES@COMPUCOM.AE</t>
  </si>
  <si>
    <t xml:space="preserve">CONCEPT VIEW PEST CONTROL</t>
  </si>
  <si>
    <t xml:space="preserve">CRB Logistics LLC - Supplier</t>
  </si>
  <si>
    <t xml:space="preserve">DALMA MOTORS LLC</t>
  </si>
  <si>
    <t xml:space="preserve">DEKKO INTERIOR DESIGN LLC</t>
  </si>
  <si>
    <t xml:space="preserve">DELMA PUMPS REP</t>
  </si>
  <si>
    <t xml:space="preserve">delmadiesel@gmail.com</t>
  </si>
  <si>
    <t xml:space="preserve">DIAMOND SHIPPING SERVICES</t>
  </si>
  <si>
    <t xml:space="preserve">dinu@dssuae.com</t>
  </si>
  <si>
    <t xml:space="preserve">DSS STEEL</t>
  </si>
  <si>
    <t xml:space="preserve">04 8890889</t>
  </si>
  <si>
    <t xml:space="preserve">DU EMIRATES INTEGRATED TELE. COMPANY PJSC</t>
  </si>
  <si>
    <t xml:space="preserve">DUBAI AVIATION CITY CORPORATION</t>
  </si>
  <si>
    <t xml:space="preserve">DUBAI INVESTMENT REAL ESTATE LLC</t>
  </si>
  <si>
    <t xml:space="preserve">MAAZ@DIRC.AE</t>
  </si>
  <si>
    <t xml:space="preserve">DUBAI ISLAMIC INSURANCE &amp; RE INSURANCE CO (AMAN)</t>
  </si>
  <si>
    <t xml:space="preserve">info@kaizzenplus.com</t>
  </si>
  <si>
    <t xml:space="preserve">DUBAI TRADE FZE</t>
  </si>
  <si>
    <t xml:space="preserve">DUBLIN AUTO SPARE PARTS TRADING LLC</t>
  </si>
  <si>
    <t xml:space="preserve">DUMMY</t>
  </si>
  <si>
    <t xml:space="preserve">Dar Al Takaful PJSC</t>
  </si>
  <si>
    <t xml:space="preserve">INFO@DAT.AE</t>
  </si>
  <si>
    <t xml:space="preserve">Dubai Technologies LLC</t>
  </si>
  <si>
    <t xml:space="preserve">support@dt.ae</t>
  </si>
  <si>
    <t xml:space="preserve">EASA SALEH AL GURG TYRES BATTERIES AND ACCESSORIES LLC</t>
  </si>
  <si>
    <t xml:space="preserve">EMCODE TECHNOLOGY LLC</t>
  </si>
  <si>
    <t xml:space="preserve">EMIRATES TELECOMMUNICATIONS GROUP COMPANY PJSC ETHISALAT GROUP</t>
  </si>
  <si>
    <t xml:space="preserve">EMIVEST ASSETS L.L.C</t>
  </si>
  <si>
    <t xml:space="preserve">mati@eidc.ae</t>
  </si>
  <si>
    <t xml:space="preserve">04 3257705</t>
  </si>
  <si>
    <t xml:space="preserve">EUREKA AQUA INTERNATIONAL TRADING LLC</t>
  </si>
  <si>
    <t xml:space="preserve">04 8866112</t>
  </si>
  <si>
    <t xml:space="preserve">EURO SPARE PARTS TRADING LLC</t>
  </si>
  <si>
    <t xml:space="preserve">EUROTECH EUROPEAN TRUCK SPARE PARTS LLC</t>
  </si>
  <si>
    <t xml:space="preserve">EXCEL EXPRESS TRANSPORT</t>
  </si>
  <si>
    <t xml:space="preserve">Emirates Telecommunication</t>
  </si>
  <si>
    <t xml:space="preserve">FH 12 SPARE PARTS LLC</t>
  </si>
  <si>
    <t xml:space="preserve">FINE BUILDMART BUILDING MATERIALS TRADING LLC</t>
  </si>
  <si>
    <t xml:space="preserve">FORTUNE PLUS AUTO SPARE PARTS TRADING L.L.C</t>
  </si>
  <si>
    <t xml:space="preserve">FUJI LAND TRANSPORT LLC</t>
  </si>
  <si>
    <t xml:space="preserve">GAS INTEGRATED SOLUTIONS LLC</t>
  </si>
  <si>
    <t xml:space="preserve">GC LEASING MIDDLE EAST FZCO DUBAI</t>
  </si>
  <si>
    <t xml:space="preserve">ADMIN@GRENKE.AE</t>
  </si>
  <si>
    <t xml:space="preserve">GENERAL NAVIGATION AND COMMERCE COMPANY LLC</t>
  </si>
  <si>
    <t xml:space="preserve">GOLDEN SCREW TRADING LLC</t>
  </si>
  <si>
    <t xml:space="preserve">GOODWIN TRADING LLC</t>
  </si>
  <si>
    <t xml:space="preserve">GOTRADE LLC</t>
  </si>
  <si>
    <t xml:space="preserve">GREEN VALLEY TYRES TRDG</t>
  </si>
  <si>
    <t xml:space="preserve">GSI GLOBAL LOGISTICS - SOLE PROPRIETORSHIP L.L.C</t>
  </si>
  <si>
    <t xml:space="preserve">Finance1@gsi-int.com</t>
  </si>
  <si>
    <t xml:space="preserve">GULF OIL &amp; GAS MIDDLE EAST FZC</t>
  </si>
  <si>
    <t xml:space="preserve">natudubai@gmail.com</t>
  </si>
  <si>
    <t xml:space="preserve">Gatex IOT Global Positioning Systems Trading LLC</t>
  </si>
  <si>
    <t xml:space="preserve">ACCOUNTS@GATEXINNOVATIONS.COM</t>
  </si>
  <si>
    <t xml:space="preserve">Green Line Auto Spare Parts Trading</t>
  </si>
  <si>
    <t xml:space="preserve">GLASP168@EMIRATES.NET.AE</t>
  </si>
  <si>
    <t xml:space="preserve">High Star Auto Spare Parts (Br.) LLC.</t>
  </si>
  <si>
    <t xml:space="preserve">High Star Auto Spare Parts (Br.) LLC.0</t>
  </si>
  <si>
    <t xml:space="preserve">IMRAN HYDER CARGO TRANSPORT BY HEAVY TRUCKS CO L.L.C</t>
  </si>
  <si>
    <t xml:space="preserve">055-2318411</t>
  </si>
  <si>
    <t xml:space="preserve">INTELLIGENT AND ADVANCED TESTING EQUIPMENT &amp; DEVICE TRADING LLC</t>
  </si>
  <si>
    <t xml:space="preserve">ISMAIL SHAH GENERAL TRADING LLC</t>
  </si>
  <si>
    <t xml:space="preserve">050 3181532</t>
  </si>
  <si>
    <t xml:space="preserve">Ibrahim Khan General Transport LLC</t>
  </si>
  <si>
    <t xml:space="preserve">JASPA GENERAL TRADING CO LLC</t>
  </si>
  <si>
    <t xml:space="preserve">JOVINTOS TRADING</t>
  </si>
  <si>
    <t xml:space="preserve">JUSOOR LOGISTICS SERVICE</t>
  </si>
  <si>
    <t xml:space="preserve">hashim@jusoorfm.com</t>
  </si>
  <si>
    <t xml:space="preserve">JWS SHIPPING SERVICES LLC</t>
  </si>
  <si>
    <t xml:space="preserve">manager@jwsshipping.com</t>
  </si>
  <si>
    <t xml:space="preserve">KAGALWALA TRADING LLC</t>
  </si>
  <si>
    <t xml:space="preserve">KAIZZEN PLUS INSURANCE BROKERS L.L.C</t>
  </si>
  <si>
    <t xml:space="preserve">KAK AUTO SPARE PARTS TRADING LLC</t>
  </si>
  <si>
    <t xml:space="preserve">KARAG NOOR AL WADI AUTO SPARE PARTS</t>
  </si>
  <si>
    <t xml:space="preserve">KBS CARGO TRANSPORT BY HEAVY TRUCKS LLC</t>
  </si>
  <si>
    <t xml:space="preserve">KHALFAN TRUCKS TRADING SPARE PARTS DIVISION</t>
  </si>
  <si>
    <t xml:space="preserve">KHALID &amp; ALAM LATHE WORKSHOP</t>
  </si>
  <si>
    <t xml:space="preserve">KHALID AL MUHAIRI GARAGE L.L.C</t>
  </si>
  <si>
    <t xml:space="preserve">KHALIFA MOHAMMAD FIRE FIGHTING SAFETY EQUIPMENT INSTALLATION</t>
  </si>
  <si>
    <t xml:space="preserve">LANDMARK INTERNATIONAL AUTO SPARE PARTS TRADING LLC</t>
  </si>
  <si>
    <t xml:space="preserve">LULU CENTER LLC</t>
  </si>
  <si>
    <t xml:space="preserve">LuLu Center - Karama</t>
  </si>
  <si>
    <t xml:space="preserve">MASALA FACTORY MARKETING</t>
  </si>
  <si>
    <t xml:space="preserve">MATHYO TYRES TRADING LLC</t>
  </si>
  <si>
    <t xml:space="preserve">MAX MODERN GARAGE LLC</t>
  </si>
  <si>
    <t xml:space="preserve">MICROLESS GENERAL TRADING LLC</t>
  </si>
  <si>
    <t xml:space="preserve">MIDDLE EAST TYRES LLC CREDITOR</t>
  </si>
  <si>
    <t xml:space="preserve">04-3388338</t>
  </si>
  <si>
    <t xml:space="preserve">MORSE MODERN TECHNICAL LLC</t>
  </si>
  <si>
    <t xml:space="preserve">MUHAMMAD SAJJAD AUTO REPAIRING LLC</t>
  </si>
  <si>
    <t xml:space="preserve">Miraculous Building Materials Trading LLC</t>
  </si>
  <si>
    <t xml:space="preserve">NAD SHAMMA NEW AUTO SPARE PARTS TRADING L.L.C</t>
  </si>
  <si>
    <t xml:space="preserve">NAJMAT AL GHAFIAH SPARE PARTS TR</t>
  </si>
  <si>
    <t xml:space="preserve">NASSER BIN ABDULLATIF ALSERKAL EST CREDITOR</t>
  </si>
  <si>
    <t xml:space="preserve">ANISH.KUTTICHI@ALSERKAL.Ae</t>
  </si>
  <si>
    <t xml:space="preserve">NAZWA AUTO SPARE PARTS LLC</t>
  </si>
  <si>
    <t xml:space="preserve">NEW SMART OFFICE AUTOMATION LLC</t>
  </si>
  <si>
    <t xml:space="preserve">NOOR AL FAJR AUTO SPARE PARTS TRADING LLC</t>
  </si>
  <si>
    <t xml:space="preserve">National Life &amp; General Insurance Company SAOG</t>
  </si>
  <si>
    <t xml:space="preserve">O.U.N BUILDING MATERIALS LLC</t>
  </si>
  <si>
    <t xml:space="preserve">OMAN INSURANCE COMPANY</t>
  </si>
  <si>
    <t xml:space="preserve">OMEGA INSURANCE BROKERS LLC</t>
  </si>
  <si>
    <t xml:space="preserve">ORI GENERAL TRADING L.L.C</t>
  </si>
  <si>
    <t xml:space="preserve">accounts@oriworld.com</t>
  </si>
  <si>
    <t xml:space="preserve">ORIENT UNB TAKAFUL PJSC</t>
  </si>
  <si>
    <t xml:space="preserve">customercare@orientunbtakaful.ae</t>
  </si>
  <si>
    <t xml:space="preserve">PAK PANJAB GEN TRANSPORT LLC</t>
  </si>
  <si>
    <t xml:space="preserve">PAL AUTO GARAGE</t>
  </si>
  <si>
    <t xml:space="preserve">PARTWINGS AUTO SPARE PARTS LLC</t>
  </si>
  <si>
    <t xml:space="preserve">PEACE STAR TURNING WORKSHOP (L.L.C)</t>
  </si>
  <si>
    <t xml:space="preserve">PERFECT SHINE INTERNATIONAL LLC</t>
  </si>
  <si>
    <t xml:space="preserve">POPULAR AUTO PARTS LLC</t>
  </si>
  <si>
    <t xml:space="preserve">PORTS CUSTOMS &amp; FREEZONE CORPORATION</t>
  </si>
  <si>
    <t xml:space="preserve">POWER SEALS MACHINERY SPARE PARTS TRADING LLC</t>
  </si>
  <si>
    <t xml:space="preserve">PREMIER AUTO PARTS LLC</t>
  </si>
  <si>
    <t xml:space="preserve">PRESTIGE STAR AUTO ACCESSORIES FITTING</t>
  </si>
  <si>
    <t xml:space="preserve">PRESTO TYRES TRADING L.L.C</t>
  </si>
  <si>
    <t xml:space="preserve">PRIMELINK DOHA RELATED PARY</t>
  </si>
  <si>
    <t xml:space="preserve">accounts@primelink.ae</t>
  </si>
  <si>
    <t xml:space="preserve">PRIMELINK GARAGE &amp; CAR WASH LLC</t>
  </si>
  <si>
    <t xml:space="preserve">Prime Link LLC supplier</t>
  </si>
  <si>
    <t xml:space="preserve">akash@primelink.ae</t>
  </si>
  <si>
    <t xml:space="preserve">04-3288830</t>
  </si>
  <si>
    <t xml:space="preserve">Prince Typing Est</t>
  </si>
  <si>
    <t xml:space="preserve">R M S AUTO REPAIRING LLC</t>
  </si>
  <si>
    <t xml:space="preserve">REMART MIDDLE EAST RAINBOW FZCO</t>
  </si>
  <si>
    <t xml:space="preserve">04 3687431</t>
  </si>
  <si>
    <t xml:space="preserve">RIGHT SOURCE BUILDING MATERIALS TRADING LLC</t>
  </si>
  <si>
    <t xml:space="preserve">RSA LOGISTICS CREDITOR</t>
  </si>
  <si>
    <t xml:space="preserve">RAJESH@RSALOGISTICS.COM</t>
  </si>
  <si>
    <t xml:space="preserve">RSA TALKE DWC LLC</t>
  </si>
  <si>
    <t xml:space="preserve">markus.koepsel@rsatalke.com</t>
  </si>
  <si>
    <t xml:space="preserve">Ras Al Khaimah National Insurance CO. P.S.C</t>
  </si>
  <si>
    <t xml:space="preserve">info@rakinsurance.com</t>
  </si>
  <si>
    <t xml:space="preserve">SALALA ENGINEERING WORKSHOP</t>
  </si>
  <si>
    <t xml:space="preserve">salalaenggdxb@gmail.com</t>
  </si>
  <si>
    <t xml:space="preserve">050-6326318</t>
  </si>
  <si>
    <t xml:space="preserve">SAMA AKMAL GENERAL TRADING LLC</t>
  </si>
  <si>
    <t xml:space="preserve">SATLUJ TECHNICAL SERVICES LLC</t>
  </si>
  <si>
    <t xml:space="preserve">SHAB COMMERCIAL BROKERS</t>
  </si>
  <si>
    <t xml:space="preserve">SHAFQAT MOHSIN TRANSPORT</t>
  </si>
  <si>
    <t xml:space="preserve">SHAHEEN TYRES CO L.L.C</t>
  </si>
  <si>
    <t xml:space="preserve">SHAJI AUTO PAINTS TRADING LLC</t>
  </si>
  <si>
    <t xml:space="preserve">SHALOM TECHNICAL SERVICES LLC</t>
  </si>
  <si>
    <t xml:space="preserve">SHARJAH NATIONAL LUBE OIL COMPANY LLC CREDITOR</t>
  </si>
  <si>
    <t xml:space="preserve">SIGNET DIGITAL ADVERTISING LLC</t>
  </si>
  <si>
    <t xml:space="preserve">SINDBAD &amp; AL SLAES MECH ENGINEERING LLC</t>
  </si>
  <si>
    <t xml:space="preserve">SIRAJCO INTERNATIONAL TRADING LLC</t>
  </si>
  <si>
    <t xml:space="preserve">SPEEDWAY LEADING AUTOMOTIVE BRANDS</t>
  </si>
  <si>
    <t xml:space="preserve">FUEL</t>
  </si>
  <si>
    <t xml:space="preserve">SUNRISE FUEL TRADING L.L.C</t>
  </si>
  <si>
    <t xml:space="preserve">SUNRISEFUELTRADING@GMAIL.COM</t>
  </si>
  <si>
    <t xml:space="preserve">SUPER DOLPHIN TRADING CO LLC</t>
  </si>
  <si>
    <t xml:space="preserve">SWAIDAN TRADING CO. LLC</t>
  </si>
  <si>
    <t xml:space="preserve">SYNERGIA SOFTWARE INFTRSTRUCTURE LLC</t>
  </si>
  <si>
    <t xml:space="preserve">SYNOL FUEL DISTRIBUTION L.L.C</t>
  </si>
  <si>
    <t xml:space="preserve">info@synolfuel.com</t>
  </si>
  <si>
    <t xml:space="preserve">Shahi Enterprises FZE</t>
  </si>
  <si>
    <t xml:space="preserve">TAKHLEES CARGO SERVICES FZE</t>
  </si>
  <si>
    <t xml:space="preserve">TARIQ AKRAM TRANSPORT L.L.C</t>
  </si>
  <si>
    <t xml:space="preserve">TECHNICAL SUPPLIES &amp; SERVICES CO. LLC</t>
  </si>
  <si>
    <t xml:space="preserve">TESLA MOTORS NETHERLANDS BV (DUBAI BRANCH)1</t>
  </si>
  <si>
    <t xml:space="preserve">THE BEST SPARE PARTS CO WLL</t>
  </si>
  <si>
    <t xml:space="preserve">THREE STAR AUTO SPARE PARTS TRADING L.L.C</t>
  </si>
  <si>
    <t xml:space="preserve">TIGER AUTO SPARE PARTS TRADING LLC</t>
  </si>
  <si>
    <t xml:space="preserve">TOP TYRES MANUFACTURING</t>
  </si>
  <si>
    <t xml:space="preserve">TOPAZ STEEL TRADING CO LLC</t>
  </si>
  <si>
    <t xml:space="preserve">TRADE LINE AUTO SPARE PARTS TRADING LLC</t>
  </si>
  <si>
    <t xml:space="preserve">TRAVEL HOUSE RENT A CAR</t>
  </si>
  <si>
    <t xml:space="preserve">TRUCK PLUS AUTO SPARTS LLC-EXP</t>
  </si>
  <si>
    <t xml:space="preserve">The New India Assurance Co. Ltd.</t>
  </si>
  <si>
    <t xml:space="preserve">NIAAUH@NEWINDIA-UAE.COM</t>
  </si>
  <si>
    <t xml:space="preserve">UNITED DIESEL L.L.C</t>
  </si>
  <si>
    <t xml:space="preserve">UTMOST GULF TRANSPORT BY HEAVY TRUCKS L.L.C</t>
  </si>
  <si>
    <t xml:space="preserve">Welcome Diesel Trading L.L.C</t>
  </si>
  <si>
    <t xml:space="preserve">ZABEEL CONTRACTING CO LLC</t>
  </si>
  <si>
    <t xml:space="preserve">ZENNER MEASURING CONTROL SYSTEM INSTALLATION &amp; REPAIRING LLC</t>
  </si>
  <si>
    <t xml:space="preserve">Zion Hydraulics Trading Co.LLC</t>
  </si>
  <si>
    <t xml:space="preserve">ZIONHYDRAULICS@GMAIL.COM</t>
  </si>
  <si>
    <t xml:space="preserve">CLIENT</t>
  </si>
  <si>
    <t xml:space="preserve">AAA Freight Services LLC</t>
  </si>
  <si>
    <t xml:space="preserve">ainas@aaafrt.com</t>
  </si>
  <si>
    <t xml:space="preserve">AAF International FZE</t>
  </si>
  <si>
    <t xml:space="preserve">info@aaf-ae.com</t>
  </si>
  <si>
    <t xml:space="preserve">ABD ELHAMID MARBLES TR</t>
  </si>
  <si>
    <t xml:space="preserve">ACASIA MARITIME FZ LLC</t>
  </si>
  <si>
    <t xml:space="preserve">svellara@acasiashipping.com</t>
  </si>
  <si>
    <t xml:space="preserve">ACE WORLDWIDE SHIPPING L.L.C</t>
  </si>
  <si>
    <t xml:space="preserve">admin@aceworldme.com</t>
  </si>
  <si>
    <t xml:space="preserve">ACTCO GULF FREIGHT LLC RAK</t>
  </si>
  <si>
    <t xml:space="preserve">abc@abc.com</t>
  </si>
  <si>
    <t xml:space="preserve">ADDISOL ENDLESS RESOURCES FZE</t>
  </si>
  <si>
    <t xml:space="preserve">AERO MODERN SHIPPING SERVICE LLC</t>
  </si>
  <si>
    <t xml:space="preserve">pushpa@aeromodernshipping.com</t>
  </si>
  <si>
    <t xml:space="preserve">AGENCIES &amp; TRADING COMPANY</t>
  </si>
  <si>
    <t xml:space="preserve">AHLERS MIDDLE EAST LLC</t>
  </si>
  <si>
    <t xml:space="preserve">AIR LIQUIDE GLOBAL HELIUM FZE</t>
  </si>
  <si>
    <t xml:space="preserve">jayan.nair@airliquide.com</t>
  </si>
  <si>
    <t xml:space="preserve">AKMAL AUTO SPARE PARTS TRADING LLC</t>
  </si>
  <si>
    <t xml:space="preserve">AL ATTILI GENERAL TRADING</t>
  </si>
  <si>
    <t xml:space="preserve">ATTILIGT@EIM.AE</t>
  </si>
  <si>
    <t xml:space="preserve">AL BADIYA GENERAL TRANSPORT</t>
  </si>
  <si>
    <t xml:space="preserve">AL BALUSH ARTS &amp; PRINTING SERVICES</t>
  </si>
  <si>
    <t xml:space="preserve">AL FAYAD CARPENTARY AND DECORATION W.L.L</t>
  </si>
  <si>
    <t xml:space="preserve">AL HAJAR AL ABYADH MARBLE</t>
  </si>
  <si>
    <t xml:space="preserve">AL KHUSHNUDI CONTRACTING CO LLC</t>
  </si>
  <si>
    <t xml:space="preserve">ranil@alkhushnudi.com</t>
  </si>
  <si>
    <t xml:space="preserve">AL MADAIEN TRADING CO LLC</t>
  </si>
  <si>
    <t xml:space="preserve">AL MANAL MANAGEMENT SYSTEM</t>
  </si>
  <si>
    <t xml:space="preserve">AL MARZUQAH TRADING LLC</t>
  </si>
  <si>
    <t xml:space="preserve">AL MAWARED KITCHENS</t>
  </si>
  <si>
    <t xml:space="preserve">almawaredabudhabi@gmail.com</t>
  </si>
  <si>
    <t xml:space="preserve">AL MOHAIRBI CLEARING &amp; TRANSPORTING LLC</t>
  </si>
  <si>
    <t xml:space="preserve">vasuek@almoherbie.ae</t>
  </si>
  <si>
    <t xml:space="preserve">AL MURWARID TRADING CO LLC</t>
  </si>
  <si>
    <t xml:space="preserve">AL MUSTHAFA AUTO REPAIRING GARAGE</t>
  </si>
  <si>
    <t xml:space="preserve">AL NABOODA AUTOMOBILES LLC</t>
  </si>
  <si>
    <t xml:space="preserve">AL NABOODA INSURANCE BROKERS LLC</t>
  </si>
  <si>
    <t xml:space="preserve">AL NISR PUBLISHING LLC</t>
  </si>
  <si>
    <t xml:space="preserve">vkumar@gulfnews.com</t>
  </si>
  <si>
    <t xml:space="preserve">AL OTAIBA KITCHEN</t>
  </si>
  <si>
    <t xml:space="preserve">yolly@aok.ae</t>
  </si>
  <si>
    <t xml:space="preserve">04-3414900 (112)</t>
  </si>
  <si>
    <t xml:space="preserve">AL QUYEDA TRANSPORT CO</t>
  </si>
  <si>
    <t xml:space="preserve">AL RAIS CENTER PROPERTIES L.L.C</t>
  </si>
  <si>
    <t xml:space="preserve">AL RASI READYMADE GARMENTS TRADING</t>
  </si>
  <si>
    <t xml:space="preserve">AL REYAMI SHIPPING</t>
  </si>
  <si>
    <t xml:space="preserve">AL SABEEL GIFTS TRADING L.L.C</t>
  </si>
  <si>
    <t xml:space="preserve">AL SAHAL CARGO &amp; CLEARING L.L.C</t>
  </si>
  <si>
    <t xml:space="preserve">info@alsahalgroup.com</t>
  </si>
  <si>
    <t xml:space="preserve">AL SAQAR SHIPPING LLC</t>
  </si>
  <si>
    <t xml:space="preserve">AL SARROUD GENERAL TRADING LLC</t>
  </si>
  <si>
    <t xml:space="preserve">AL SAWARY TRADING COMPANY LLC</t>
  </si>
  <si>
    <t xml:space="preserve">AL SEER TRADING AGENCIES</t>
  </si>
  <si>
    <t xml:space="preserve">muthu@alseer.com</t>
  </si>
  <si>
    <t xml:space="preserve">AL SHAFAR INTERIORS CO L.L.C</t>
  </si>
  <si>
    <t xml:space="preserve">AL SHALAL PURE DRINKING WATER</t>
  </si>
  <si>
    <t xml:space="preserve">AL SHANDGHA WOOD INDUSTRIES</t>
  </si>
  <si>
    <t xml:space="preserve">AL SHARQI SHIPPING CO LLC</t>
  </si>
  <si>
    <t xml:space="preserve">accounts@alsharqi.co</t>
  </si>
  <si>
    <t xml:space="preserve">AL SUGHAIYER TRADING CO</t>
  </si>
  <si>
    <t xml:space="preserve">AL TAJIR GLASS INDUSTRIES L.L.C</t>
  </si>
  <si>
    <t xml:space="preserve">AL UROOJ GEN TR LLC</t>
  </si>
  <si>
    <t xml:space="preserve">ALAMIS DECOR CONTRACTING EST</t>
  </si>
  <si>
    <t xml:space="preserve">sundar@alamis.ae</t>
  </si>
  <si>
    <t xml:space="preserve">ALDAR PROPERTIES PJSC</t>
  </si>
  <si>
    <t xml:space="preserve">AMI LOGISTICS CENTRE</t>
  </si>
  <si>
    <t xml:space="preserve">KHALIL@AMI-ME.COM</t>
  </si>
  <si>
    <t xml:space="preserve">APL LOGISTICS MIDDLE EAST LLC</t>
  </si>
  <si>
    <t xml:space="preserve">AQUINOR TECHNICAL OPERATIONS SERVICES LLC</t>
  </si>
  <si>
    <t xml:space="preserve">ARAB OCEAN SHIPPING CO</t>
  </si>
  <si>
    <t xml:space="preserve">ARABITAL SHIPPING L.L.C</t>
  </si>
  <si>
    <t xml:space="preserve">MADUSHANKA@ARABITAL.AE</t>
  </si>
  <si>
    <t xml:space="preserve">ASIA PETROCHEMICALS LLC</t>
  </si>
  <si>
    <t xml:space="preserve">ASTON PEARL REAL ESTATE BROKER</t>
  </si>
  <si>
    <t xml:space="preserve">info@astonpearlre.com</t>
  </si>
  <si>
    <t xml:space="preserve">AUTOMECH SPARE PARTS LLC</t>
  </si>
  <si>
    <t xml:space="preserve">AVANCE CHEM FZE</t>
  </si>
  <si>
    <t xml:space="preserve">AVANTGARDE SHIPPING SOLUTIONS LLC (AGSS)</t>
  </si>
  <si>
    <t xml:space="preserve">CSMGR@AGSSDXB.COM</t>
  </si>
  <si>
    <t xml:space="preserve">AVID INTELLECTUAL PROPERTY REGISTRATION AGENT</t>
  </si>
  <si>
    <t xml:space="preserve">INFO@AVIDIP.COM</t>
  </si>
  <si>
    <t xml:space="preserve">AXA INSURANCE GULF BSC</t>
  </si>
  <si>
    <t xml:space="preserve">AZKA SHIPPING &amp; LOGISTICS LLC</t>
  </si>
  <si>
    <t xml:space="preserve">FAZEER@AZKALOGISTICS.COM</t>
  </si>
  <si>
    <t xml:space="preserve">Abanos Furniture &amp; Decoration Industry L.L.C</t>
  </si>
  <si>
    <t xml:space="preserve">abdulsathar@abanos.ae</t>
  </si>
  <si>
    <t xml:space="preserve">Al Lamsah Al Sehriah Tr.</t>
  </si>
  <si>
    <t xml:space="preserve">Al Masaood Oil-Industry Supplies &amp; Services Company WLL</t>
  </si>
  <si>
    <t xml:space="preserve">Al Shafar Steel Engineering (ASSENT) LLC.</t>
  </si>
  <si>
    <t xml:space="preserve">MOHAMMAD.TALIB@ASSENT.AE</t>
  </si>
  <si>
    <t xml:space="preserve">Al Taawun Clearing &amp; Forwarding</t>
  </si>
  <si>
    <t xml:space="preserve">Alligator Shipping Co LLC</t>
  </si>
  <si>
    <t xml:space="preserve">secy@ascouae.com/</t>
  </si>
  <si>
    <t xml:space="preserve">Arabian Farms Dev.Co.Ltd.</t>
  </si>
  <si>
    <t xml:space="preserve">info@arabianfarms.com</t>
  </si>
  <si>
    <t xml:space="preserve">B5 THE ART OF LIVING GENERAL TRADING LLC</t>
  </si>
  <si>
    <t xml:space="preserve">BAALBAKI GROUP S.A</t>
  </si>
  <si>
    <t xml:space="preserve">AICHAER@BAALBAKI.COM</t>
  </si>
  <si>
    <t xml:space="preserve">BABU ROYALFRUIT SALES VOUCHER</t>
  </si>
  <si>
    <t xml:space="preserve">BAHWAN FURNISHINGS &amp; TRADING LLC</t>
  </si>
  <si>
    <t xml:space="preserve">rakesh@suhailbahwangroup.com</t>
  </si>
  <si>
    <t xml:space="preserve">BARWILL DUBAI LLC</t>
  </si>
  <si>
    <t xml:space="preserve">BARWIL@BARWIL.COM</t>
  </si>
  <si>
    <t xml:space="preserve">BASF KANOO GULF FZE</t>
  </si>
  <si>
    <t xml:space="preserve">BASF KANOO POLYURETHANE LLC</t>
  </si>
  <si>
    <t xml:space="preserve">maheswari.thaliyakattil-ramachandran@basf.com</t>
  </si>
  <si>
    <t xml:space="preserve">BASF MIDDLE EAST L.L.C</t>
  </si>
  <si>
    <t xml:space="preserve">sunil.bangera@basf.com</t>
  </si>
  <si>
    <t xml:space="preserve">BAYER PEARL POLYURETHANE SYSTEMS LLC</t>
  </si>
  <si>
    <t xml:space="preserve">mohammed.azeem@covestro.com</t>
  </si>
  <si>
    <t xml:space="preserve">BDP GLOBAL PROJECT LOGISTICS L.L.C</t>
  </si>
  <si>
    <t xml:space="preserve">BERTSCHI GLOBAL AG</t>
  </si>
  <si>
    <t xml:space="preserve">BIESSE GULF FZE</t>
  </si>
  <si>
    <t xml:space="preserve">JOAN.BAUTISTA@BIESSE.COM</t>
  </si>
  <si>
    <t xml:space="preserve">BLUE BELL SHIPPING LLC</t>
  </si>
  <si>
    <t xml:space="preserve">nazeeb@bluebellshipping.com</t>
  </si>
  <si>
    <t xml:space="preserve">BLUE OCEAN SUPPLIES EST</t>
  </si>
  <si>
    <t xml:space="preserve">BMC LINE SHIPPING SERVICES LLC</t>
  </si>
  <si>
    <t xml:space="preserve">dxbdocexp@bmclines.com</t>
  </si>
  <si>
    <t xml:space="preserve">BOB CRANES</t>
  </si>
  <si>
    <t xml:space="preserve">@GMAL.COM</t>
  </si>
  <si>
    <t xml:space="preserve">BOEN MIDDLE EAST TRADING L L C</t>
  </si>
  <si>
    <t xml:space="preserve">BRIDGEWAY SHIPPING &amp; CLEARING SERVICES</t>
  </si>
  <si>
    <t xml:space="preserve">SHAHZAD.KHADAM@BRIDGEWAYSHIPPING.COM</t>
  </si>
  <si>
    <t xml:space="preserve">BRIGHT LINE SHIPPING L.L.C</t>
  </si>
  <si>
    <t xml:space="preserve">shameen@brightline.ae</t>
  </si>
  <si>
    <t xml:space="preserve">BRIGHT OILFIELD SUPPLIES &amp; SERVICES</t>
  </si>
  <si>
    <t xml:space="preserve">BRISTOL FIRE ENGINEERING LLC</t>
  </si>
  <si>
    <t xml:space="preserve">BRITAN DECORATION EST</t>
  </si>
  <si>
    <t xml:space="preserve">tak-britan@hotmail.com</t>
  </si>
  <si>
    <t xml:space="preserve">BSV SHIPPING AGENCIES LLC</t>
  </si>
  <si>
    <t xml:space="preserve">shukkor.dxb@bsvship.com</t>
  </si>
  <si>
    <t xml:space="preserve">Balmer Lawrie (UAE) LLC</t>
  </si>
  <si>
    <t xml:space="preserve">BLUAE@EMIRATES.NET.AE</t>
  </si>
  <si>
    <t xml:space="preserve">CAPAROL PAINTS L.L.C.</t>
  </si>
  <si>
    <t xml:space="preserve">wilson.dsouza@caparol.ae</t>
  </si>
  <si>
    <t xml:space="preserve">CARDIFF GENERAL TRANSPORT</t>
  </si>
  <si>
    <t xml:space="preserve">CEVA LOGISTICS FZCO</t>
  </si>
  <si>
    <t xml:space="preserve">jerome.limjoco@cevalogistics.com</t>
  </si>
  <si>
    <t xml:space="preserve">CHEMICAL WAYS INTERNATIONAL FZE</t>
  </si>
  <si>
    <t xml:space="preserve">ACCOUNTS@CHEMICALWAYS.AE</t>
  </si>
  <si>
    <t xml:space="preserve">CMS LOGISTICS LLC</t>
  </si>
  <si>
    <t xml:space="preserve">CMX GLOBAL LOGISTICS</t>
  </si>
  <si>
    <t xml:space="preserve">VIMAL@PRIMELINK.AE</t>
  </si>
  <si>
    <t xml:space="preserve">COMPASS SEA &amp; AIR CARGO LLC</t>
  </si>
  <si>
    <t xml:space="preserve">info@compasslog.com</t>
  </si>
  <si>
    <t xml:space="preserve">CONNECT LOGISTICS CARGO L.L.C</t>
  </si>
  <si>
    <t xml:space="preserve">fuhad@connect-logistic.com</t>
  </si>
  <si>
    <t xml:space="preserve">COOL TECH AUTO &amp; AC SPARE PARTS TRD</t>
  </si>
  <si>
    <t xml:space="preserve">CORODEX AGENCIES CO LLC</t>
  </si>
  <si>
    <t xml:space="preserve">CORODEX INDUSTRIES CO LLC</t>
  </si>
  <si>
    <t xml:space="preserve">CORODEX TRADING CO LLC</t>
  </si>
  <si>
    <t xml:space="preserve">CRB LOGISTICS LLC</t>
  </si>
  <si>
    <t xml:space="preserve">pradeep@crblogistics.ae</t>
  </si>
  <si>
    <t xml:space="preserve">CROSS GLOBE SHIPPING LLC</t>
  </si>
  <si>
    <t xml:space="preserve">accounts@crossglobeshipping.com</t>
  </si>
  <si>
    <t xml:space="preserve">CRUNCH PETROCHEMICAL TRADING LTD</t>
  </si>
  <si>
    <t xml:space="preserve">CTS MIDDLE EAST FZCO</t>
  </si>
  <si>
    <t xml:space="preserve">m.kareem@cargotreat.com</t>
  </si>
  <si>
    <t xml:space="preserve">Coast Star Air Cargo &amp; Clearing LLC</t>
  </si>
  <si>
    <t xml:space="preserve">DATA CAPTURE SYSTEM CO LLC</t>
  </si>
  <si>
    <t xml:space="preserve">DELMA SHIPPING LLC</t>
  </si>
  <si>
    <t xml:space="preserve">DELMON STAR GENERAL TRADING EST</t>
  </si>
  <si>
    <t xml:space="preserve">INFO@DELMONCO.COM</t>
  </si>
  <si>
    <t xml:space="preserve">DEN BRAVEN BENELUX BV</t>
  </si>
  <si>
    <t xml:space="preserve">DERMO AROMA GENERAL TRADING</t>
  </si>
  <si>
    <t xml:space="preserve">DERMO AROMA ITALY SRL</t>
  </si>
  <si>
    <t xml:space="preserve">dermosrl@dermoaroma.com</t>
  </si>
  <si>
    <t xml:space="preserve">DHL GLOBAL FORWARDING ABUDHABI SOLE PROPRIETORSHIP LLC</t>
  </si>
  <si>
    <t xml:space="preserve">naba.tiwari@dhl.com</t>
  </si>
  <si>
    <t xml:space="preserve">DILIGENT TRANSPORT SOLUTIONS LLC</t>
  </si>
  <si>
    <t xml:space="preserve">DNJ TRANSPORT LLC</t>
  </si>
  <si>
    <t xml:space="preserve">DO FREEZE LLC</t>
  </si>
  <si>
    <t xml:space="preserve">DORIS SHIPPING AGENCY LLC</t>
  </si>
  <si>
    <t xml:space="preserve">DOW EUROPE GMBH</t>
  </si>
  <si>
    <t xml:space="preserve">DOW SAUDI ARABIA PRODUCT MARKETING B.V</t>
  </si>
  <si>
    <t xml:space="preserve">NL817073152B02</t>
  </si>
  <si>
    <t xml:space="preserve">DRAGON FREIGHT SYSTEM LLC</t>
  </si>
  <si>
    <t xml:space="preserve">DSV AIR &amp; SEA DWC LLC</t>
  </si>
  <si>
    <t xml:space="preserve">DSV Solutions LLC</t>
  </si>
  <si>
    <t xml:space="preserve">DUBAI AL AHLIA TRANSPORT LLC</t>
  </si>
  <si>
    <t xml:space="preserve">DUBAI ELECTRICITY AND WATER AUTHORITY</t>
  </si>
  <si>
    <t xml:space="preserve">DUBAI EXPRESS L.L.C / FREIGHT WORKS</t>
  </si>
  <si>
    <t xml:space="preserve">v.vijayan@freighttworks.com</t>
  </si>
  <si>
    <t xml:space="preserve">DUBAI NATIONAL INSURANCE COMPANY</t>
  </si>
  <si>
    <t xml:space="preserve">DUBAI PACKAGING INDUSTRY LLC [DUPACK]</t>
  </si>
  <si>
    <t xml:space="preserve">cartoon@emirates.net.ae</t>
  </si>
  <si>
    <t xml:space="preserve">DUPLAS</t>
  </si>
  <si>
    <t xml:space="preserve">palanivel@duplas.ae</t>
  </si>
  <si>
    <t xml:space="preserve">EAGLES INTERNATIONAL</t>
  </si>
  <si>
    <t xml:space="preserve">EAGLE@EAGLESINT.COM</t>
  </si>
  <si>
    <t xml:space="preserve">EASY LINE FOR GENERAL TRADING</t>
  </si>
  <si>
    <t xml:space="preserve">EDUPARK LEISURE &amp; SPORTS SOLUTIONS</t>
  </si>
  <si>
    <t xml:space="preserve">projects@edupark.net</t>
  </si>
  <si>
    <t xml:space="preserve">ELECTRA EXHIBITIONS LLC</t>
  </si>
  <si>
    <t xml:space="preserve">ELFAB COMPANY LLC</t>
  </si>
  <si>
    <t xml:space="preserve">elfab@emirates.net.ae</t>
  </si>
  <si>
    <t xml:space="preserve">ELITE AGRO L.L.C</t>
  </si>
  <si>
    <t xml:space="preserve">EMIRATES INVESTMENT AND DEVELOPMENT PSC</t>
  </si>
  <si>
    <t xml:space="preserve">EMIRATES LOGISTICS</t>
  </si>
  <si>
    <t xml:space="preserve">EMIRATES PACKAGING INDUSTRIES</t>
  </si>
  <si>
    <t xml:space="preserve">EMIRATES POST GROUP</t>
  </si>
  <si>
    <t xml:space="preserve">EMIRATES REFRESHMENTS (P.S.C) / JEEMA MINERAL WATE</t>
  </si>
  <si>
    <t xml:space="preserve">ENERMECH UAE LLC</t>
  </si>
  <si>
    <t xml:space="preserve">EURO GULF TRANSPORT LLC</t>
  </si>
  <si>
    <t xml:space="preserve">EURO TECHNOLOGY</t>
  </si>
  <si>
    <t xml:space="preserve">EUROPACIFIC LLC</t>
  </si>
  <si>
    <t xml:space="preserve">EVERTECH TRADING CO L.L.C</t>
  </si>
  <si>
    <t xml:space="preserve">Angelique@insightlubes.ae</t>
  </si>
  <si>
    <t xml:space="preserve">EXCELLENCY PHYSIOTHERAPY CENTER LLC</t>
  </si>
  <si>
    <t xml:space="preserve">EXOVA LIMITED</t>
  </si>
  <si>
    <t xml:space="preserve">abudhabi.lab@exova.com</t>
  </si>
  <si>
    <t xml:space="preserve">EXPOLANKA FREIGHT DUBAI LLC</t>
  </si>
  <si>
    <t xml:space="preserve">seaexp@expolankadubai.com</t>
  </si>
  <si>
    <t xml:space="preserve">EXPRESS CLEARING &amp; FORWARDING CO</t>
  </si>
  <si>
    <t xml:space="preserve">6725101 &amp; 6725035</t>
  </si>
  <si>
    <t xml:space="preserve">EXTRA CARE MEDICAL TRADING L.L.C</t>
  </si>
  <si>
    <t xml:space="preserve">extracaredubai@gmail.com</t>
  </si>
  <si>
    <t xml:space="preserve">FAHMY FURNITURE LLC</t>
  </si>
  <si>
    <t xml:space="preserve">968-24489812</t>
  </si>
  <si>
    <t xml:space="preserve">FINE INDUSTRIES LLC</t>
  </si>
  <si>
    <t xml:space="preserve">FINELINE PRINTING &amp; PACKAGING LLC</t>
  </si>
  <si>
    <t xml:space="preserve">FIRST HONEST TURNING WORKSHOP LLC</t>
  </si>
  <si>
    <t xml:space="preserve">FIT MOVERS</t>
  </si>
  <si>
    <t xml:space="preserve">FLEXIGISTIC GENERAL WAREHOUSING AND FREIGHT LLC</t>
  </si>
  <si>
    <t xml:space="preserve">FLOURISH ELECTRICAL &amp; SANITARY WARES</t>
  </si>
  <si>
    <t xml:space="preserve">FORMAX FZC</t>
  </si>
  <si>
    <t xml:space="preserve">DEJANMF@HOTMAIL.COM</t>
  </si>
  <si>
    <t xml:space="preserve">FORMID GLOBAL GENERAL TRADING LLC</t>
  </si>
  <si>
    <t xml:space="preserve">JAIDEEP@PRIMELINK.AE</t>
  </si>
  <si>
    <t xml:space="preserve">FORTUNE EMIRATES GENERAL TRADING LLC</t>
  </si>
  <si>
    <t xml:space="preserve">FUJAIRAH GOLD FZE</t>
  </si>
  <si>
    <t xml:space="preserve">suranga@primelink.ae</t>
  </si>
  <si>
    <t xml:space="preserve">FUSION SPECIALIZED SHIPPING &amp; LOGISTICS L.L.C</t>
  </si>
  <si>
    <t xml:space="preserve">lekshmi.a@fusionshipping.com</t>
  </si>
  <si>
    <t xml:space="preserve">FUTURE GENERAL TRADING FZ LLC</t>
  </si>
  <si>
    <t xml:space="preserve">Fast Track Interiors L.L.C</t>
  </si>
  <si>
    <t xml:space="preserve">accounts@ft-interiors.com</t>
  </si>
  <si>
    <t xml:space="preserve">First Logix Shipping LLC</t>
  </si>
  <si>
    <t xml:space="preserve">Formation FZ LLE</t>
  </si>
  <si>
    <t xml:space="preserve">GARGASH INSURANCE SERVICES L.L.C</t>
  </si>
  <si>
    <t xml:space="preserve">GAVA FORWARDING LLC</t>
  </si>
  <si>
    <t xml:space="preserve">GEETHAM GENERAL TRADING</t>
  </si>
  <si>
    <t xml:space="preserve">GHI FORMWORK</t>
  </si>
  <si>
    <t xml:space="preserve">GJB TRADING CO LLC</t>
  </si>
  <si>
    <t xml:space="preserve">GLOBELINGK WEST STAR SHIPPING L.L.C</t>
  </si>
  <si>
    <t xml:space="preserve">GOLDEN CARGO SERVICES LLC</t>
  </si>
  <si>
    <t xml:space="preserve">ops@gcsuae.com</t>
  </si>
  <si>
    <t xml:space="preserve">GOODRICH MARITIME LLC</t>
  </si>
  <si>
    <t xml:space="preserve">RK@GOODRICHEMIRATES.COM</t>
  </si>
  <si>
    <t xml:space="preserve">GRAND AISA PETROLEUM LLC</t>
  </si>
  <si>
    <t xml:space="preserve">GRAND MILLS LLC</t>
  </si>
  <si>
    <t xml:space="preserve">GRAND VOILER SHIPPING SERVICES L.L.C</t>
  </si>
  <si>
    <t xml:space="preserve">GRP RESOURCES LLC</t>
  </si>
  <si>
    <t xml:space="preserve">jahdubai@emirates.net.ae</t>
  </si>
  <si>
    <t xml:space="preserve">GSI LOGISTICS LLC</t>
  </si>
  <si>
    <t xml:space="preserve">GULF AGENCY CO</t>
  </si>
  <si>
    <t xml:space="preserve">adrian.dsouza@gac.com</t>
  </si>
  <si>
    <t xml:space="preserve">GULF HELIUM SERVICES W.L.L</t>
  </si>
  <si>
    <t xml:space="preserve">GULF PACKAGING INDUSTRY</t>
  </si>
  <si>
    <t xml:space="preserve">GULF PETROCHEM</t>
  </si>
  <si>
    <t xml:space="preserve">asif.mohammad@gulfpetrochem.com</t>
  </si>
  <si>
    <t xml:space="preserve">GULF RESOURCES INSURANCE MANAGEMENT SERVICES LLC</t>
  </si>
  <si>
    <t xml:space="preserve">Greenport Shipping Agency LLC</t>
  </si>
  <si>
    <t xml:space="preserve">Gulf Link Cargo LLC</t>
  </si>
  <si>
    <t xml:space="preserve">kashif@gulflink.ae</t>
  </si>
  <si>
    <t xml:space="preserve">Gulf Pharmaceutical Industries Julphar</t>
  </si>
  <si>
    <t xml:space="preserve">HAKTRANS GLOBAL LOGISTICS LLC</t>
  </si>
  <si>
    <t xml:space="preserve">ali@haktrans.com</t>
  </si>
  <si>
    <t xml:space="preserve">HALA TRANPSORT ESTABLISHMENT</t>
  </si>
  <si>
    <t xml:space="preserve">norbert@halaheavy.com</t>
  </si>
  <si>
    <t xml:space="preserve">HAWK FREIGHT SERVICES FZE</t>
  </si>
  <si>
    <t xml:space="preserve">HEADWAY SHIPPING LLC</t>
  </si>
  <si>
    <t xml:space="preserve">jaffreyh@headwayuae.com</t>
  </si>
  <si>
    <t xml:space="preserve">HIGH MOON DECORATION L.L.C</t>
  </si>
  <si>
    <t xml:space="preserve">enquiries@highmoon.ae</t>
  </si>
  <si>
    <t xml:space="preserve">HIGH TECH WORLD CARGO LLC</t>
  </si>
  <si>
    <t xml:space="preserve">jose.m@htwc.org</t>
  </si>
  <si>
    <t xml:space="preserve">HITECH PROFILES</t>
  </si>
  <si>
    <t xml:space="preserve">vedhadev07@gmail.com</t>
  </si>
  <si>
    <t xml:space="preserve">HORIZON SHIPPING SERVICES</t>
  </si>
  <si>
    <t xml:space="preserve">ACCOUNTS@HSSAUH.COM</t>
  </si>
  <si>
    <t xml:space="preserve">HST LOGISTICS</t>
  </si>
  <si>
    <t xml:space="preserve">SUJAYA.RAO@HSTLOGISTICS.COM</t>
  </si>
  <si>
    <t xml:space="preserve">HYGIENE LINK INTERNATIONAL GENERAL TRADING LLC</t>
  </si>
  <si>
    <t xml:space="preserve">HYUNDAI ENGINEERING</t>
  </si>
  <si>
    <t xml:space="preserve">SABUJ@HDEC.CO.KR</t>
  </si>
  <si>
    <t xml:space="preserve">HellMann Worldwide Logistics LLC</t>
  </si>
  <si>
    <t xml:space="preserve">IBRAHIM KHAN GENEREL TRANSPORT L.L.C</t>
  </si>
  <si>
    <t xml:space="preserve">JAKIRKHAN94@YMAIL.COM</t>
  </si>
  <si>
    <t xml:space="preserve">IBRAKOM CARGO LLC</t>
  </si>
  <si>
    <t xml:space="preserve">ICOSIUM MARITIME CARGO LLC</t>
  </si>
  <si>
    <t xml:space="preserve">ops@msalg.com</t>
  </si>
  <si>
    <t xml:space="preserve">IDEMITSU LUBE MIDDLE EAST &amp; AFRICA FZE</t>
  </si>
  <si>
    <t xml:space="preserve">sachin.thunoli.0060@idemitsu.com</t>
  </si>
  <si>
    <t xml:space="preserve">IGNAZIO MESSINA &amp; C.S.P.A. SOCIO UNICO</t>
  </si>
  <si>
    <t xml:space="preserve">INDU MARITIME &amp; LOGISTICS</t>
  </si>
  <si>
    <t xml:space="preserve">CHEENNE.R@INDULOGISTICS.COM</t>
  </si>
  <si>
    <t xml:space="preserve">INTEGRATED FREIGHT AND LOGISTICS LLC</t>
  </si>
  <si>
    <t xml:space="preserve">REENA@IFLME.COM</t>
  </si>
  <si>
    <t xml:space="preserve">INTERIORS INTERNATIONAL FZCO</t>
  </si>
  <si>
    <t xml:space="preserve">INTERNATIONAL MERCANTILE DMCC</t>
  </si>
  <si>
    <t xml:space="preserve">INTERPORT CARGO SERVICE</t>
  </si>
  <si>
    <t xml:space="preserve">ISS GLOBAL FORWARDING UAE LLC</t>
  </si>
  <si>
    <t xml:space="preserve">info@iss-gf.com</t>
  </si>
  <si>
    <t xml:space="preserve">Inmerc Malaysia SDN BHD</t>
  </si>
  <si>
    <t xml:space="preserve">International Gate Foodstuff Trading LLC</t>
  </si>
  <si>
    <t xml:space="preserve">JBF RAK LLC</t>
  </si>
  <si>
    <t xml:space="preserve">gopalk@jbfrak.ae</t>
  </si>
  <si>
    <t xml:space="preserve">JOTUN PAINTS CO LLC (OMAN)</t>
  </si>
  <si>
    <t xml:space="preserve">navin.suvarna@jotun.com</t>
  </si>
  <si>
    <t xml:space="preserve">JOTUN SAUDI CO LTD</t>
  </si>
  <si>
    <t xml:space="preserve">rajesh.kamath@jotun.com</t>
  </si>
  <si>
    <t xml:space="preserve">JOTUN U.AE. LLC (LEGALIZATION ACCOUNT)</t>
  </si>
  <si>
    <t xml:space="preserve">jaseel@jotun.com</t>
  </si>
  <si>
    <t xml:space="preserve">Joint Tank Services FZCO</t>
  </si>
  <si>
    <t xml:space="preserve">Jotun Abu Dhabi LLC</t>
  </si>
  <si>
    <t xml:space="preserve">sameer.musthafa@jotunadh.ae</t>
  </si>
  <si>
    <t xml:space="preserve">Jotun MEIA FZ-LLC</t>
  </si>
  <si>
    <t xml:space="preserve">daphnie.manalastas@jotun.com</t>
  </si>
  <si>
    <t xml:space="preserve">Jotun MENA L.L.C</t>
  </si>
  <si>
    <t xml:space="preserve">onkar.todkar@jotun.com</t>
  </si>
  <si>
    <t xml:space="preserve">Jotun Powder Coatings LLC</t>
  </si>
  <si>
    <t xml:space="preserve">powder@jotun.ae</t>
  </si>
  <si>
    <t xml:space="preserve">Jotun UAE Ltd LLC</t>
  </si>
  <si>
    <t xml:space="preserve">Sangeeta.Fynn@jotundxb.ae</t>
  </si>
  <si>
    <t xml:space="preserve">Juma Al Majid Holding Group LLC</t>
  </si>
  <si>
    <t xml:space="preserve">faheemullah.saadulla@al-majid.com</t>
  </si>
  <si>
    <t xml:space="preserve">KAMAL OSMAN JAMJOOM EST</t>
  </si>
  <si>
    <t xml:space="preserve">KANOO GROUP L.L.C</t>
  </si>
  <si>
    <t xml:space="preserve">SAIDU.MOHD@KANOO.COM</t>
  </si>
  <si>
    <t xml:space="preserve">KARNAL TRANSPORT L.L.C.</t>
  </si>
  <si>
    <t xml:space="preserve">pardeep@primelink.ae</t>
  </si>
  <si>
    <t xml:space="preserve">KAYZED CONSULTANTS</t>
  </si>
  <si>
    <t xml:space="preserve">KAYZED@EMIRATES.NET.AE</t>
  </si>
  <si>
    <t xml:space="preserve">KHAMIS BIN LAHEG PROPERTIES</t>
  </si>
  <si>
    <t xml:space="preserve">KHYBER SHIPPING CO</t>
  </si>
  <si>
    <t xml:space="preserve">KOREA INTERNATIONAL GENERAL TRANSPORT</t>
  </si>
  <si>
    <t xml:space="preserve">KUEHNE + NAGEL LLC</t>
  </si>
  <si>
    <t xml:space="preserve">muhammed.unais@kuehne-nagel.com</t>
  </si>
  <si>
    <t xml:space="preserve">LAL'S INTERNATIONAL L.L.C</t>
  </si>
  <si>
    <t xml:space="preserve">LAND MARK GROUP</t>
  </si>
  <si>
    <t xml:space="preserve">LESCHACO FREIGHT SOLUTIONS L L C</t>
  </si>
  <si>
    <t xml:space="preserve">LIMITLESS LOGISTICS LLC</t>
  </si>
  <si>
    <t xml:space="preserve">LOAD ME</t>
  </si>
  <si>
    <t xml:space="preserve">LUBPLUS LUBRICANTS &amp; GREASE L.L.C</t>
  </si>
  <si>
    <t xml:space="preserve">SHAMS@LUBPLUS.DE</t>
  </si>
  <si>
    <t xml:space="preserve">M &amp; S Logistics LTD</t>
  </si>
  <si>
    <t xml:space="preserve">MAERSK A/S</t>
  </si>
  <si>
    <t xml:space="preserve">MAG LUBE LLC</t>
  </si>
  <si>
    <t xml:space="preserve">1003669933500003</t>
  </si>
  <si>
    <t xml:space="preserve">MANSER SAXON DUBAI LLC</t>
  </si>
  <si>
    <t xml:space="preserve">MARMUM DAIRY FARM L.L.C</t>
  </si>
  <si>
    <t xml:space="preserve">MASTERGLOBAL LOGISTICS L.L.C</t>
  </si>
  <si>
    <t xml:space="preserve">SHIJO@MASTERGLOBAL.AE</t>
  </si>
  <si>
    <t xml:space="preserve">MERLION SHIPPING LLC</t>
  </si>
  <si>
    <t xml:space="preserve">MICROSYSTEMS PAPER PRODUCTS TRADING LLC</t>
  </si>
  <si>
    <t xml:space="preserve">MIDDLE EAST TYRES LLC</t>
  </si>
  <si>
    <t xml:space="preserve">ANISH.KUTTICHI@ALSERKAL.AE</t>
  </si>
  <si>
    <t xml:space="preserve">MODERN CONCRETE PRODUCTS FACTORY</t>
  </si>
  <si>
    <t xml:space="preserve">MODERN FREIGHT COMPANY</t>
  </si>
  <si>
    <t xml:space="preserve">MODERN HOMES GENERAL TRADING LLC</t>
  </si>
  <si>
    <t xml:space="preserve">accounts1@modernnoor.com</t>
  </si>
  <si>
    <t xml:space="preserve">MR.CARLOS AIRES DA FONSECA PANZO</t>
  </si>
  <si>
    <t xml:space="preserve">PARNIAN@OUTLOOK.COM</t>
  </si>
  <si>
    <t xml:space="preserve">MULTI WORKS CO. LTD</t>
  </si>
  <si>
    <t xml:space="preserve">murali@mwltd.com.sa</t>
  </si>
  <si>
    <t xml:space="preserve">Maersk Logistics and Services FZE (Damco UAE FZE)</t>
  </si>
  <si>
    <t xml:space="preserve">Maersk Logistics and Services LLC (Damco Logistics LLC)</t>
  </si>
  <si>
    <t xml:space="preserve">hemant.waingankar@maersk.com</t>
  </si>
  <si>
    <t xml:space="preserve">Magnet general Land Transport L.L.C</t>
  </si>
  <si>
    <t xml:space="preserve">suranga@magtrans.com</t>
  </si>
  <si>
    <t xml:space="preserve">Manchester International Transport LLC</t>
  </si>
  <si>
    <t xml:space="preserve">Master Builders Solutions Construction Chemicals LLC</t>
  </si>
  <si>
    <t xml:space="preserve">ROBERT@BASF.COM</t>
  </si>
  <si>
    <t xml:space="preserve">Meat the Fire Events</t>
  </si>
  <si>
    <t xml:space="preserve">Momentum Company Limited Saudi Arabia</t>
  </si>
  <si>
    <t xml:space="preserve">Momentum Logistics LLC</t>
  </si>
  <si>
    <t xml:space="preserve">NAHEEM</t>
  </si>
  <si>
    <t xml:space="preserve">mohammad.fauzan@nehmeh.com</t>
  </si>
  <si>
    <t xml:space="preserve">NARESH THAKUR BHAYA</t>
  </si>
  <si>
    <t xml:space="preserve">NASAB CARPENTRY &amp; DECOR WORKS</t>
  </si>
  <si>
    <t xml:space="preserve">NASCO KARAOGLAN LLC</t>
  </si>
  <si>
    <t xml:space="preserve">NASHWAN LAND TRANSPORT</t>
  </si>
  <si>
    <t xml:space="preserve">nltdubai@emirates.net.ae</t>
  </si>
  <si>
    <t xml:space="preserve">NASSER BIN ABDULLATIF ALSERKAL EST</t>
  </si>
  <si>
    <t xml:space="preserve">NATIONAL TAKAFUL COMPANY [WATANIA] PJSC</t>
  </si>
  <si>
    <t xml:space="preserve">SEETHALAKSHMI.MEYYAPPAN@WATANIA.AE</t>
  </si>
  <si>
    <t xml:space="preserve">NEHMEH CORPORATION</t>
  </si>
  <si>
    <t xml:space="preserve">974 5583 1737</t>
  </si>
  <si>
    <t xml:space="preserve">NETS GENERAL TRADING &amp; CONTRACTING COMPANY</t>
  </si>
  <si>
    <t xml:space="preserve">info@nets-kuwait.com</t>
  </si>
  <si>
    <t xml:space="preserve">NEW MULTIMODAL TRANZ SHIPPING L.L.C</t>
  </si>
  <si>
    <t xml:space="preserve">NEW OCEANIC SHIPPING COMPANY L.L.C</t>
  </si>
  <si>
    <t xml:space="preserve">NICHOLAS JOHN CHITTENDEN</t>
  </si>
  <si>
    <t xml:space="preserve">NICO PAARDENKOOPER</t>
  </si>
  <si>
    <t xml:space="preserve">NMT INTERNATIONAL FZCO</t>
  </si>
  <si>
    <t xml:space="preserve">NORDIEN SYSTEM ICE MIDDLE EAST FZCO</t>
  </si>
  <si>
    <t xml:space="preserve">NOVA PETROCHEMICALS FZE</t>
  </si>
  <si>
    <t xml:space="preserve">ASOKAN@NOVAPETROCHEM.COM</t>
  </si>
  <si>
    <t xml:space="preserve">National Trading and Developing Enterprises LLC</t>
  </si>
  <si>
    <t xml:space="preserve">OAK MIDDLE EAST</t>
  </si>
  <si>
    <t xml:space="preserve">vimal@primelink.ae</t>
  </si>
  <si>
    <t xml:space="preserve">OAK SHIPPING SERVICES LLC</t>
  </si>
  <si>
    <t xml:space="preserve">salomy.dxb@oakshipping.com</t>
  </si>
  <si>
    <t xml:space="preserve">OBEGI CHEMICALS L.L.C.</t>
  </si>
  <si>
    <t xml:space="preserve">obegi@.com</t>
  </si>
  <si>
    <t xml:space="preserve">OGF SHIPPING LLC</t>
  </si>
  <si>
    <t xml:space="preserve">ORCHID PETROCHEM FZE</t>
  </si>
  <si>
    <t xml:space="preserve">syed@orchidpetrochem.com</t>
  </si>
  <si>
    <t xml:space="preserve">OREN HYDROCARBONS MIDDLE EAST INC FZ</t>
  </si>
  <si>
    <t xml:space="preserve">ORIENT UNB TAKAFUL</t>
  </si>
  <si>
    <t xml:space="preserve">ORIENTAL SHIPPING</t>
  </si>
  <si>
    <t xml:space="preserve">ORINGA MARINE SERVICES LLC</t>
  </si>
  <si>
    <t xml:space="preserve">MOIN@ORINGA-MARINE.COM</t>
  </si>
  <si>
    <t xml:space="preserve">OWS AUTO SPARE PARTS TRADING LLC</t>
  </si>
  <si>
    <t xml:space="preserve">accounts@owsauto.com</t>
  </si>
  <si>
    <t xml:space="preserve">Outstanding General Trading- Sole Proprietorship LLC</t>
  </si>
  <si>
    <t xml:space="preserve">PAMPA INDUSTRIES(INTL) CORP</t>
  </si>
  <si>
    <t xml:space="preserve">PAN GULF SHIPPING &amp; LOGISTICS LLC</t>
  </si>
  <si>
    <t xml:space="preserve">PARAMJIT TRANSPORT</t>
  </si>
  <si>
    <t xml:space="preserve">PARAMOUNT MINERALS L.L.C.</t>
  </si>
  <si>
    <t xml:space="preserve">PARAMOUNT TRANSPORT</t>
  </si>
  <si>
    <t xml:space="preserve">MONTEIRO.JOHNSON@GMAIL.COM</t>
  </si>
  <si>
    <t xml:space="preserve">PARKER'S / SALT</t>
  </si>
  <si>
    <t xml:space="preserve">PCD TRADING LLC</t>
  </si>
  <si>
    <t xml:space="preserve">pcdtradingllc@gmail.com</t>
  </si>
  <si>
    <t xml:space="preserve">PERFECT WAY TRANSPORT L.L.C</t>
  </si>
  <si>
    <t xml:space="preserve">PETRA WOODEN INDUSTRIES</t>
  </si>
  <si>
    <t xml:space="preserve">petraind@eim.ae</t>
  </si>
  <si>
    <t xml:space="preserve">PETRASCO MIDDLE EAST LLC</t>
  </si>
  <si>
    <t xml:space="preserve">PETROCURE INTERNATIONAL FZE</t>
  </si>
  <si>
    <t xml:space="preserve">PNI LOGISTICS L.L.C</t>
  </si>
  <si>
    <t xml:space="preserve">POPULAR TYRES LLC</t>
  </si>
  <si>
    <t xml:space="preserve">PORCELLAN COMPANY L.L.C</t>
  </si>
  <si>
    <t xml:space="preserve">premierbr9@kmagroups.com</t>
  </si>
  <si>
    <t xml:space="preserve">PREMIER LOGISTICS DWC L.L.C</t>
  </si>
  <si>
    <t xml:space="preserve">roshan.baby@premierlogistics.ae</t>
  </si>
  <si>
    <t xml:space="preserve">PRIME CARGO L.L.C</t>
  </si>
  <si>
    <t xml:space="preserve">PRIME LINK GENERAL TRANSPORT - ABUDHABI - U.A.E</t>
  </si>
  <si>
    <t xml:space="preserve">PRIME LINK LLC GRADUITY ACCOUNT</t>
  </si>
  <si>
    <t xml:space="preserve">PRIME MIDDLE EAST FZE</t>
  </si>
  <si>
    <t xml:space="preserve">PRIMELINK DIESEL SUPPLIER</t>
  </si>
  <si>
    <t xml:space="preserve">PRIMELINK GENERAL TRADING L.L.C</t>
  </si>
  <si>
    <t xml:space="preserve">PRIMELINK TRANSPORTATION L.L.C (QATAR)</t>
  </si>
  <si>
    <t xml:space="preserve">PRO GLOBAL LOGISTICS LLC</t>
  </si>
  <si>
    <t xml:space="preserve">PROFICAR LUBRICANTS LLC</t>
  </si>
  <si>
    <t xml:space="preserve">hasnain@procare-lubricants.ae</t>
  </si>
  <si>
    <t xml:space="preserve">PROVOGUE GENERAL TRADING</t>
  </si>
  <si>
    <t xml:space="preserve">PULTRON COMPOSITES</t>
  </si>
  <si>
    <t xml:space="preserve">svetlana.zakharova@mateenbar.com</t>
  </si>
  <si>
    <t xml:space="preserve">PUNJAB TRANSPORT LLC</t>
  </si>
  <si>
    <t xml:space="preserve">PURE HARVEST SMART FARMS LTD</t>
  </si>
  <si>
    <t xml:space="preserve">Primelink DWC - LLC</t>
  </si>
  <si>
    <t xml:space="preserve">general@primelink.ae</t>
  </si>
  <si>
    <t xml:space="preserve">QATAR NAVIGATION</t>
  </si>
  <si>
    <t xml:space="preserve">QCON GENERAL TRADING LLC</t>
  </si>
  <si>
    <t xml:space="preserve">sethuraman.b@qcon-me.com</t>
  </si>
  <si>
    <t xml:space="preserve">RAIS HASSAN SAADI L.L.C</t>
  </si>
  <si>
    <t xml:space="preserve">k.mujebur@raishassansaadi.com</t>
  </si>
  <si>
    <t xml:space="preserve">00971 4 3273939</t>
  </si>
  <si>
    <t xml:space="preserve">RAJ GENERAL LAND TRANSPORT LLC</t>
  </si>
  <si>
    <t xml:space="preserve">raj.transport@hotmail.com</t>
  </si>
  <si>
    <t xml:space="preserve">RAK LOGISTICS LLC</t>
  </si>
  <si>
    <t xml:space="preserve">jai.dolero@raklogistics.com</t>
  </si>
  <si>
    <t xml:space="preserve">072434484/044423721</t>
  </si>
  <si>
    <t xml:space="preserve">RAKHA AL KHALEEJ INTERNATIONAL LLC</t>
  </si>
  <si>
    <t xml:space="preserve">vinita@rai-uae.com</t>
  </si>
  <si>
    <t xml:space="preserve">RANA NADEEM HAYAT</t>
  </si>
  <si>
    <t xml:space="preserve">RAO TRANSPORT BY HEAVY &amp; LIGHT VEHICLES</t>
  </si>
  <si>
    <t xml:space="preserve">RAS AL KHAIMAH NATIONAL INSURANCE COMPANY PSC</t>
  </si>
  <si>
    <t xml:space="preserve">RAVIAN SHIPPING LINES LLC</t>
  </si>
  <si>
    <t xml:space="preserve">RED CRESECENT, DUBAI BRANCH</t>
  </si>
  <si>
    <t xml:space="preserve">RED SEA HOUSING SERVICES</t>
  </si>
  <si>
    <t xml:space="preserve">egbert.delrosario@redseahousing.com</t>
  </si>
  <si>
    <t xml:space="preserve">RELIANCE FREIGHT SYSTEMS LLC</t>
  </si>
  <si>
    <t xml:space="preserve">shetty@relianceuae.ae</t>
  </si>
  <si>
    <t xml:space="preserve">RIGID INDUSTRIES FZE</t>
  </si>
  <si>
    <t xml:space="preserve">ROYAL ART DECOR LLC</t>
  </si>
  <si>
    <t xml:space="preserve">ROYAL FRUIT</t>
  </si>
  <si>
    <t xml:space="preserve">GABER@ROYALFRUIT.AE</t>
  </si>
  <si>
    <t xml:space="preserve">RSA Logistics DWC LLC</t>
  </si>
  <si>
    <t xml:space="preserve">info@rsalogistics.com</t>
  </si>
  <si>
    <t xml:space="preserve">Rapid Shipping &amp; Logistics LLC</t>
  </si>
  <si>
    <t xml:space="preserve">Reda Ras Al Khaimah Limt Co LLC</t>
  </si>
  <si>
    <t xml:space="preserve">Rhenus Logistics Gulf DWC LLC</t>
  </si>
  <si>
    <t xml:space="preserve">saidu.muhammed@ae.rhenus.com</t>
  </si>
  <si>
    <t xml:space="preserve">SAAHTAIN ASIA SDN BHD</t>
  </si>
  <si>
    <t xml:space="preserve">SAFETY WORLD M E CONSULTANTS</t>
  </si>
  <si>
    <t xml:space="preserve">SAFINET AL WAHDA FURNITURE LLC</t>
  </si>
  <si>
    <t xml:space="preserve">SAI FOOD STUFF TRADING LLC</t>
  </si>
  <si>
    <t xml:space="preserve">SAMUDERA LOGISTICS DWC LLC</t>
  </si>
  <si>
    <t xml:space="preserve">SHIJU@SILKARGO.COM</t>
  </si>
  <si>
    <t xml:space="preserve">SANAH SPECIALITY</t>
  </si>
  <si>
    <t xml:space="preserve">SANJAY KUKREJA</t>
  </si>
  <si>
    <t xml:space="preserve">SATLUJ GEN LAND TRANSPORT LLC</t>
  </si>
  <si>
    <t xml:space="preserve">SAUDI BASF FOR BUILDING MATERIALS CO. LTD</t>
  </si>
  <si>
    <t xml:space="preserve">SCIENTECHNIC LLC - Al Quoz Warehouse</t>
  </si>
  <si>
    <t xml:space="preserve">NARASAIAH.T@SCIENTECHNIC.AE</t>
  </si>
  <si>
    <t xml:space="preserve">SEA WAY SHIPPING &amp; LOGISTICS SERVICES</t>
  </si>
  <si>
    <t xml:space="preserve">sunil@seawayoman.com</t>
  </si>
  <si>
    <t xml:space="preserve">SEMBCORP GULF O&amp;M COMPANY LIMITED</t>
  </si>
  <si>
    <t xml:space="preserve">SERVOCHEM L.L.C/A SERVO GROUP OF COMPANY SINCE1982</t>
  </si>
  <si>
    <t xml:space="preserve">yogeshd@servochem.com</t>
  </si>
  <si>
    <t xml:space="preserve">SHADUBE MANUFACTURING COMPANY FOR MARBLE &amp; BATHROOMS LLC</t>
  </si>
  <si>
    <t xml:space="preserve">SHAMROCK TECHNOLOGIES BVBA</t>
  </si>
  <si>
    <t xml:space="preserve">SHARAF SHIPPING</t>
  </si>
  <si>
    <t xml:space="preserve">04-3520555/3130226</t>
  </si>
  <si>
    <t xml:space="preserve">SHARJAH NATIONAL LUBE OIL COMPANY LLC</t>
  </si>
  <si>
    <t xml:space="preserve">@</t>
  </si>
  <si>
    <t xml:space="preserve">SHATORA FOOD STUFF TRADING L.L.C</t>
  </si>
  <si>
    <t xml:space="preserve">SHERWOOD TIMBERS LLC</t>
  </si>
  <si>
    <t xml:space="preserve">SHIPCO SHIPPING SERVICES LLC</t>
  </si>
  <si>
    <t xml:space="preserve">ranjith@shipcoshipping.com</t>
  </si>
  <si>
    <t xml:space="preserve">SIKA UAE LLC</t>
  </si>
  <si>
    <t xml:space="preserve">04-812400</t>
  </si>
  <si>
    <t xml:space="preserve">SOUTH EAST MOVERS</t>
  </si>
  <si>
    <t xml:space="preserve">customersupport@southeast-movers.com</t>
  </si>
  <si>
    <t xml:space="preserve">SPECIALITY INDUSTRIES L.L.C</t>
  </si>
  <si>
    <t xml:space="preserve">SPECIALTY EM SWITZERLAND</t>
  </si>
  <si>
    <t xml:space="preserve">SPEED LINE LLC</t>
  </si>
  <si>
    <t xml:space="preserve">pradeep@speedlinedubai.com</t>
  </si>
  <si>
    <t xml:space="preserve">SPEED WELL TYRES LLC</t>
  </si>
  <si>
    <t xml:space="preserve">spedwll@eim.ae</t>
  </si>
  <si>
    <t xml:space="preserve">SPEEDY SERVICES</t>
  </si>
  <si>
    <t xml:space="preserve">john.allen@speedyservices.com</t>
  </si>
  <si>
    <t xml:space="preserve">SPT MIDDLE EAST GENERAL TRADING LLC</t>
  </si>
  <si>
    <t xml:space="preserve">SPTRDG@EMIRATES.NET.AE</t>
  </si>
  <si>
    <t xml:space="preserve">STARWOOD INDUSTRIES LLC</t>
  </si>
  <si>
    <t xml:space="preserve">STEINWEG SHARAF FZCO</t>
  </si>
  <si>
    <t xml:space="preserve">SUN IMPEX INTERNATIONAL GENERAL TRD LLC</t>
  </si>
  <si>
    <t xml:space="preserve">SUN LOGISTICS L.L.C</t>
  </si>
  <si>
    <t xml:space="preserve">Safe Way Express</t>
  </si>
  <si>
    <t xml:space="preserve">ops5@safewayxp.com</t>
  </si>
  <si>
    <t xml:space="preserve">Seven Seas Ship Chandlers LLC</t>
  </si>
  <si>
    <t xml:space="preserve">Sabu.ramachandran@sevenseasgroup.com</t>
  </si>
  <si>
    <t xml:space="preserve">Sichem LLC</t>
  </si>
  <si>
    <t xml:space="preserve">Solvo Chem for Oil Chemical Industry</t>
  </si>
  <si>
    <t xml:space="preserve">Stolt Tank Containers B.V.</t>
  </si>
  <si>
    <t xml:space="preserve">NL813209201B01</t>
  </si>
  <si>
    <t xml:space="preserve">Super Logic Project Management</t>
  </si>
  <si>
    <t xml:space="preserve">operations@logistix.ae</t>
  </si>
  <si>
    <t xml:space="preserve">TADWEER WASTER TREATMENT LLC</t>
  </si>
  <si>
    <t xml:space="preserve">SURANGA@PRIMELINK.AE</t>
  </si>
  <si>
    <t xml:space="preserve">TAJ AL MULOOK</t>
  </si>
  <si>
    <t xml:space="preserve">TEAM FURNITURE INDUSTRY.L.L.C</t>
  </si>
  <si>
    <t xml:space="preserve">TECHNOLOGIA MIDDLE EAST WLL</t>
  </si>
  <si>
    <t xml:space="preserve">laveena@tmebah.com</t>
  </si>
  <si>
    <t xml:space="preserve">TEE DEE TRADING EST</t>
  </si>
  <si>
    <t xml:space="preserve">TEJINDER SINGH</t>
  </si>
  <si>
    <t xml:space="preserve">TERRACO UAE LTD CO</t>
  </si>
  <si>
    <t xml:space="preserve">THE KANOO GROUP KRT L.L.C</t>
  </si>
  <si>
    <t xml:space="preserve">THOMAS</t>
  </si>
  <si>
    <t xml:space="preserve">thomas@thomaq.com</t>
  </si>
  <si>
    <t xml:space="preserve">TIGER IND COMPANY LLC</t>
  </si>
  <si>
    <t xml:space="preserve">TIMBER HOUSING MFG LLC</t>
  </si>
  <si>
    <t xml:space="preserve">TINA INTERNATIONAL FZE</t>
  </si>
  <si>
    <t xml:space="preserve">TM LAB SYSTEMS LLC</t>
  </si>
  <si>
    <t xml:space="preserve">TOMAS DRAHOVZAL</t>
  </si>
  <si>
    <t xml:space="preserve">TORAY MEMBRANE EUROPE AG</t>
  </si>
  <si>
    <t xml:space="preserve">FERRER.JENNY@TORAYWATER.COM</t>
  </si>
  <si>
    <t xml:space="preserve">TORINO IND.MACHINERY TRD L.L.C</t>
  </si>
  <si>
    <t xml:space="preserve">TRANSWORLD LOGISTICS FZE</t>
  </si>
  <si>
    <t xml:space="preserve">TRANSWORLD SHIPPING SERVICES L.L.C</t>
  </si>
  <si>
    <t xml:space="preserve">TRIBURG FREIGHT SERVICES LLC</t>
  </si>
  <si>
    <t xml:space="preserve">SARATH@TRIBURG.COM</t>
  </si>
  <si>
    <t xml:space="preserve">TROTTERS FZE</t>
  </si>
  <si>
    <t xml:space="preserve">office@trottersgroup.com</t>
  </si>
  <si>
    <t xml:space="preserve">TRUXAPP FREIGHT BORKER LLC</t>
  </si>
  <si>
    <t xml:space="preserve">danish.faraz@truxapp.com</t>
  </si>
  <si>
    <t xml:space="preserve">TRYCHEM FZCO</t>
  </si>
  <si>
    <t xml:space="preserve">felcy.rodrigues@trychem.com</t>
  </si>
  <si>
    <t xml:space="preserve">TYCHE GULF OIL &amp; GAS WQUIPMENT TRD LLC</t>
  </si>
  <si>
    <t xml:space="preserve">TYRES AGENCIES CENTRE L.L.C</t>
  </si>
  <si>
    <t xml:space="preserve">UNIBETON READY MIX LLC</t>
  </si>
  <si>
    <t xml:space="preserve">UNITED ENG CONSTRUCTION (UNEC) FOR WOOD WORKS</t>
  </si>
  <si>
    <t xml:space="preserve">UTS EXPRESS HEAVY TRUCKS TRANSPORT LLC</t>
  </si>
  <si>
    <t xml:space="preserve">riyasmon1977@gmail.com</t>
  </si>
  <si>
    <t xml:space="preserve">Udaya Bhaskar</t>
  </si>
  <si>
    <t xml:space="preserve">udaya.bhaskar@arabianfarms.com</t>
  </si>
  <si>
    <t xml:space="preserve">VANDIS MANAGEMENT FZ-LLC</t>
  </si>
  <si>
    <t xml:space="preserve">sunil@vandisinvestment.com</t>
  </si>
  <si>
    <t xml:space="preserve">VIL VIK SHIPPING LLC</t>
  </si>
  <si>
    <t xml:space="preserve">operations@vilvikshipping.com</t>
  </si>
  <si>
    <t xml:space="preserve">VSP AUDITING ASSOCIATES</t>
  </si>
  <si>
    <t xml:space="preserve">Vincent Tyres Services LLC</t>
  </si>
  <si>
    <t xml:space="preserve">W.J. TOWELL CO. (L.L.C)</t>
  </si>
  <si>
    <t xml:space="preserve">bhagavald@enhanceuae.com</t>
  </si>
  <si>
    <t xml:space="preserve">WELLBENE LIFE SCIENCES FZCO</t>
  </si>
  <si>
    <t xml:space="preserve">ZENER ELECTRONIC SERVICES</t>
  </si>
  <si>
    <t xml:space="preserve">ZOOM AUTO PARTS LLC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</si>
</sst>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20.5"/>
    <col collapsed="false" customWidth="true" hidden="false" outlineLevel="0" max="2" min="2" style="0" width="31.5"/>
    <col collapsed="false" customWidth="true" hidden="false" outlineLevel="0" max="3" min="3" style="0" width="58.75"/>
    <col collapsed="false" customWidth="true" hidden="false" outlineLevel="0" max="4" min="4" style="0" width="34.25"/>
    <col collapsed="false" customWidth="true" hidden="false" outlineLevel="0" max="5" min="5" style="0" width="58.75"/>
    <col collapsed="false" customWidth="true" hidden="false" outlineLevel="0" max="7" min="6" style="0" width="25.38"/>
    <col collapsed="false" customWidth="true" hidden="false" outlineLevel="0" max="8" min="8" style="0" width="33"/>
    <col collapsed="false" customWidth="true" hidden="false" outlineLevel="0" max="9" min="9" style="0" width="43.78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.75" hidden="false" customHeight="false" outlineLevel="0" collapsed="false">
      <c r="A2" s="1" t="s">
        <v>9</v>
      </c>
      <c r="B2" s="1" t="s">
        <v>10</v>
      </c>
      <c r="C2" s="2" t="s">
        <v>11</v>
      </c>
      <c r="D2" s="2"/>
      <c r="E2" s="2" t="s">
        <v>11</v>
      </c>
      <c r="F2" s="2"/>
      <c r="G2" s="2"/>
      <c r="H2" s="1"/>
      <c r="I2" s="2"/>
    </row>
    <row r="3" customFormat="false" ht="15.75" hidden="false" customHeight="false" outlineLevel="0" collapsed="false">
      <c r="A3" s="1" t="s">
        <v>9</v>
      </c>
      <c r="B3" s="1" t="s">
        <v>10</v>
      </c>
      <c r="C3" s="2" t="s">
        <v>12</v>
      </c>
      <c r="D3" s="2"/>
      <c r="E3" s="2" t="s">
        <v>12</v>
      </c>
      <c r="F3" s="2"/>
      <c r="G3" s="2"/>
      <c r="H3" s="1"/>
      <c r="I3" s="2" t="n">
        <v>100352347700003</v>
      </c>
    </row>
    <row r="4" customFormat="false" ht="15.75" hidden="false" customHeight="false" outlineLevel="0" collapsed="false">
      <c r="A4" s="1" t="s">
        <v>9</v>
      </c>
      <c r="B4" s="1" t="s">
        <v>10</v>
      </c>
      <c r="C4" s="2" t="s">
        <v>13</v>
      </c>
      <c r="D4" s="2" t="s">
        <v>14</v>
      </c>
      <c r="E4" s="2" t="s">
        <v>13</v>
      </c>
      <c r="F4" s="2"/>
      <c r="G4" s="2"/>
      <c r="H4" s="1"/>
      <c r="I4" s="2" t="n">
        <v>100356535300003</v>
      </c>
    </row>
    <row r="5" customFormat="false" ht="15.75" hidden="false" customHeight="false" outlineLevel="0" collapsed="false">
      <c r="A5" s="1" t="s">
        <v>9</v>
      </c>
      <c r="B5" s="1" t="s">
        <v>10</v>
      </c>
      <c r="C5" s="2" t="s">
        <v>15</v>
      </c>
      <c r="D5" s="2"/>
      <c r="E5" s="2" t="s">
        <v>15</v>
      </c>
      <c r="F5" s="2"/>
      <c r="G5" s="2"/>
      <c r="H5" s="1"/>
      <c r="I5" s="2" t="n">
        <v>100579357300003</v>
      </c>
    </row>
    <row r="6" customFormat="false" ht="15.75" hidden="false" customHeight="false" outlineLevel="0" collapsed="false">
      <c r="A6" s="1" t="s">
        <v>9</v>
      </c>
      <c r="B6" s="1" t="s">
        <v>10</v>
      </c>
      <c r="C6" s="2" t="s">
        <v>16</v>
      </c>
      <c r="D6" s="2"/>
      <c r="E6" s="2" t="s">
        <v>16</v>
      </c>
      <c r="F6" s="2"/>
      <c r="G6" s="2"/>
      <c r="H6" s="1"/>
      <c r="I6" s="2" t="n">
        <v>100323894400003</v>
      </c>
    </row>
    <row r="7" customFormat="false" ht="15.75" hidden="false" customHeight="false" outlineLevel="0" collapsed="false">
      <c r="A7" s="1" t="s">
        <v>9</v>
      </c>
      <c r="B7" s="1" t="s">
        <v>10</v>
      </c>
      <c r="C7" s="2" t="s">
        <v>17</v>
      </c>
      <c r="D7" s="2"/>
      <c r="E7" s="2" t="s">
        <v>17</v>
      </c>
      <c r="F7" s="2"/>
      <c r="G7" s="2" t="s">
        <v>18</v>
      </c>
      <c r="H7" s="1"/>
      <c r="I7" s="2" t="n">
        <v>100339211300003</v>
      </c>
    </row>
    <row r="8" customFormat="false" ht="15.75" hidden="false" customHeight="false" outlineLevel="0" collapsed="false">
      <c r="A8" s="1" t="s">
        <v>9</v>
      </c>
      <c r="B8" s="1" t="s">
        <v>10</v>
      </c>
      <c r="C8" s="2" t="s">
        <v>19</v>
      </c>
      <c r="D8" s="2"/>
      <c r="E8" s="2" t="s">
        <v>19</v>
      </c>
      <c r="F8" s="2"/>
      <c r="G8" s="2"/>
      <c r="H8" s="1"/>
      <c r="I8" s="2" t="n">
        <v>100559786700003</v>
      </c>
    </row>
    <row r="9" customFormat="false" ht="15.75" hidden="false" customHeight="false" outlineLevel="0" collapsed="false">
      <c r="A9" s="1" t="s">
        <v>9</v>
      </c>
      <c r="B9" s="1" t="s">
        <v>10</v>
      </c>
      <c r="C9" s="2" t="s">
        <v>20</v>
      </c>
      <c r="D9" s="2"/>
      <c r="E9" s="2" t="s">
        <v>20</v>
      </c>
      <c r="F9" s="2"/>
      <c r="G9" s="2"/>
      <c r="H9" s="1"/>
      <c r="I9" s="2" t="n">
        <v>100331542900003</v>
      </c>
    </row>
    <row r="10" customFormat="false" ht="13.8" hidden="false" customHeight="false" outlineLevel="0" collapsed="false">
      <c r="A10" s="3" t="s">
        <v>9</v>
      </c>
      <c r="B10" s="1" t="s">
        <v>10</v>
      </c>
      <c r="C10" s="2" t="s">
        <v>21</v>
      </c>
      <c r="D10" s="2" t="s">
        <v>14</v>
      </c>
      <c r="E10" s="2" t="s">
        <v>21</v>
      </c>
      <c r="F10" s="2"/>
      <c r="G10" s="2" t="e">
        <f aca="false">+971 4 353 8043</f>
        <v>#VALUE!</v>
      </c>
      <c r="H10" s="1"/>
      <c r="I10" s="2" t="n">
        <v>100048987000003</v>
      </c>
    </row>
    <row r="11" customFormat="false" ht="15.75" hidden="false" customHeight="false" outlineLevel="0" collapsed="false">
      <c r="A11" s="1" t="s">
        <v>9</v>
      </c>
      <c r="B11" s="1" t="s">
        <v>10</v>
      </c>
      <c r="C11" s="2" t="s">
        <v>22</v>
      </c>
      <c r="D11" s="2"/>
      <c r="E11" s="2" t="s">
        <v>22</v>
      </c>
      <c r="F11" s="2"/>
      <c r="G11" s="2"/>
      <c r="H11" s="1"/>
      <c r="I11" s="2"/>
    </row>
    <row r="12" customFormat="false" ht="15.75" hidden="false" customHeight="false" outlineLevel="0" collapsed="false">
      <c r="A12" s="1" t="s">
        <v>9</v>
      </c>
      <c r="B12" s="1" t="s">
        <v>10</v>
      </c>
      <c r="C12" s="2" t="s">
        <v>23</v>
      </c>
      <c r="D12" s="2"/>
      <c r="E12" s="2" t="s">
        <v>23</v>
      </c>
      <c r="F12" s="2"/>
      <c r="G12" s="2"/>
      <c r="H12" s="1"/>
      <c r="I12" s="2" t="n">
        <v>11113001001012</v>
      </c>
    </row>
    <row r="13" customFormat="false" ht="15.75" hidden="false" customHeight="false" outlineLevel="0" collapsed="false">
      <c r="A13" s="1" t="s">
        <v>9</v>
      </c>
      <c r="B13" s="1" t="s">
        <v>10</v>
      </c>
      <c r="C13" s="2" t="s">
        <v>24</v>
      </c>
      <c r="D13" s="2"/>
      <c r="E13" s="2" t="s">
        <v>24</v>
      </c>
      <c r="F13" s="2"/>
      <c r="G13" s="2"/>
      <c r="H13" s="1"/>
      <c r="I13" s="2" t="n">
        <v>100072684200003</v>
      </c>
    </row>
    <row r="14" customFormat="false" ht="15.75" hidden="false" customHeight="false" outlineLevel="0" collapsed="false">
      <c r="A14" s="1" t="s">
        <v>9</v>
      </c>
      <c r="B14" s="1" t="s">
        <v>10</v>
      </c>
      <c r="C14" s="2" t="s">
        <v>25</v>
      </c>
      <c r="D14" s="2" t="s">
        <v>14</v>
      </c>
      <c r="E14" s="2" t="s">
        <v>25</v>
      </c>
      <c r="F14" s="2"/>
      <c r="G14" s="2" t="n">
        <v>43605927</v>
      </c>
      <c r="H14" s="1"/>
      <c r="I14" s="2" t="n">
        <v>10036002100003</v>
      </c>
    </row>
    <row r="15" customFormat="false" ht="15.75" hidden="false" customHeight="false" outlineLevel="0" collapsed="false">
      <c r="A15" s="1" t="s">
        <v>9</v>
      </c>
      <c r="B15" s="1" t="s">
        <v>10</v>
      </c>
      <c r="C15" s="2" t="s">
        <v>26</v>
      </c>
      <c r="D15" s="2" t="s">
        <v>27</v>
      </c>
      <c r="E15" s="2" t="s">
        <v>26</v>
      </c>
      <c r="F15" s="2" t="n">
        <v>971</v>
      </c>
      <c r="G15" s="2" t="n">
        <v>43334452</v>
      </c>
      <c r="H15" s="1"/>
      <c r="I15" s="2" t="n">
        <v>100019024700003</v>
      </c>
    </row>
    <row r="16" customFormat="false" ht="15.75" hidden="false" customHeight="false" outlineLevel="0" collapsed="false">
      <c r="A16" s="1" t="s">
        <v>9</v>
      </c>
      <c r="B16" s="1" t="s">
        <v>10</v>
      </c>
      <c r="C16" s="2" t="s">
        <v>28</v>
      </c>
      <c r="D16" s="2" t="s">
        <v>29</v>
      </c>
      <c r="E16" s="2" t="s">
        <v>28</v>
      </c>
      <c r="F16" s="2"/>
      <c r="G16" s="2"/>
      <c r="H16" s="1"/>
      <c r="I16" s="2" t="n">
        <v>100223584200003</v>
      </c>
    </row>
    <row r="17" customFormat="false" ht="15.75" hidden="false" customHeight="false" outlineLevel="0" collapsed="false">
      <c r="A17" s="1" t="s">
        <v>9</v>
      </c>
      <c r="B17" s="1" t="s">
        <v>10</v>
      </c>
      <c r="C17" s="2" t="s">
        <v>30</v>
      </c>
      <c r="D17" s="2" t="s">
        <v>31</v>
      </c>
      <c r="E17" s="2" t="s">
        <v>30</v>
      </c>
      <c r="F17" s="2"/>
      <c r="G17" s="2" t="s">
        <v>32</v>
      </c>
      <c r="H17" s="1"/>
      <c r="I17" s="2"/>
    </row>
    <row r="18" customFormat="false" ht="15.75" hidden="false" customHeight="false" outlineLevel="0" collapsed="false">
      <c r="A18" s="1" t="s">
        <v>9</v>
      </c>
      <c r="B18" s="1" t="s">
        <v>10</v>
      </c>
      <c r="C18" s="2" t="s">
        <v>33</v>
      </c>
      <c r="D18" s="2"/>
      <c r="E18" s="2" t="s">
        <v>33</v>
      </c>
      <c r="F18" s="2" t="n">
        <v>971</v>
      </c>
      <c r="G18" s="2" t="n">
        <v>43435563</v>
      </c>
      <c r="H18" s="1"/>
      <c r="I18" s="2" t="n">
        <v>100382522900003</v>
      </c>
    </row>
    <row r="19" customFormat="false" ht="15.75" hidden="false" customHeight="false" outlineLevel="0" collapsed="false">
      <c r="A19" s="1" t="s">
        <v>9</v>
      </c>
      <c r="B19" s="1" t="s">
        <v>10</v>
      </c>
      <c r="C19" s="2" t="s">
        <v>34</v>
      </c>
      <c r="D19" s="2" t="s">
        <v>14</v>
      </c>
      <c r="E19" s="2" t="s">
        <v>34</v>
      </c>
      <c r="F19" s="2"/>
      <c r="G19" s="2" t="n">
        <v>528856723</v>
      </c>
      <c r="H19" s="1"/>
      <c r="I19" s="2"/>
    </row>
    <row r="20" customFormat="false" ht="15.75" hidden="false" customHeight="false" outlineLevel="0" collapsed="false">
      <c r="A20" s="1" t="s">
        <v>9</v>
      </c>
      <c r="B20" s="1" t="s">
        <v>10</v>
      </c>
      <c r="C20" s="2" t="s">
        <v>35</v>
      </c>
      <c r="D20" s="2" t="s">
        <v>36</v>
      </c>
      <c r="E20" s="2" t="s">
        <v>35</v>
      </c>
      <c r="F20" s="2" t="n">
        <v>971</v>
      </c>
      <c r="G20" s="2" t="n">
        <v>44534789</v>
      </c>
      <c r="H20" s="1"/>
      <c r="I20" s="2"/>
    </row>
    <row r="21" customFormat="false" ht="15.75" hidden="false" customHeight="false" outlineLevel="0" collapsed="false">
      <c r="A21" s="1" t="s">
        <v>9</v>
      </c>
      <c r="B21" s="1" t="s">
        <v>10</v>
      </c>
      <c r="C21" s="2" t="s">
        <v>37</v>
      </c>
      <c r="D21" s="2"/>
      <c r="E21" s="2" t="s">
        <v>37</v>
      </c>
      <c r="F21" s="2"/>
      <c r="G21" s="2"/>
      <c r="H21" s="1"/>
      <c r="I21" s="2" t="n">
        <v>100291600300003</v>
      </c>
    </row>
    <row r="22" customFormat="false" ht="15.75" hidden="false" customHeight="false" outlineLevel="0" collapsed="false">
      <c r="A22" s="1" t="s">
        <v>9</v>
      </c>
      <c r="B22" s="1" t="s">
        <v>10</v>
      </c>
      <c r="C22" s="2" t="s">
        <v>38</v>
      </c>
      <c r="D22" s="2"/>
      <c r="E22" s="2" t="s">
        <v>38</v>
      </c>
      <c r="F22" s="2"/>
      <c r="G22" s="2"/>
      <c r="H22" s="1"/>
      <c r="I22" s="2" t="n">
        <v>100060531900003</v>
      </c>
    </row>
    <row r="23" customFormat="false" ht="15.75" hidden="false" customHeight="false" outlineLevel="0" collapsed="false">
      <c r="A23" s="1" t="s">
        <v>9</v>
      </c>
      <c r="B23" s="1" t="s">
        <v>10</v>
      </c>
      <c r="C23" s="2" t="s">
        <v>39</v>
      </c>
      <c r="D23" s="2"/>
      <c r="E23" s="2" t="s">
        <v>39</v>
      </c>
      <c r="F23" s="2"/>
      <c r="G23" s="2"/>
      <c r="H23" s="1"/>
      <c r="I23" s="2" t="n">
        <v>100222957100003</v>
      </c>
    </row>
    <row r="24" customFormat="false" ht="15.75" hidden="false" customHeight="false" outlineLevel="0" collapsed="false">
      <c r="A24" s="1" t="s">
        <v>9</v>
      </c>
      <c r="B24" s="1" t="s">
        <v>10</v>
      </c>
      <c r="C24" s="2" t="s">
        <v>40</v>
      </c>
      <c r="D24" s="2"/>
      <c r="E24" s="2" t="s">
        <v>40</v>
      </c>
      <c r="F24" s="2"/>
      <c r="G24" s="2"/>
      <c r="H24" s="1"/>
      <c r="I24" s="2" t="n">
        <v>100291807400003</v>
      </c>
    </row>
    <row r="25" customFormat="false" ht="15.75" hidden="false" customHeight="false" outlineLevel="0" collapsed="false">
      <c r="A25" s="1" t="s">
        <v>9</v>
      </c>
      <c r="B25" s="1" t="s">
        <v>10</v>
      </c>
      <c r="C25" s="2" t="s">
        <v>41</v>
      </c>
      <c r="D25" s="2"/>
      <c r="E25" s="2" t="s">
        <v>41</v>
      </c>
      <c r="F25" s="2"/>
      <c r="G25" s="2"/>
      <c r="H25" s="1"/>
      <c r="I25" s="2" t="n">
        <v>100268119300003</v>
      </c>
    </row>
    <row r="26" customFormat="false" ht="15.75" hidden="false" customHeight="false" outlineLevel="0" collapsed="false">
      <c r="A26" s="1" t="s">
        <v>9</v>
      </c>
      <c r="B26" s="1" t="s">
        <v>10</v>
      </c>
      <c r="C26" s="2" t="s">
        <v>42</v>
      </c>
      <c r="D26" s="2"/>
      <c r="E26" s="2" t="s">
        <v>42</v>
      </c>
      <c r="F26" s="2"/>
      <c r="G26" s="2"/>
      <c r="H26" s="1"/>
      <c r="I26" s="2" t="n">
        <v>100033996800003</v>
      </c>
    </row>
    <row r="27" customFormat="false" ht="15.75" hidden="false" customHeight="false" outlineLevel="0" collapsed="false">
      <c r="A27" s="1" t="s">
        <v>9</v>
      </c>
      <c r="B27" s="1" t="s">
        <v>10</v>
      </c>
      <c r="C27" s="2" t="s">
        <v>43</v>
      </c>
      <c r="D27" s="2"/>
      <c r="E27" s="2" t="s">
        <v>43</v>
      </c>
      <c r="F27" s="2"/>
      <c r="G27" s="2"/>
      <c r="H27" s="1"/>
      <c r="I27" s="2"/>
    </row>
    <row r="28" customFormat="false" ht="15.75" hidden="false" customHeight="false" outlineLevel="0" collapsed="false">
      <c r="A28" s="1" t="s">
        <v>9</v>
      </c>
      <c r="B28" s="1" t="s">
        <v>10</v>
      </c>
      <c r="C28" s="2" t="s">
        <v>44</v>
      </c>
      <c r="D28" s="2"/>
      <c r="E28" s="2" t="s">
        <v>44</v>
      </c>
      <c r="F28" s="2"/>
      <c r="G28" s="2"/>
      <c r="H28" s="1"/>
      <c r="I28" s="2" t="n">
        <v>100329905200003</v>
      </c>
    </row>
    <row r="29" customFormat="false" ht="15.75" hidden="false" customHeight="false" outlineLevel="0" collapsed="false">
      <c r="A29" s="1" t="s">
        <v>9</v>
      </c>
      <c r="B29" s="1" t="s">
        <v>10</v>
      </c>
      <c r="C29" s="2" t="s">
        <v>45</v>
      </c>
      <c r="D29" s="2"/>
      <c r="E29" s="2" t="s">
        <v>45</v>
      </c>
      <c r="F29" s="2"/>
      <c r="G29" s="2" t="s">
        <v>46</v>
      </c>
      <c r="H29" s="1"/>
      <c r="I29" s="2" t="n">
        <v>100575276900003</v>
      </c>
    </row>
    <row r="30" customFormat="false" ht="15.75" hidden="false" customHeight="false" outlineLevel="0" collapsed="false">
      <c r="A30" s="1" t="s">
        <v>9</v>
      </c>
      <c r="B30" s="1" t="s">
        <v>10</v>
      </c>
      <c r="C30" s="2" t="s">
        <v>47</v>
      </c>
      <c r="D30" s="2"/>
      <c r="E30" s="2" t="s">
        <v>47</v>
      </c>
      <c r="F30" s="2"/>
      <c r="G30" s="2"/>
      <c r="H30" s="1"/>
      <c r="I30" s="2" t="n">
        <v>100425115100003</v>
      </c>
    </row>
    <row r="31" customFormat="false" ht="15.75" hidden="false" customHeight="false" outlineLevel="0" collapsed="false">
      <c r="A31" s="1" t="s">
        <v>9</v>
      </c>
      <c r="B31" s="1" t="s">
        <v>10</v>
      </c>
      <c r="C31" s="2" t="s">
        <v>48</v>
      </c>
      <c r="D31" s="2" t="s">
        <v>14</v>
      </c>
      <c r="E31" s="2" t="s">
        <v>48</v>
      </c>
      <c r="F31" s="2"/>
      <c r="G31" s="2"/>
      <c r="H31" s="1"/>
      <c r="I31" s="2"/>
    </row>
    <row r="32" customFormat="false" ht="15.75" hidden="false" customHeight="false" outlineLevel="0" collapsed="false">
      <c r="A32" s="1" t="s">
        <v>9</v>
      </c>
      <c r="B32" s="1" t="s">
        <v>10</v>
      </c>
      <c r="C32" s="2" t="s">
        <v>49</v>
      </c>
      <c r="D32" s="2" t="s">
        <v>50</v>
      </c>
      <c r="E32" s="2" t="s">
        <v>49</v>
      </c>
      <c r="F32" s="2" t="n">
        <v>971</v>
      </c>
      <c r="G32" s="2" t="n">
        <v>43521304</v>
      </c>
      <c r="H32" s="1"/>
      <c r="I32" s="2" t="n">
        <v>100021811300003</v>
      </c>
    </row>
    <row r="33" customFormat="false" ht="15.75" hidden="false" customHeight="false" outlineLevel="0" collapsed="false">
      <c r="A33" s="1" t="s">
        <v>9</v>
      </c>
      <c r="B33" s="1" t="s">
        <v>10</v>
      </c>
      <c r="C33" s="2" t="s">
        <v>51</v>
      </c>
      <c r="D33" s="2" t="s">
        <v>52</v>
      </c>
      <c r="E33" s="2" t="s">
        <v>51</v>
      </c>
      <c r="F33" s="2"/>
      <c r="G33" s="2"/>
      <c r="H33" s="1"/>
      <c r="I33" s="2" t="n">
        <v>100237520000003</v>
      </c>
    </row>
    <row r="34" customFormat="false" ht="15.75" hidden="false" customHeight="false" outlineLevel="0" collapsed="false">
      <c r="A34" s="1" t="s">
        <v>9</v>
      </c>
      <c r="B34" s="1" t="s">
        <v>10</v>
      </c>
      <c r="C34" s="2" t="s">
        <v>53</v>
      </c>
      <c r="D34" s="2"/>
      <c r="E34" s="2" t="s">
        <v>53</v>
      </c>
      <c r="F34" s="2"/>
      <c r="G34" s="2"/>
      <c r="H34" s="1"/>
      <c r="I34" s="2"/>
    </row>
    <row r="35" customFormat="false" ht="15.75" hidden="false" customHeight="false" outlineLevel="0" collapsed="false">
      <c r="A35" s="1" t="s">
        <v>9</v>
      </c>
      <c r="B35" s="1" t="s">
        <v>10</v>
      </c>
      <c r="C35" s="2" t="s">
        <v>54</v>
      </c>
      <c r="D35" s="2"/>
      <c r="E35" s="2" t="s">
        <v>54</v>
      </c>
      <c r="F35" s="2"/>
      <c r="G35" s="2"/>
      <c r="H35" s="1"/>
      <c r="I35" s="2" t="n">
        <v>100435115900003</v>
      </c>
    </row>
    <row r="36" customFormat="false" ht="15.75" hidden="false" customHeight="false" outlineLevel="0" collapsed="false">
      <c r="A36" s="1" t="s">
        <v>9</v>
      </c>
      <c r="B36" s="1" t="s">
        <v>10</v>
      </c>
      <c r="C36" s="2" t="s">
        <v>55</v>
      </c>
      <c r="D36" s="2" t="s">
        <v>56</v>
      </c>
      <c r="E36" s="2" t="s">
        <v>55</v>
      </c>
      <c r="F36" s="2" t="n">
        <v>971</v>
      </c>
      <c r="G36" s="2" t="n">
        <v>42666235</v>
      </c>
      <c r="H36" s="1"/>
      <c r="I36" s="2" t="n">
        <v>100371741800003</v>
      </c>
    </row>
    <row r="37" customFormat="false" ht="15.75" hidden="false" customHeight="false" outlineLevel="0" collapsed="false">
      <c r="A37" s="1" t="s">
        <v>9</v>
      </c>
      <c r="B37" s="1" t="s">
        <v>10</v>
      </c>
      <c r="C37" s="2" t="s">
        <v>57</v>
      </c>
      <c r="D37" s="2"/>
      <c r="E37" s="2" t="s">
        <v>57</v>
      </c>
      <c r="F37" s="2"/>
      <c r="G37" s="2"/>
      <c r="H37" s="1"/>
      <c r="I37" s="2" t="n">
        <v>100338685900003</v>
      </c>
    </row>
    <row r="38" customFormat="false" ht="15.75" hidden="false" customHeight="false" outlineLevel="0" collapsed="false">
      <c r="A38" s="1" t="s">
        <v>9</v>
      </c>
      <c r="B38" s="1" t="s">
        <v>10</v>
      </c>
      <c r="C38" s="2" t="s">
        <v>58</v>
      </c>
      <c r="D38" s="2" t="s">
        <v>59</v>
      </c>
      <c r="E38" s="2" t="s">
        <v>58</v>
      </c>
      <c r="F38" s="2"/>
      <c r="G38" s="2"/>
      <c r="H38" s="1"/>
      <c r="I38" s="2" t="n">
        <v>100320787300003</v>
      </c>
    </row>
    <row r="39" customFormat="false" ht="15.75" hidden="false" customHeight="false" outlineLevel="0" collapsed="false">
      <c r="A39" s="1" t="s">
        <v>9</v>
      </c>
      <c r="B39" s="1" t="s">
        <v>10</v>
      </c>
      <c r="C39" s="2" t="s">
        <v>60</v>
      </c>
      <c r="D39" s="2"/>
      <c r="E39" s="2" t="s">
        <v>60</v>
      </c>
      <c r="F39" s="2"/>
      <c r="G39" s="2" t="e">
        <f aca="false">+971 4 323 2439</f>
        <v>#VALUE!</v>
      </c>
      <c r="H39" s="1"/>
      <c r="I39" s="2" t="n">
        <v>100384720700003</v>
      </c>
    </row>
    <row r="40" customFormat="false" ht="15.75" hidden="false" customHeight="false" outlineLevel="0" collapsed="false">
      <c r="A40" s="1" t="s">
        <v>9</v>
      </c>
      <c r="B40" s="1" t="s">
        <v>10</v>
      </c>
      <c r="C40" s="2" t="s">
        <v>61</v>
      </c>
      <c r="D40" s="2"/>
      <c r="E40" s="2" t="s">
        <v>61</v>
      </c>
      <c r="F40" s="2"/>
      <c r="G40" s="2"/>
      <c r="H40" s="1"/>
      <c r="I40" s="2" t="n">
        <v>100373718400003</v>
      </c>
    </row>
    <row r="41" customFormat="false" ht="15.75" hidden="false" customHeight="false" outlineLevel="0" collapsed="false">
      <c r="A41" s="1" t="s">
        <v>9</v>
      </c>
      <c r="B41" s="1" t="s">
        <v>10</v>
      </c>
      <c r="C41" s="2" t="s">
        <v>62</v>
      </c>
      <c r="D41" s="2"/>
      <c r="E41" s="2" t="s">
        <v>62</v>
      </c>
      <c r="F41" s="2"/>
      <c r="G41" s="2"/>
      <c r="H41" s="1"/>
      <c r="I41" s="2"/>
    </row>
    <row r="42" customFormat="false" ht="15.75" hidden="false" customHeight="false" outlineLevel="0" collapsed="false">
      <c r="A42" s="1" t="s">
        <v>9</v>
      </c>
      <c r="B42" s="1" t="s">
        <v>10</v>
      </c>
      <c r="C42" s="2" t="s">
        <v>63</v>
      </c>
      <c r="D42" s="2"/>
      <c r="E42" s="2" t="s">
        <v>63</v>
      </c>
      <c r="F42" s="2"/>
      <c r="G42" s="2"/>
      <c r="H42" s="1"/>
      <c r="I42" s="2" t="n">
        <v>100030346900003</v>
      </c>
    </row>
    <row r="43" customFormat="false" ht="15.75" hidden="false" customHeight="false" outlineLevel="0" collapsed="false">
      <c r="A43" s="1" t="s">
        <v>9</v>
      </c>
      <c r="B43" s="1" t="s">
        <v>10</v>
      </c>
      <c r="C43" s="2" t="s">
        <v>64</v>
      </c>
      <c r="D43" s="2"/>
      <c r="E43" s="2" t="s">
        <v>64</v>
      </c>
      <c r="F43" s="2"/>
      <c r="G43" s="2"/>
      <c r="H43" s="1"/>
      <c r="I43" s="2" t="n">
        <v>100309518700003</v>
      </c>
    </row>
    <row r="44" customFormat="false" ht="15.75" hidden="false" customHeight="false" outlineLevel="0" collapsed="false">
      <c r="A44" s="1" t="s">
        <v>9</v>
      </c>
      <c r="B44" s="1" t="s">
        <v>10</v>
      </c>
      <c r="C44" s="2" t="s">
        <v>65</v>
      </c>
      <c r="D44" s="2"/>
      <c r="E44" s="2" t="s">
        <v>65</v>
      </c>
      <c r="F44" s="2"/>
      <c r="G44" s="2"/>
      <c r="H44" s="1"/>
      <c r="I44" s="2" t="n">
        <v>100350826200003</v>
      </c>
    </row>
    <row r="45" customFormat="false" ht="15.75" hidden="false" customHeight="false" outlineLevel="0" collapsed="false">
      <c r="A45" s="1" t="s">
        <v>9</v>
      </c>
      <c r="B45" s="1" t="s">
        <v>10</v>
      </c>
      <c r="C45" s="2" t="s">
        <v>66</v>
      </c>
      <c r="D45" s="2"/>
      <c r="E45" s="2" t="s">
        <v>66</v>
      </c>
      <c r="F45" s="2"/>
      <c r="G45" s="2"/>
      <c r="H45" s="1"/>
      <c r="I45" s="2" t="n">
        <v>100021039100003</v>
      </c>
    </row>
    <row r="46" customFormat="false" ht="15.75" hidden="false" customHeight="false" outlineLevel="0" collapsed="false">
      <c r="A46" s="1" t="s">
        <v>9</v>
      </c>
      <c r="B46" s="1" t="s">
        <v>10</v>
      </c>
      <c r="C46" s="2" t="s">
        <v>67</v>
      </c>
      <c r="D46" s="2"/>
      <c r="E46" s="2" t="s">
        <v>67</v>
      </c>
      <c r="F46" s="2"/>
      <c r="G46" s="2"/>
      <c r="H46" s="1"/>
      <c r="I46" s="2" t="n">
        <v>100343299200003</v>
      </c>
    </row>
    <row r="47" customFormat="false" ht="15.75" hidden="false" customHeight="false" outlineLevel="0" collapsed="false">
      <c r="A47" s="1" t="s">
        <v>9</v>
      </c>
      <c r="B47" s="1" t="s">
        <v>10</v>
      </c>
      <c r="C47" s="2" t="s">
        <v>68</v>
      </c>
      <c r="D47" s="2" t="s">
        <v>69</v>
      </c>
      <c r="E47" s="2" t="s">
        <v>68</v>
      </c>
      <c r="F47" s="2"/>
      <c r="G47" s="2"/>
      <c r="H47" s="1"/>
      <c r="I47" s="2"/>
    </row>
    <row r="48" customFormat="false" ht="15.75" hidden="false" customHeight="false" outlineLevel="0" collapsed="false">
      <c r="A48" s="1" t="s">
        <v>9</v>
      </c>
      <c r="B48" s="1" t="s">
        <v>10</v>
      </c>
      <c r="C48" s="2" t="s">
        <v>70</v>
      </c>
      <c r="D48" s="2" t="s">
        <v>71</v>
      </c>
      <c r="E48" s="2" t="s">
        <v>70</v>
      </c>
      <c r="F48" s="2"/>
      <c r="G48" s="2"/>
      <c r="H48" s="1"/>
      <c r="I48" s="2"/>
    </row>
    <row r="49" customFormat="false" ht="15.75" hidden="false" customHeight="false" outlineLevel="0" collapsed="false">
      <c r="A49" s="1" t="s">
        <v>9</v>
      </c>
      <c r="B49" s="1" t="s">
        <v>10</v>
      </c>
      <c r="C49" s="2" t="s">
        <v>72</v>
      </c>
      <c r="D49" s="2" t="s">
        <v>73</v>
      </c>
      <c r="E49" s="2" t="s">
        <v>72</v>
      </c>
      <c r="F49" s="2"/>
      <c r="G49" s="2" t="n">
        <v>42576867</v>
      </c>
      <c r="H49" s="1"/>
      <c r="I49" s="2" t="n">
        <v>100580796900003</v>
      </c>
    </row>
    <row r="50" customFormat="false" ht="15.75" hidden="false" customHeight="false" outlineLevel="0" collapsed="false">
      <c r="A50" s="1" t="s">
        <v>9</v>
      </c>
      <c r="B50" s="1" t="s">
        <v>10</v>
      </c>
      <c r="C50" s="2" t="s">
        <v>74</v>
      </c>
      <c r="D50" s="2"/>
      <c r="E50" s="2" t="s">
        <v>74</v>
      </c>
      <c r="F50" s="2"/>
      <c r="G50" s="2"/>
      <c r="H50" s="1"/>
      <c r="I50" s="2" t="n">
        <v>100303261000003</v>
      </c>
    </row>
    <row r="51" customFormat="false" ht="15.75" hidden="false" customHeight="false" outlineLevel="0" collapsed="false">
      <c r="A51" s="1" t="s">
        <v>9</v>
      </c>
      <c r="B51" s="1" t="s">
        <v>10</v>
      </c>
      <c r="C51" s="2" t="s">
        <v>75</v>
      </c>
      <c r="D51" s="2"/>
      <c r="E51" s="2" t="s">
        <v>75</v>
      </c>
      <c r="F51" s="2"/>
      <c r="G51" s="2"/>
      <c r="H51" s="1"/>
      <c r="I51" s="2" t="n">
        <v>100444599300003</v>
      </c>
    </row>
    <row r="52" customFormat="false" ht="15.75" hidden="false" customHeight="false" outlineLevel="0" collapsed="false">
      <c r="A52" s="1" t="s">
        <v>9</v>
      </c>
      <c r="B52" s="1" t="s">
        <v>10</v>
      </c>
      <c r="C52" s="2" t="s">
        <v>76</v>
      </c>
      <c r="D52" s="2"/>
      <c r="E52" s="2" t="s">
        <v>76</v>
      </c>
      <c r="F52" s="2"/>
      <c r="G52" s="2"/>
      <c r="H52" s="1"/>
      <c r="I52" s="2"/>
    </row>
    <row r="53" customFormat="false" ht="15.75" hidden="false" customHeight="false" outlineLevel="0" collapsed="false">
      <c r="A53" s="1" t="s">
        <v>9</v>
      </c>
      <c r="B53" s="1" t="s">
        <v>10</v>
      </c>
      <c r="C53" s="2" t="s">
        <v>77</v>
      </c>
      <c r="D53" s="2"/>
      <c r="E53" s="2" t="s">
        <v>77</v>
      </c>
      <c r="F53" s="2"/>
      <c r="G53" s="2"/>
      <c r="H53" s="1"/>
      <c r="I53" s="2"/>
    </row>
    <row r="54" customFormat="false" ht="15.75" hidden="false" customHeight="false" outlineLevel="0" collapsed="false">
      <c r="A54" s="1" t="s">
        <v>9</v>
      </c>
      <c r="B54" s="1" t="s">
        <v>10</v>
      </c>
      <c r="C54" s="2" t="s">
        <v>78</v>
      </c>
      <c r="D54" s="2"/>
      <c r="E54" s="2" t="s">
        <v>78</v>
      </c>
      <c r="F54" s="2"/>
      <c r="G54" s="2"/>
      <c r="H54" s="1"/>
      <c r="I54" s="2" t="n">
        <v>104033486200003</v>
      </c>
    </row>
    <row r="55" customFormat="false" ht="15.75" hidden="false" customHeight="false" outlineLevel="0" collapsed="false">
      <c r="A55" s="1" t="s">
        <v>9</v>
      </c>
      <c r="B55" s="1" t="s">
        <v>10</v>
      </c>
      <c r="C55" s="2" t="s">
        <v>79</v>
      </c>
      <c r="D55" s="2" t="s">
        <v>80</v>
      </c>
      <c r="E55" s="2" t="s">
        <v>79</v>
      </c>
      <c r="F55" s="2"/>
      <c r="G55" s="2" t="s">
        <v>81</v>
      </c>
      <c r="H55" s="1"/>
      <c r="I55" s="2"/>
    </row>
    <row r="56" customFormat="false" ht="15.75" hidden="false" customHeight="false" outlineLevel="0" collapsed="false">
      <c r="A56" s="1" t="s">
        <v>9</v>
      </c>
      <c r="B56" s="1" t="s">
        <v>10</v>
      </c>
      <c r="C56" s="2" t="s">
        <v>82</v>
      </c>
      <c r="D56" s="2" t="s">
        <v>83</v>
      </c>
      <c r="E56" s="2" t="s">
        <v>82</v>
      </c>
      <c r="F56" s="2"/>
      <c r="G56" s="2"/>
      <c r="H56" s="1"/>
      <c r="I56" s="2"/>
    </row>
    <row r="57" customFormat="false" ht="15.75" hidden="false" customHeight="false" outlineLevel="0" collapsed="false">
      <c r="A57" s="1" t="s">
        <v>9</v>
      </c>
      <c r="B57" s="1" t="s">
        <v>10</v>
      </c>
      <c r="C57" s="2" t="s">
        <v>84</v>
      </c>
      <c r="D57" s="2" t="s">
        <v>85</v>
      </c>
      <c r="E57" s="2" t="s">
        <v>84</v>
      </c>
      <c r="F57" s="2"/>
      <c r="G57" s="2" t="n">
        <v>43519931</v>
      </c>
      <c r="H57" s="1"/>
      <c r="I57" s="2" t="n">
        <v>100040017400003</v>
      </c>
    </row>
    <row r="58" customFormat="false" ht="15.75" hidden="false" customHeight="false" outlineLevel="0" collapsed="false">
      <c r="A58" s="1" t="s">
        <v>9</v>
      </c>
      <c r="B58" s="1" t="s">
        <v>10</v>
      </c>
      <c r="C58" s="2" t="s">
        <v>86</v>
      </c>
      <c r="D58" s="2"/>
      <c r="E58" s="2" t="s">
        <v>86</v>
      </c>
      <c r="F58" s="2"/>
      <c r="G58" s="2" t="n">
        <v>43974358</v>
      </c>
      <c r="H58" s="1"/>
      <c r="I58" s="2" t="n">
        <v>100596480200003</v>
      </c>
    </row>
    <row r="59" customFormat="false" ht="15.75" hidden="false" customHeight="false" outlineLevel="0" collapsed="false">
      <c r="A59" s="1" t="s">
        <v>9</v>
      </c>
      <c r="B59" s="1" t="s">
        <v>10</v>
      </c>
      <c r="C59" s="2" t="s">
        <v>87</v>
      </c>
      <c r="D59" s="2" t="s">
        <v>69</v>
      </c>
      <c r="E59" s="2" t="s">
        <v>87</v>
      </c>
      <c r="F59" s="2"/>
      <c r="G59" s="2"/>
      <c r="H59" s="1"/>
      <c r="I59" s="2" t="n">
        <v>100539617900003</v>
      </c>
    </row>
    <row r="60" customFormat="false" ht="15.75" hidden="false" customHeight="false" outlineLevel="0" collapsed="false">
      <c r="A60" s="1" t="s">
        <v>9</v>
      </c>
      <c r="B60" s="1" t="s">
        <v>10</v>
      </c>
      <c r="C60" s="2" t="s">
        <v>88</v>
      </c>
      <c r="D60" s="2"/>
      <c r="E60" s="2" t="s">
        <v>88</v>
      </c>
      <c r="F60" s="2"/>
      <c r="G60" s="2"/>
      <c r="H60" s="1"/>
      <c r="I60" s="2"/>
    </row>
    <row r="61" customFormat="false" ht="15.75" hidden="false" customHeight="false" outlineLevel="0" collapsed="false">
      <c r="A61" s="1" t="s">
        <v>9</v>
      </c>
      <c r="B61" s="1" t="s">
        <v>10</v>
      </c>
      <c r="C61" s="2" t="s">
        <v>89</v>
      </c>
      <c r="D61" s="2"/>
      <c r="E61" s="2" t="s">
        <v>89</v>
      </c>
      <c r="F61" s="2"/>
      <c r="G61" s="2" t="n">
        <v>43993742</v>
      </c>
      <c r="H61" s="1"/>
      <c r="I61" s="2" t="n">
        <v>100582770200003</v>
      </c>
    </row>
    <row r="62" customFormat="false" ht="15.75" hidden="false" customHeight="false" outlineLevel="0" collapsed="false">
      <c r="A62" s="1" t="s">
        <v>9</v>
      </c>
      <c r="B62" s="1" t="s">
        <v>10</v>
      </c>
      <c r="C62" s="2" t="s">
        <v>90</v>
      </c>
      <c r="D62" s="2" t="s">
        <v>91</v>
      </c>
      <c r="E62" s="2" t="s">
        <v>90</v>
      </c>
      <c r="F62" s="2"/>
      <c r="G62" s="2" t="n">
        <v>65313162</v>
      </c>
      <c r="H62" s="1"/>
      <c r="I62" s="2" t="n">
        <v>100025323500003</v>
      </c>
    </row>
    <row r="63" customFormat="false" ht="15.75" hidden="false" customHeight="false" outlineLevel="0" collapsed="false">
      <c r="A63" s="1" t="s">
        <v>9</v>
      </c>
      <c r="B63" s="1" t="s">
        <v>10</v>
      </c>
      <c r="C63" s="2" t="s">
        <v>92</v>
      </c>
      <c r="D63" s="2" t="s">
        <v>93</v>
      </c>
      <c r="E63" s="2" t="s">
        <v>92</v>
      </c>
      <c r="F63" s="2" t="n">
        <v>971</v>
      </c>
      <c r="G63" s="2" t="n">
        <v>43520111</v>
      </c>
      <c r="H63" s="1"/>
      <c r="I63" s="2" t="n">
        <v>100235128400003</v>
      </c>
    </row>
    <row r="64" customFormat="false" ht="15.75" hidden="false" customHeight="false" outlineLevel="0" collapsed="false">
      <c r="A64" s="1" t="s">
        <v>9</v>
      </c>
      <c r="B64" s="1" t="s">
        <v>10</v>
      </c>
      <c r="C64" s="2" t="s">
        <v>94</v>
      </c>
      <c r="D64" s="2"/>
      <c r="E64" s="2" t="s">
        <v>94</v>
      </c>
      <c r="F64" s="2"/>
      <c r="G64" s="2" t="s">
        <v>95</v>
      </c>
      <c r="H64" s="1"/>
      <c r="I64" s="2" t="n">
        <v>100044174900003</v>
      </c>
    </row>
    <row r="65" customFormat="false" ht="15.75" hidden="false" customHeight="false" outlineLevel="0" collapsed="false">
      <c r="A65" s="1" t="s">
        <v>9</v>
      </c>
      <c r="B65" s="1" t="s">
        <v>10</v>
      </c>
      <c r="C65" s="2" t="s">
        <v>96</v>
      </c>
      <c r="D65" s="2"/>
      <c r="E65" s="2" t="s">
        <v>96</v>
      </c>
      <c r="F65" s="2"/>
      <c r="G65" s="2"/>
      <c r="H65" s="1"/>
      <c r="I65" s="2"/>
    </row>
    <row r="66" customFormat="false" ht="15.75" hidden="false" customHeight="false" outlineLevel="0" collapsed="false">
      <c r="A66" s="1" t="s">
        <v>9</v>
      </c>
      <c r="B66" s="1" t="s">
        <v>10</v>
      </c>
      <c r="C66" s="2" t="s">
        <v>97</v>
      </c>
      <c r="D66" s="2"/>
      <c r="E66" s="2" t="s">
        <v>97</v>
      </c>
      <c r="F66" s="2"/>
      <c r="G66" s="2"/>
      <c r="H66" s="1"/>
      <c r="I66" s="2" t="n">
        <v>100255053900003</v>
      </c>
    </row>
    <row r="67" customFormat="false" ht="15.75" hidden="false" customHeight="false" outlineLevel="0" collapsed="false">
      <c r="A67" s="1" t="s">
        <v>9</v>
      </c>
      <c r="B67" s="1" t="s">
        <v>10</v>
      </c>
      <c r="C67" s="2" t="s">
        <v>98</v>
      </c>
      <c r="D67" s="2" t="s">
        <v>99</v>
      </c>
      <c r="E67" s="2" t="s">
        <v>98</v>
      </c>
      <c r="F67" s="2"/>
      <c r="G67" s="2"/>
      <c r="H67" s="1"/>
      <c r="I67" s="2" t="n">
        <v>100034746600003</v>
      </c>
    </row>
    <row r="68" customFormat="false" ht="15.75" hidden="false" customHeight="false" outlineLevel="0" collapsed="false">
      <c r="A68" s="1" t="s">
        <v>9</v>
      </c>
      <c r="B68" s="1" t="s">
        <v>10</v>
      </c>
      <c r="C68" s="2" t="s">
        <v>100</v>
      </c>
      <c r="D68" s="2" t="s">
        <v>101</v>
      </c>
      <c r="E68" s="2" t="s">
        <v>100</v>
      </c>
      <c r="F68" s="2"/>
      <c r="G68" s="2"/>
      <c r="H68" s="1"/>
      <c r="I68" s="2" t="n">
        <v>100004444400003</v>
      </c>
    </row>
    <row r="69" customFormat="false" ht="15.75" hidden="false" customHeight="false" outlineLevel="0" collapsed="false">
      <c r="A69" s="1" t="s">
        <v>9</v>
      </c>
      <c r="B69" s="1" t="s">
        <v>10</v>
      </c>
      <c r="C69" s="2" t="s">
        <v>102</v>
      </c>
      <c r="D69" s="2"/>
      <c r="E69" s="2" t="s">
        <v>102</v>
      </c>
      <c r="F69" s="2"/>
      <c r="G69" s="2" t="n">
        <v>55983892</v>
      </c>
      <c r="H69" s="1"/>
      <c r="I69" s="2" t="n">
        <v>100391235700003</v>
      </c>
    </row>
    <row r="70" customFormat="false" ht="15.75" hidden="false" customHeight="false" outlineLevel="0" collapsed="false">
      <c r="A70" s="1" t="s">
        <v>9</v>
      </c>
      <c r="B70" s="1" t="s">
        <v>10</v>
      </c>
      <c r="C70" s="2" t="s">
        <v>103</v>
      </c>
      <c r="D70" s="2"/>
      <c r="E70" s="2" t="s">
        <v>103</v>
      </c>
      <c r="F70" s="2"/>
      <c r="G70" s="2"/>
      <c r="H70" s="1"/>
      <c r="I70" s="2" t="n">
        <v>100039891500003</v>
      </c>
    </row>
    <row r="71" customFormat="false" ht="15.75" hidden="false" customHeight="false" outlineLevel="0" collapsed="false">
      <c r="A71" s="1" t="s">
        <v>9</v>
      </c>
      <c r="B71" s="1" t="s">
        <v>10</v>
      </c>
      <c r="C71" s="2" t="s">
        <v>104</v>
      </c>
      <c r="D71" s="2"/>
      <c r="E71" s="2" t="s">
        <v>104</v>
      </c>
      <c r="F71" s="2"/>
      <c r="G71" s="2"/>
      <c r="H71" s="1"/>
      <c r="I71" s="2"/>
    </row>
    <row r="72" customFormat="false" ht="15.75" hidden="false" customHeight="false" outlineLevel="0" collapsed="false">
      <c r="A72" s="1" t="s">
        <v>9</v>
      </c>
      <c r="B72" s="1" t="s">
        <v>10</v>
      </c>
      <c r="C72" s="2" t="s">
        <v>105</v>
      </c>
      <c r="D72" s="2" t="s">
        <v>106</v>
      </c>
      <c r="E72" s="2" t="s">
        <v>105</v>
      </c>
      <c r="F72" s="2"/>
      <c r="G72" s="2" t="e">
        <f aca="false">+971 4 304 1500</f>
        <v>#VALUE!</v>
      </c>
      <c r="H72" s="1"/>
      <c r="I72" s="2" t="n">
        <v>100032551200003</v>
      </c>
    </row>
    <row r="73" customFormat="false" ht="15.75" hidden="false" customHeight="false" outlineLevel="0" collapsed="false">
      <c r="A73" s="1" t="s">
        <v>9</v>
      </c>
      <c r="B73" s="1" t="s">
        <v>10</v>
      </c>
      <c r="C73" s="2" t="s">
        <v>107</v>
      </c>
      <c r="D73" s="2" t="s">
        <v>108</v>
      </c>
      <c r="E73" s="2" t="s">
        <v>107</v>
      </c>
      <c r="F73" s="2"/>
      <c r="G73" s="2" t="e">
        <f aca="false">+971 4 222 4222</f>
        <v>#VALUE!</v>
      </c>
      <c r="H73" s="1"/>
      <c r="I73" s="2"/>
    </row>
    <row r="74" customFormat="false" ht="15.75" hidden="false" customHeight="false" outlineLevel="0" collapsed="false">
      <c r="A74" s="1" t="s">
        <v>9</v>
      </c>
      <c r="B74" s="1" t="s">
        <v>10</v>
      </c>
      <c r="C74" s="2" t="s">
        <v>109</v>
      </c>
      <c r="D74" s="2"/>
      <c r="E74" s="2" t="s">
        <v>109</v>
      </c>
      <c r="F74" s="2"/>
      <c r="G74" s="2"/>
      <c r="H74" s="1"/>
      <c r="I74" s="2"/>
    </row>
    <row r="75" customFormat="false" ht="15.75" hidden="false" customHeight="false" outlineLevel="0" collapsed="false">
      <c r="A75" s="1" t="s">
        <v>9</v>
      </c>
      <c r="B75" s="1" t="s">
        <v>10</v>
      </c>
      <c r="C75" s="2" t="s">
        <v>110</v>
      </c>
      <c r="D75" s="2"/>
      <c r="E75" s="2" t="s">
        <v>110</v>
      </c>
      <c r="F75" s="2"/>
      <c r="G75" s="2"/>
      <c r="H75" s="1"/>
      <c r="I75" s="2" t="n">
        <v>100531266300003</v>
      </c>
    </row>
    <row r="76" customFormat="false" ht="15.75" hidden="false" customHeight="false" outlineLevel="0" collapsed="false">
      <c r="A76" s="1" t="s">
        <v>9</v>
      </c>
      <c r="B76" s="1" t="s">
        <v>10</v>
      </c>
      <c r="C76" s="2" t="s">
        <v>111</v>
      </c>
      <c r="D76" s="2"/>
      <c r="E76" s="2" t="s">
        <v>111</v>
      </c>
      <c r="F76" s="2"/>
      <c r="G76" s="2"/>
      <c r="H76" s="1"/>
      <c r="I76" s="2"/>
    </row>
    <row r="77" customFormat="false" ht="15.75" hidden="false" customHeight="false" outlineLevel="0" collapsed="false">
      <c r="A77" s="1" t="s">
        <v>9</v>
      </c>
      <c r="B77" s="1" t="s">
        <v>10</v>
      </c>
      <c r="C77" s="2" t="s">
        <v>112</v>
      </c>
      <c r="D77" s="2" t="s">
        <v>113</v>
      </c>
      <c r="E77" s="2" t="s">
        <v>112</v>
      </c>
      <c r="F77" s="2"/>
      <c r="G77" s="2" t="s">
        <v>114</v>
      </c>
      <c r="H77" s="1"/>
      <c r="I77" s="2" t="n">
        <v>100201582200003</v>
      </c>
    </row>
    <row r="78" customFormat="false" ht="15.75" hidden="false" customHeight="false" outlineLevel="0" collapsed="false">
      <c r="A78" s="1" t="s">
        <v>9</v>
      </c>
      <c r="B78" s="1" t="s">
        <v>10</v>
      </c>
      <c r="C78" s="2" t="s">
        <v>115</v>
      </c>
      <c r="D78" s="2"/>
      <c r="E78" s="2" t="s">
        <v>115</v>
      </c>
      <c r="F78" s="2"/>
      <c r="G78" s="2" t="s">
        <v>116</v>
      </c>
      <c r="H78" s="1"/>
      <c r="I78" s="2" t="n">
        <v>100315588200003</v>
      </c>
    </row>
    <row r="79" customFormat="false" ht="15.75" hidden="false" customHeight="false" outlineLevel="0" collapsed="false">
      <c r="A79" s="1" t="s">
        <v>9</v>
      </c>
      <c r="B79" s="1" t="s">
        <v>10</v>
      </c>
      <c r="C79" s="2" t="s">
        <v>117</v>
      </c>
      <c r="D79" s="2"/>
      <c r="E79" s="2" t="s">
        <v>117</v>
      </c>
      <c r="F79" s="2"/>
      <c r="G79" s="2"/>
      <c r="H79" s="1"/>
      <c r="I79" s="2" t="n">
        <v>100209886900003</v>
      </c>
    </row>
    <row r="80" customFormat="false" ht="15.75" hidden="false" customHeight="false" outlineLevel="0" collapsed="false">
      <c r="A80" s="1" t="s">
        <v>9</v>
      </c>
      <c r="B80" s="1" t="s">
        <v>10</v>
      </c>
      <c r="C80" s="2" t="s">
        <v>118</v>
      </c>
      <c r="D80" s="2"/>
      <c r="E80" s="2" t="s">
        <v>118</v>
      </c>
      <c r="F80" s="2"/>
      <c r="G80" s="2"/>
      <c r="H80" s="1"/>
      <c r="I80" s="2" t="n">
        <v>100320628900003</v>
      </c>
    </row>
    <row r="81" customFormat="false" ht="15.75" hidden="false" customHeight="false" outlineLevel="0" collapsed="false">
      <c r="A81" s="1" t="s">
        <v>9</v>
      </c>
      <c r="B81" s="1" t="s">
        <v>10</v>
      </c>
      <c r="C81" s="2" t="s">
        <v>119</v>
      </c>
      <c r="D81" s="2" t="s">
        <v>14</v>
      </c>
      <c r="E81" s="2" t="s">
        <v>119</v>
      </c>
      <c r="F81" s="2"/>
      <c r="G81" s="2"/>
      <c r="H81" s="1"/>
      <c r="I81" s="2"/>
    </row>
    <row r="82" customFormat="false" ht="15.75" hidden="false" customHeight="false" outlineLevel="0" collapsed="false">
      <c r="A82" s="1" t="s">
        <v>9</v>
      </c>
      <c r="B82" s="1" t="s">
        <v>10</v>
      </c>
      <c r="C82" s="2" t="s">
        <v>120</v>
      </c>
      <c r="D82" s="2"/>
      <c r="E82" s="2" t="s">
        <v>120</v>
      </c>
      <c r="F82" s="2"/>
      <c r="G82" s="2"/>
      <c r="H82" s="1"/>
      <c r="I82" s="2" t="n">
        <v>10023129800003</v>
      </c>
    </row>
    <row r="83" customFormat="false" ht="15.75" hidden="false" customHeight="false" outlineLevel="0" collapsed="false">
      <c r="A83" s="1" t="s">
        <v>9</v>
      </c>
      <c r="B83" s="1" t="s">
        <v>10</v>
      </c>
      <c r="C83" s="2" t="s">
        <v>121</v>
      </c>
      <c r="D83" s="2"/>
      <c r="E83" s="2" t="s">
        <v>121</v>
      </c>
      <c r="F83" s="2"/>
      <c r="G83" s="2"/>
      <c r="H83" s="1"/>
      <c r="I83" s="2" t="n">
        <v>100243541800003</v>
      </c>
    </row>
    <row r="84" customFormat="false" ht="15.75" hidden="false" customHeight="false" outlineLevel="0" collapsed="false">
      <c r="A84" s="1" t="s">
        <v>9</v>
      </c>
      <c r="B84" s="1" t="s">
        <v>10</v>
      </c>
      <c r="C84" s="2" t="s">
        <v>122</v>
      </c>
      <c r="D84" s="2"/>
      <c r="E84" s="2" t="s">
        <v>122</v>
      </c>
      <c r="F84" s="2"/>
      <c r="G84" s="2"/>
      <c r="H84" s="1"/>
      <c r="I84" s="2" t="n">
        <v>100314260900003</v>
      </c>
    </row>
    <row r="85" customFormat="false" ht="15.75" hidden="false" customHeight="false" outlineLevel="0" collapsed="false">
      <c r="A85" s="1" t="s">
        <v>9</v>
      </c>
      <c r="B85" s="1" t="s">
        <v>10</v>
      </c>
      <c r="C85" s="2" t="s">
        <v>123</v>
      </c>
      <c r="D85" s="2"/>
      <c r="E85" s="2" t="s">
        <v>123</v>
      </c>
      <c r="F85" s="2"/>
      <c r="G85" s="2" t="n">
        <v>43366044</v>
      </c>
      <c r="H85" s="1"/>
      <c r="I85" s="2" t="n">
        <v>100002955100003</v>
      </c>
    </row>
    <row r="86" customFormat="false" ht="15.75" hidden="false" customHeight="false" outlineLevel="0" collapsed="false">
      <c r="A86" s="1" t="s">
        <v>9</v>
      </c>
      <c r="B86" s="1" t="s">
        <v>10</v>
      </c>
      <c r="C86" s="2" t="s">
        <v>124</v>
      </c>
      <c r="D86" s="2"/>
      <c r="E86" s="2" t="s">
        <v>124</v>
      </c>
      <c r="F86" s="2"/>
      <c r="G86" s="2"/>
      <c r="H86" s="1"/>
      <c r="I86" s="2" t="n">
        <v>100266387800003</v>
      </c>
    </row>
    <row r="87" customFormat="false" ht="15.75" hidden="false" customHeight="false" outlineLevel="0" collapsed="false">
      <c r="A87" s="1" t="s">
        <v>9</v>
      </c>
      <c r="B87" s="1" t="s">
        <v>10</v>
      </c>
      <c r="C87" s="2" t="s">
        <v>125</v>
      </c>
      <c r="D87" s="2"/>
      <c r="E87" s="2" t="s">
        <v>125</v>
      </c>
      <c r="F87" s="2"/>
      <c r="G87" s="2"/>
      <c r="H87" s="1"/>
      <c r="I87" s="2" t="n">
        <v>100214125500003</v>
      </c>
    </row>
    <row r="88" customFormat="false" ht="15.75" hidden="false" customHeight="false" outlineLevel="0" collapsed="false">
      <c r="A88" s="1" t="s">
        <v>9</v>
      </c>
      <c r="B88" s="1" t="s">
        <v>10</v>
      </c>
      <c r="C88" s="2" t="s">
        <v>126</v>
      </c>
      <c r="D88" s="2" t="s">
        <v>127</v>
      </c>
      <c r="E88" s="2" t="s">
        <v>126</v>
      </c>
      <c r="F88" s="2"/>
      <c r="G88" s="2" t="n">
        <v>44405020</v>
      </c>
      <c r="H88" s="1"/>
      <c r="I88" s="2" t="n">
        <v>100001958600003</v>
      </c>
    </row>
    <row r="89" customFormat="false" ht="15.75" hidden="false" customHeight="false" outlineLevel="0" collapsed="false">
      <c r="A89" s="1" t="s">
        <v>9</v>
      </c>
      <c r="B89" s="1" t="s">
        <v>10</v>
      </c>
      <c r="C89" s="2" t="s">
        <v>128</v>
      </c>
      <c r="D89" s="2"/>
      <c r="E89" s="2" t="s">
        <v>128</v>
      </c>
      <c r="F89" s="2"/>
      <c r="G89" s="2"/>
      <c r="H89" s="1"/>
      <c r="I89" s="2" t="n">
        <v>100204499600003</v>
      </c>
    </row>
    <row r="90" customFormat="false" ht="15.75" hidden="false" customHeight="false" outlineLevel="0" collapsed="false">
      <c r="A90" s="1" t="s">
        <v>9</v>
      </c>
      <c r="B90" s="1" t="s">
        <v>10</v>
      </c>
      <c r="C90" s="2" t="s">
        <v>129</v>
      </c>
      <c r="D90" s="2"/>
      <c r="E90" s="2" t="s">
        <v>129</v>
      </c>
      <c r="F90" s="2"/>
      <c r="G90" s="2"/>
      <c r="H90" s="1"/>
      <c r="I90" s="2" t="n">
        <v>100202648000003</v>
      </c>
    </row>
    <row r="91" customFormat="false" ht="15.75" hidden="false" customHeight="false" outlineLevel="0" collapsed="false">
      <c r="A91" s="1" t="s">
        <v>9</v>
      </c>
      <c r="B91" s="1" t="s">
        <v>10</v>
      </c>
      <c r="C91" s="2" t="s">
        <v>130</v>
      </c>
      <c r="D91" s="2"/>
      <c r="E91" s="2" t="s">
        <v>130</v>
      </c>
      <c r="F91" s="2"/>
      <c r="G91" s="2"/>
      <c r="H91" s="1"/>
      <c r="I91" s="2" t="n">
        <v>100314673300003</v>
      </c>
    </row>
    <row r="92" customFormat="false" ht="15.75" hidden="false" customHeight="false" outlineLevel="0" collapsed="false">
      <c r="A92" s="1" t="s">
        <v>9</v>
      </c>
      <c r="B92" s="1" t="s">
        <v>10</v>
      </c>
      <c r="C92" s="2" t="s">
        <v>131</v>
      </c>
      <c r="D92" s="2"/>
      <c r="E92" s="2" t="s">
        <v>131</v>
      </c>
      <c r="F92" s="2"/>
      <c r="G92" s="2"/>
      <c r="H92" s="1"/>
      <c r="I92" s="2" t="n">
        <v>100007768300003</v>
      </c>
    </row>
    <row r="93" customFormat="false" ht="15.75" hidden="false" customHeight="false" outlineLevel="0" collapsed="false">
      <c r="A93" s="1" t="s">
        <v>9</v>
      </c>
      <c r="B93" s="1" t="s">
        <v>10</v>
      </c>
      <c r="C93" s="2" t="s">
        <v>132</v>
      </c>
      <c r="D93" s="2"/>
      <c r="E93" s="2" t="s">
        <v>132</v>
      </c>
      <c r="F93" s="2"/>
      <c r="G93" s="2"/>
      <c r="H93" s="1"/>
      <c r="I93" s="2"/>
    </row>
    <row r="94" customFormat="false" ht="15.75" hidden="false" customHeight="false" outlineLevel="0" collapsed="false">
      <c r="A94" s="1" t="s">
        <v>9</v>
      </c>
      <c r="B94" s="1" t="s">
        <v>10</v>
      </c>
      <c r="C94" s="2" t="s">
        <v>133</v>
      </c>
      <c r="D94" s="2" t="s">
        <v>134</v>
      </c>
      <c r="E94" s="2" t="s">
        <v>133</v>
      </c>
      <c r="F94" s="2"/>
      <c r="G94" s="2"/>
      <c r="H94" s="1"/>
      <c r="I94" s="2" t="n">
        <v>100006895500003</v>
      </c>
    </row>
    <row r="95" customFormat="false" ht="15.75" hidden="false" customHeight="false" outlineLevel="0" collapsed="false">
      <c r="A95" s="1" t="s">
        <v>9</v>
      </c>
      <c r="B95" s="1" t="s">
        <v>10</v>
      </c>
      <c r="C95" s="2" t="s">
        <v>135</v>
      </c>
      <c r="D95" s="2" t="s">
        <v>136</v>
      </c>
      <c r="E95" s="2" t="s">
        <v>135</v>
      </c>
      <c r="F95" s="2"/>
      <c r="G95" s="2" t="n">
        <v>72031474</v>
      </c>
      <c r="H95" s="1"/>
      <c r="I95" s="2" t="n">
        <v>100003165600003</v>
      </c>
    </row>
    <row r="96" customFormat="false" ht="15.75" hidden="false" customHeight="false" outlineLevel="0" collapsed="false">
      <c r="A96" s="1" t="s">
        <v>9</v>
      </c>
      <c r="B96" s="1" t="s">
        <v>10</v>
      </c>
      <c r="C96" s="2" t="s">
        <v>137</v>
      </c>
      <c r="D96" s="2" t="s">
        <v>138</v>
      </c>
      <c r="E96" s="2" t="s">
        <v>137</v>
      </c>
      <c r="F96" s="2"/>
      <c r="G96" s="2"/>
      <c r="H96" s="1"/>
      <c r="I96" s="2" t="n">
        <v>100464765500003</v>
      </c>
    </row>
    <row r="97" customFormat="false" ht="15.75" hidden="false" customHeight="false" outlineLevel="0" collapsed="false">
      <c r="A97" s="1" t="s">
        <v>9</v>
      </c>
      <c r="B97" s="1" t="s">
        <v>10</v>
      </c>
      <c r="C97" s="2" t="s">
        <v>139</v>
      </c>
      <c r="D97" s="2" t="s">
        <v>140</v>
      </c>
      <c r="E97" s="2" t="s">
        <v>139</v>
      </c>
      <c r="F97" s="2"/>
      <c r="G97" s="2" t="e">
        <f aca="false">+971 6 743 5582</f>
        <v>#VALUE!</v>
      </c>
      <c r="H97" s="1"/>
      <c r="I97" s="2" t="n">
        <v>100008392100003</v>
      </c>
    </row>
    <row r="98" customFormat="false" ht="15.75" hidden="false" customHeight="false" outlineLevel="0" collapsed="false">
      <c r="A98" s="1" t="s">
        <v>9</v>
      </c>
      <c r="B98" s="1" t="s">
        <v>10</v>
      </c>
      <c r="C98" s="2" t="s">
        <v>141</v>
      </c>
      <c r="D98" s="2"/>
      <c r="E98" s="2" t="s">
        <v>141</v>
      </c>
      <c r="F98" s="2"/>
      <c r="G98" s="2" t="e">
        <f aca="false">+971 4 330 7726</f>
        <v>#VALUE!</v>
      </c>
      <c r="H98" s="1"/>
      <c r="I98" s="2" t="n">
        <v>100278356900003</v>
      </c>
    </row>
    <row r="99" customFormat="false" ht="15.75" hidden="false" customHeight="false" outlineLevel="0" collapsed="false">
      <c r="A99" s="1" t="s">
        <v>9</v>
      </c>
      <c r="B99" s="1" t="s">
        <v>10</v>
      </c>
      <c r="C99" s="2" t="s">
        <v>142</v>
      </c>
      <c r="D99" s="2"/>
      <c r="E99" s="2" t="s">
        <v>142</v>
      </c>
      <c r="F99" s="2"/>
      <c r="G99" s="2"/>
      <c r="H99" s="1"/>
      <c r="I99" s="2"/>
    </row>
    <row r="100" customFormat="false" ht="15.75" hidden="false" customHeight="false" outlineLevel="0" collapsed="false">
      <c r="A100" s="1" t="s">
        <v>9</v>
      </c>
      <c r="B100" s="1" t="s">
        <v>10</v>
      </c>
      <c r="C100" s="2" t="s">
        <v>143</v>
      </c>
      <c r="D100" s="2"/>
      <c r="E100" s="2" t="s">
        <v>143</v>
      </c>
      <c r="F100" s="2"/>
      <c r="G100" s="2" t="s">
        <v>144</v>
      </c>
      <c r="H100" s="1"/>
      <c r="I100" s="2" t="n">
        <v>100437138900003</v>
      </c>
    </row>
    <row r="101" customFormat="false" ht="15.75" hidden="false" customHeight="false" outlineLevel="0" collapsed="false">
      <c r="A101" s="1" t="s">
        <v>9</v>
      </c>
      <c r="B101" s="1" t="s">
        <v>10</v>
      </c>
      <c r="C101" s="2" t="s">
        <v>145</v>
      </c>
      <c r="D101" s="2"/>
      <c r="E101" s="2" t="s">
        <v>145</v>
      </c>
      <c r="F101" s="2"/>
      <c r="G101" s="2"/>
      <c r="H101" s="1"/>
      <c r="I101" s="2" t="n">
        <v>100003052600003</v>
      </c>
    </row>
    <row r="102" customFormat="false" ht="15.75" hidden="false" customHeight="false" outlineLevel="0" collapsed="false">
      <c r="A102" s="1" t="s">
        <v>9</v>
      </c>
      <c r="B102" s="1" t="s">
        <v>10</v>
      </c>
      <c r="C102" s="2" t="s">
        <v>146</v>
      </c>
      <c r="D102" s="2"/>
      <c r="E102" s="2" t="s">
        <v>146</v>
      </c>
      <c r="F102" s="2"/>
      <c r="G102" s="2" t="s">
        <v>147</v>
      </c>
      <c r="H102" s="1"/>
      <c r="I102" s="2" t="n">
        <v>100003997200003</v>
      </c>
    </row>
    <row r="103" customFormat="false" ht="15.75" hidden="false" customHeight="false" outlineLevel="0" collapsed="false">
      <c r="A103" s="1" t="s">
        <v>9</v>
      </c>
      <c r="B103" s="1" t="s">
        <v>10</v>
      </c>
      <c r="C103" s="2" t="s">
        <v>148</v>
      </c>
      <c r="D103" s="2" t="s">
        <v>69</v>
      </c>
      <c r="E103" s="2" t="s">
        <v>148</v>
      </c>
      <c r="F103" s="2"/>
      <c r="G103" s="2"/>
      <c r="H103" s="1"/>
      <c r="I103" s="2"/>
    </row>
    <row r="104" customFormat="false" ht="15.75" hidden="false" customHeight="false" outlineLevel="0" collapsed="false">
      <c r="A104" s="1" t="s">
        <v>9</v>
      </c>
      <c r="B104" s="1" t="s">
        <v>10</v>
      </c>
      <c r="C104" s="2" t="s">
        <v>149</v>
      </c>
      <c r="D104" s="2"/>
      <c r="E104" s="2" t="s">
        <v>149</v>
      </c>
      <c r="F104" s="2"/>
      <c r="G104" s="2" t="n">
        <v>42249353</v>
      </c>
      <c r="H104" s="1"/>
      <c r="I104" s="2" t="n">
        <v>100319536700003</v>
      </c>
    </row>
    <row r="105" customFormat="false" ht="15.75" hidden="false" customHeight="false" outlineLevel="0" collapsed="false">
      <c r="A105" s="1" t="s">
        <v>9</v>
      </c>
      <c r="B105" s="1" t="s">
        <v>10</v>
      </c>
      <c r="C105" s="2" t="s">
        <v>150</v>
      </c>
      <c r="D105" s="2"/>
      <c r="E105" s="2" t="s">
        <v>150</v>
      </c>
      <c r="F105" s="2"/>
      <c r="G105" s="2"/>
      <c r="H105" s="1"/>
      <c r="I105" s="2" t="n">
        <v>100322424100003</v>
      </c>
    </row>
    <row r="106" customFormat="false" ht="15.75" hidden="false" customHeight="false" outlineLevel="0" collapsed="false">
      <c r="A106" s="1" t="s">
        <v>9</v>
      </c>
      <c r="B106" s="1" t="s">
        <v>10</v>
      </c>
      <c r="C106" s="2" t="s">
        <v>151</v>
      </c>
      <c r="D106" s="2" t="s">
        <v>152</v>
      </c>
      <c r="E106" s="2" t="s">
        <v>151</v>
      </c>
      <c r="F106" s="2" t="n">
        <v>971</v>
      </c>
      <c r="G106" s="2" t="n">
        <v>24442232</v>
      </c>
      <c r="H106" s="1"/>
      <c r="I106" s="2"/>
    </row>
    <row r="107" customFormat="false" ht="15.75" hidden="false" customHeight="false" outlineLevel="0" collapsed="false">
      <c r="A107" s="1" t="s">
        <v>9</v>
      </c>
      <c r="B107" s="1" t="s">
        <v>10</v>
      </c>
      <c r="C107" s="2" t="s">
        <v>153</v>
      </c>
      <c r="D107" s="2" t="s">
        <v>154</v>
      </c>
      <c r="E107" s="2" t="s">
        <v>153</v>
      </c>
      <c r="F107" s="2"/>
      <c r="G107" s="2"/>
      <c r="H107" s="1"/>
      <c r="I107" s="2"/>
    </row>
    <row r="108" customFormat="false" ht="15.75" hidden="false" customHeight="false" outlineLevel="0" collapsed="false">
      <c r="A108" s="1" t="s">
        <v>9</v>
      </c>
      <c r="B108" s="1" t="s">
        <v>10</v>
      </c>
      <c r="C108" s="2" t="s">
        <v>155</v>
      </c>
      <c r="D108" s="2"/>
      <c r="E108" s="2" t="s">
        <v>155</v>
      </c>
      <c r="F108" s="2"/>
      <c r="G108" s="2"/>
      <c r="H108" s="1"/>
      <c r="I108" s="2" t="n">
        <v>100334290200003</v>
      </c>
    </row>
    <row r="109" customFormat="false" ht="15.75" hidden="false" customHeight="false" outlineLevel="0" collapsed="false">
      <c r="A109" s="1" t="s">
        <v>9</v>
      </c>
      <c r="B109" s="1" t="s">
        <v>10</v>
      </c>
      <c r="C109" s="2" t="s">
        <v>156</v>
      </c>
      <c r="D109" s="2"/>
      <c r="E109" s="2" t="s">
        <v>156</v>
      </c>
      <c r="F109" s="2"/>
      <c r="G109" s="2"/>
      <c r="H109" s="1"/>
      <c r="I109" s="2"/>
    </row>
    <row r="110" customFormat="false" ht="15.75" hidden="false" customHeight="false" outlineLevel="0" collapsed="false">
      <c r="A110" s="1" t="s">
        <v>9</v>
      </c>
      <c r="B110" s="1" t="s">
        <v>10</v>
      </c>
      <c r="C110" s="2" t="s">
        <v>157</v>
      </c>
      <c r="D110" s="2"/>
      <c r="E110" s="2" t="s">
        <v>157</v>
      </c>
      <c r="F110" s="2"/>
      <c r="G110" s="2"/>
      <c r="H110" s="1"/>
      <c r="I110" s="2" t="n">
        <v>100338399700003</v>
      </c>
    </row>
    <row r="111" customFormat="false" ht="15.75" hidden="false" customHeight="false" outlineLevel="0" collapsed="false">
      <c r="A111" s="1" t="s">
        <v>9</v>
      </c>
      <c r="B111" s="1" t="s">
        <v>10</v>
      </c>
      <c r="C111" s="2" t="s">
        <v>158</v>
      </c>
      <c r="D111" s="2"/>
      <c r="E111" s="2" t="s">
        <v>158</v>
      </c>
      <c r="F111" s="2"/>
      <c r="G111" s="2"/>
      <c r="H111" s="1"/>
      <c r="I111" s="2" t="n">
        <v>100297171900003</v>
      </c>
    </row>
    <row r="112" customFormat="false" ht="15.75" hidden="false" customHeight="false" outlineLevel="0" collapsed="false">
      <c r="A112" s="1" t="s">
        <v>9</v>
      </c>
      <c r="B112" s="1" t="s">
        <v>10</v>
      </c>
      <c r="C112" s="2" t="s">
        <v>159</v>
      </c>
      <c r="D112" s="2"/>
      <c r="E112" s="2" t="s">
        <v>159</v>
      </c>
      <c r="F112" s="2"/>
      <c r="G112" s="2"/>
      <c r="H112" s="1"/>
      <c r="I112" s="2"/>
    </row>
    <row r="113" customFormat="false" ht="15.75" hidden="false" customHeight="false" outlineLevel="0" collapsed="false">
      <c r="A113" s="1" t="s">
        <v>9</v>
      </c>
      <c r="B113" s="1" t="s">
        <v>10</v>
      </c>
      <c r="C113" s="2" t="s">
        <v>160</v>
      </c>
      <c r="D113" s="2"/>
      <c r="E113" s="2" t="s">
        <v>160</v>
      </c>
      <c r="F113" s="2"/>
      <c r="G113" s="2"/>
      <c r="H113" s="1"/>
      <c r="I113" s="2" t="n">
        <v>100025877000003</v>
      </c>
    </row>
    <row r="114" customFormat="false" ht="15.75" hidden="false" customHeight="false" outlineLevel="0" collapsed="false">
      <c r="A114" s="1" t="s">
        <v>9</v>
      </c>
      <c r="B114" s="1" t="s">
        <v>10</v>
      </c>
      <c r="C114" s="2" t="s">
        <v>161</v>
      </c>
      <c r="D114" s="2"/>
      <c r="E114" s="2" t="s">
        <v>161</v>
      </c>
      <c r="F114" s="2"/>
      <c r="G114" s="2"/>
      <c r="H114" s="1"/>
      <c r="I114" s="2"/>
    </row>
    <row r="115" customFormat="false" ht="15.75" hidden="false" customHeight="false" outlineLevel="0" collapsed="false">
      <c r="A115" s="1" t="s">
        <v>9</v>
      </c>
      <c r="B115" s="1" t="s">
        <v>10</v>
      </c>
      <c r="C115" s="2" t="s">
        <v>162</v>
      </c>
      <c r="D115" s="2"/>
      <c r="E115" s="2" t="s">
        <v>162</v>
      </c>
      <c r="F115" s="2"/>
      <c r="G115" s="2"/>
      <c r="H115" s="1"/>
      <c r="I115" s="2" t="n">
        <v>100218109500003</v>
      </c>
    </row>
    <row r="116" customFormat="false" ht="15.75" hidden="false" customHeight="false" outlineLevel="0" collapsed="false">
      <c r="A116" s="1" t="s">
        <v>9</v>
      </c>
      <c r="B116" s="1" t="s">
        <v>10</v>
      </c>
      <c r="C116" s="2" t="s">
        <v>163</v>
      </c>
      <c r="D116" s="2"/>
      <c r="E116" s="2" t="s">
        <v>163</v>
      </c>
      <c r="F116" s="2"/>
      <c r="G116" s="2"/>
      <c r="H116" s="1"/>
      <c r="I116" s="2" t="n">
        <v>100213065400003</v>
      </c>
    </row>
    <row r="117" customFormat="false" ht="15.75" hidden="false" customHeight="false" outlineLevel="0" collapsed="false">
      <c r="A117" s="1" t="s">
        <v>9</v>
      </c>
      <c r="B117" s="1" t="s">
        <v>10</v>
      </c>
      <c r="C117" s="2" t="s">
        <v>164</v>
      </c>
      <c r="D117" s="2"/>
      <c r="E117" s="2" t="s">
        <v>164</v>
      </c>
      <c r="F117" s="2"/>
      <c r="G117" s="2"/>
      <c r="H117" s="1"/>
      <c r="I117" s="2" t="n">
        <v>100291218400003</v>
      </c>
    </row>
    <row r="118" customFormat="false" ht="15.75" hidden="false" customHeight="false" outlineLevel="0" collapsed="false">
      <c r="A118" s="1" t="s">
        <v>9</v>
      </c>
      <c r="B118" s="1" t="s">
        <v>10</v>
      </c>
      <c r="C118" s="2" t="s">
        <v>165</v>
      </c>
      <c r="D118" s="2"/>
      <c r="E118" s="2" t="s">
        <v>165</v>
      </c>
      <c r="F118" s="2"/>
      <c r="G118" s="2"/>
      <c r="H118" s="1"/>
      <c r="I118" s="2"/>
    </row>
    <row r="119" customFormat="false" ht="15.75" hidden="false" customHeight="false" outlineLevel="0" collapsed="false">
      <c r="A119" s="1" t="s">
        <v>9</v>
      </c>
      <c r="B119" s="1" t="s">
        <v>10</v>
      </c>
      <c r="C119" s="2" t="s">
        <v>166</v>
      </c>
      <c r="D119" s="2"/>
      <c r="E119" s="2" t="s">
        <v>166</v>
      </c>
      <c r="F119" s="2"/>
      <c r="G119" s="2" t="e">
        <f aca="false">+971 4 335 1415</f>
        <v>#VALUE!</v>
      </c>
      <c r="H119" s="1"/>
      <c r="I119" s="2" t="n">
        <v>100228723100003</v>
      </c>
    </row>
    <row r="120" customFormat="false" ht="15.75" hidden="false" customHeight="false" outlineLevel="0" collapsed="false">
      <c r="A120" s="1" t="s">
        <v>9</v>
      </c>
      <c r="B120" s="1" t="s">
        <v>10</v>
      </c>
      <c r="C120" s="2" t="s">
        <v>167</v>
      </c>
      <c r="D120" s="2"/>
      <c r="E120" s="2" t="s">
        <v>167</v>
      </c>
      <c r="F120" s="2"/>
      <c r="G120" s="2" t="n">
        <v>551885803</v>
      </c>
      <c r="H120" s="1"/>
      <c r="I120" s="2" t="n">
        <v>100430806800003</v>
      </c>
    </row>
    <row r="121" customFormat="false" ht="15.75" hidden="false" customHeight="false" outlineLevel="0" collapsed="false">
      <c r="A121" s="1" t="s">
        <v>9</v>
      </c>
      <c r="B121" s="1" t="s">
        <v>10</v>
      </c>
      <c r="C121" s="2" t="s">
        <v>168</v>
      </c>
      <c r="D121" s="2"/>
      <c r="E121" s="2" t="s">
        <v>168</v>
      </c>
      <c r="F121" s="2"/>
      <c r="G121" s="2"/>
      <c r="H121" s="1"/>
      <c r="I121" s="2" t="n">
        <v>100393864200003</v>
      </c>
    </row>
    <row r="122" customFormat="false" ht="15.75" hidden="false" customHeight="false" outlineLevel="0" collapsed="false">
      <c r="A122" s="1" t="s">
        <v>9</v>
      </c>
      <c r="B122" s="1" t="s">
        <v>10</v>
      </c>
      <c r="C122" s="2" t="s">
        <v>169</v>
      </c>
      <c r="D122" s="2"/>
      <c r="E122" s="2" t="s">
        <v>169</v>
      </c>
      <c r="F122" s="2"/>
      <c r="G122" s="2"/>
      <c r="H122" s="1"/>
      <c r="I122" s="2" t="n">
        <v>100240096600003</v>
      </c>
    </row>
    <row r="123" customFormat="false" ht="15.75" hidden="false" customHeight="false" outlineLevel="0" collapsed="false">
      <c r="A123" s="1" t="s">
        <v>9</v>
      </c>
      <c r="B123" s="1" t="s">
        <v>10</v>
      </c>
      <c r="C123" s="2" t="s">
        <v>170</v>
      </c>
      <c r="D123" s="2"/>
      <c r="E123" s="2" t="s">
        <v>170</v>
      </c>
      <c r="F123" s="2"/>
      <c r="G123" s="2"/>
      <c r="H123" s="1"/>
      <c r="I123" s="2" t="n">
        <v>100456601200003</v>
      </c>
    </row>
    <row r="124" customFormat="false" ht="15.75" hidden="false" customHeight="false" outlineLevel="0" collapsed="false">
      <c r="A124" s="1" t="s">
        <v>9</v>
      </c>
      <c r="B124" s="1" t="s">
        <v>10</v>
      </c>
      <c r="C124" s="2" t="s">
        <v>171</v>
      </c>
      <c r="D124" s="2"/>
      <c r="E124" s="2" t="s">
        <v>171</v>
      </c>
      <c r="F124" s="2"/>
      <c r="G124" s="2" t="s">
        <v>172</v>
      </c>
      <c r="H124" s="1"/>
      <c r="I124" s="2" t="n">
        <v>100014365900003</v>
      </c>
    </row>
    <row r="125" customFormat="false" ht="15.75" hidden="false" customHeight="false" outlineLevel="0" collapsed="false">
      <c r="A125" s="1" t="s">
        <v>9</v>
      </c>
      <c r="B125" s="1" t="s">
        <v>10</v>
      </c>
      <c r="C125" s="2" t="s">
        <v>173</v>
      </c>
      <c r="D125" s="2"/>
      <c r="E125" s="2" t="s">
        <v>173</v>
      </c>
      <c r="F125" s="2"/>
      <c r="G125" s="2"/>
      <c r="H125" s="1"/>
      <c r="I125" s="2" t="n">
        <v>100295975500003</v>
      </c>
    </row>
    <row r="126" customFormat="false" ht="15.75" hidden="false" customHeight="false" outlineLevel="0" collapsed="false">
      <c r="A126" s="1" t="s">
        <v>9</v>
      </c>
      <c r="B126" s="1" t="s">
        <v>10</v>
      </c>
      <c r="C126" s="2" t="s">
        <v>174</v>
      </c>
      <c r="D126" s="2"/>
      <c r="E126" s="2" t="s">
        <v>174</v>
      </c>
      <c r="F126" s="2"/>
      <c r="G126" s="2"/>
      <c r="H126" s="1"/>
      <c r="I126" s="2" t="n">
        <v>100486123100003</v>
      </c>
    </row>
    <row r="127" customFormat="false" ht="15.75" hidden="false" customHeight="false" outlineLevel="0" collapsed="false">
      <c r="A127" s="1" t="s">
        <v>9</v>
      </c>
      <c r="B127" s="1" t="s">
        <v>10</v>
      </c>
      <c r="C127" s="2" t="s">
        <v>175</v>
      </c>
      <c r="D127" s="2"/>
      <c r="E127" s="2" t="s">
        <v>175</v>
      </c>
      <c r="F127" s="2"/>
      <c r="G127" s="2" t="e">
        <f aca="false">+971 4 333 4690</f>
        <v>#VALUE!</v>
      </c>
      <c r="H127" s="1"/>
      <c r="I127" s="2" t="n">
        <v>100386389900003</v>
      </c>
    </row>
    <row r="128" customFormat="false" ht="15.75" hidden="false" customHeight="false" outlineLevel="0" collapsed="false">
      <c r="A128" s="1" t="s">
        <v>9</v>
      </c>
      <c r="B128" s="1" t="s">
        <v>10</v>
      </c>
      <c r="C128" s="2" t="s">
        <v>176</v>
      </c>
      <c r="D128" s="2"/>
      <c r="E128" s="2" t="s">
        <v>176</v>
      </c>
      <c r="F128" s="2"/>
      <c r="G128" s="2"/>
      <c r="H128" s="1"/>
      <c r="I128" s="2" t="n">
        <v>100619627100003</v>
      </c>
    </row>
    <row r="129" customFormat="false" ht="15.75" hidden="false" customHeight="false" outlineLevel="0" collapsed="false">
      <c r="A129" s="1" t="s">
        <v>9</v>
      </c>
      <c r="B129" s="1" t="s">
        <v>10</v>
      </c>
      <c r="C129" s="2" t="s">
        <v>177</v>
      </c>
      <c r="D129" s="2"/>
      <c r="E129" s="2" t="s">
        <v>177</v>
      </c>
      <c r="F129" s="2"/>
      <c r="G129" s="2"/>
      <c r="H129" s="1"/>
      <c r="I129" s="2" t="n">
        <v>100278084700003</v>
      </c>
    </row>
    <row r="130" customFormat="false" ht="15.75" hidden="false" customHeight="false" outlineLevel="0" collapsed="false">
      <c r="A130" s="1" t="s">
        <v>9</v>
      </c>
      <c r="B130" s="1" t="s">
        <v>10</v>
      </c>
      <c r="C130" s="2" t="s">
        <v>178</v>
      </c>
      <c r="D130" s="2" t="s">
        <v>179</v>
      </c>
      <c r="E130" s="2" t="s">
        <v>178</v>
      </c>
      <c r="F130" s="2" t="n">
        <v>971</v>
      </c>
      <c r="G130" s="2" t="n">
        <v>43394111</v>
      </c>
      <c r="H130" s="1"/>
      <c r="I130" s="2" t="n">
        <v>100002858700003</v>
      </c>
    </row>
    <row r="131" customFormat="false" ht="15.75" hidden="false" customHeight="false" outlineLevel="0" collapsed="false">
      <c r="A131" s="1" t="s">
        <v>9</v>
      </c>
      <c r="B131" s="1" t="s">
        <v>10</v>
      </c>
      <c r="C131" s="2" t="s">
        <v>180</v>
      </c>
      <c r="D131" s="2"/>
      <c r="E131" s="2" t="s">
        <v>180</v>
      </c>
      <c r="F131" s="2"/>
      <c r="G131" s="2"/>
      <c r="H131" s="1"/>
      <c r="I131" s="2" t="n">
        <v>100362307900003</v>
      </c>
    </row>
    <row r="132" customFormat="false" ht="15.75" hidden="false" customHeight="false" outlineLevel="0" collapsed="false">
      <c r="A132" s="1" t="s">
        <v>9</v>
      </c>
      <c r="B132" s="1" t="s">
        <v>10</v>
      </c>
      <c r="C132" s="2" t="s">
        <v>181</v>
      </c>
      <c r="D132" s="2"/>
      <c r="E132" s="2" t="s">
        <v>181</v>
      </c>
      <c r="F132" s="2" t="n">
        <v>971</v>
      </c>
      <c r="G132" s="2" t="n">
        <v>42392399</v>
      </c>
      <c r="H132" s="1"/>
      <c r="I132" s="2" t="n">
        <v>100001374600003</v>
      </c>
    </row>
    <row r="133" customFormat="false" ht="15.75" hidden="false" customHeight="false" outlineLevel="0" collapsed="false">
      <c r="A133" s="1" t="s">
        <v>9</v>
      </c>
      <c r="B133" s="1" t="s">
        <v>10</v>
      </c>
      <c r="C133" s="2" t="s">
        <v>182</v>
      </c>
      <c r="D133" s="2"/>
      <c r="E133" s="2" t="s">
        <v>182</v>
      </c>
      <c r="F133" s="2"/>
      <c r="G133" s="2"/>
      <c r="H133" s="1"/>
      <c r="I133" s="2" t="n">
        <v>100430687200003</v>
      </c>
    </row>
    <row r="134" customFormat="false" ht="15.75" hidden="false" customHeight="false" outlineLevel="0" collapsed="false">
      <c r="A134" s="1" t="s">
        <v>9</v>
      </c>
      <c r="B134" s="1" t="s">
        <v>10</v>
      </c>
      <c r="C134" s="2" t="s">
        <v>183</v>
      </c>
      <c r="D134" s="2"/>
      <c r="E134" s="2" t="s">
        <v>183</v>
      </c>
      <c r="F134" s="2"/>
      <c r="G134" s="2"/>
      <c r="H134" s="1"/>
      <c r="I134" s="2"/>
    </row>
    <row r="135" customFormat="false" ht="15.75" hidden="false" customHeight="false" outlineLevel="0" collapsed="false">
      <c r="A135" s="1" t="s">
        <v>9</v>
      </c>
      <c r="B135" s="1" t="s">
        <v>10</v>
      </c>
      <c r="C135" s="2" t="s">
        <v>184</v>
      </c>
      <c r="D135" s="2"/>
      <c r="E135" s="2" t="s">
        <v>184</v>
      </c>
      <c r="F135" s="2"/>
      <c r="G135" s="2"/>
      <c r="H135" s="1"/>
      <c r="I135" s="2" t="n">
        <v>100244540900003</v>
      </c>
    </row>
    <row r="136" customFormat="false" ht="15.75" hidden="false" customHeight="false" outlineLevel="0" collapsed="false">
      <c r="A136" s="1" t="s">
        <v>9</v>
      </c>
      <c r="B136" s="1" t="s">
        <v>10</v>
      </c>
      <c r="C136" s="2" t="s">
        <v>185</v>
      </c>
      <c r="D136" s="2"/>
      <c r="E136" s="2" t="s">
        <v>185</v>
      </c>
      <c r="F136" s="2"/>
      <c r="G136" s="2"/>
      <c r="H136" s="1"/>
      <c r="I136" s="2" t="n">
        <v>100258594900003</v>
      </c>
    </row>
    <row r="137" customFormat="false" ht="15.75" hidden="false" customHeight="false" outlineLevel="0" collapsed="false">
      <c r="A137" s="1" t="s">
        <v>9</v>
      </c>
      <c r="B137" s="1" t="s">
        <v>10</v>
      </c>
      <c r="C137" s="2" t="s">
        <v>186</v>
      </c>
      <c r="D137" s="2"/>
      <c r="E137" s="2" t="s">
        <v>186</v>
      </c>
      <c r="F137" s="2"/>
      <c r="G137" s="2"/>
      <c r="H137" s="1"/>
      <c r="I137" s="2" t="n">
        <v>100057028100003</v>
      </c>
    </row>
    <row r="138" customFormat="false" ht="15.75" hidden="false" customHeight="false" outlineLevel="0" collapsed="false">
      <c r="A138" s="1" t="s">
        <v>9</v>
      </c>
      <c r="B138" s="1" t="s">
        <v>10</v>
      </c>
      <c r="C138" s="2" t="s">
        <v>187</v>
      </c>
      <c r="D138" s="2" t="s">
        <v>188</v>
      </c>
      <c r="E138" s="2" t="s">
        <v>187</v>
      </c>
      <c r="F138" s="2"/>
      <c r="G138" s="2"/>
      <c r="H138" s="1"/>
      <c r="I138" s="2" t="n">
        <v>100311906000003</v>
      </c>
    </row>
    <row r="139" customFormat="false" ht="15.75" hidden="false" customHeight="false" outlineLevel="0" collapsed="false">
      <c r="A139" s="1" t="s">
        <v>9</v>
      </c>
      <c r="B139" s="1" t="s">
        <v>10</v>
      </c>
      <c r="C139" s="2" t="s">
        <v>189</v>
      </c>
      <c r="D139" s="2" t="s">
        <v>190</v>
      </c>
      <c r="E139" s="2" t="s">
        <v>189</v>
      </c>
      <c r="F139" s="2"/>
      <c r="G139" s="2" t="n">
        <v>46017500</v>
      </c>
      <c r="H139" s="1"/>
      <c r="I139" s="2" t="n">
        <v>100051614400003</v>
      </c>
    </row>
    <row r="140" customFormat="false" ht="15.75" hidden="false" customHeight="false" outlineLevel="0" collapsed="false">
      <c r="A140" s="1" t="s">
        <v>9</v>
      </c>
      <c r="B140" s="1" t="s">
        <v>10</v>
      </c>
      <c r="C140" s="2" t="s">
        <v>191</v>
      </c>
      <c r="D140" s="2"/>
      <c r="E140" s="2" t="s">
        <v>191</v>
      </c>
      <c r="F140" s="2" t="n">
        <v>971</v>
      </c>
      <c r="G140" s="2" t="n">
        <v>44416851</v>
      </c>
      <c r="H140" s="1"/>
      <c r="I140" s="2"/>
    </row>
    <row r="141" customFormat="false" ht="15.75" hidden="false" customHeight="false" outlineLevel="0" collapsed="false">
      <c r="A141" s="1" t="s">
        <v>9</v>
      </c>
      <c r="B141" s="1" t="s">
        <v>10</v>
      </c>
      <c r="C141" s="2" t="s">
        <v>192</v>
      </c>
      <c r="D141" s="2"/>
      <c r="E141" s="2" t="s">
        <v>192</v>
      </c>
      <c r="F141" s="2"/>
      <c r="G141" s="2"/>
      <c r="H141" s="1"/>
      <c r="I141" s="2" t="n">
        <v>100240072700003</v>
      </c>
    </row>
    <row r="142" customFormat="false" ht="15.75" hidden="false" customHeight="false" outlineLevel="0" collapsed="false">
      <c r="A142" s="1" t="s">
        <v>9</v>
      </c>
      <c r="B142" s="1" t="s">
        <v>10</v>
      </c>
      <c r="C142" s="2" t="s">
        <v>193</v>
      </c>
      <c r="D142" s="2"/>
      <c r="E142" s="2" t="s">
        <v>193</v>
      </c>
      <c r="F142" s="2"/>
      <c r="G142" s="2"/>
      <c r="H142" s="1"/>
      <c r="I142" s="2" t="n">
        <v>100574981500003</v>
      </c>
    </row>
    <row r="143" customFormat="false" ht="15.75" hidden="false" customHeight="false" outlineLevel="0" collapsed="false">
      <c r="A143" s="1" t="s">
        <v>9</v>
      </c>
      <c r="B143" s="1" t="s">
        <v>10</v>
      </c>
      <c r="C143" s="2" t="s">
        <v>194</v>
      </c>
      <c r="D143" s="2"/>
      <c r="E143" s="2" t="s">
        <v>194</v>
      </c>
      <c r="F143" s="2"/>
      <c r="G143" s="2" t="n">
        <v>43337988</v>
      </c>
      <c r="H143" s="1"/>
      <c r="I143" s="2" t="n">
        <v>100320064700003</v>
      </c>
    </row>
    <row r="144" customFormat="false" ht="15.75" hidden="false" customHeight="false" outlineLevel="0" collapsed="false">
      <c r="A144" s="1" t="s">
        <v>9</v>
      </c>
      <c r="B144" s="1" t="s">
        <v>10</v>
      </c>
      <c r="C144" s="2" t="s">
        <v>195</v>
      </c>
      <c r="D144" s="2"/>
      <c r="E144" s="2" t="s">
        <v>195</v>
      </c>
      <c r="F144" s="2"/>
      <c r="G144" s="2"/>
      <c r="H144" s="1"/>
      <c r="I144" s="2" t="n">
        <v>100381879400003</v>
      </c>
    </row>
    <row r="145" customFormat="false" ht="15.75" hidden="false" customHeight="false" outlineLevel="0" collapsed="false">
      <c r="A145" s="1" t="s">
        <v>9</v>
      </c>
      <c r="B145" s="1" t="s">
        <v>10</v>
      </c>
      <c r="C145" s="2" t="s">
        <v>196</v>
      </c>
      <c r="D145" s="2"/>
      <c r="E145" s="2" t="s">
        <v>196</v>
      </c>
      <c r="F145" s="2"/>
      <c r="G145" s="2"/>
      <c r="H145" s="1"/>
      <c r="I145" s="2" t="n">
        <v>100331233500003</v>
      </c>
    </row>
    <row r="146" customFormat="false" ht="15.75" hidden="false" customHeight="false" outlineLevel="0" collapsed="false">
      <c r="A146" s="1" t="s">
        <v>9</v>
      </c>
      <c r="B146" s="1" t="s">
        <v>10</v>
      </c>
      <c r="C146" s="2" t="s">
        <v>197</v>
      </c>
      <c r="D146" s="2"/>
      <c r="E146" s="2" t="s">
        <v>197</v>
      </c>
      <c r="F146" s="2"/>
      <c r="G146" s="2"/>
      <c r="H146" s="1"/>
      <c r="I146" s="2" t="n">
        <v>100259808200003</v>
      </c>
    </row>
    <row r="147" customFormat="false" ht="15.75" hidden="false" customHeight="false" outlineLevel="0" collapsed="false">
      <c r="A147" s="1" t="s">
        <v>9</v>
      </c>
      <c r="B147" s="1" t="s">
        <v>10</v>
      </c>
      <c r="C147" s="2" t="s">
        <v>198</v>
      </c>
      <c r="D147" s="2"/>
      <c r="E147" s="2" t="s">
        <v>198</v>
      </c>
      <c r="F147" s="2"/>
      <c r="G147" s="2"/>
      <c r="H147" s="1"/>
      <c r="I147" s="2" t="n">
        <v>100231906700003</v>
      </c>
    </row>
    <row r="148" customFormat="false" ht="15.75" hidden="false" customHeight="false" outlineLevel="0" collapsed="false">
      <c r="A148" s="1" t="s">
        <v>9</v>
      </c>
      <c r="B148" s="1" t="s">
        <v>10</v>
      </c>
      <c r="C148" s="2" t="s">
        <v>199</v>
      </c>
      <c r="D148" s="2"/>
      <c r="E148" s="2" t="s">
        <v>199</v>
      </c>
      <c r="F148" s="2"/>
      <c r="G148" s="2"/>
      <c r="H148" s="1"/>
      <c r="I148" s="2" t="n">
        <v>100278356900003</v>
      </c>
    </row>
    <row r="149" customFormat="false" ht="15.75" hidden="false" customHeight="false" outlineLevel="0" collapsed="false">
      <c r="A149" s="1" t="s">
        <v>9</v>
      </c>
      <c r="B149" s="1" t="s">
        <v>10</v>
      </c>
      <c r="C149" s="2" t="s">
        <v>200</v>
      </c>
      <c r="D149" s="2"/>
      <c r="E149" s="2" t="s">
        <v>200</v>
      </c>
      <c r="F149" s="2"/>
      <c r="G149" s="2"/>
      <c r="H149" s="1"/>
      <c r="I149" s="2" t="n">
        <v>100585269200003</v>
      </c>
    </row>
    <row r="150" customFormat="false" ht="15.75" hidden="false" customHeight="false" outlineLevel="0" collapsed="false">
      <c r="A150" s="1" t="s">
        <v>9</v>
      </c>
      <c r="B150" s="1" t="s">
        <v>10</v>
      </c>
      <c r="C150" s="2" t="s">
        <v>201</v>
      </c>
      <c r="D150" s="2"/>
      <c r="E150" s="2" t="s">
        <v>201</v>
      </c>
      <c r="F150" s="2"/>
      <c r="G150" s="2" t="n">
        <v>43804022</v>
      </c>
      <c r="H150" s="1"/>
      <c r="I150" s="2" t="n">
        <v>100351084700003</v>
      </c>
    </row>
    <row r="151" customFormat="false" ht="15.75" hidden="false" customHeight="false" outlineLevel="0" collapsed="false">
      <c r="A151" s="1" t="s">
        <v>9</v>
      </c>
      <c r="B151" s="1" t="s">
        <v>10</v>
      </c>
      <c r="C151" s="2" t="s">
        <v>202</v>
      </c>
      <c r="D151" s="2" t="s">
        <v>203</v>
      </c>
      <c r="E151" s="2" t="s">
        <v>202</v>
      </c>
      <c r="F151" s="2"/>
      <c r="G151" s="2"/>
      <c r="H151" s="1"/>
      <c r="I151" s="2"/>
    </row>
    <row r="152" customFormat="false" ht="15.75" hidden="false" customHeight="false" outlineLevel="0" collapsed="false">
      <c r="A152" s="1" t="s">
        <v>9</v>
      </c>
      <c r="B152" s="1" t="s">
        <v>10</v>
      </c>
      <c r="C152" s="2" t="s">
        <v>204</v>
      </c>
      <c r="D152" s="2"/>
      <c r="E152" s="2" t="s">
        <v>204</v>
      </c>
      <c r="F152" s="2"/>
      <c r="G152" s="2"/>
      <c r="H152" s="1"/>
      <c r="I152" s="2"/>
    </row>
    <row r="153" customFormat="false" ht="15.75" hidden="false" customHeight="false" outlineLevel="0" collapsed="false">
      <c r="A153" s="1" t="s">
        <v>9</v>
      </c>
      <c r="B153" s="1" t="s">
        <v>10</v>
      </c>
      <c r="C153" s="2" t="s">
        <v>205</v>
      </c>
      <c r="D153" s="2" t="s">
        <v>206</v>
      </c>
      <c r="E153" s="2" t="s">
        <v>205</v>
      </c>
      <c r="F153" s="2"/>
      <c r="G153" s="2" t="s">
        <v>207</v>
      </c>
      <c r="H153" s="1"/>
      <c r="I153" s="2"/>
    </row>
    <row r="154" customFormat="false" ht="15.75" hidden="false" customHeight="false" outlineLevel="0" collapsed="false">
      <c r="A154" s="1" t="s">
        <v>9</v>
      </c>
      <c r="B154" s="1" t="s">
        <v>10</v>
      </c>
      <c r="C154" s="2" t="s">
        <v>208</v>
      </c>
      <c r="D154" s="2"/>
      <c r="E154" s="2" t="s">
        <v>208</v>
      </c>
      <c r="F154" s="2"/>
      <c r="G154" s="2" t="e">
        <f aca="false">+971 4 393 3210</f>
        <v>#VALUE!</v>
      </c>
      <c r="H154" s="1"/>
      <c r="I154" s="2"/>
    </row>
    <row r="155" customFormat="false" ht="15.75" hidden="false" customHeight="false" outlineLevel="0" collapsed="false">
      <c r="A155" s="1" t="s">
        <v>9</v>
      </c>
      <c r="B155" s="1" t="s">
        <v>10</v>
      </c>
      <c r="C155" s="2" t="s">
        <v>209</v>
      </c>
      <c r="D155" s="2"/>
      <c r="E155" s="2" t="s">
        <v>209</v>
      </c>
      <c r="F155" s="2"/>
      <c r="G155" s="2"/>
      <c r="H155" s="1"/>
      <c r="I155" s="2" t="n">
        <v>100486123100003</v>
      </c>
    </row>
    <row r="156" customFormat="false" ht="15.75" hidden="false" customHeight="false" outlineLevel="0" collapsed="false">
      <c r="A156" s="1" t="s">
        <v>9</v>
      </c>
      <c r="B156" s="1" t="s">
        <v>10</v>
      </c>
      <c r="C156" s="2" t="s">
        <v>210</v>
      </c>
      <c r="D156" s="2"/>
      <c r="E156" s="2" t="s">
        <v>210</v>
      </c>
      <c r="F156" s="2"/>
      <c r="G156" s="2" t="s">
        <v>211</v>
      </c>
      <c r="H156" s="1"/>
      <c r="I156" s="2" t="n">
        <v>100362739300003</v>
      </c>
    </row>
    <row r="157" customFormat="false" ht="15.75" hidden="false" customHeight="false" outlineLevel="0" collapsed="false">
      <c r="A157" s="1" t="s">
        <v>9</v>
      </c>
      <c r="B157" s="1" t="s">
        <v>10</v>
      </c>
      <c r="C157" s="2" t="s">
        <v>212</v>
      </c>
      <c r="D157" s="2"/>
      <c r="E157" s="2" t="s">
        <v>212</v>
      </c>
      <c r="F157" s="2"/>
      <c r="G157" s="2"/>
      <c r="H157" s="1"/>
      <c r="I157" s="2" t="n">
        <v>100206757500003</v>
      </c>
    </row>
    <row r="158" customFormat="false" ht="15.75" hidden="false" customHeight="false" outlineLevel="0" collapsed="false">
      <c r="A158" s="1" t="s">
        <v>9</v>
      </c>
      <c r="B158" s="1" t="s">
        <v>10</v>
      </c>
      <c r="C158" s="2" t="s">
        <v>213</v>
      </c>
      <c r="D158" s="2" t="s">
        <v>214</v>
      </c>
      <c r="E158" s="2" t="s">
        <v>213</v>
      </c>
      <c r="F158" s="2"/>
      <c r="G158" s="2"/>
      <c r="H158" s="1"/>
      <c r="I158" s="2"/>
    </row>
    <row r="159" customFormat="false" ht="15.75" hidden="false" customHeight="false" outlineLevel="0" collapsed="false">
      <c r="A159" s="1" t="s">
        <v>9</v>
      </c>
      <c r="B159" s="1" t="s">
        <v>10</v>
      </c>
      <c r="C159" s="2" t="s">
        <v>215</v>
      </c>
      <c r="D159" s="2" t="s">
        <v>216</v>
      </c>
      <c r="E159" s="2" t="s">
        <v>215</v>
      </c>
      <c r="F159" s="2"/>
      <c r="G159" s="2" t="e">
        <f aca="false">+971 4 808 7570</f>
        <v>#VALUE!</v>
      </c>
      <c r="H159" s="1"/>
      <c r="I159" s="2" t="n">
        <v>100286065600003</v>
      </c>
    </row>
    <row r="160" customFormat="false" ht="15.75" hidden="false" customHeight="false" outlineLevel="0" collapsed="false">
      <c r="A160" s="1" t="s">
        <v>9</v>
      </c>
      <c r="B160" s="1" t="s">
        <v>10</v>
      </c>
      <c r="C160" s="2" t="s">
        <v>217</v>
      </c>
      <c r="D160" s="2" t="s">
        <v>218</v>
      </c>
      <c r="E160" s="2" t="s">
        <v>217</v>
      </c>
      <c r="F160" s="2"/>
      <c r="G160" s="2" t="n">
        <v>8007254</v>
      </c>
      <c r="H160" s="1"/>
      <c r="I160" s="2" t="n">
        <v>100021693500003</v>
      </c>
    </row>
    <row r="161" customFormat="false" ht="15.75" hidden="false" customHeight="false" outlineLevel="0" collapsed="false">
      <c r="A161" s="1" t="s">
        <v>9</v>
      </c>
      <c r="B161" s="1" t="s">
        <v>10</v>
      </c>
      <c r="C161" s="2" t="s">
        <v>219</v>
      </c>
      <c r="D161" s="2" t="s">
        <v>220</v>
      </c>
      <c r="E161" s="2" t="s">
        <v>219</v>
      </c>
      <c r="F161" s="2"/>
      <c r="G161" s="2" t="s">
        <v>221</v>
      </c>
      <c r="H161" s="1"/>
      <c r="I161" s="2" t="n">
        <v>100001926300003</v>
      </c>
    </row>
    <row r="162" customFormat="false" ht="15.75" hidden="false" customHeight="false" outlineLevel="0" collapsed="false">
      <c r="A162" s="1" t="s">
        <v>9</v>
      </c>
      <c r="B162" s="1" t="s">
        <v>10</v>
      </c>
      <c r="C162" s="2" t="s">
        <v>222</v>
      </c>
      <c r="D162" s="2"/>
      <c r="E162" s="2" t="s">
        <v>222</v>
      </c>
      <c r="F162" s="2"/>
      <c r="G162" s="2"/>
      <c r="H162" s="1"/>
      <c r="I162" s="2" t="n">
        <v>100366330700003</v>
      </c>
    </row>
    <row r="163" customFormat="false" ht="15.75" hidden="false" customHeight="false" outlineLevel="0" collapsed="false">
      <c r="A163" s="1" t="s">
        <v>9</v>
      </c>
      <c r="B163" s="1" t="s">
        <v>10</v>
      </c>
      <c r="C163" s="2" t="s">
        <v>223</v>
      </c>
      <c r="D163" s="2"/>
      <c r="E163" s="2" t="s">
        <v>223</v>
      </c>
      <c r="F163" s="2"/>
      <c r="G163" s="2"/>
      <c r="H163" s="1"/>
      <c r="I163" s="2" t="n">
        <v>100541258800003</v>
      </c>
    </row>
    <row r="164" customFormat="false" ht="15.75" hidden="false" customHeight="false" outlineLevel="0" collapsed="false">
      <c r="A164" s="1" t="s">
        <v>9</v>
      </c>
      <c r="B164" s="1" t="s">
        <v>10</v>
      </c>
      <c r="C164" s="2" t="s">
        <v>224</v>
      </c>
      <c r="D164" s="2"/>
      <c r="E164" s="2" t="s">
        <v>224</v>
      </c>
      <c r="F164" s="2"/>
      <c r="G164" s="2" t="n">
        <v>542521070</v>
      </c>
      <c r="H164" s="1"/>
      <c r="I164" s="2" t="n">
        <v>100499763900003</v>
      </c>
    </row>
    <row r="165" customFormat="false" ht="15.75" hidden="false" customHeight="false" outlineLevel="0" collapsed="false">
      <c r="A165" s="1" t="s">
        <v>9</v>
      </c>
      <c r="B165" s="1" t="s">
        <v>10</v>
      </c>
      <c r="C165" s="2" t="s">
        <v>225</v>
      </c>
      <c r="D165" s="2"/>
      <c r="E165" s="2" t="s">
        <v>225</v>
      </c>
      <c r="F165" s="2"/>
      <c r="G165" s="2"/>
      <c r="H165" s="1"/>
      <c r="I165" s="2"/>
    </row>
    <row r="166" customFormat="false" ht="15.75" hidden="false" customHeight="false" outlineLevel="0" collapsed="false">
      <c r="A166" s="1" t="s">
        <v>9</v>
      </c>
      <c r="B166" s="1" t="s">
        <v>10</v>
      </c>
      <c r="C166" s="2" t="s">
        <v>226</v>
      </c>
      <c r="D166" s="2"/>
      <c r="E166" s="2" t="s">
        <v>226</v>
      </c>
      <c r="F166" s="2" t="n">
        <v>971</v>
      </c>
      <c r="G166" s="2" t="n">
        <v>42863644</v>
      </c>
      <c r="H166" s="1"/>
      <c r="I166" s="2" t="n">
        <v>100037056700003</v>
      </c>
    </row>
    <row r="167" customFormat="false" ht="15.75" hidden="false" customHeight="false" outlineLevel="0" collapsed="false">
      <c r="A167" s="1" t="s">
        <v>9</v>
      </c>
      <c r="B167" s="1" t="s">
        <v>10</v>
      </c>
      <c r="C167" s="2" t="s">
        <v>227</v>
      </c>
      <c r="D167" s="2"/>
      <c r="E167" s="2" t="s">
        <v>227</v>
      </c>
      <c r="F167" s="2"/>
      <c r="G167" s="2"/>
      <c r="H167" s="1"/>
      <c r="I167" s="2" t="n">
        <v>100221996000003</v>
      </c>
    </row>
    <row r="168" customFormat="false" ht="15.75" hidden="false" customHeight="false" outlineLevel="0" collapsed="false">
      <c r="A168" s="1" t="s">
        <v>9</v>
      </c>
      <c r="B168" s="1" t="s">
        <v>10</v>
      </c>
      <c r="C168" s="2" t="s">
        <v>228</v>
      </c>
      <c r="D168" s="2"/>
      <c r="E168" s="2" t="s">
        <v>228</v>
      </c>
      <c r="F168" s="2"/>
      <c r="G168" s="2" t="n">
        <v>42955267</v>
      </c>
      <c r="H168" s="1"/>
      <c r="I168" s="2" t="n">
        <v>100331689800003</v>
      </c>
    </row>
    <row r="169" customFormat="false" ht="15.75" hidden="false" customHeight="false" outlineLevel="0" collapsed="false">
      <c r="A169" s="1" t="s">
        <v>9</v>
      </c>
      <c r="B169" s="1" t="s">
        <v>10</v>
      </c>
      <c r="C169" s="2" t="s">
        <v>229</v>
      </c>
      <c r="D169" s="2"/>
      <c r="E169" s="2" t="s">
        <v>229</v>
      </c>
      <c r="F169" s="2"/>
      <c r="G169" s="2"/>
      <c r="H169" s="1"/>
      <c r="I169" s="2" t="n">
        <v>100362285700003</v>
      </c>
    </row>
    <row r="170" customFormat="false" ht="15.75" hidden="false" customHeight="false" outlineLevel="0" collapsed="false">
      <c r="A170" s="1" t="s">
        <v>9</v>
      </c>
      <c r="B170" s="1" t="s">
        <v>10</v>
      </c>
      <c r="C170" s="2" t="s">
        <v>230</v>
      </c>
      <c r="D170" s="2"/>
      <c r="E170" s="2" t="s">
        <v>230</v>
      </c>
      <c r="F170" s="2"/>
      <c r="G170" s="2" t="n">
        <v>43415870</v>
      </c>
      <c r="H170" s="1"/>
      <c r="I170" s="2" t="n">
        <v>100318206800003</v>
      </c>
    </row>
    <row r="171" customFormat="false" ht="15.75" hidden="false" customHeight="false" outlineLevel="0" collapsed="false">
      <c r="A171" s="1" t="s">
        <v>9</v>
      </c>
      <c r="B171" s="1" t="s">
        <v>10</v>
      </c>
      <c r="C171" s="2" t="s">
        <v>231</v>
      </c>
      <c r="D171" s="2"/>
      <c r="E171" s="2" t="s">
        <v>231</v>
      </c>
      <c r="F171" s="2"/>
      <c r="G171" s="2"/>
      <c r="H171" s="1"/>
      <c r="I171" s="2" t="n">
        <v>100255397000003</v>
      </c>
    </row>
    <row r="172" customFormat="false" ht="15.75" hidden="false" customHeight="false" outlineLevel="0" collapsed="false">
      <c r="A172" s="1" t="s">
        <v>9</v>
      </c>
      <c r="B172" s="1" t="s">
        <v>10</v>
      </c>
      <c r="C172" s="2" t="s">
        <v>232</v>
      </c>
      <c r="D172" s="2"/>
      <c r="E172" s="2" t="s">
        <v>232</v>
      </c>
      <c r="F172" s="2"/>
      <c r="G172" s="2"/>
      <c r="H172" s="1"/>
      <c r="I172" s="2" t="n">
        <v>100220226300003</v>
      </c>
    </row>
    <row r="173" customFormat="false" ht="15.75" hidden="false" customHeight="false" outlineLevel="0" collapsed="false">
      <c r="A173" s="1" t="s">
        <v>9</v>
      </c>
      <c r="B173" s="1" t="s">
        <v>10</v>
      </c>
      <c r="C173" s="2" t="s">
        <v>233</v>
      </c>
      <c r="D173" s="2"/>
      <c r="E173" s="2" t="s">
        <v>233</v>
      </c>
      <c r="F173" s="2"/>
      <c r="G173" s="2"/>
      <c r="H173" s="1"/>
      <c r="I173" s="2" t="n">
        <v>100286660400003</v>
      </c>
    </row>
    <row r="174" customFormat="false" ht="15.75" hidden="false" customHeight="false" outlineLevel="0" collapsed="false">
      <c r="A174" s="1" t="s">
        <v>9</v>
      </c>
      <c r="B174" s="1" t="s">
        <v>234</v>
      </c>
      <c r="C174" s="2" t="s">
        <v>235</v>
      </c>
      <c r="D174" s="2" t="s">
        <v>236</v>
      </c>
      <c r="E174" s="2" t="s">
        <v>235</v>
      </c>
      <c r="F174" s="2" t="n">
        <v>971</v>
      </c>
      <c r="G174" s="2" t="n">
        <v>505378225</v>
      </c>
      <c r="H174" s="1"/>
      <c r="I174" s="2" t="n">
        <v>100382154100003</v>
      </c>
    </row>
    <row r="175" customFormat="false" ht="15.75" hidden="false" customHeight="false" outlineLevel="0" collapsed="false">
      <c r="A175" s="1" t="s">
        <v>9</v>
      </c>
      <c r="B175" s="1" t="s">
        <v>10</v>
      </c>
      <c r="C175" s="2" t="s">
        <v>237</v>
      </c>
      <c r="D175" s="2"/>
      <c r="E175" s="2" t="s">
        <v>237</v>
      </c>
      <c r="F175" s="2"/>
      <c r="G175" s="2"/>
      <c r="H175" s="1"/>
      <c r="I175" s="2" t="n">
        <v>100303305500003</v>
      </c>
    </row>
    <row r="176" customFormat="false" ht="15.75" hidden="false" customHeight="false" outlineLevel="0" collapsed="false">
      <c r="A176" s="1" t="s">
        <v>9</v>
      </c>
      <c r="B176" s="1" t="s">
        <v>10</v>
      </c>
      <c r="C176" s="2" t="s">
        <v>238</v>
      </c>
      <c r="D176" s="2"/>
      <c r="E176" s="2" t="s">
        <v>238</v>
      </c>
      <c r="F176" s="2"/>
      <c r="G176" s="2"/>
      <c r="H176" s="1"/>
      <c r="I176" s="2"/>
    </row>
    <row r="177" customFormat="false" ht="15.75" hidden="false" customHeight="false" outlineLevel="0" collapsed="false">
      <c r="A177" s="1" t="s">
        <v>9</v>
      </c>
      <c r="B177" s="1" t="s">
        <v>10</v>
      </c>
      <c r="C177" s="2" t="s">
        <v>239</v>
      </c>
      <c r="D177" s="2"/>
      <c r="E177" s="2" t="s">
        <v>239</v>
      </c>
      <c r="F177" s="2"/>
      <c r="G177" s="2"/>
      <c r="H177" s="1"/>
      <c r="I177" s="2"/>
    </row>
    <row r="178" customFormat="false" ht="15.75" hidden="false" customHeight="false" outlineLevel="0" collapsed="false">
      <c r="A178" s="1" t="s">
        <v>9</v>
      </c>
      <c r="B178" s="1" t="s">
        <v>234</v>
      </c>
      <c r="C178" s="2" t="s">
        <v>240</v>
      </c>
      <c r="D178" s="2" t="s">
        <v>241</v>
      </c>
      <c r="E178" s="2" t="s">
        <v>240</v>
      </c>
      <c r="F178" s="2"/>
      <c r="G178" s="2" t="n">
        <v>67433699</v>
      </c>
      <c r="H178" s="1"/>
      <c r="I178" s="2" t="n">
        <v>100459118400003</v>
      </c>
    </row>
    <row r="179" customFormat="false" ht="15.75" hidden="false" customHeight="false" outlineLevel="0" collapsed="false">
      <c r="A179" s="1" t="s">
        <v>9</v>
      </c>
      <c r="B179" s="1" t="s">
        <v>10</v>
      </c>
      <c r="C179" s="2" t="s">
        <v>242</v>
      </c>
      <c r="D179" s="2"/>
      <c r="E179" s="2" t="s">
        <v>242</v>
      </c>
      <c r="F179" s="2"/>
      <c r="G179" s="2"/>
      <c r="H179" s="1"/>
      <c r="I179" s="2" t="n">
        <v>100373811700003</v>
      </c>
    </row>
    <row r="180" customFormat="false" ht="15.75" hidden="false" customHeight="false" outlineLevel="0" collapsed="false">
      <c r="A180" s="1" t="s">
        <v>9</v>
      </c>
      <c r="B180" s="1" t="s">
        <v>10</v>
      </c>
      <c r="C180" s="2" t="s">
        <v>243</v>
      </c>
      <c r="D180" s="2"/>
      <c r="E180" s="2" t="s">
        <v>243</v>
      </c>
      <c r="F180" s="2"/>
      <c r="G180" s="2"/>
      <c r="H180" s="1"/>
      <c r="I180" s="2"/>
    </row>
    <row r="181" customFormat="false" ht="15.75" hidden="false" customHeight="false" outlineLevel="0" collapsed="false">
      <c r="A181" s="1" t="s">
        <v>9</v>
      </c>
      <c r="B181" s="1" t="s">
        <v>10</v>
      </c>
      <c r="C181" s="2" t="s">
        <v>244</v>
      </c>
      <c r="D181" s="2"/>
      <c r="E181" s="2" t="s">
        <v>244</v>
      </c>
      <c r="F181" s="2"/>
      <c r="G181" s="2"/>
      <c r="H181" s="1"/>
      <c r="I181" s="2"/>
    </row>
    <row r="182" customFormat="false" ht="15.75" hidden="false" customHeight="false" outlineLevel="0" collapsed="false">
      <c r="A182" s="1" t="s">
        <v>9</v>
      </c>
      <c r="B182" s="1" t="s">
        <v>10</v>
      </c>
      <c r="C182" s="2" t="s">
        <v>245</v>
      </c>
      <c r="D182" s="2"/>
      <c r="E182" s="2" t="s">
        <v>245</v>
      </c>
      <c r="F182" s="2"/>
      <c r="G182" s="2"/>
      <c r="H182" s="1"/>
      <c r="I182" s="2" t="n">
        <v>100063059800003</v>
      </c>
    </row>
    <row r="183" customFormat="false" ht="15.75" hidden="false" customHeight="false" outlineLevel="0" collapsed="false">
      <c r="A183" s="1" t="s">
        <v>9</v>
      </c>
      <c r="B183" s="1" t="s">
        <v>10</v>
      </c>
      <c r="C183" s="2" t="s">
        <v>246</v>
      </c>
      <c r="D183" s="2"/>
      <c r="E183" s="2" t="s">
        <v>246</v>
      </c>
      <c r="F183" s="2"/>
      <c r="G183" s="2"/>
      <c r="H183" s="1"/>
      <c r="I183" s="2" t="n">
        <v>100394989600003</v>
      </c>
    </row>
    <row r="184" customFormat="false" ht="15.75" hidden="false" customHeight="false" outlineLevel="0" collapsed="false">
      <c r="A184" s="1" t="s">
        <v>9</v>
      </c>
      <c r="B184" s="1" t="s">
        <v>10</v>
      </c>
      <c r="C184" s="2" t="s">
        <v>247</v>
      </c>
      <c r="D184" s="2"/>
      <c r="E184" s="2" t="s">
        <v>247</v>
      </c>
      <c r="F184" s="2"/>
      <c r="G184" s="2"/>
      <c r="H184" s="1"/>
      <c r="I184" s="2" t="n">
        <v>100340039500003</v>
      </c>
    </row>
    <row r="185" customFormat="false" ht="15.75" hidden="false" customHeight="false" outlineLevel="0" collapsed="false">
      <c r="A185" s="1" t="s">
        <v>9</v>
      </c>
      <c r="B185" s="1" t="s">
        <v>10</v>
      </c>
      <c r="C185" s="2" t="s">
        <v>248</v>
      </c>
      <c r="D185" s="2"/>
      <c r="E185" s="2" t="s">
        <v>248</v>
      </c>
      <c r="F185" s="2" t="n">
        <v>971</v>
      </c>
      <c r="G185" s="2" t="n">
        <v>43201150</v>
      </c>
      <c r="H185" s="1"/>
      <c r="I185" s="2" t="n">
        <v>100299529300003</v>
      </c>
    </row>
    <row r="186" customFormat="false" ht="15.75" hidden="false" customHeight="false" outlineLevel="0" collapsed="false">
      <c r="A186" s="1" t="s">
        <v>9</v>
      </c>
      <c r="B186" s="1" t="s">
        <v>10</v>
      </c>
      <c r="C186" s="2" t="s">
        <v>249</v>
      </c>
      <c r="D186" s="2"/>
      <c r="E186" s="2" t="s">
        <v>249</v>
      </c>
      <c r="F186" s="2"/>
      <c r="G186" s="2"/>
      <c r="H186" s="1"/>
      <c r="I186" s="2"/>
    </row>
    <row r="187" customFormat="false" ht="15.75" hidden="false" customHeight="false" outlineLevel="0" collapsed="false">
      <c r="A187" s="1" t="s">
        <v>9</v>
      </c>
      <c r="B187" s="1" t="s">
        <v>10</v>
      </c>
      <c r="C187" s="2" t="s">
        <v>250</v>
      </c>
      <c r="D187" s="2"/>
      <c r="E187" s="2" t="s">
        <v>250</v>
      </c>
      <c r="F187" s="2" t="n">
        <v>971</v>
      </c>
      <c r="G187" s="2" t="n">
        <v>67432679</v>
      </c>
      <c r="H187" s="1"/>
      <c r="I187" s="2" t="n">
        <v>100058985100003</v>
      </c>
    </row>
    <row r="188" customFormat="false" ht="15.75" hidden="false" customHeight="false" outlineLevel="0" collapsed="false">
      <c r="A188" s="1" t="s">
        <v>9</v>
      </c>
      <c r="B188" s="1" t="s">
        <v>10</v>
      </c>
      <c r="C188" s="2" t="s">
        <v>251</v>
      </c>
      <c r="D188" s="2"/>
      <c r="E188" s="2" t="s">
        <v>251</v>
      </c>
      <c r="F188" s="2"/>
      <c r="G188" s="2"/>
      <c r="H188" s="1"/>
      <c r="I188" s="2"/>
    </row>
    <row r="189" customFormat="false" ht="15.75" hidden="false" customHeight="false" outlineLevel="0" collapsed="false">
      <c r="A189" s="1" t="s">
        <v>9</v>
      </c>
      <c r="B189" s="1" t="s">
        <v>10</v>
      </c>
      <c r="C189" s="2" t="s">
        <v>252</v>
      </c>
      <c r="D189" s="2"/>
      <c r="E189" s="2" t="s">
        <v>252</v>
      </c>
      <c r="F189" s="2"/>
      <c r="G189" s="2"/>
      <c r="H189" s="1"/>
      <c r="I189" s="2" t="n">
        <v>100343020200003</v>
      </c>
    </row>
    <row r="190" customFormat="false" ht="15.75" hidden="false" customHeight="false" outlineLevel="0" collapsed="false">
      <c r="A190" s="1" t="s">
        <v>9</v>
      </c>
      <c r="B190" s="1" t="s">
        <v>10</v>
      </c>
      <c r="C190" s="2" t="s">
        <v>253</v>
      </c>
      <c r="D190" s="2"/>
      <c r="E190" s="2" t="s">
        <v>253</v>
      </c>
      <c r="F190" s="2" t="n">
        <v>971</v>
      </c>
      <c r="G190" s="2" t="n">
        <v>43972757</v>
      </c>
      <c r="H190" s="1"/>
      <c r="I190" s="2"/>
    </row>
    <row r="191" customFormat="false" ht="15.75" hidden="false" customHeight="false" outlineLevel="0" collapsed="false">
      <c r="A191" s="1" t="s">
        <v>9</v>
      </c>
      <c r="B191" s="1" t="s">
        <v>10</v>
      </c>
      <c r="C191" s="2" t="s">
        <v>254</v>
      </c>
      <c r="D191" s="2"/>
      <c r="E191" s="2" t="s">
        <v>254</v>
      </c>
      <c r="F191" s="2" t="n">
        <v>971</v>
      </c>
      <c r="G191" s="2" t="n">
        <v>505378225</v>
      </c>
      <c r="H191" s="1"/>
      <c r="I191" s="2"/>
    </row>
    <row r="192" customFormat="false" ht="15.75" hidden="false" customHeight="false" outlineLevel="0" collapsed="false">
      <c r="A192" s="1" t="s">
        <v>9</v>
      </c>
      <c r="B192" s="1" t="s">
        <v>10</v>
      </c>
      <c r="C192" s="2" t="s">
        <v>255</v>
      </c>
      <c r="D192" s="2" t="s">
        <v>256</v>
      </c>
      <c r="E192" s="2" t="s">
        <v>255</v>
      </c>
      <c r="F192" s="2"/>
      <c r="G192" s="2" t="e">
        <f aca="false">+971 2 644 428</f>
        <v>#VALUE!</v>
      </c>
      <c r="H192" s="1"/>
      <c r="I192" s="2" t="n">
        <v>100049137100003</v>
      </c>
    </row>
    <row r="193" customFormat="false" ht="15.75" hidden="false" customHeight="false" outlineLevel="0" collapsed="false">
      <c r="A193" s="1" t="s">
        <v>9</v>
      </c>
      <c r="B193" s="1" t="s">
        <v>10</v>
      </c>
      <c r="C193" s="2" t="s">
        <v>257</v>
      </c>
      <c r="D193" s="2"/>
      <c r="E193" s="2" t="s">
        <v>257</v>
      </c>
      <c r="F193" s="2" t="n">
        <v>971</v>
      </c>
      <c r="G193" s="2" t="n">
        <v>43402557</v>
      </c>
      <c r="H193" s="1"/>
      <c r="I193" s="2" t="n">
        <v>100252931900003</v>
      </c>
    </row>
    <row r="194" customFormat="false" ht="15.75" hidden="false" customHeight="false" outlineLevel="0" collapsed="false">
      <c r="A194" s="1" t="s">
        <v>9</v>
      </c>
      <c r="B194" s="1" t="s">
        <v>10</v>
      </c>
      <c r="C194" s="2" t="s">
        <v>258</v>
      </c>
      <c r="D194" s="2"/>
      <c r="E194" s="2" t="s">
        <v>258</v>
      </c>
      <c r="F194" s="2" t="n">
        <v>971</v>
      </c>
      <c r="G194" s="2" t="n">
        <v>48848301</v>
      </c>
      <c r="H194" s="1"/>
      <c r="I194" s="2" t="n">
        <v>100368438600003</v>
      </c>
    </row>
    <row r="195" customFormat="false" ht="15.75" hidden="false" customHeight="false" outlineLevel="0" collapsed="false">
      <c r="A195" s="1" t="s">
        <v>9</v>
      </c>
      <c r="B195" s="1" t="s">
        <v>234</v>
      </c>
      <c r="C195" s="2" t="s">
        <v>259</v>
      </c>
      <c r="D195" s="2"/>
      <c r="E195" s="2" t="s">
        <v>259</v>
      </c>
      <c r="F195" s="2"/>
      <c r="G195" s="2"/>
      <c r="H195" s="1"/>
      <c r="I195" s="2"/>
    </row>
    <row r="196" customFormat="false" ht="15.75" hidden="false" customHeight="false" outlineLevel="0" collapsed="false">
      <c r="A196" s="1" t="s">
        <v>9</v>
      </c>
      <c r="B196" s="1" t="s">
        <v>10</v>
      </c>
      <c r="C196" s="2" t="s">
        <v>260</v>
      </c>
      <c r="D196" s="2"/>
      <c r="E196" s="2" t="s">
        <v>260</v>
      </c>
      <c r="F196" s="2"/>
      <c r="G196" s="2"/>
      <c r="H196" s="1"/>
      <c r="I196" s="2"/>
    </row>
    <row r="197" customFormat="false" ht="15.75" hidden="false" customHeight="false" outlineLevel="0" collapsed="false">
      <c r="A197" s="1" t="s">
        <v>9</v>
      </c>
      <c r="B197" s="1" t="s">
        <v>10</v>
      </c>
      <c r="C197" s="2" t="s">
        <v>261</v>
      </c>
      <c r="D197" s="2"/>
      <c r="E197" s="2" t="s">
        <v>261</v>
      </c>
      <c r="F197" s="2"/>
      <c r="G197" s="2"/>
      <c r="H197" s="1"/>
      <c r="I197" s="2" t="n">
        <v>100300601000003</v>
      </c>
    </row>
    <row r="198" customFormat="false" ht="15.75" hidden="false" customHeight="false" outlineLevel="0" collapsed="false">
      <c r="A198" s="1" t="s">
        <v>9</v>
      </c>
      <c r="B198" s="1" t="s">
        <v>10</v>
      </c>
      <c r="C198" s="2" t="s">
        <v>262</v>
      </c>
      <c r="D198" s="2" t="s">
        <v>263</v>
      </c>
      <c r="E198" s="2" t="s">
        <v>262</v>
      </c>
      <c r="F198" s="2"/>
      <c r="G198" s="2" t="e">
        <f aca="false">+971 52 941 8252</f>
        <v>#VALUE!</v>
      </c>
      <c r="H198" s="1"/>
      <c r="I198" s="2" t="n">
        <v>100392852800003</v>
      </c>
    </row>
    <row r="199" customFormat="false" ht="15.75" hidden="false" customHeight="false" outlineLevel="0" collapsed="false">
      <c r="A199" s="1" t="s">
        <v>264</v>
      </c>
      <c r="B199" s="1" t="s">
        <v>10</v>
      </c>
      <c r="C199" s="2" t="s">
        <v>265</v>
      </c>
      <c r="D199" s="2" t="s">
        <v>266</v>
      </c>
      <c r="E199" s="2" t="s">
        <v>265</v>
      </c>
      <c r="F199" s="2"/>
      <c r="G199" s="2" t="e">
        <f aca="false">+971 4 888 0</f>
        <v>#VALUE!</v>
      </c>
      <c r="H199" s="1"/>
      <c r="I199" s="2"/>
    </row>
    <row r="200" customFormat="false" ht="15.75" hidden="false" customHeight="false" outlineLevel="0" collapsed="false">
      <c r="A200" s="1" t="s">
        <v>264</v>
      </c>
      <c r="B200" s="1" t="s">
        <v>10</v>
      </c>
      <c r="C200" s="2" t="s">
        <v>267</v>
      </c>
      <c r="D200" s="2" t="s">
        <v>268</v>
      </c>
      <c r="E200" s="2" t="s">
        <v>267</v>
      </c>
      <c r="F200" s="2"/>
      <c r="G200" s="2" t="e">
        <f aca="false">+971 4 889 4886</f>
        <v>#VALUE!</v>
      </c>
      <c r="H200" s="1"/>
      <c r="I200" s="2" t="n">
        <v>100009198100003</v>
      </c>
    </row>
    <row r="201" customFormat="false" ht="15.75" hidden="false" customHeight="false" outlineLevel="0" collapsed="false">
      <c r="A201" s="1" t="s">
        <v>264</v>
      </c>
      <c r="B201" s="1" t="s">
        <v>10</v>
      </c>
      <c r="C201" s="2" t="s">
        <v>269</v>
      </c>
      <c r="D201" s="2"/>
      <c r="E201" s="2" t="s">
        <v>269</v>
      </c>
      <c r="F201" s="2"/>
      <c r="G201" s="2"/>
      <c r="H201" s="1"/>
      <c r="I201" s="2"/>
    </row>
    <row r="202" customFormat="false" ht="15.75" hidden="false" customHeight="false" outlineLevel="0" collapsed="false">
      <c r="A202" s="1" t="s">
        <v>264</v>
      </c>
      <c r="B202" s="1" t="s">
        <v>10</v>
      </c>
      <c r="C202" s="2" t="s">
        <v>270</v>
      </c>
      <c r="D202" s="2" t="s">
        <v>271</v>
      </c>
      <c r="E202" s="2" t="s">
        <v>270</v>
      </c>
      <c r="F202" s="2"/>
      <c r="G202" s="2"/>
      <c r="H202" s="1"/>
      <c r="I202" s="2"/>
    </row>
    <row r="203" customFormat="false" ht="15.75" hidden="false" customHeight="false" outlineLevel="0" collapsed="false">
      <c r="A203" s="1" t="s">
        <v>264</v>
      </c>
      <c r="B203" s="1" t="s">
        <v>10</v>
      </c>
      <c r="C203" s="2" t="s">
        <v>272</v>
      </c>
      <c r="D203" s="2" t="s">
        <v>273</v>
      </c>
      <c r="E203" s="2" t="s">
        <v>272</v>
      </c>
      <c r="F203" s="2"/>
      <c r="G203" s="2" t="n">
        <f aca="false">+97143231742</f>
        <v>97143231742</v>
      </c>
      <c r="H203" s="1"/>
      <c r="I203" s="2" t="n">
        <v>100369012800003</v>
      </c>
    </row>
    <row r="204" customFormat="false" ht="15.75" hidden="false" customHeight="false" outlineLevel="0" collapsed="false">
      <c r="A204" s="1" t="s">
        <v>264</v>
      </c>
      <c r="B204" s="1" t="s">
        <v>10</v>
      </c>
      <c r="C204" s="2" t="s">
        <v>274</v>
      </c>
      <c r="D204" s="2" t="s">
        <v>275</v>
      </c>
      <c r="E204" s="2" t="s">
        <v>274</v>
      </c>
      <c r="F204" s="2"/>
      <c r="G204" s="2"/>
      <c r="H204" s="1"/>
      <c r="I204" s="2" t="n">
        <v>100001657400003</v>
      </c>
    </row>
    <row r="205" customFormat="false" ht="15.75" hidden="false" customHeight="false" outlineLevel="0" collapsed="false">
      <c r="A205" s="1" t="s">
        <v>264</v>
      </c>
      <c r="B205" s="1" t="s">
        <v>10</v>
      </c>
      <c r="C205" s="2" t="s">
        <v>276</v>
      </c>
      <c r="D205" s="2"/>
      <c r="E205" s="2" t="s">
        <v>276</v>
      </c>
      <c r="F205" s="2"/>
      <c r="G205" s="2"/>
      <c r="H205" s="1"/>
      <c r="I205" s="2" t="n">
        <v>100020219000003</v>
      </c>
    </row>
    <row r="206" customFormat="false" ht="15.75" hidden="false" customHeight="false" outlineLevel="0" collapsed="false">
      <c r="A206" s="1" t="s">
        <v>264</v>
      </c>
      <c r="B206" s="1" t="s">
        <v>10</v>
      </c>
      <c r="C206" s="2" t="s">
        <v>277</v>
      </c>
      <c r="D206" s="2" t="s">
        <v>278</v>
      </c>
      <c r="E206" s="2" t="s">
        <v>277</v>
      </c>
      <c r="F206" s="2"/>
      <c r="G206" s="2" t="n">
        <f aca="false">+97143968841</f>
        <v>97143968841</v>
      </c>
      <c r="H206" s="1"/>
      <c r="I206" s="2"/>
    </row>
    <row r="207" customFormat="false" ht="15.75" hidden="false" customHeight="false" outlineLevel="0" collapsed="false">
      <c r="A207" s="1" t="s">
        <v>264</v>
      </c>
      <c r="B207" s="1" t="s">
        <v>10</v>
      </c>
      <c r="C207" s="2" t="s">
        <v>13</v>
      </c>
      <c r="D207" s="2" t="s">
        <v>14</v>
      </c>
      <c r="E207" s="2" t="s">
        <v>13</v>
      </c>
      <c r="F207" s="2"/>
      <c r="G207" s="2"/>
      <c r="H207" s="1"/>
      <c r="I207" s="2" t="n">
        <v>100356535300003</v>
      </c>
    </row>
    <row r="208" customFormat="false" ht="15.75" hidden="false" customHeight="false" outlineLevel="0" collapsed="false">
      <c r="A208" s="1" t="s">
        <v>264</v>
      </c>
      <c r="B208" s="1" t="s">
        <v>10</v>
      </c>
      <c r="C208" s="2" t="s">
        <v>279</v>
      </c>
      <c r="D208" s="2"/>
      <c r="E208" s="2" t="s">
        <v>279</v>
      </c>
      <c r="F208" s="2"/>
      <c r="G208" s="2"/>
      <c r="H208" s="1"/>
      <c r="I208" s="2" t="n">
        <v>100063694200003</v>
      </c>
    </row>
    <row r="209" customFormat="false" ht="15.75" hidden="false" customHeight="false" outlineLevel="0" collapsed="false">
      <c r="A209" s="1" t="s">
        <v>264</v>
      </c>
      <c r="B209" s="1" t="s">
        <v>10</v>
      </c>
      <c r="C209" s="2" t="s">
        <v>280</v>
      </c>
      <c r="D209" s="2"/>
      <c r="E209" s="2" t="s">
        <v>280</v>
      </c>
      <c r="F209" s="2"/>
      <c r="G209" s="2" t="n">
        <f aca="false">+97142200701</f>
        <v>97142200701</v>
      </c>
      <c r="H209" s="1"/>
      <c r="I209" s="2"/>
    </row>
    <row r="210" customFormat="false" ht="15.75" hidden="false" customHeight="false" outlineLevel="0" collapsed="false">
      <c r="A210" s="1" t="s">
        <v>264</v>
      </c>
      <c r="B210" s="1" t="s">
        <v>10</v>
      </c>
      <c r="C210" s="2" t="s">
        <v>281</v>
      </c>
      <c r="D210" s="2" t="s">
        <v>282</v>
      </c>
      <c r="E210" s="2" t="s">
        <v>281</v>
      </c>
      <c r="F210" s="2"/>
      <c r="G210" s="2" t="n">
        <f aca="false">+97148816001</f>
        <v>97148816001</v>
      </c>
      <c r="H210" s="1"/>
      <c r="I210" s="2" t="n">
        <v>100027753100003</v>
      </c>
    </row>
    <row r="211" customFormat="false" ht="15.75" hidden="false" customHeight="false" outlineLevel="0" collapsed="false">
      <c r="A211" s="1" t="s">
        <v>264</v>
      </c>
      <c r="B211" s="1" t="s">
        <v>10</v>
      </c>
      <c r="C211" s="2" t="s">
        <v>283</v>
      </c>
      <c r="D211" s="2"/>
      <c r="E211" s="2" t="s">
        <v>283</v>
      </c>
      <c r="F211" s="2"/>
      <c r="G211" s="2" t="n">
        <f aca="false">+97142895684</f>
        <v>97142895684</v>
      </c>
      <c r="H211" s="1"/>
      <c r="I211" s="2"/>
    </row>
    <row r="212" customFormat="false" ht="15.75" hidden="false" customHeight="false" outlineLevel="0" collapsed="false">
      <c r="A212" s="1" t="s">
        <v>264</v>
      </c>
      <c r="B212" s="1" t="s">
        <v>10</v>
      </c>
      <c r="C212" s="2" t="s">
        <v>284</v>
      </c>
      <c r="D212" s="2" t="s">
        <v>285</v>
      </c>
      <c r="E212" s="2" t="s">
        <v>284</v>
      </c>
      <c r="F212" s="2"/>
      <c r="G212" s="2" t="n">
        <f aca="false">+97142589796</f>
        <v>97142589796</v>
      </c>
      <c r="H212" s="1"/>
      <c r="I212" s="2"/>
    </row>
    <row r="213" customFormat="false" ht="15.75" hidden="false" customHeight="false" outlineLevel="0" collapsed="false">
      <c r="A213" s="1" t="s">
        <v>264</v>
      </c>
      <c r="B213" s="1" t="s">
        <v>10</v>
      </c>
      <c r="C213" s="2" t="s">
        <v>286</v>
      </c>
      <c r="D213" s="2"/>
      <c r="E213" s="2" t="s">
        <v>286</v>
      </c>
      <c r="F213" s="2"/>
      <c r="G213" s="2" t="n">
        <f aca="false">+97142674456</f>
        <v>97142674456</v>
      </c>
      <c r="H213" s="1"/>
      <c r="I213" s="2"/>
    </row>
    <row r="214" customFormat="false" ht="15.75" hidden="false" customHeight="false" outlineLevel="0" collapsed="false">
      <c r="A214" s="1" t="s">
        <v>264</v>
      </c>
      <c r="B214" s="1" t="s">
        <v>10</v>
      </c>
      <c r="C214" s="2" t="s">
        <v>287</v>
      </c>
      <c r="D214" s="2"/>
      <c r="E214" s="2" t="s">
        <v>287</v>
      </c>
      <c r="F214" s="2"/>
      <c r="G214" s="2" t="n">
        <f aca="false">+97142390271</f>
        <v>97142390271</v>
      </c>
      <c r="H214" s="1"/>
      <c r="I214" s="2" t="n">
        <v>100222842500003</v>
      </c>
    </row>
    <row r="215" customFormat="false" ht="15.75" hidden="false" customHeight="false" outlineLevel="0" collapsed="false">
      <c r="A215" s="1" t="s">
        <v>264</v>
      </c>
      <c r="B215" s="1" t="s">
        <v>10</v>
      </c>
      <c r="C215" s="2" t="s">
        <v>288</v>
      </c>
      <c r="D215" s="2"/>
      <c r="E215" s="2" t="s">
        <v>288</v>
      </c>
      <c r="F215" s="2"/>
      <c r="G215" s="2"/>
      <c r="H215" s="1"/>
      <c r="I215" s="2"/>
    </row>
    <row r="216" customFormat="false" ht="15.75" hidden="false" customHeight="false" outlineLevel="0" collapsed="false">
      <c r="A216" s="1" t="s">
        <v>264</v>
      </c>
      <c r="B216" s="1" t="s">
        <v>10</v>
      </c>
      <c r="C216" s="2" t="s">
        <v>25</v>
      </c>
      <c r="D216" s="2" t="s">
        <v>14</v>
      </c>
      <c r="E216" s="2" t="s">
        <v>25</v>
      </c>
      <c r="F216" s="2"/>
      <c r="G216" s="2" t="n">
        <v>43605927</v>
      </c>
      <c r="H216" s="1"/>
      <c r="I216" s="2" t="n">
        <v>10036002100003</v>
      </c>
    </row>
    <row r="217" customFormat="false" ht="15.75" hidden="false" customHeight="false" outlineLevel="0" collapsed="false">
      <c r="A217" s="1" t="s">
        <v>264</v>
      </c>
      <c r="B217" s="1" t="s">
        <v>10</v>
      </c>
      <c r="C217" s="2" t="s">
        <v>289</v>
      </c>
      <c r="D217" s="2"/>
      <c r="E217" s="2" t="s">
        <v>289</v>
      </c>
      <c r="F217" s="2"/>
      <c r="G217" s="2" t="n">
        <f aca="false">+971501735935</f>
        <v>971501735935</v>
      </c>
      <c r="H217" s="1"/>
      <c r="I217" s="2"/>
    </row>
    <row r="218" customFormat="false" ht="15.75" hidden="false" customHeight="false" outlineLevel="0" collapsed="false">
      <c r="A218" s="1" t="s">
        <v>264</v>
      </c>
      <c r="B218" s="1" t="s">
        <v>10</v>
      </c>
      <c r="C218" s="2" t="s">
        <v>290</v>
      </c>
      <c r="D218" s="2" t="s">
        <v>291</v>
      </c>
      <c r="E218" s="2" t="s">
        <v>290</v>
      </c>
      <c r="F218" s="2"/>
      <c r="G218" s="2" t="n">
        <f aca="false">+97143933230</f>
        <v>97143933230</v>
      </c>
      <c r="H218" s="1"/>
      <c r="I218" s="2" t="n">
        <v>100329703100003</v>
      </c>
    </row>
    <row r="219" customFormat="false" ht="15.75" hidden="false" customHeight="false" outlineLevel="0" collapsed="false">
      <c r="A219" s="1" t="s">
        <v>264</v>
      </c>
      <c r="B219" s="1" t="s">
        <v>10</v>
      </c>
      <c r="C219" s="2" t="s">
        <v>292</v>
      </c>
      <c r="D219" s="2"/>
      <c r="E219" s="2" t="s">
        <v>292</v>
      </c>
      <c r="F219" s="2"/>
      <c r="G219" s="2"/>
      <c r="H219" s="1"/>
      <c r="I219" s="2"/>
    </row>
    <row r="220" customFormat="false" ht="15.75" hidden="false" customHeight="false" outlineLevel="0" collapsed="false">
      <c r="A220" s="1" t="s">
        <v>264</v>
      </c>
      <c r="B220" s="1" t="s">
        <v>10</v>
      </c>
      <c r="C220" s="2" t="s">
        <v>293</v>
      </c>
      <c r="D220" s="2"/>
      <c r="E220" s="2" t="s">
        <v>293</v>
      </c>
      <c r="F220" s="2"/>
      <c r="G220" s="2"/>
      <c r="H220" s="1"/>
      <c r="I220" s="2" t="n">
        <v>100366743100003</v>
      </c>
    </row>
    <row r="221" customFormat="false" ht="15.75" hidden="false" customHeight="false" outlineLevel="0" collapsed="false">
      <c r="A221" s="1" t="s">
        <v>264</v>
      </c>
      <c r="B221" s="1" t="s">
        <v>10</v>
      </c>
      <c r="C221" s="2" t="s">
        <v>294</v>
      </c>
      <c r="D221" s="2"/>
      <c r="E221" s="2" t="s">
        <v>294</v>
      </c>
      <c r="F221" s="2"/>
      <c r="G221" s="2"/>
      <c r="H221" s="1"/>
      <c r="I221" s="2" t="n">
        <v>100071807000003</v>
      </c>
    </row>
    <row r="222" customFormat="false" ht="15.75" hidden="false" customHeight="false" outlineLevel="0" collapsed="false">
      <c r="A222" s="1" t="s">
        <v>264</v>
      </c>
      <c r="B222" s="1" t="s">
        <v>10</v>
      </c>
      <c r="C222" s="2" t="s">
        <v>295</v>
      </c>
      <c r="D222" s="2" t="s">
        <v>296</v>
      </c>
      <c r="E222" s="2" t="s">
        <v>295</v>
      </c>
      <c r="F222" s="2"/>
      <c r="G222" s="2" t="n">
        <f aca="false">+97126451999</f>
        <v>97126451999</v>
      </c>
      <c r="H222" s="1"/>
      <c r="I222" s="2"/>
    </row>
    <row r="223" customFormat="false" ht="15.75" hidden="false" customHeight="false" outlineLevel="0" collapsed="false">
      <c r="A223" s="1" t="s">
        <v>264</v>
      </c>
      <c r="B223" s="1" t="s">
        <v>10</v>
      </c>
      <c r="C223" s="2" t="s">
        <v>297</v>
      </c>
      <c r="D223" s="2" t="s">
        <v>298</v>
      </c>
      <c r="E223" s="2" t="s">
        <v>297</v>
      </c>
      <c r="F223" s="2"/>
      <c r="G223" s="2" t="n">
        <f aca="false">+97125553481</f>
        <v>97125553481</v>
      </c>
      <c r="H223" s="1"/>
      <c r="I223" s="2"/>
    </row>
    <row r="224" customFormat="false" ht="15.75" hidden="false" customHeight="false" outlineLevel="0" collapsed="false">
      <c r="A224" s="1" t="s">
        <v>264</v>
      </c>
      <c r="B224" s="1" t="s">
        <v>10</v>
      </c>
      <c r="C224" s="2" t="s">
        <v>299</v>
      </c>
      <c r="D224" s="2"/>
      <c r="E224" s="2" t="s">
        <v>299</v>
      </c>
      <c r="F224" s="2"/>
      <c r="G224" s="2"/>
      <c r="H224" s="1"/>
      <c r="I224" s="2"/>
    </row>
    <row r="225" customFormat="false" ht="15.75" hidden="false" customHeight="false" outlineLevel="0" collapsed="false">
      <c r="A225" s="1" t="s">
        <v>264</v>
      </c>
      <c r="B225" s="1" t="s">
        <v>10</v>
      </c>
      <c r="C225" s="2" t="s">
        <v>300</v>
      </c>
      <c r="D225" s="2"/>
      <c r="E225" s="2" t="s">
        <v>300</v>
      </c>
      <c r="F225" s="2"/>
      <c r="G225" s="2" t="n">
        <f aca="false">+971528856723</f>
        <v>971528856723</v>
      </c>
      <c r="H225" s="1"/>
      <c r="I225" s="2"/>
    </row>
    <row r="226" customFormat="false" ht="15.75" hidden="false" customHeight="false" outlineLevel="0" collapsed="false">
      <c r="A226" s="1" t="s">
        <v>264</v>
      </c>
      <c r="B226" s="1" t="s">
        <v>10</v>
      </c>
      <c r="C226" s="2" t="s">
        <v>301</v>
      </c>
      <c r="D226" s="2"/>
      <c r="E226" s="2" t="s">
        <v>301</v>
      </c>
      <c r="F226" s="2"/>
      <c r="G226" s="2"/>
      <c r="H226" s="1"/>
      <c r="I226" s="2" t="n">
        <v>100003178900003</v>
      </c>
    </row>
    <row r="227" customFormat="false" ht="15.75" hidden="false" customHeight="false" outlineLevel="0" collapsed="false">
      <c r="A227" s="1" t="s">
        <v>264</v>
      </c>
      <c r="B227" s="1" t="s">
        <v>10</v>
      </c>
      <c r="C227" s="2" t="s">
        <v>302</v>
      </c>
      <c r="D227" s="2"/>
      <c r="E227" s="2" t="s">
        <v>302</v>
      </c>
      <c r="F227" s="2"/>
      <c r="G227" s="2"/>
      <c r="H227" s="1"/>
      <c r="I227" s="2"/>
    </row>
    <row r="228" customFormat="false" ht="15.75" hidden="false" customHeight="false" outlineLevel="0" collapsed="false">
      <c r="A228" s="1" t="s">
        <v>264</v>
      </c>
      <c r="B228" s="1" t="s">
        <v>10</v>
      </c>
      <c r="C228" s="2" t="s">
        <v>35</v>
      </c>
      <c r="D228" s="2" t="s">
        <v>36</v>
      </c>
      <c r="E228" s="2" t="s">
        <v>35</v>
      </c>
      <c r="F228" s="2"/>
      <c r="G228" s="2" t="n">
        <f aca="false">+97144534789</f>
        <v>97144534789</v>
      </c>
      <c r="H228" s="1"/>
      <c r="I228" s="2"/>
    </row>
    <row r="229" customFormat="false" ht="15.75" hidden="false" customHeight="false" outlineLevel="0" collapsed="false">
      <c r="A229" s="1" t="s">
        <v>264</v>
      </c>
      <c r="B229" s="1" t="s">
        <v>10</v>
      </c>
      <c r="C229" s="2" t="s">
        <v>303</v>
      </c>
      <c r="D229" s="2" t="s">
        <v>304</v>
      </c>
      <c r="E229" s="2" t="s">
        <v>303</v>
      </c>
      <c r="F229" s="2"/>
      <c r="G229" s="2" t="n">
        <f aca="false">+97143447100</f>
        <v>97143447100</v>
      </c>
      <c r="H229" s="1"/>
      <c r="I229" s="2" t="n">
        <v>100051296000003</v>
      </c>
    </row>
    <row r="230" customFormat="false" ht="15.75" hidden="false" customHeight="false" outlineLevel="0" collapsed="false">
      <c r="A230" s="1" t="s">
        <v>264</v>
      </c>
      <c r="B230" s="1" t="s">
        <v>10</v>
      </c>
      <c r="C230" s="2" t="s">
        <v>305</v>
      </c>
      <c r="D230" s="2" t="s">
        <v>306</v>
      </c>
      <c r="E230" s="2" t="s">
        <v>305</v>
      </c>
      <c r="F230" s="2"/>
      <c r="G230" s="2" t="s">
        <v>307</v>
      </c>
      <c r="H230" s="1"/>
      <c r="I230" s="2"/>
    </row>
    <row r="231" customFormat="false" ht="15.75" hidden="false" customHeight="false" outlineLevel="0" collapsed="false">
      <c r="A231" s="1" t="s">
        <v>264</v>
      </c>
      <c r="B231" s="1" t="s">
        <v>10</v>
      </c>
      <c r="C231" s="2" t="s">
        <v>308</v>
      </c>
      <c r="D231" s="2"/>
      <c r="E231" s="2" t="s">
        <v>308</v>
      </c>
      <c r="F231" s="2"/>
      <c r="G231" s="2"/>
      <c r="H231" s="1"/>
      <c r="I231" s="2"/>
    </row>
    <row r="232" customFormat="false" ht="15.75" hidden="false" customHeight="false" outlineLevel="0" collapsed="false">
      <c r="A232" s="1" t="s">
        <v>264</v>
      </c>
      <c r="B232" s="1" t="s">
        <v>10</v>
      </c>
      <c r="C232" s="2" t="s">
        <v>309</v>
      </c>
      <c r="D232" s="2"/>
      <c r="E232" s="2" t="s">
        <v>309</v>
      </c>
      <c r="F232" s="2"/>
      <c r="G232" s="2"/>
      <c r="H232" s="1"/>
      <c r="I232" s="2" t="n">
        <v>100282478500003</v>
      </c>
    </row>
    <row r="233" customFormat="false" ht="15.75" hidden="false" customHeight="false" outlineLevel="0" collapsed="false">
      <c r="A233" s="1" t="s">
        <v>264</v>
      </c>
      <c r="B233" s="1" t="s">
        <v>10</v>
      </c>
      <c r="C233" s="2" t="s">
        <v>310</v>
      </c>
      <c r="D233" s="2"/>
      <c r="E233" s="2" t="s">
        <v>310</v>
      </c>
      <c r="F233" s="2"/>
      <c r="G233" s="2"/>
      <c r="H233" s="1"/>
      <c r="I233" s="2" t="n">
        <v>100382911400003</v>
      </c>
    </row>
    <row r="234" customFormat="false" ht="15.75" hidden="false" customHeight="false" outlineLevel="0" collapsed="false">
      <c r="A234" s="1" t="s">
        <v>264</v>
      </c>
      <c r="B234" s="1" t="s">
        <v>10</v>
      </c>
      <c r="C234" s="2" t="s">
        <v>311</v>
      </c>
      <c r="D234" s="2"/>
      <c r="E234" s="2" t="s">
        <v>311</v>
      </c>
      <c r="F234" s="2"/>
      <c r="G234" s="2" t="n">
        <f aca="false">+97143372579</f>
        <v>97143372579</v>
      </c>
      <c r="H234" s="1"/>
      <c r="I234" s="2"/>
    </row>
    <row r="235" customFormat="false" ht="15.75" hidden="false" customHeight="false" outlineLevel="0" collapsed="false">
      <c r="A235" s="1" t="s">
        <v>264</v>
      </c>
      <c r="B235" s="1" t="s">
        <v>10</v>
      </c>
      <c r="C235" s="2" t="s">
        <v>312</v>
      </c>
      <c r="D235" s="2"/>
      <c r="E235" s="2" t="s">
        <v>312</v>
      </c>
      <c r="F235" s="2"/>
      <c r="G235" s="2" t="n">
        <f aca="false">+97143413757</f>
        <v>97143413757</v>
      </c>
      <c r="H235" s="1"/>
      <c r="I235" s="2"/>
    </row>
    <row r="236" customFormat="false" ht="15.75" hidden="false" customHeight="false" outlineLevel="0" collapsed="false">
      <c r="A236" s="1" t="s">
        <v>264</v>
      </c>
      <c r="B236" s="1" t="s">
        <v>10</v>
      </c>
      <c r="C236" s="2" t="s">
        <v>313</v>
      </c>
      <c r="D236" s="2" t="s">
        <v>314</v>
      </c>
      <c r="E236" s="2" t="s">
        <v>313</v>
      </c>
      <c r="F236" s="4"/>
      <c r="G236" s="2" t="n">
        <f aca="false">+97126724133</f>
        <v>97126724133</v>
      </c>
      <c r="H236" s="1"/>
      <c r="I236" s="2" t="n">
        <v>100027230000003</v>
      </c>
    </row>
    <row r="237" customFormat="false" ht="15.75" hidden="false" customHeight="false" outlineLevel="0" collapsed="false">
      <c r="A237" s="1" t="s">
        <v>264</v>
      </c>
      <c r="B237" s="1" t="s">
        <v>10</v>
      </c>
      <c r="C237" s="2" t="s">
        <v>315</v>
      </c>
      <c r="D237" s="2"/>
      <c r="E237" s="2" t="s">
        <v>315</v>
      </c>
      <c r="F237" s="4"/>
      <c r="G237" s="2" t="n">
        <f aca="false">+97142737493</f>
        <v>97142737493</v>
      </c>
      <c r="H237" s="1"/>
      <c r="I237" s="2"/>
    </row>
    <row r="238" customFormat="false" ht="15.75" hidden="false" customHeight="false" outlineLevel="0" collapsed="false">
      <c r="A238" s="1" t="s">
        <v>264</v>
      </c>
      <c r="B238" s="1" t="s">
        <v>10</v>
      </c>
      <c r="C238" s="2" t="s">
        <v>316</v>
      </c>
      <c r="D238" s="2"/>
      <c r="E238" s="2" t="s">
        <v>316</v>
      </c>
      <c r="F238" s="4"/>
      <c r="G238" s="2"/>
      <c r="H238" s="1"/>
      <c r="I238" s="2"/>
    </row>
    <row r="239" customFormat="false" ht="15.75" hidden="false" customHeight="false" outlineLevel="0" collapsed="false">
      <c r="A239" s="1" t="s">
        <v>264</v>
      </c>
      <c r="B239" s="1" t="s">
        <v>10</v>
      </c>
      <c r="C239" s="2" t="s">
        <v>317</v>
      </c>
      <c r="D239" s="2"/>
      <c r="E239" s="2" t="s">
        <v>317</v>
      </c>
      <c r="F239" s="4"/>
      <c r="G239" s="2" t="n">
        <f aca="false">+97148850189</f>
        <v>97148850189</v>
      </c>
      <c r="H239" s="1"/>
      <c r="I239" s="2"/>
    </row>
    <row r="240" customFormat="false" ht="15.75" hidden="false" customHeight="false" outlineLevel="0" collapsed="false">
      <c r="A240" s="1" t="s">
        <v>264</v>
      </c>
      <c r="B240" s="1" t="s">
        <v>10</v>
      </c>
      <c r="C240" s="2" t="s">
        <v>318</v>
      </c>
      <c r="D240" s="2" t="s">
        <v>319</v>
      </c>
      <c r="E240" s="2" t="s">
        <v>318</v>
      </c>
      <c r="F240" s="4"/>
      <c r="G240" s="2" t="n">
        <f aca="false">+97143470485</f>
        <v>97143470485</v>
      </c>
      <c r="H240" s="1"/>
      <c r="I240" s="2" t="n">
        <v>100251297600003</v>
      </c>
    </row>
    <row r="241" customFormat="false" ht="15.75" hidden="false" customHeight="false" outlineLevel="0" collapsed="false">
      <c r="A241" s="1" t="s">
        <v>264</v>
      </c>
      <c r="B241" s="1" t="s">
        <v>10</v>
      </c>
      <c r="C241" s="2" t="s">
        <v>320</v>
      </c>
      <c r="D241" s="2"/>
      <c r="E241" s="2" t="s">
        <v>320</v>
      </c>
      <c r="F241" s="4"/>
      <c r="G241" s="2" t="n">
        <f aca="false">+97148853273</f>
        <v>97148853273</v>
      </c>
      <c r="H241" s="1"/>
      <c r="I241" s="2"/>
    </row>
    <row r="242" customFormat="false" ht="15.75" hidden="false" customHeight="false" outlineLevel="0" collapsed="false">
      <c r="A242" s="1" t="s">
        <v>264</v>
      </c>
      <c r="B242" s="1" t="s">
        <v>10</v>
      </c>
      <c r="C242" s="2" t="s">
        <v>321</v>
      </c>
      <c r="D242" s="2"/>
      <c r="E242" s="2" t="s">
        <v>321</v>
      </c>
      <c r="F242" s="4"/>
      <c r="G242" s="2" t="n">
        <f aca="false">+97142588184</f>
        <v>97142588184</v>
      </c>
      <c r="H242" s="1"/>
      <c r="I242" s="2" t="n">
        <v>100029834700003</v>
      </c>
    </row>
    <row r="243" customFormat="false" ht="15.75" hidden="false" customHeight="false" outlineLevel="0" collapsed="false">
      <c r="A243" s="1" t="s">
        <v>264</v>
      </c>
      <c r="B243" s="1" t="s">
        <v>10</v>
      </c>
      <c r="C243" s="2" t="s">
        <v>322</v>
      </c>
      <c r="D243" s="2"/>
      <c r="E243" s="2" t="s">
        <v>322</v>
      </c>
      <c r="F243" s="4"/>
      <c r="G243" s="2" t="n">
        <f aca="false">+97143388111</f>
        <v>97143388111</v>
      </c>
      <c r="H243" s="1"/>
      <c r="I243" s="2"/>
    </row>
    <row r="244" customFormat="false" ht="15.75" hidden="false" customHeight="false" outlineLevel="0" collapsed="false">
      <c r="A244" s="1" t="s">
        <v>264</v>
      </c>
      <c r="B244" s="1" t="s">
        <v>10</v>
      </c>
      <c r="C244" s="2" t="s">
        <v>323</v>
      </c>
      <c r="D244" s="2" t="s">
        <v>324</v>
      </c>
      <c r="E244" s="2" t="s">
        <v>323</v>
      </c>
      <c r="F244" s="4"/>
      <c r="G244" s="2" t="n">
        <f aca="false">+97145233999</f>
        <v>97145233999</v>
      </c>
      <c r="H244" s="1"/>
      <c r="I244" s="2" t="n">
        <v>100071609000003</v>
      </c>
    </row>
    <row r="245" customFormat="false" ht="15.75" hidden="false" customHeight="false" outlineLevel="0" collapsed="false">
      <c r="A245" s="1" t="s">
        <v>264</v>
      </c>
      <c r="B245" s="1" t="s">
        <v>10</v>
      </c>
      <c r="C245" s="2" t="s">
        <v>325</v>
      </c>
      <c r="D245" s="2"/>
      <c r="E245" s="2" t="s">
        <v>325</v>
      </c>
      <c r="F245" s="4"/>
      <c r="G245" s="2" t="n">
        <f aca="false">+971554770221</f>
        <v>971554770221</v>
      </c>
      <c r="H245" s="1"/>
      <c r="I245" s="2"/>
    </row>
    <row r="246" customFormat="false" ht="15.75" hidden="false" customHeight="false" outlineLevel="0" collapsed="false">
      <c r="A246" s="1" t="s">
        <v>264</v>
      </c>
      <c r="B246" s="1" t="s">
        <v>10</v>
      </c>
      <c r="C246" s="2" t="s">
        <v>326</v>
      </c>
      <c r="D246" s="2"/>
      <c r="E246" s="2" t="s">
        <v>326</v>
      </c>
      <c r="F246" s="4"/>
      <c r="G246" s="2"/>
      <c r="H246" s="1"/>
      <c r="I246" s="2"/>
    </row>
    <row r="247" customFormat="false" ht="15.75" hidden="false" customHeight="false" outlineLevel="0" collapsed="false">
      <c r="A247" s="1" t="s">
        <v>264</v>
      </c>
      <c r="B247" s="1" t="s">
        <v>10</v>
      </c>
      <c r="C247" s="2" t="s">
        <v>327</v>
      </c>
      <c r="D247" s="2"/>
      <c r="E247" s="2" t="s">
        <v>327</v>
      </c>
      <c r="F247" s="4"/>
      <c r="G247" s="2"/>
      <c r="H247" s="1"/>
      <c r="I247" s="2" t="n">
        <v>100552267500003</v>
      </c>
    </row>
    <row r="248" customFormat="false" ht="15.75" hidden="false" customHeight="false" outlineLevel="0" collapsed="false">
      <c r="A248" s="1" t="s">
        <v>264</v>
      </c>
      <c r="B248" s="1" t="s">
        <v>10</v>
      </c>
      <c r="C248" s="2" t="s">
        <v>328</v>
      </c>
      <c r="D248" s="2" t="s">
        <v>329</v>
      </c>
      <c r="E248" s="2" t="s">
        <v>328</v>
      </c>
      <c r="F248" s="4"/>
      <c r="G248" s="2" t="n">
        <f aca="false">+97167484935</f>
        <v>97167484935</v>
      </c>
      <c r="H248" s="1"/>
      <c r="I248" s="2"/>
    </row>
    <row r="249" customFormat="false" ht="15.75" hidden="false" customHeight="false" outlineLevel="0" collapsed="false">
      <c r="A249" s="1" t="s">
        <v>264</v>
      </c>
      <c r="B249" s="1" t="s">
        <v>10</v>
      </c>
      <c r="C249" s="2" t="s">
        <v>330</v>
      </c>
      <c r="D249" s="2"/>
      <c r="E249" s="2" t="s">
        <v>330</v>
      </c>
      <c r="F249" s="4"/>
      <c r="G249" s="2" t="n">
        <f aca="false">+97128105828</f>
        <v>97128105828</v>
      </c>
      <c r="H249" s="1"/>
      <c r="I249" s="2"/>
    </row>
    <row r="250" customFormat="false" ht="15.75" hidden="false" customHeight="false" outlineLevel="0" collapsed="false">
      <c r="A250" s="1" t="s">
        <v>264</v>
      </c>
      <c r="B250" s="1" t="s">
        <v>10</v>
      </c>
      <c r="C250" s="2" t="s">
        <v>331</v>
      </c>
      <c r="D250" s="2" t="s">
        <v>332</v>
      </c>
      <c r="E250" s="2" t="s">
        <v>331</v>
      </c>
      <c r="F250" s="4"/>
      <c r="G250" s="2" t="n">
        <f aca="false">+97148864457</f>
        <v>97148864457</v>
      </c>
      <c r="H250" s="1"/>
      <c r="I250" s="2"/>
    </row>
    <row r="251" customFormat="false" ht="15.75" hidden="false" customHeight="false" outlineLevel="0" collapsed="false">
      <c r="A251" s="1" t="s">
        <v>264</v>
      </c>
      <c r="B251" s="1" t="s">
        <v>10</v>
      </c>
      <c r="C251" s="2" t="s">
        <v>48</v>
      </c>
      <c r="D251" s="2" t="s">
        <v>14</v>
      </c>
      <c r="E251" s="2" t="s">
        <v>48</v>
      </c>
      <c r="F251" s="4"/>
      <c r="G251" s="2"/>
      <c r="H251" s="1"/>
      <c r="I251" s="2"/>
    </row>
    <row r="252" customFormat="false" ht="15.75" hidden="false" customHeight="false" outlineLevel="0" collapsed="false">
      <c r="A252" s="1" t="s">
        <v>264</v>
      </c>
      <c r="B252" s="1" t="s">
        <v>10</v>
      </c>
      <c r="C252" s="2" t="s">
        <v>49</v>
      </c>
      <c r="D252" s="2" t="s">
        <v>50</v>
      </c>
      <c r="E252" s="2" t="s">
        <v>49</v>
      </c>
      <c r="F252" s="4"/>
      <c r="G252" s="2" t="n">
        <f aca="false">+97143521304</f>
        <v>97143521304</v>
      </c>
      <c r="H252" s="1"/>
      <c r="I252" s="2" t="n">
        <v>100021811300003</v>
      </c>
    </row>
    <row r="253" customFormat="false" ht="15.75" hidden="false" customHeight="false" outlineLevel="0" collapsed="false">
      <c r="A253" s="1" t="s">
        <v>264</v>
      </c>
      <c r="B253" s="1" t="s">
        <v>10</v>
      </c>
      <c r="C253" s="2" t="s">
        <v>333</v>
      </c>
      <c r="D253" s="2"/>
      <c r="E253" s="2" t="s">
        <v>333</v>
      </c>
      <c r="F253" s="4"/>
      <c r="G253" s="2"/>
      <c r="H253" s="1"/>
      <c r="I253" s="2" t="n">
        <v>100030524100003</v>
      </c>
    </row>
    <row r="254" customFormat="false" ht="15.75" hidden="false" customHeight="false" outlineLevel="0" collapsed="false">
      <c r="A254" s="1" t="s">
        <v>264</v>
      </c>
      <c r="B254" s="1" t="s">
        <v>10</v>
      </c>
      <c r="C254" s="2" t="s">
        <v>334</v>
      </c>
      <c r="D254" s="2"/>
      <c r="E254" s="2" t="s">
        <v>334</v>
      </c>
      <c r="F254" s="4"/>
      <c r="G254" s="2"/>
      <c r="H254" s="1"/>
      <c r="I254" s="2" t="n">
        <v>100590649800003</v>
      </c>
    </row>
    <row r="255" customFormat="false" ht="15.75" hidden="false" customHeight="false" outlineLevel="0" collapsed="false">
      <c r="A255" s="1" t="s">
        <v>264</v>
      </c>
      <c r="B255" s="1" t="s">
        <v>10</v>
      </c>
      <c r="C255" s="2" t="s">
        <v>335</v>
      </c>
      <c r="D255" s="2"/>
      <c r="E255" s="2" t="s">
        <v>335</v>
      </c>
      <c r="F255" s="4"/>
      <c r="G255" s="2" t="n">
        <f aca="false">+97165371288</f>
        <v>97165371288</v>
      </c>
      <c r="H255" s="1"/>
      <c r="I255" s="2"/>
    </row>
    <row r="256" customFormat="false" ht="15.75" hidden="false" customHeight="false" outlineLevel="0" collapsed="false">
      <c r="A256" s="1" t="s">
        <v>264</v>
      </c>
      <c r="B256" s="1" t="s">
        <v>10</v>
      </c>
      <c r="C256" s="2" t="s">
        <v>336</v>
      </c>
      <c r="D256" s="2" t="s">
        <v>337</v>
      </c>
      <c r="E256" s="2" t="s">
        <v>336</v>
      </c>
      <c r="F256" s="4"/>
      <c r="G256" s="2" t="n">
        <f aca="false">+97126717570</f>
        <v>97126717570</v>
      </c>
      <c r="H256" s="1"/>
      <c r="I256" s="2"/>
    </row>
    <row r="257" customFormat="false" ht="15.75" hidden="false" customHeight="false" outlineLevel="0" collapsed="false">
      <c r="A257" s="1" t="s">
        <v>264</v>
      </c>
      <c r="B257" s="1" t="s">
        <v>10</v>
      </c>
      <c r="C257" s="2" t="s">
        <v>338</v>
      </c>
      <c r="D257" s="2"/>
      <c r="E257" s="2" t="s">
        <v>338</v>
      </c>
      <c r="F257" s="4"/>
      <c r="G257" s="2" t="n">
        <f aca="false">+97172276033</f>
        <v>97172276033</v>
      </c>
      <c r="H257" s="1"/>
      <c r="I257" s="2"/>
    </row>
    <row r="258" customFormat="false" ht="15.75" hidden="false" customHeight="false" outlineLevel="0" collapsed="false">
      <c r="A258" s="1" t="s">
        <v>264</v>
      </c>
      <c r="B258" s="1" t="s">
        <v>10</v>
      </c>
      <c r="C258" s="2" t="s">
        <v>339</v>
      </c>
      <c r="D258" s="2" t="s">
        <v>340</v>
      </c>
      <c r="E258" s="2" t="s">
        <v>339</v>
      </c>
      <c r="F258" s="4"/>
      <c r="G258" s="2" t="n">
        <f aca="false">+97143928831</f>
        <v>97143928831</v>
      </c>
      <c r="H258" s="1"/>
      <c r="I258" s="2" t="n">
        <v>100074376300003</v>
      </c>
    </row>
    <row r="259" customFormat="false" ht="15.75" hidden="false" customHeight="false" outlineLevel="0" collapsed="false">
      <c r="A259" s="1" t="s">
        <v>264</v>
      </c>
      <c r="B259" s="1" t="s">
        <v>10</v>
      </c>
      <c r="C259" s="2" t="s">
        <v>341</v>
      </c>
      <c r="D259" s="2"/>
      <c r="E259" s="2" t="s">
        <v>341</v>
      </c>
      <c r="F259" s="4"/>
      <c r="G259" s="2" t="n">
        <f aca="false">+97142278801</f>
        <v>97142278801</v>
      </c>
      <c r="H259" s="1"/>
      <c r="I259" s="2"/>
    </row>
    <row r="260" customFormat="false" ht="15.75" hidden="false" customHeight="false" outlineLevel="0" collapsed="false">
      <c r="A260" s="1" t="s">
        <v>264</v>
      </c>
      <c r="B260" s="1" t="s">
        <v>10</v>
      </c>
      <c r="C260" s="2" t="s">
        <v>342</v>
      </c>
      <c r="D260" s="2"/>
      <c r="E260" s="2" t="s">
        <v>342</v>
      </c>
      <c r="F260" s="4"/>
      <c r="G260" s="2"/>
      <c r="H260" s="1"/>
      <c r="I260" s="2"/>
    </row>
    <row r="261" customFormat="false" ht="15.75" hidden="false" customHeight="false" outlineLevel="0" collapsed="false">
      <c r="A261" s="1" t="s">
        <v>264</v>
      </c>
      <c r="B261" s="1" t="s">
        <v>10</v>
      </c>
      <c r="C261" s="2" t="s">
        <v>343</v>
      </c>
      <c r="D261" s="2" t="s">
        <v>344</v>
      </c>
      <c r="E261" s="2" t="s">
        <v>343</v>
      </c>
      <c r="F261" s="4"/>
      <c r="G261" s="2" t="n">
        <f aca="false">+97142233310</f>
        <v>97142233310</v>
      </c>
      <c r="H261" s="1"/>
      <c r="I261" s="2" t="n">
        <v>100445634700003</v>
      </c>
    </row>
    <row r="262" customFormat="false" ht="15.75" hidden="false" customHeight="false" outlineLevel="0" collapsed="false">
      <c r="A262" s="1" t="s">
        <v>264</v>
      </c>
      <c r="B262" s="1" t="s">
        <v>10</v>
      </c>
      <c r="C262" s="2" t="s">
        <v>345</v>
      </c>
      <c r="D262" s="2" t="s">
        <v>346</v>
      </c>
      <c r="E262" s="2" t="s">
        <v>345</v>
      </c>
      <c r="F262" s="4"/>
      <c r="G262" s="2"/>
      <c r="H262" s="1"/>
      <c r="I262" s="2"/>
    </row>
    <row r="263" customFormat="false" ht="15.75" hidden="false" customHeight="false" outlineLevel="0" collapsed="false">
      <c r="A263" s="1" t="s">
        <v>264</v>
      </c>
      <c r="B263" s="1" t="s">
        <v>10</v>
      </c>
      <c r="C263" s="2" t="s">
        <v>347</v>
      </c>
      <c r="D263" s="2"/>
      <c r="E263" s="2" t="s">
        <v>347</v>
      </c>
      <c r="F263" s="4"/>
      <c r="G263" s="2" t="n">
        <f aca="false">+97144476111</f>
        <v>97144476111</v>
      </c>
      <c r="H263" s="1"/>
      <c r="I263" s="2" t="n">
        <v>100291881900003</v>
      </c>
    </row>
    <row r="264" customFormat="false" ht="15.75" hidden="false" customHeight="false" outlineLevel="0" collapsed="false">
      <c r="A264" s="1" t="s">
        <v>264</v>
      </c>
      <c r="B264" s="1" t="s">
        <v>10</v>
      </c>
      <c r="C264" s="2" t="s">
        <v>348</v>
      </c>
      <c r="D264" s="2" t="s">
        <v>349</v>
      </c>
      <c r="E264" s="2" t="s">
        <v>348</v>
      </c>
      <c r="F264" s="4"/>
      <c r="G264" s="2" t="n">
        <f aca="false">+97142680771</f>
        <v>97142680771</v>
      </c>
      <c r="H264" s="1"/>
      <c r="I264" s="2" t="n">
        <v>100493449100003</v>
      </c>
    </row>
    <row r="265" customFormat="false" ht="15.75" hidden="false" customHeight="false" outlineLevel="0" collapsed="false">
      <c r="A265" s="1" t="s">
        <v>264</v>
      </c>
      <c r="B265" s="1" t="s">
        <v>10</v>
      </c>
      <c r="C265" s="2" t="s">
        <v>350</v>
      </c>
      <c r="D265" s="2" t="s">
        <v>351</v>
      </c>
      <c r="E265" s="2" t="s">
        <v>350</v>
      </c>
      <c r="F265" s="4"/>
      <c r="G265" s="2" t="e">
        <f aca="false">+971 4 885 1885</f>
        <v>#VALUE!</v>
      </c>
      <c r="H265" s="1"/>
      <c r="I265" s="2" t="n">
        <v>100358490900003</v>
      </c>
    </row>
    <row r="266" customFormat="false" ht="15.75" hidden="false" customHeight="false" outlineLevel="0" collapsed="false">
      <c r="A266" s="1" t="s">
        <v>264</v>
      </c>
      <c r="B266" s="1" t="s">
        <v>10</v>
      </c>
      <c r="C266" s="2" t="s">
        <v>352</v>
      </c>
      <c r="D266" s="2" t="s">
        <v>69</v>
      </c>
      <c r="E266" s="2" t="s">
        <v>352</v>
      </c>
      <c r="F266" s="4"/>
      <c r="G266" s="2"/>
      <c r="H266" s="1"/>
      <c r="I266" s="2" t="n">
        <v>100363404300003</v>
      </c>
    </row>
    <row r="267" customFormat="false" ht="15.75" hidden="false" customHeight="false" outlineLevel="0" collapsed="false">
      <c r="A267" s="1" t="s">
        <v>264</v>
      </c>
      <c r="B267" s="1" t="s">
        <v>10</v>
      </c>
      <c r="C267" s="2" t="s">
        <v>353</v>
      </c>
      <c r="D267" s="2"/>
      <c r="E267" s="2" t="s">
        <v>353</v>
      </c>
      <c r="F267" s="4"/>
      <c r="G267" s="2"/>
      <c r="H267" s="1"/>
      <c r="I267" s="2" t="n">
        <v>100004088900003</v>
      </c>
    </row>
    <row r="268" customFormat="false" ht="15.75" hidden="false" customHeight="false" outlineLevel="0" collapsed="false">
      <c r="A268" s="1" t="s">
        <v>264</v>
      </c>
      <c r="B268" s="1" t="s">
        <v>10</v>
      </c>
      <c r="C268" s="2" t="s">
        <v>58</v>
      </c>
      <c r="D268" s="2" t="s">
        <v>59</v>
      </c>
      <c r="E268" s="2" t="s">
        <v>58</v>
      </c>
      <c r="F268" s="4"/>
      <c r="G268" s="2"/>
      <c r="H268" s="1"/>
      <c r="I268" s="2" t="n">
        <v>100320787300003</v>
      </c>
    </row>
    <row r="269" customFormat="false" ht="15.75" hidden="false" customHeight="false" outlineLevel="0" collapsed="false">
      <c r="A269" s="1" t="s">
        <v>264</v>
      </c>
      <c r="B269" s="1" t="s">
        <v>10</v>
      </c>
      <c r="C269" s="2" t="s">
        <v>354</v>
      </c>
      <c r="D269" s="2" t="s">
        <v>355</v>
      </c>
      <c r="E269" s="2" t="s">
        <v>354</v>
      </c>
      <c r="F269" s="4"/>
      <c r="G269" s="2" t="e">
        <f aca="false">+971 4 247 1200</f>
        <v>#VALUE!</v>
      </c>
      <c r="H269" s="1"/>
      <c r="I269" s="2" t="n">
        <v>100284385000003</v>
      </c>
    </row>
    <row r="270" customFormat="false" ht="15.75" hidden="false" customHeight="false" outlineLevel="0" collapsed="false">
      <c r="A270" s="1" t="s">
        <v>264</v>
      </c>
      <c r="B270" s="1" t="s">
        <v>10</v>
      </c>
      <c r="C270" s="2" t="s">
        <v>356</v>
      </c>
      <c r="D270" s="2"/>
      <c r="E270" s="2" t="s">
        <v>356</v>
      </c>
      <c r="F270" s="4"/>
      <c r="G270" s="2"/>
      <c r="H270" s="1"/>
      <c r="I270" s="2" t="n">
        <v>100391720800003</v>
      </c>
    </row>
    <row r="271" customFormat="false" ht="15.75" hidden="false" customHeight="false" outlineLevel="0" collapsed="false">
      <c r="A271" s="1" t="s">
        <v>264</v>
      </c>
      <c r="B271" s="1" t="s">
        <v>10</v>
      </c>
      <c r="C271" s="2" t="s">
        <v>357</v>
      </c>
      <c r="D271" s="2" t="s">
        <v>358</v>
      </c>
      <c r="E271" s="2" t="s">
        <v>357</v>
      </c>
      <c r="F271" s="4"/>
      <c r="G271" s="2" t="e">
        <f aca="false">+971 2 643 2841</f>
        <v>#VALUE!</v>
      </c>
      <c r="H271" s="1"/>
      <c r="I271" s="2" t="n">
        <v>100361485400003</v>
      </c>
    </row>
    <row r="272" customFormat="false" ht="15.75" hidden="false" customHeight="false" outlineLevel="0" collapsed="false">
      <c r="A272" s="1" t="s">
        <v>264</v>
      </c>
      <c r="B272" s="1" t="s">
        <v>10</v>
      </c>
      <c r="C272" s="2" t="s">
        <v>359</v>
      </c>
      <c r="D272" s="2" t="s">
        <v>360</v>
      </c>
      <c r="E272" s="2" t="s">
        <v>359</v>
      </c>
      <c r="F272" s="4"/>
      <c r="G272" s="2" t="e">
        <f aca="false">+971 4 832 1361</f>
        <v>#VALUE!</v>
      </c>
      <c r="H272" s="1"/>
      <c r="I272" s="2"/>
    </row>
    <row r="273" customFormat="false" ht="15.75" hidden="false" customHeight="false" outlineLevel="0" collapsed="false">
      <c r="A273" s="1" t="s">
        <v>264</v>
      </c>
      <c r="B273" s="1" t="s">
        <v>10</v>
      </c>
      <c r="C273" s="2" t="s">
        <v>361</v>
      </c>
      <c r="D273" s="2"/>
      <c r="E273" s="2" t="s">
        <v>361</v>
      </c>
      <c r="F273" s="4"/>
      <c r="G273" s="2" t="n">
        <f aca="false">+97144473973</f>
        <v>97144473973</v>
      </c>
      <c r="H273" s="1"/>
      <c r="I273" s="2" t="n">
        <v>100376861900003</v>
      </c>
    </row>
    <row r="274" customFormat="false" ht="15.75" hidden="false" customHeight="false" outlineLevel="0" collapsed="false">
      <c r="A274" s="1" t="s">
        <v>264</v>
      </c>
      <c r="B274" s="1" t="s">
        <v>10</v>
      </c>
      <c r="C274" s="2" t="s">
        <v>362</v>
      </c>
      <c r="D274" s="2" t="s">
        <v>363</v>
      </c>
      <c r="E274" s="2" t="s">
        <v>362</v>
      </c>
      <c r="F274" s="4"/>
      <c r="G274" s="2" t="n">
        <f aca="false">+97165260788</f>
        <v>97165260788</v>
      </c>
      <c r="H274" s="1"/>
      <c r="I274" s="2"/>
    </row>
    <row r="275" customFormat="false" ht="15.75" hidden="false" customHeight="false" outlineLevel="0" collapsed="false">
      <c r="A275" s="1" t="s">
        <v>264</v>
      </c>
      <c r="B275" s="1" t="s">
        <v>10</v>
      </c>
      <c r="C275" s="2" t="s">
        <v>364</v>
      </c>
      <c r="D275" s="2"/>
      <c r="E275" s="2" t="s">
        <v>364</v>
      </c>
      <c r="F275" s="4"/>
      <c r="G275" s="2"/>
      <c r="H275" s="1"/>
      <c r="I275" s="2"/>
    </row>
    <row r="276" customFormat="false" ht="15.75" hidden="false" customHeight="false" outlineLevel="0" collapsed="false">
      <c r="A276" s="1" t="s">
        <v>264</v>
      </c>
      <c r="B276" s="1" t="s">
        <v>10</v>
      </c>
      <c r="C276" s="2" t="s">
        <v>365</v>
      </c>
      <c r="D276" s="2" t="s">
        <v>366</v>
      </c>
      <c r="E276" s="2" t="s">
        <v>365</v>
      </c>
      <c r="F276" s="4"/>
      <c r="G276" s="2" t="n">
        <f aca="false">+96824446004</f>
        <v>96824446004</v>
      </c>
      <c r="H276" s="1"/>
      <c r="I276" s="2"/>
    </row>
    <row r="277" customFormat="false" ht="15.75" hidden="false" customHeight="false" outlineLevel="0" collapsed="false">
      <c r="A277" s="1" t="s">
        <v>264</v>
      </c>
      <c r="B277" s="1" t="s">
        <v>10</v>
      </c>
      <c r="C277" s="2" t="s">
        <v>367</v>
      </c>
      <c r="D277" s="2" t="s">
        <v>368</v>
      </c>
      <c r="E277" s="2" t="s">
        <v>367</v>
      </c>
      <c r="F277" s="4"/>
      <c r="G277" s="2"/>
      <c r="H277" s="1"/>
      <c r="I277" s="2"/>
    </row>
    <row r="278" customFormat="false" ht="15.75" hidden="false" customHeight="false" outlineLevel="0" collapsed="false">
      <c r="A278" s="1" t="s">
        <v>264</v>
      </c>
      <c r="B278" s="1" t="s">
        <v>10</v>
      </c>
      <c r="C278" s="2" t="s">
        <v>369</v>
      </c>
      <c r="D278" s="2"/>
      <c r="E278" s="2" t="s">
        <v>369</v>
      </c>
      <c r="F278" s="4"/>
      <c r="G278" s="2"/>
      <c r="H278" s="1"/>
      <c r="I278" s="2"/>
    </row>
    <row r="279" customFormat="false" ht="15.75" hidden="false" customHeight="false" outlineLevel="0" collapsed="false">
      <c r="A279" s="1" t="s">
        <v>264</v>
      </c>
      <c r="B279" s="1" t="s">
        <v>10</v>
      </c>
      <c r="C279" s="2" t="s">
        <v>370</v>
      </c>
      <c r="D279" s="2" t="s">
        <v>371</v>
      </c>
      <c r="E279" s="2" t="s">
        <v>370</v>
      </c>
      <c r="F279" s="4"/>
      <c r="G279" s="2" t="n">
        <f aca="false">+97144470807</f>
        <v>97144470807</v>
      </c>
      <c r="H279" s="1"/>
      <c r="I279" s="2" t="n">
        <v>100355012400003</v>
      </c>
    </row>
    <row r="280" customFormat="false" ht="15.75" hidden="false" customHeight="false" outlineLevel="0" collapsed="false">
      <c r="A280" s="1" t="s">
        <v>264</v>
      </c>
      <c r="B280" s="1" t="s">
        <v>10</v>
      </c>
      <c r="C280" s="2" t="s">
        <v>372</v>
      </c>
      <c r="D280" s="2" t="s">
        <v>373</v>
      </c>
      <c r="E280" s="2" t="s">
        <v>372</v>
      </c>
      <c r="F280" s="4"/>
      <c r="G280" s="2" t="n">
        <f aca="false">+97143378660</f>
        <v>97143378660</v>
      </c>
      <c r="H280" s="1"/>
      <c r="I280" s="2" t="n">
        <v>100050761400003</v>
      </c>
    </row>
    <row r="281" customFormat="false" ht="15.75" hidden="false" customHeight="false" outlineLevel="0" collapsed="false">
      <c r="A281" s="1" t="s">
        <v>264</v>
      </c>
      <c r="B281" s="1" t="s">
        <v>10</v>
      </c>
      <c r="C281" s="2" t="s">
        <v>374</v>
      </c>
      <c r="D281" s="2" t="s">
        <v>375</v>
      </c>
      <c r="E281" s="2" t="s">
        <v>374</v>
      </c>
      <c r="F281" s="4"/>
      <c r="G281" s="2" t="n">
        <f aca="false">+97148067900</f>
        <v>97148067900</v>
      </c>
      <c r="H281" s="1"/>
      <c r="I281" s="2" t="n">
        <v>100013540800003</v>
      </c>
    </row>
    <row r="282" customFormat="false" ht="15.75" hidden="false" customHeight="false" outlineLevel="0" collapsed="false">
      <c r="A282" s="1" t="s">
        <v>264</v>
      </c>
      <c r="B282" s="1" t="s">
        <v>10</v>
      </c>
      <c r="C282" s="2" t="s">
        <v>376</v>
      </c>
      <c r="D282" s="2"/>
      <c r="E282" s="2" t="s">
        <v>376</v>
      </c>
      <c r="F282" s="4"/>
      <c r="G282" s="2" t="n">
        <f aca="false">+97143570062</f>
        <v>97143570062</v>
      </c>
      <c r="H282" s="1"/>
      <c r="I282" s="2" t="n">
        <v>100382897500003</v>
      </c>
    </row>
    <row r="283" customFormat="false" ht="15.75" hidden="false" customHeight="false" outlineLevel="0" collapsed="false">
      <c r="A283" s="1" t="s">
        <v>264</v>
      </c>
      <c r="B283" s="1" t="s">
        <v>10</v>
      </c>
      <c r="C283" s="2" t="s">
        <v>377</v>
      </c>
      <c r="D283" s="2"/>
      <c r="E283" s="2" t="s">
        <v>377</v>
      </c>
      <c r="F283" s="4"/>
      <c r="G283" s="2"/>
      <c r="H283" s="1"/>
      <c r="I283" s="2"/>
    </row>
    <row r="284" customFormat="false" ht="15.75" hidden="false" customHeight="false" outlineLevel="0" collapsed="false">
      <c r="A284" s="1" t="s">
        <v>264</v>
      </c>
      <c r="B284" s="1" t="s">
        <v>10</v>
      </c>
      <c r="C284" s="2" t="s">
        <v>378</v>
      </c>
      <c r="D284" s="2" t="s">
        <v>379</v>
      </c>
      <c r="E284" s="2" t="s">
        <v>378</v>
      </c>
      <c r="F284" s="4"/>
      <c r="G284" s="2" t="n">
        <f aca="false">+97148878533</f>
        <v>97148878533</v>
      </c>
      <c r="H284" s="1"/>
      <c r="I284" s="2" t="n">
        <v>100073692400003</v>
      </c>
    </row>
    <row r="285" customFormat="false" ht="15.75" hidden="false" customHeight="false" outlineLevel="0" collapsed="false">
      <c r="A285" s="1" t="s">
        <v>264</v>
      </c>
      <c r="B285" s="1" t="s">
        <v>10</v>
      </c>
      <c r="C285" s="2" t="s">
        <v>380</v>
      </c>
      <c r="D285" s="2" t="s">
        <v>381</v>
      </c>
      <c r="E285" s="2" t="s">
        <v>380</v>
      </c>
      <c r="F285" s="4"/>
      <c r="G285" s="2" t="n">
        <f aca="false">+97148816311</f>
        <v>97148816311</v>
      </c>
      <c r="H285" s="1"/>
      <c r="I285" s="2" t="n">
        <v>100317983300003</v>
      </c>
    </row>
    <row r="286" customFormat="false" ht="15.75" hidden="false" customHeight="false" outlineLevel="0" collapsed="false">
      <c r="A286" s="1" t="s">
        <v>264</v>
      </c>
      <c r="B286" s="1" t="s">
        <v>10</v>
      </c>
      <c r="C286" s="2" t="s">
        <v>382</v>
      </c>
      <c r="D286" s="2"/>
      <c r="E286" s="2" t="s">
        <v>382</v>
      </c>
      <c r="F286" s="4"/>
      <c r="G286" s="2"/>
      <c r="H286" s="1"/>
      <c r="I286" s="2"/>
    </row>
    <row r="287" customFormat="false" ht="15.75" hidden="false" customHeight="false" outlineLevel="0" collapsed="false">
      <c r="A287" s="1" t="s">
        <v>264</v>
      </c>
      <c r="B287" s="1" t="s">
        <v>10</v>
      </c>
      <c r="C287" s="2" t="s">
        <v>383</v>
      </c>
      <c r="D287" s="2" t="s">
        <v>384</v>
      </c>
      <c r="E287" s="2" t="s">
        <v>383</v>
      </c>
      <c r="F287" s="4"/>
      <c r="G287" s="2" t="n">
        <f aca="false">+97142214449</f>
        <v>97142214449</v>
      </c>
      <c r="H287" s="1"/>
      <c r="I287" s="2"/>
    </row>
    <row r="288" customFormat="false" ht="15.75" hidden="false" customHeight="false" outlineLevel="0" collapsed="false">
      <c r="A288" s="1" t="s">
        <v>264</v>
      </c>
      <c r="B288" s="1" t="s">
        <v>10</v>
      </c>
      <c r="C288" s="2" t="s">
        <v>385</v>
      </c>
      <c r="D288" s="2" t="s">
        <v>386</v>
      </c>
      <c r="E288" s="2" t="s">
        <v>385</v>
      </c>
      <c r="F288" s="4"/>
      <c r="G288" s="2"/>
      <c r="H288" s="1"/>
      <c r="I288" s="2"/>
    </row>
    <row r="289" customFormat="false" ht="15.75" hidden="false" customHeight="false" outlineLevel="0" collapsed="false">
      <c r="A289" s="1" t="s">
        <v>264</v>
      </c>
      <c r="B289" s="1" t="s">
        <v>10</v>
      </c>
      <c r="C289" s="2" t="s">
        <v>387</v>
      </c>
      <c r="D289" s="2"/>
      <c r="E289" s="2" t="s">
        <v>387</v>
      </c>
      <c r="F289" s="4"/>
      <c r="G289" s="2" t="n">
        <f aca="false">+97142586766</f>
        <v>97142586766</v>
      </c>
      <c r="H289" s="1"/>
      <c r="I289" s="2"/>
    </row>
    <row r="290" customFormat="false" ht="15.75" hidden="false" customHeight="false" outlineLevel="0" collapsed="false">
      <c r="A290" s="1" t="s">
        <v>264</v>
      </c>
      <c r="B290" s="1" t="s">
        <v>10</v>
      </c>
      <c r="C290" s="2" t="s">
        <v>388</v>
      </c>
      <c r="D290" s="2" t="s">
        <v>389</v>
      </c>
      <c r="E290" s="2" t="s">
        <v>388</v>
      </c>
      <c r="F290" s="4"/>
      <c r="G290" s="2" t="n">
        <f aca="false">+97143474150</f>
        <v>97143474150</v>
      </c>
      <c r="H290" s="1"/>
      <c r="I290" s="2"/>
    </row>
    <row r="291" customFormat="false" ht="15.75" hidden="false" customHeight="false" outlineLevel="0" collapsed="false">
      <c r="A291" s="1" t="s">
        <v>264</v>
      </c>
      <c r="B291" s="1" t="s">
        <v>10</v>
      </c>
      <c r="C291" s="2" t="s">
        <v>390</v>
      </c>
      <c r="D291" s="2" t="s">
        <v>391</v>
      </c>
      <c r="E291" s="2" t="s">
        <v>390</v>
      </c>
      <c r="F291" s="4"/>
      <c r="G291" s="2" t="n">
        <f aca="false">+97142513352</f>
        <v>97142513352</v>
      </c>
      <c r="H291" s="1"/>
      <c r="I291" s="2"/>
    </row>
    <row r="292" customFormat="false" ht="15.75" hidden="false" customHeight="false" outlineLevel="0" collapsed="false">
      <c r="A292" s="1" t="s">
        <v>264</v>
      </c>
      <c r="B292" s="1" t="s">
        <v>10</v>
      </c>
      <c r="C292" s="2" t="s">
        <v>392</v>
      </c>
      <c r="D292" s="2"/>
      <c r="E292" s="2" t="s">
        <v>392</v>
      </c>
      <c r="F292" s="4"/>
      <c r="G292" s="2" t="n">
        <f aca="false">+97167498516</f>
        <v>97167498516</v>
      </c>
      <c r="H292" s="1"/>
      <c r="I292" s="2"/>
    </row>
    <row r="293" customFormat="false" ht="15.75" hidden="false" customHeight="false" outlineLevel="0" collapsed="false">
      <c r="A293" s="1" t="s">
        <v>264</v>
      </c>
      <c r="B293" s="1" t="s">
        <v>10</v>
      </c>
      <c r="C293" s="2" t="s">
        <v>393</v>
      </c>
      <c r="D293" s="2"/>
      <c r="E293" s="2" t="s">
        <v>393</v>
      </c>
      <c r="F293" s="4"/>
      <c r="G293" s="2"/>
      <c r="H293" s="1"/>
      <c r="I293" s="2"/>
    </row>
    <row r="294" customFormat="false" ht="15.75" hidden="false" customHeight="false" outlineLevel="0" collapsed="false">
      <c r="A294" s="1" t="s">
        <v>264</v>
      </c>
      <c r="B294" s="1" t="s">
        <v>10</v>
      </c>
      <c r="C294" s="2" t="s">
        <v>394</v>
      </c>
      <c r="D294" s="2" t="s">
        <v>395</v>
      </c>
      <c r="E294" s="2" t="s">
        <v>394</v>
      </c>
      <c r="F294" s="4"/>
      <c r="G294" s="2" t="n">
        <f aca="false">+97125513963</f>
        <v>97125513963</v>
      </c>
      <c r="H294" s="1"/>
      <c r="I294" s="2"/>
    </row>
    <row r="295" customFormat="false" ht="15.75" hidden="false" customHeight="false" outlineLevel="0" collapsed="false">
      <c r="A295" s="1" t="s">
        <v>264</v>
      </c>
      <c r="B295" s="1" t="s">
        <v>10</v>
      </c>
      <c r="C295" s="2" t="s">
        <v>396</v>
      </c>
      <c r="D295" s="2" t="s">
        <v>397</v>
      </c>
      <c r="E295" s="2" t="s">
        <v>396</v>
      </c>
      <c r="F295" s="4"/>
      <c r="G295" s="2" t="n">
        <f aca="false">+97143587500</f>
        <v>97143587500</v>
      </c>
      <c r="H295" s="1"/>
      <c r="I295" s="2"/>
    </row>
    <row r="296" customFormat="false" ht="15.75" hidden="false" customHeight="false" outlineLevel="0" collapsed="false">
      <c r="A296" s="1" t="s">
        <v>264</v>
      </c>
      <c r="B296" s="1" t="s">
        <v>10</v>
      </c>
      <c r="C296" s="2" t="s">
        <v>398</v>
      </c>
      <c r="D296" s="2" t="s">
        <v>399</v>
      </c>
      <c r="E296" s="2" t="s">
        <v>398</v>
      </c>
      <c r="F296" s="4"/>
      <c r="G296" s="2" t="e">
        <f aca="false">+971 4 237 5333</f>
        <v>#VALUE!</v>
      </c>
      <c r="H296" s="1"/>
      <c r="I296" s="2" t="n">
        <v>100022620700003</v>
      </c>
    </row>
    <row r="297" customFormat="false" ht="15.75" hidden="false" customHeight="false" outlineLevel="0" collapsed="false">
      <c r="A297" s="1" t="s">
        <v>264</v>
      </c>
      <c r="B297" s="1" t="s">
        <v>10</v>
      </c>
      <c r="C297" s="2" t="s">
        <v>70</v>
      </c>
      <c r="D297" s="2" t="s">
        <v>71</v>
      </c>
      <c r="E297" s="2" t="s">
        <v>70</v>
      </c>
      <c r="F297" s="4"/>
      <c r="G297" s="2"/>
      <c r="H297" s="1"/>
      <c r="I297" s="2"/>
    </row>
    <row r="298" customFormat="false" ht="15.75" hidden="false" customHeight="false" outlineLevel="0" collapsed="false">
      <c r="A298" s="1" t="s">
        <v>264</v>
      </c>
      <c r="B298" s="1" t="s">
        <v>10</v>
      </c>
      <c r="C298" s="2" t="s">
        <v>400</v>
      </c>
      <c r="D298" s="2" t="s">
        <v>401</v>
      </c>
      <c r="E298" s="2" t="s">
        <v>400</v>
      </c>
      <c r="F298" s="4"/>
      <c r="G298" s="2" t="n">
        <f aca="false">+97143473538</f>
        <v>97143473538</v>
      </c>
      <c r="H298" s="1"/>
      <c r="I298" s="2"/>
    </row>
    <row r="299" customFormat="false" ht="15.75" hidden="false" customHeight="false" outlineLevel="0" collapsed="false">
      <c r="A299" s="1" t="s">
        <v>264</v>
      </c>
      <c r="B299" s="1" t="s">
        <v>10</v>
      </c>
      <c r="C299" s="2" t="s">
        <v>72</v>
      </c>
      <c r="D299" s="2" t="s">
        <v>73</v>
      </c>
      <c r="E299" s="2" t="s">
        <v>72</v>
      </c>
      <c r="F299" s="4"/>
      <c r="G299" s="2" t="n">
        <v>42576867</v>
      </c>
      <c r="H299" s="1"/>
      <c r="I299" s="2" t="n">
        <v>100580796900003</v>
      </c>
    </row>
    <row r="300" customFormat="false" ht="15.75" hidden="false" customHeight="false" outlineLevel="0" collapsed="false">
      <c r="A300" s="1" t="s">
        <v>264</v>
      </c>
      <c r="B300" s="1" t="s">
        <v>10</v>
      </c>
      <c r="C300" s="2" t="s">
        <v>402</v>
      </c>
      <c r="D300" s="2"/>
      <c r="E300" s="2" t="s">
        <v>402</v>
      </c>
      <c r="F300" s="4"/>
      <c r="G300" s="2"/>
      <c r="H300" s="1"/>
      <c r="I300" s="2" t="n">
        <v>100030583700003</v>
      </c>
    </row>
    <row r="301" customFormat="false" ht="15.75" hidden="false" customHeight="false" outlineLevel="0" collapsed="false">
      <c r="A301" s="1" t="s">
        <v>264</v>
      </c>
      <c r="B301" s="1" t="s">
        <v>10</v>
      </c>
      <c r="C301" s="2" t="s">
        <v>403</v>
      </c>
      <c r="D301" s="2" t="s">
        <v>404</v>
      </c>
      <c r="E301" s="2" t="s">
        <v>403</v>
      </c>
      <c r="F301" s="4"/>
      <c r="G301" s="2" t="n">
        <f aca="false">+97148860399</f>
        <v>97148860399</v>
      </c>
      <c r="H301" s="1"/>
      <c r="I301" s="2"/>
    </row>
    <row r="302" customFormat="false" ht="15.75" hidden="false" customHeight="false" outlineLevel="0" collapsed="false">
      <c r="A302" s="1" t="s">
        <v>264</v>
      </c>
      <c r="B302" s="1" t="s">
        <v>10</v>
      </c>
      <c r="C302" s="2" t="s">
        <v>405</v>
      </c>
      <c r="D302" s="2" t="s">
        <v>406</v>
      </c>
      <c r="E302" s="2" t="s">
        <v>405</v>
      </c>
      <c r="F302" s="4"/>
      <c r="G302" s="2" t="n">
        <f aca="false">+97142229509</f>
        <v>97142229509</v>
      </c>
      <c r="H302" s="1"/>
      <c r="I302" s="2"/>
    </row>
    <row r="303" customFormat="false" ht="15.75" hidden="false" customHeight="false" outlineLevel="0" collapsed="false">
      <c r="A303" s="1" t="s">
        <v>264</v>
      </c>
      <c r="B303" s="1" t="s">
        <v>10</v>
      </c>
      <c r="C303" s="2" t="s">
        <v>407</v>
      </c>
      <c r="D303" s="2"/>
      <c r="E303" s="2" t="s">
        <v>407</v>
      </c>
      <c r="F303" s="4"/>
      <c r="G303" s="2"/>
      <c r="H303" s="1"/>
      <c r="I303" s="2" t="n">
        <v>100347959700003</v>
      </c>
    </row>
    <row r="304" customFormat="false" ht="15.75" hidden="false" customHeight="false" outlineLevel="0" collapsed="false">
      <c r="A304" s="1" t="s">
        <v>264</v>
      </c>
      <c r="B304" s="1" t="s">
        <v>10</v>
      </c>
      <c r="C304" s="2" t="s">
        <v>408</v>
      </c>
      <c r="D304" s="2" t="s">
        <v>409</v>
      </c>
      <c r="E304" s="2" t="s">
        <v>408</v>
      </c>
      <c r="F304" s="4"/>
      <c r="G304" s="2"/>
      <c r="H304" s="1"/>
      <c r="I304" s="2"/>
    </row>
    <row r="305" customFormat="false" ht="15.75" hidden="false" customHeight="false" outlineLevel="0" collapsed="false">
      <c r="A305" s="1" t="s">
        <v>264</v>
      </c>
      <c r="B305" s="1" t="s">
        <v>10</v>
      </c>
      <c r="C305" s="2" t="s">
        <v>410</v>
      </c>
      <c r="D305" s="2" t="s">
        <v>411</v>
      </c>
      <c r="E305" s="2" t="s">
        <v>410</v>
      </c>
      <c r="F305" s="4"/>
      <c r="G305" s="2" t="n">
        <f aca="false">+97142993844</f>
        <v>97142993844</v>
      </c>
      <c r="H305" s="1"/>
      <c r="I305" s="2" t="n">
        <v>100330317700003</v>
      </c>
    </row>
    <row r="306" customFormat="false" ht="15.75" hidden="false" customHeight="false" outlineLevel="0" collapsed="false">
      <c r="A306" s="1" t="s">
        <v>264</v>
      </c>
      <c r="B306" s="1" t="s">
        <v>10</v>
      </c>
      <c r="C306" s="2" t="s">
        <v>412</v>
      </c>
      <c r="D306" s="2" t="s">
        <v>413</v>
      </c>
      <c r="E306" s="2" t="s">
        <v>412</v>
      </c>
      <c r="F306" s="4"/>
      <c r="G306" s="2" t="n">
        <f aca="false">+97143862996</f>
        <v>97143862996</v>
      </c>
      <c r="H306" s="1"/>
      <c r="I306" s="2"/>
    </row>
    <row r="307" customFormat="false" ht="15.75" hidden="false" customHeight="false" outlineLevel="0" collapsed="false">
      <c r="A307" s="1" t="s">
        <v>264</v>
      </c>
      <c r="B307" s="1" t="s">
        <v>10</v>
      </c>
      <c r="C307" s="2" t="s">
        <v>414</v>
      </c>
      <c r="D307" s="2"/>
      <c r="E307" s="2" t="s">
        <v>414</v>
      </c>
      <c r="F307" s="4"/>
      <c r="G307" s="2"/>
      <c r="H307" s="1"/>
      <c r="I307" s="2"/>
    </row>
    <row r="308" customFormat="false" ht="15.75" hidden="false" customHeight="false" outlineLevel="0" collapsed="false">
      <c r="A308" s="1" t="s">
        <v>264</v>
      </c>
      <c r="B308" s="1" t="s">
        <v>10</v>
      </c>
      <c r="C308" s="2" t="s">
        <v>415</v>
      </c>
      <c r="D308" s="2"/>
      <c r="E308" s="2" t="s">
        <v>415</v>
      </c>
      <c r="F308" s="4"/>
      <c r="G308" s="2" t="n">
        <v>3472900</v>
      </c>
      <c r="H308" s="1"/>
      <c r="I308" s="2"/>
    </row>
    <row r="309" customFormat="false" ht="15.75" hidden="false" customHeight="false" outlineLevel="0" collapsed="false">
      <c r="A309" s="1" t="s">
        <v>264</v>
      </c>
      <c r="B309" s="1" t="s">
        <v>10</v>
      </c>
      <c r="C309" s="2" t="s">
        <v>416</v>
      </c>
      <c r="D309" s="2"/>
      <c r="E309" s="2" t="s">
        <v>416</v>
      </c>
      <c r="F309" s="4"/>
      <c r="G309" s="2"/>
      <c r="H309" s="1"/>
      <c r="I309" s="2"/>
    </row>
    <row r="310" customFormat="false" ht="15.75" hidden="false" customHeight="false" outlineLevel="0" collapsed="false">
      <c r="A310" s="1" t="s">
        <v>264</v>
      </c>
      <c r="B310" s="1" t="s">
        <v>10</v>
      </c>
      <c r="C310" s="2" t="s">
        <v>417</v>
      </c>
      <c r="D310" s="2"/>
      <c r="E310" s="2" t="s">
        <v>417</v>
      </c>
      <c r="F310" s="4"/>
      <c r="G310" s="2"/>
      <c r="H310" s="1"/>
      <c r="I310" s="2"/>
    </row>
    <row r="311" customFormat="false" ht="15.75" hidden="false" customHeight="false" outlineLevel="0" collapsed="false">
      <c r="A311" s="1" t="s">
        <v>264</v>
      </c>
      <c r="B311" s="1" t="s">
        <v>10</v>
      </c>
      <c r="C311" s="2" t="s">
        <v>418</v>
      </c>
      <c r="D311" s="2" t="s">
        <v>419</v>
      </c>
      <c r="E311" s="2" t="s">
        <v>418</v>
      </c>
      <c r="F311" s="4"/>
      <c r="G311" s="2"/>
      <c r="H311" s="1"/>
      <c r="I311" s="2" t="n">
        <v>100539617900003</v>
      </c>
    </row>
    <row r="312" customFormat="false" ht="15.75" hidden="false" customHeight="false" outlineLevel="0" collapsed="false">
      <c r="A312" s="1" t="s">
        <v>264</v>
      </c>
      <c r="B312" s="1" t="s">
        <v>10</v>
      </c>
      <c r="C312" s="2" t="s">
        <v>87</v>
      </c>
      <c r="D312" s="2" t="s">
        <v>69</v>
      </c>
      <c r="E312" s="2" t="s">
        <v>87</v>
      </c>
      <c r="F312" s="4"/>
      <c r="G312" s="2"/>
      <c r="H312" s="1"/>
      <c r="I312" s="2" t="n">
        <v>100539617900003</v>
      </c>
    </row>
    <row r="313" customFormat="false" ht="15.75" hidden="false" customHeight="false" outlineLevel="0" collapsed="false">
      <c r="A313" s="1" t="s">
        <v>264</v>
      </c>
      <c r="B313" s="1" t="s">
        <v>10</v>
      </c>
      <c r="C313" s="2" t="s">
        <v>420</v>
      </c>
      <c r="D313" s="2" t="s">
        <v>421</v>
      </c>
      <c r="E313" s="2" t="s">
        <v>420</v>
      </c>
      <c r="F313" s="4"/>
      <c r="G313" s="2" t="n">
        <f aca="false">+97143426040</f>
        <v>97143426040</v>
      </c>
      <c r="H313" s="1"/>
      <c r="I313" s="2" t="n">
        <v>100056905100003</v>
      </c>
    </row>
    <row r="314" customFormat="false" ht="15.75" hidden="false" customHeight="false" outlineLevel="0" collapsed="false">
      <c r="A314" s="1" t="s">
        <v>264</v>
      </c>
      <c r="B314" s="1" t="s">
        <v>10</v>
      </c>
      <c r="C314" s="2" t="s">
        <v>422</v>
      </c>
      <c r="D314" s="2"/>
      <c r="E314" s="2" t="s">
        <v>422</v>
      </c>
      <c r="F314" s="4"/>
      <c r="G314" s="2"/>
      <c r="H314" s="1"/>
      <c r="I314" s="2" t="n">
        <v>100590099600003</v>
      </c>
    </row>
    <row r="315" customFormat="false" ht="15.75" hidden="false" customHeight="false" outlineLevel="0" collapsed="false">
      <c r="A315" s="1" t="s">
        <v>264</v>
      </c>
      <c r="B315" s="1" t="s">
        <v>10</v>
      </c>
      <c r="C315" s="2" t="s">
        <v>423</v>
      </c>
      <c r="D315" s="2" t="s">
        <v>424</v>
      </c>
      <c r="E315" s="2" t="s">
        <v>423</v>
      </c>
      <c r="F315" s="4"/>
      <c r="G315" s="2" t="n">
        <f aca="false">+97148806512</f>
        <v>97148806512</v>
      </c>
      <c r="H315" s="1"/>
      <c r="I315" s="2" t="n">
        <v>100289552000003</v>
      </c>
    </row>
    <row r="316" customFormat="false" ht="15.75" hidden="false" customHeight="false" outlineLevel="0" collapsed="false">
      <c r="A316" s="1" t="s">
        <v>264</v>
      </c>
      <c r="B316" s="1" t="s">
        <v>10</v>
      </c>
      <c r="C316" s="2" t="s">
        <v>425</v>
      </c>
      <c r="D316" s="2"/>
      <c r="E316" s="2" t="s">
        <v>425</v>
      </c>
      <c r="F316" s="4"/>
      <c r="G316" s="2"/>
      <c r="H316" s="1"/>
      <c r="I316" s="2" t="n">
        <v>100257990000003</v>
      </c>
    </row>
    <row r="317" customFormat="false" ht="15.75" hidden="false" customHeight="false" outlineLevel="0" collapsed="false">
      <c r="A317" s="1" t="s">
        <v>264</v>
      </c>
      <c r="B317" s="1" t="s">
        <v>10</v>
      </c>
      <c r="C317" s="2" t="s">
        <v>426</v>
      </c>
      <c r="D317" s="2"/>
      <c r="E317" s="2" t="s">
        <v>426</v>
      </c>
      <c r="F317" s="4"/>
      <c r="G317" s="2" t="n">
        <f aca="false">+97142946086</f>
        <v>97142946086</v>
      </c>
      <c r="H317" s="1"/>
      <c r="I317" s="2" t="n">
        <v>100266958600003</v>
      </c>
    </row>
    <row r="318" customFormat="false" ht="15.75" hidden="false" customHeight="false" outlineLevel="0" collapsed="false">
      <c r="A318" s="1" t="s">
        <v>264</v>
      </c>
      <c r="B318" s="1" t="s">
        <v>10</v>
      </c>
      <c r="C318" s="2" t="s">
        <v>427</v>
      </c>
      <c r="D318" s="2"/>
      <c r="E318" s="2" t="s">
        <v>427</v>
      </c>
      <c r="F318" s="4"/>
      <c r="G318" s="2" t="n">
        <f aca="false">+97143254254</f>
        <v>97143254254</v>
      </c>
      <c r="H318" s="1"/>
      <c r="I318" s="2"/>
    </row>
    <row r="319" customFormat="false" ht="15.75" hidden="false" customHeight="false" outlineLevel="0" collapsed="false">
      <c r="A319" s="1" t="s">
        <v>264</v>
      </c>
      <c r="B319" s="1" t="s">
        <v>10</v>
      </c>
      <c r="C319" s="2" t="s">
        <v>428</v>
      </c>
      <c r="D319" s="2" t="s">
        <v>429</v>
      </c>
      <c r="E319" s="2" t="s">
        <v>428</v>
      </c>
      <c r="F319" s="4"/>
      <c r="G319" s="2" t="n">
        <f aca="false">+97142500280</f>
        <v>97142500280</v>
      </c>
      <c r="H319" s="1"/>
      <c r="I319" s="2"/>
    </row>
    <row r="320" customFormat="false" ht="15.75" hidden="false" customHeight="false" outlineLevel="0" collapsed="false">
      <c r="A320" s="1" t="s">
        <v>264</v>
      </c>
      <c r="B320" s="1" t="s">
        <v>10</v>
      </c>
      <c r="C320" s="2" t="s">
        <v>430</v>
      </c>
      <c r="D320" s="2"/>
      <c r="E320" s="2" t="s">
        <v>430</v>
      </c>
      <c r="F320" s="4"/>
      <c r="G320" s="2"/>
      <c r="H320" s="1"/>
      <c r="I320" s="2"/>
    </row>
    <row r="321" customFormat="false" ht="15.75" hidden="false" customHeight="false" outlineLevel="0" collapsed="false">
      <c r="A321" s="1" t="s">
        <v>264</v>
      </c>
      <c r="B321" s="1" t="s">
        <v>10</v>
      </c>
      <c r="C321" s="2" t="s">
        <v>431</v>
      </c>
      <c r="D321" s="2" t="s">
        <v>14</v>
      </c>
      <c r="E321" s="2" t="s">
        <v>431</v>
      </c>
      <c r="F321" s="4"/>
      <c r="G321" s="2"/>
      <c r="H321" s="1"/>
      <c r="I321" s="2" t="n">
        <v>100218210100003</v>
      </c>
    </row>
    <row r="322" customFormat="false" ht="15.75" hidden="false" customHeight="false" outlineLevel="0" collapsed="false">
      <c r="A322" s="1" t="s">
        <v>264</v>
      </c>
      <c r="B322" s="1" t="s">
        <v>10</v>
      </c>
      <c r="C322" s="2" t="s">
        <v>432</v>
      </c>
      <c r="D322" s="2" t="s">
        <v>433</v>
      </c>
      <c r="E322" s="2" t="s">
        <v>432</v>
      </c>
      <c r="F322" s="4"/>
      <c r="G322" s="2"/>
      <c r="H322" s="1"/>
      <c r="I322" s="2" t="n">
        <v>14652781007</v>
      </c>
    </row>
    <row r="323" customFormat="false" ht="15.75" hidden="false" customHeight="false" outlineLevel="0" collapsed="false">
      <c r="A323" s="1" t="s">
        <v>264</v>
      </c>
      <c r="B323" s="1" t="s">
        <v>10</v>
      </c>
      <c r="C323" s="2" t="s">
        <v>434</v>
      </c>
      <c r="D323" s="2" t="s">
        <v>435</v>
      </c>
      <c r="E323" s="2" t="s">
        <v>434</v>
      </c>
      <c r="F323" s="4"/>
      <c r="G323" s="2" t="n">
        <f aca="false">+97122016800</f>
        <v>97122016800</v>
      </c>
      <c r="H323" s="1"/>
      <c r="I323" s="2" t="n">
        <v>100365910700003</v>
      </c>
    </row>
    <row r="324" customFormat="false" ht="15.75" hidden="false" customHeight="false" outlineLevel="0" collapsed="false">
      <c r="A324" s="1" t="s">
        <v>264</v>
      </c>
      <c r="B324" s="1" t="s">
        <v>10</v>
      </c>
      <c r="C324" s="2" t="s">
        <v>92</v>
      </c>
      <c r="D324" s="2" t="s">
        <v>93</v>
      </c>
      <c r="E324" s="2" t="s">
        <v>92</v>
      </c>
      <c r="F324" s="4"/>
      <c r="G324" s="2" t="n">
        <f aca="false">+97143520111</f>
        <v>97143520111</v>
      </c>
      <c r="H324" s="1"/>
      <c r="I324" s="2" t="n">
        <v>100235128400003</v>
      </c>
    </row>
    <row r="325" customFormat="false" ht="15.75" hidden="false" customHeight="false" outlineLevel="0" collapsed="false">
      <c r="A325" s="1" t="s">
        <v>264</v>
      </c>
      <c r="B325" s="1" t="s">
        <v>10</v>
      </c>
      <c r="C325" s="2" t="s">
        <v>436</v>
      </c>
      <c r="D325" s="2"/>
      <c r="E325" s="2" t="s">
        <v>436</v>
      </c>
      <c r="F325" s="4"/>
      <c r="G325" s="2" t="n">
        <f aca="false">+97143547230</f>
        <v>97143547230</v>
      </c>
      <c r="H325" s="1"/>
      <c r="I325" s="2"/>
    </row>
    <row r="326" customFormat="false" ht="15.75" hidden="false" customHeight="false" outlineLevel="0" collapsed="false">
      <c r="A326" s="1" t="s">
        <v>264</v>
      </c>
      <c r="B326" s="1" t="s">
        <v>10</v>
      </c>
      <c r="C326" s="2" t="s">
        <v>437</v>
      </c>
      <c r="D326" s="2"/>
      <c r="E326" s="2" t="s">
        <v>437</v>
      </c>
      <c r="F326" s="4"/>
      <c r="G326" s="2" t="n">
        <f aca="false">+971557038380</f>
        <v>971557038380</v>
      </c>
      <c r="H326" s="1"/>
      <c r="I326" s="2" t="n">
        <v>100372177400003</v>
      </c>
    </row>
    <row r="327" customFormat="false" ht="15.75" hidden="false" customHeight="false" outlineLevel="0" collapsed="false">
      <c r="A327" s="1" t="s">
        <v>264</v>
      </c>
      <c r="B327" s="1" t="s">
        <v>10</v>
      </c>
      <c r="C327" s="2" t="s">
        <v>438</v>
      </c>
      <c r="D327" s="2"/>
      <c r="E327" s="2" t="s">
        <v>438</v>
      </c>
      <c r="F327" s="4"/>
      <c r="G327" s="2" t="n">
        <f aca="false">+97148858331</f>
        <v>97148858331</v>
      </c>
      <c r="H327" s="1"/>
      <c r="I327" s="2"/>
    </row>
    <row r="328" customFormat="false" ht="15.75" hidden="false" customHeight="false" outlineLevel="0" collapsed="false">
      <c r="A328" s="1" t="s">
        <v>264</v>
      </c>
      <c r="B328" s="1" t="s">
        <v>10</v>
      </c>
      <c r="C328" s="2" t="s">
        <v>439</v>
      </c>
      <c r="D328" s="2"/>
      <c r="E328" s="2" t="s">
        <v>439</v>
      </c>
      <c r="F328" s="4"/>
      <c r="G328" s="2" t="n">
        <f aca="false">+97143577859</f>
        <v>97143577859</v>
      </c>
      <c r="H328" s="1"/>
      <c r="I328" s="2"/>
    </row>
    <row r="329" customFormat="false" ht="15.75" hidden="false" customHeight="false" outlineLevel="0" collapsed="false">
      <c r="A329" s="1" t="s">
        <v>264</v>
      </c>
      <c r="B329" s="1" t="s">
        <v>10</v>
      </c>
      <c r="C329" s="2" t="s">
        <v>440</v>
      </c>
      <c r="D329" s="2"/>
      <c r="E329" s="2" t="s">
        <v>440</v>
      </c>
      <c r="F329" s="4"/>
      <c r="G329" s="2"/>
      <c r="H329" s="1"/>
      <c r="I329" s="2" t="n">
        <v>100424418000003</v>
      </c>
    </row>
    <row r="330" customFormat="false" ht="15.75" hidden="false" customHeight="false" outlineLevel="0" collapsed="false">
      <c r="A330" s="1" t="s">
        <v>264</v>
      </c>
      <c r="B330" s="1" t="s">
        <v>10</v>
      </c>
      <c r="C330" s="2" t="s">
        <v>441</v>
      </c>
      <c r="D330" s="2"/>
      <c r="E330" s="2" t="s">
        <v>441</v>
      </c>
      <c r="F330" s="4"/>
      <c r="G330" s="2"/>
      <c r="H330" s="1"/>
      <c r="I330" s="2" t="s">
        <v>442</v>
      </c>
    </row>
    <row r="331" customFormat="false" ht="15.75" hidden="false" customHeight="false" outlineLevel="0" collapsed="false">
      <c r="A331" s="1" t="s">
        <v>264</v>
      </c>
      <c r="B331" s="1" t="s">
        <v>10</v>
      </c>
      <c r="C331" s="2" t="s">
        <v>443</v>
      </c>
      <c r="D331" s="2"/>
      <c r="E331" s="2" t="s">
        <v>443</v>
      </c>
      <c r="F331" s="4"/>
      <c r="G331" s="2" t="n">
        <f aca="false">+97143934686</f>
        <v>97143934686</v>
      </c>
      <c r="H331" s="1"/>
      <c r="I331" s="2"/>
    </row>
    <row r="332" customFormat="false" ht="15.75" hidden="false" customHeight="false" outlineLevel="0" collapsed="false">
      <c r="A332" s="1" t="s">
        <v>264</v>
      </c>
      <c r="B332" s="1" t="s">
        <v>10</v>
      </c>
      <c r="C332" s="2" t="s">
        <v>444</v>
      </c>
      <c r="D332" s="2"/>
      <c r="E332" s="2" t="s">
        <v>444</v>
      </c>
      <c r="F332" s="4"/>
      <c r="G332" s="2"/>
      <c r="H332" s="1"/>
      <c r="I332" s="2" t="n">
        <v>100248940700003</v>
      </c>
    </row>
    <row r="333" customFormat="false" ht="15.75" hidden="false" customHeight="false" outlineLevel="0" collapsed="false">
      <c r="A333" s="1" t="s">
        <v>264</v>
      </c>
      <c r="B333" s="1" t="s">
        <v>10</v>
      </c>
      <c r="C333" s="2" t="s">
        <v>445</v>
      </c>
      <c r="D333" s="2"/>
      <c r="E333" s="2" t="s">
        <v>445</v>
      </c>
      <c r="F333" s="4"/>
      <c r="G333" s="2"/>
      <c r="H333" s="1"/>
      <c r="I333" s="2" t="n">
        <v>100232002400003</v>
      </c>
    </row>
    <row r="334" customFormat="false" ht="15.75" hidden="false" customHeight="false" outlineLevel="0" collapsed="false">
      <c r="A334" s="1" t="s">
        <v>264</v>
      </c>
      <c r="B334" s="1" t="s">
        <v>10</v>
      </c>
      <c r="C334" s="2" t="s">
        <v>446</v>
      </c>
      <c r="D334" s="2"/>
      <c r="E334" s="2" t="s">
        <v>446</v>
      </c>
      <c r="F334" s="4"/>
      <c r="G334" s="2" t="n">
        <f aca="false">+97143408403</f>
        <v>97143408403</v>
      </c>
      <c r="H334" s="1"/>
      <c r="I334" s="2"/>
    </row>
    <row r="335" customFormat="false" ht="15.75" hidden="false" customHeight="false" outlineLevel="0" collapsed="false">
      <c r="A335" s="1" t="s">
        <v>264</v>
      </c>
      <c r="B335" s="1" t="s">
        <v>10</v>
      </c>
      <c r="C335" s="2" t="s">
        <v>447</v>
      </c>
      <c r="D335" s="2"/>
      <c r="E335" s="2" t="s">
        <v>447</v>
      </c>
      <c r="F335" s="4"/>
      <c r="G335" s="2"/>
      <c r="H335" s="1"/>
      <c r="I335" s="2" t="n">
        <v>100027620200003</v>
      </c>
    </row>
    <row r="336" customFormat="false" ht="15.75" hidden="false" customHeight="false" outlineLevel="0" collapsed="false">
      <c r="A336" s="1" t="s">
        <v>264</v>
      </c>
      <c r="B336" s="1" t="s">
        <v>10</v>
      </c>
      <c r="C336" s="2" t="s">
        <v>448</v>
      </c>
      <c r="D336" s="2" t="s">
        <v>449</v>
      </c>
      <c r="E336" s="2" t="s">
        <v>448</v>
      </c>
      <c r="F336" s="4"/>
      <c r="G336" s="2" t="e">
        <f aca="false">+971 4 204 4410</f>
        <v>#VALUE!</v>
      </c>
      <c r="H336" s="1"/>
      <c r="I336" s="2" t="n">
        <v>100007369000003</v>
      </c>
    </row>
    <row r="337" customFormat="false" ht="15.75" hidden="false" customHeight="false" outlineLevel="0" collapsed="false">
      <c r="A337" s="1" t="s">
        <v>264</v>
      </c>
      <c r="B337" s="1" t="s">
        <v>10</v>
      </c>
      <c r="C337" s="2" t="s">
        <v>450</v>
      </c>
      <c r="D337" s="2"/>
      <c r="E337" s="2" t="s">
        <v>450</v>
      </c>
      <c r="F337" s="4"/>
      <c r="G337" s="2"/>
      <c r="H337" s="1"/>
      <c r="I337" s="2"/>
    </row>
    <row r="338" customFormat="false" ht="15.75" hidden="false" customHeight="false" outlineLevel="0" collapsed="false">
      <c r="A338" s="1" t="s">
        <v>264</v>
      </c>
      <c r="B338" s="1" t="s">
        <v>10</v>
      </c>
      <c r="C338" s="2" t="s">
        <v>451</v>
      </c>
      <c r="D338" s="2" t="s">
        <v>452</v>
      </c>
      <c r="E338" s="2" t="s">
        <v>451</v>
      </c>
      <c r="F338" s="4"/>
      <c r="G338" s="2" t="n">
        <f aca="false">+97143330444</f>
        <v>97143330444</v>
      </c>
      <c r="H338" s="1"/>
      <c r="I338" s="2" t="n">
        <v>100228865000003</v>
      </c>
    </row>
    <row r="339" customFormat="false" ht="15.75" hidden="false" customHeight="false" outlineLevel="0" collapsed="false">
      <c r="A339" s="1" t="s">
        <v>264</v>
      </c>
      <c r="B339" s="1" t="s">
        <v>10</v>
      </c>
      <c r="C339" s="2" t="s">
        <v>102</v>
      </c>
      <c r="D339" s="2"/>
      <c r="E339" s="2" t="s">
        <v>102</v>
      </c>
      <c r="F339" s="4"/>
      <c r="G339" s="2"/>
      <c r="H339" s="1"/>
      <c r="I339" s="2" t="n">
        <v>100391235700003</v>
      </c>
    </row>
    <row r="340" customFormat="false" ht="15.75" hidden="false" customHeight="false" outlineLevel="0" collapsed="false">
      <c r="A340" s="1" t="s">
        <v>264</v>
      </c>
      <c r="B340" s="1" t="s">
        <v>10</v>
      </c>
      <c r="C340" s="2" t="s">
        <v>453</v>
      </c>
      <c r="D340" s="2" t="s">
        <v>454</v>
      </c>
      <c r="E340" s="2" t="s">
        <v>453</v>
      </c>
      <c r="F340" s="4"/>
      <c r="G340" s="2" t="n">
        <f aca="false">+97148802888</f>
        <v>97148802888</v>
      </c>
      <c r="H340" s="1"/>
      <c r="I340" s="2"/>
    </row>
    <row r="341" customFormat="false" ht="15.75" hidden="false" customHeight="false" outlineLevel="0" collapsed="false">
      <c r="A341" s="1" t="s">
        <v>264</v>
      </c>
      <c r="B341" s="1" t="s">
        <v>10</v>
      </c>
      <c r="C341" s="2" t="s">
        <v>455</v>
      </c>
      <c r="D341" s="2" t="s">
        <v>456</v>
      </c>
      <c r="E341" s="2" t="s">
        <v>455</v>
      </c>
      <c r="F341" s="4"/>
      <c r="G341" s="2" t="n">
        <f aca="false">+20224050735</f>
        <v>20224050735</v>
      </c>
      <c r="H341" s="1"/>
      <c r="I341" s="2"/>
    </row>
    <row r="342" customFormat="false" ht="15.75" hidden="false" customHeight="false" outlineLevel="0" collapsed="false">
      <c r="A342" s="1" t="s">
        <v>264</v>
      </c>
      <c r="B342" s="1" t="s">
        <v>10</v>
      </c>
      <c r="C342" s="2" t="s">
        <v>457</v>
      </c>
      <c r="D342" s="2"/>
      <c r="E342" s="2" t="s">
        <v>457</v>
      </c>
      <c r="F342" s="4"/>
      <c r="G342" s="2" t="n">
        <f aca="false">+971551077287</f>
        <v>971551077287</v>
      </c>
      <c r="H342" s="1"/>
      <c r="I342" s="2"/>
    </row>
    <row r="343" customFormat="false" ht="15.75" hidden="false" customHeight="false" outlineLevel="0" collapsed="false">
      <c r="A343" s="1" t="s">
        <v>264</v>
      </c>
      <c r="B343" s="1" t="s">
        <v>10</v>
      </c>
      <c r="C343" s="2" t="s">
        <v>458</v>
      </c>
      <c r="D343" s="2" t="s">
        <v>459</v>
      </c>
      <c r="E343" s="2" t="s">
        <v>458</v>
      </c>
      <c r="F343" s="4"/>
      <c r="G343" s="2" t="n">
        <f aca="false">+97126441316</f>
        <v>97126441316</v>
      </c>
      <c r="H343" s="1"/>
      <c r="I343" s="2"/>
    </row>
    <row r="344" customFormat="false" ht="15.75" hidden="false" customHeight="false" outlineLevel="0" collapsed="false">
      <c r="A344" s="1" t="s">
        <v>264</v>
      </c>
      <c r="B344" s="1" t="s">
        <v>10</v>
      </c>
      <c r="C344" s="2" t="s">
        <v>460</v>
      </c>
      <c r="D344" s="2"/>
      <c r="E344" s="2" t="s">
        <v>460</v>
      </c>
      <c r="F344" s="4"/>
      <c r="G344" s="2" t="n">
        <f aca="false">+97143331407</f>
        <v>97143331407</v>
      </c>
      <c r="H344" s="1"/>
      <c r="I344" s="2"/>
    </row>
    <row r="345" customFormat="false" ht="15.75" hidden="false" customHeight="false" outlineLevel="0" collapsed="false">
      <c r="A345" s="1" t="s">
        <v>264</v>
      </c>
      <c r="B345" s="1" t="s">
        <v>10</v>
      </c>
      <c r="C345" s="2" t="s">
        <v>461</v>
      </c>
      <c r="D345" s="2" t="s">
        <v>462</v>
      </c>
      <c r="E345" s="2" t="s">
        <v>461</v>
      </c>
      <c r="F345" s="4"/>
      <c r="G345" s="2" t="n">
        <f aca="false">+97148857575</f>
        <v>97148857575</v>
      </c>
      <c r="H345" s="1"/>
      <c r="I345" s="2" t="n">
        <v>100000266500003</v>
      </c>
    </row>
    <row r="346" customFormat="false" ht="15.75" hidden="false" customHeight="false" outlineLevel="0" collapsed="false">
      <c r="A346" s="1" t="s">
        <v>264</v>
      </c>
      <c r="B346" s="1" t="s">
        <v>10</v>
      </c>
      <c r="C346" s="2" t="s">
        <v>463</v>
      </c>
      <c r="D346" s="2"/>
      <c r="E346" s="2" t="s">
        <v>463</v>
      </c>
      <c r="F346" s="4"/>
      <c r="G346" s="2" t="n">
        <f aca="false">+97125577350</f>
        <v>97125577350</v>
      </c>
      <c r="H346" s="1"/>
      <c r="I346" s="2"/>
    </row>
    <row r="347" customFormat="false" ht="15.75" hidden="false" customHeight="false" outlineLevel="0" collapsed="false">
      <c r="A347" s="1" t="s">
        <v>264</v>
      </c>
      <c r="B347" s="1" t="s">
        <v>10</v>
      </c>
      <c r="C347" s="2" t="s">
        <v>464</v>
      </c>
      <c r="D347" s="2"/>
      <c r="E347" s="2" t="s">
        <v>464</v>
      </c>
      <c r="F347" s="4"/>
      <c r="G347" s="2"/>
      <c r="H347" s="1"/>
      <c r="I347" s="2" t="n">
        <v>100201582200003</v>
      </c>
    </row>
    <row r="348" customFormat="false" ht="15.75" hidden="false" customHeight="false" outlineLevel="0" collapsed="false">
      <c r="A348" s="1" t="s">
        <v>264</v>
      </c>
      <c r="B348" s="1" t="s">
        <v>10</v>
      </c>
      <c r="C348" s="2" t="s">
        <v>465</v>
      </c>
      <c r="D348" s="2"/>
      <c r="E348" s="2" t="s">
        <v>465</v>
      </c>
      <c r="F348" s="4"/>
      <c r="G348" s="2" t="n">
        <f aca="false">+97144029117</f>
        <v>97144029117</v>
      </c>
      <c r="H348" s="1"/>
      <c r="I348" s="2"/>
    </row>
    <row r="349" customFormat="false" ht="15.75" hidden="false" customHeight="false" outlineLevel="0" collapsed="false">
      <c r="A349" s="1" t="s">
        <v>264</v>
      </c>
      <c r="B349" s="1" t="s">
        <v>10</v>
      </c>
      <c r="C349" s="2" t="s">
        <v>466</v>
      </c>
      <c r="D349" s="2" t="s">
        <v>14</v>
      </c>
      <c r="E349" s="2" t="s">
        <v>466</v>
      </c>
      <c r="F349" s="4"/>
      <c r="G349" s="2" t="n">
        <f aca="false">+97142857293</f>
        <v>97142857293</v>
      </c>
      <c r="H349" s="1"/>
      <c r="I349" s="2" t="n">
        <v>100017551100003</v>
      </c>
    </row>
    <row r="350" customFormat="false" ht="15.75" hidden="false" customHeight="false" outlineLevel="0" collapsed="false">
      <c r="A350" s="1" t="s">
        <v>264</v>
      </c>
      <c r="B350" s="1" t="s">
        <v>10</v>
      </c>
      <c r="C350" s="2" t="s">
        <v>467</v>
      </c>
      <c r="D350" s="2"/>
      <c r="E350" s="2" t="s">
        <v>467</v>
      </c>
      <c r="F350" s="4"/>
      <c r="G350" s="2"/>
      <c r="H350" s="1"/>
      <c r="I350" s="2" t="n">
        <v>100242664900003</v>
      </c>
    </row>
    <row r="351" customFormat="false" ht="15.75" hidden="false" customHeight="false" outlineLevel="0" collapsed="false">
      <c r="A351" s="1" t="s">
        <v>264</v>
      </c>
      <c r="B351" s="1" t="s">
        <v>10</v>
      </c>
      <c r="C351" s="2" t="s">
        <v>468</v>
      </c>
      <c r="D351" s="2"/>
      <c r="E351" s="2" t="s">
        <v>468</v>
      </c>
      <c r="F351" s="4"/>
      <c r="G351" s="2" t="n">
        <f aca="false">+97143335566</f>
        <v>97143335566</v>
      </c>
      <c r="H351" s="1"/>
      <c r="I351" s="2"/>
    </row>
    <row r="352" customFormat="false" ht="15.75" hidden="false" customHeight="false" outlineLevel="0" collapsed="false">
      <c r="A352" s="1" t="s">
        <v>264</v>
      </c>
      <c r="B352" s="1" t="s">
        <v>10</v>
      </c>
      <c r="C352" s="2" t="s">
        <v>469</v>
      </c>
      <c r="D352" s="2"/>
      <c r="E352" s="2" t="s">
        <v>469</v>
      </c>
      <c r="F352" s="4"/>
      <c r="G352" s="2" t="n">
        <f aca="false">+97125107500</f>
        <v>97125107500</v>
      </c>
      <c r="H352" s="1"/>
      <c r="I352" s="2" t="n">
        <v>100288803800003</v>
      </c>
    </row>
    <row r="353" customFormat="false" ht="15.75" hidden="false" customHeight="false" outlineLevel="0" collapsed="false">
      <c r="A353" s="1" t="s">
        <v>264</v>
      </c>
      <c r="B353" s="1" t="s">
        <v>10</v>
      </c>
      <c r="C353" s="2" t="s">
        <v>470</v>
      </c>
      <c r="D353" s="2"/>
      <c r="E353" s="2" t="s">
        <v>470</v>
      </c>
      <c r="F353" s="4"/>
      <c r="G353" s="2"/>
      <c r="H353" s="1"/>
      <c r="I353" s="2"/>
    </row>
    <row r="354" customFormat="false" ht="15.75" hidden="false" customHeight="false" outlineLevel="0" collapsed="false">
      <c r="A354" s="1" t="s">
        <v>264</v>
      </c>
      <c r="B354" s="1" t="s">
        <v>10</v>
      </c>
      <c r="C354" s="2" t="s">
        <v>471</v>
      </c>
      <c r="D354" s="2"/>
      <c r="E354" s="2" t="s">
        <v>471</v>
      </c>
      <c r="F354" s="4"/>
      <c r="G354" s="2" t="n">
        <f aca="false">+97126417222</f>
        <v>97126417222</v>
      </c>
      <c r="H354" s="1"/>
      <c r="I354" s="2"/>
    </row>
    <row r="355" customFormat="false" ht="15.75" hidden="false" customHeight="false" outlineLevel="0" collapsed="false">
      <c r="A355" s="1" t="s">
        <v>264</v>
      </c>
      <c r="B355" s="1" t="s">
        <v>10</v>
      </c>
      <c r="C355" s="2" t="s">
        <v>472</v>
      </c>
      <c r="D355" s="2"/>
      <c r="E355" s="2" t="s">
        <v>472</v>
      </c>
      <c r="F355" s="4"/>
      <c r="G355" s="2"/>
      <c r="H355" s="1"/>
      <c r="I355" s="2"/>
    </row>
    <row r="356" customFormat="false" ht="15.75" hidden="false" customHeight="false" outlineLevel="0" collapsed="false">
      <c r="A356" s="1" t="s">
        <v>264</v>
      </c>
      <c r="B356" s="1" t="s">
        <v>10</v>
      </c>
      <c r="C356" s="2" t="s">
        <v>473</v>
      </c>
      <c r="D356" s="2" t="s">
        <v>474</v>
      </c>
      <c r="E356" s="2" t="s">
        <v>473</v>
      </c>
      <c r="F356" s="4"/>
      <c r="G356" s="2"/>
      <c r="H356" s="1"/>
      <c r="I356" s="2" t="n">
        <v>100472348000003</v>
      </c>
    </row>
    <row r="357" customFormat="false" ht="15.75" hidden="false" customHeight="false" outlineLevel="0" collapsed="false">
      <c r="A357" s="1" t="s">
        <v>264</v>
      </c>
      <c r="B357" s="1" t="s">
        <v>10</v>
      </c>
      <c r="C357" s="2" t="s">
        <v>475</v>
      </c>
      <c r="D357" s="2"/>
      <c r="E357" s="2" t="s">
        <v>475</v>
      </c>
      <c r="F357" s="4"/>
      <c r="G357" s="2" t="n">
        <v>97150478275</v>
      </c>
      <c r="H357" s="1"/>
      <c r="I357" s="2"/>
    </row>
    <row r="358" customFormat="false" ht="15.75" hidden="false" customHeight="false" outlineLevel="0" collapsed="false">
      <c r="A358" s="1" t="s">
        <v>264</v>
      </c>
      <c r="B358" s="1" t="s">
        <v>10</v>
      </c>
      <c r="C358" s="2" t="s">
        <v>476</v>
      </c>
      <c r="D358" s="2" t="s">
        <v>477</v>
      </c>
      <c r="E358" s="2" t="s">
        <v>476</v>
      </c>
      <c r="F358" s="4"/>
      <c r="G358" s="2" t="n">
        <f aca="false">+97125582345</f>
        <v>97125582345</v>
      </c>
      <c r="H358" s="1"/>
      <c r="I358" s="2" t="n">
        <v>100304209800003</v>
      </c>
    </row>
    <row r="359" customFormat="false" ht="15.75" hidden="false" customHeight="false" outlineLevel="0" collapsed="false">
      <c r="A359" s="1" t="s">
        <v>264</v>
      </c>
      <c r="B359" s="1" t="s">
        <v>10</v>
      </c>
      <c r="C359" s="2" t="s">
        <v>478</v>
      </c>
      <c r="D359" s="2" t="s">
        <v>479</v>
      </c>
      <c r="E359" s="2" t="s">
        <v>478</v>
      </c>
      <c r="F359" s="4"/>
      <c r="G359" s="2"/>
      <c r="H359" s="1"/>
      <c r="I359" s="2"/>
    </row>
    <row r="360" customFormat="false" ht="15.75" hidden="false" customHeight="false" outlineLevel="0" collapsed="false">
      <c r="A360" s="1" t="s">
        <v>264</v>
      </c>
      <c r="B360" s="1" t="s">
        <v>10</v>
      </c>
      <c r="C360" s="2" t="s">
        <v>480</v>
      </c>
      <c r="D360" s="2"/>
      <c r="E360" s="2" t="s">
        <v>480</v>
      </c>
      <c r="F360" s="4"/>
      <c r="G360" s="2" t="s">
        <v>481</v>
      </c>
      <c r="H360" s="1"/>
      <c r="I360" s="2"/>
    </row>
    <row r="361" customFormat="false" ht="15.75" hidden="false" customHeight="false" outlineLevel="0" collapsed="false">
      <c r="A361" s="1" t="s">
        <v>264</v>
      </c>
      <c r="B361" s="1" t="s">
        <v>10</v>
      </c>
      <c r="C361" s="2" t="s">
        <v>482</v>
      </c>
      <c r="D361" s="2" t="s">
        <v>483</v>
      </c>
      <c r="E361" s="2" t="s">
        <v>482</v>
      </c>
      <c r="F361" s="4"/>
      <c r="G361" s="2" t="n">
        <f aca="false">+97142661245</f>
        <v>97142661245</v>
      </c>
      <c r="H361" s="1"/>
      <c r="I361" s="2"/>
    </row>
    <row r="362" customFormat="false" ht="15.75" hidden="false" customHeight="false" outlineLevel="0" collapsed="false">
      <c r="A362" s="1" t="s">
        <v>264</v>
      </c>
      <c r="B362" s="1" t="s">
        <v>10</v>
      </c>
      <c r="C362" s="2" t="s">
        <v>484</v>
      </c>
      <c r="D362" s="2"/>
      <c r="E362" s="2" t="s">
        <v>484</v>
      </c>
      <c r="F362" s="4"/>
      <c r="G362" s="2" t="s">
        <v>485</v>
      </c>
      <c r="H362" s="1"/>
      <c r="I362" s="2"/>
    </row>
    <row r="363" customFormat="false" ht="15.75" hidden="false" customHeight="false" outlineLevel="0" collapsed="false">
      <c r="A363" s="1" t="s">
        <v>264</v>
      </c>
      <c r="B363" s="1" t="s">
        <v>10</v>
      </c>
      <c r="C363" s="2" t="s">
        <v>486</v>
      </c>
      <c r="D363" s="2"/>
      <c r="E363" s="2" t="s">
        <v>486</v>
      </c>
      <c r="F363" s="4"/>
      <c r="G363" s="2"/>
      <c r="H363" s="1"/>
      <c r="I363" s="2" t="n">
        <v>100359333000003</v>
      </c>
    </row>
    <row r="364" customFormat="false" ht="15.75" hidden="false" customHeight="false" outlineLevel="0" collapsed="false">
      <c r="A364" s="1" t="s">
        <v>264</v>
      </c>
      <c r="B364" s="1" t="s">
        <v>10</v>
      </c>
      <c r="C364" s="2" t="s">
        <v>487</v>
      </c>
      <c r="D364" s="2"/>
      <c r="E364" s="2" t="s">
        <v>487</v>
      </c>
      <c r="F364" s="4"/>
      <c r="G364" s="2"/>
      <c r="H364" s="1"/>
      <c r="I364" s="2"/>
    </row>
    <row r="365" customFormat="false" ht="15.75" hidden="false" customHeight="false" outlineLevel="0" collapsed="false">
      <c r="A365" s="1" t="s">
        <v>264</v>
      </c>
      <c r="B365" s="1" t="s">
        <v>10</v>
      </c>
      <c r="C365" s="2" t="s">
        <v>488</v>
      </c>
      <c r="D365" s="2"/>
      <c r="E365" s="2" t="s">
        <v>488</v>
      </c>
      <c r="F365" s="4"/>
      <c r="G365" s="2" t="n">
        <f aca="false">+97143400418</f>
        <v>97143400418</v>
      </c>
      <c r="H365" s="1"/>
      <c r="I365" s="2"/>
    </row>
    <row r="366" customFormat="false" ht="15.75" hidden="false" customHeight="false" outlineLevel="0" collapsed="false">
      <c r="A366" s="1" t="s">
        <v>264</v>
      </c>
      <c r="B366" s="1" t="s">
        <v>10</v>
      </c>
      <c r="C366" s="2" t="s">
        <v>489</v>
      </c>
      <c r="D366" s="2"/>
      <c r="E366" s="2" t="s">
        <v>489</v>
      </c>
      <c r="F366" s="4"/>
      <c r="G366" s="2"/>
      <c r="H366" s="1"/>
      <c r="I366" s="2"/>
    </row>
    <row r="367" customFormat="false" ht="15.75" hidden="false" customHeight="false" outlineLevel="0" collapsed="false">
      <c r="A367" s="1" t="s">
        <v>264</v>
      </c>
      <c r="B367" s="1" t="s">
        <v>10</v>
      </c>
      <c r="C367" s="2" t="s">
        <v>490</v>
      </c>
      <c r="D367" s="2"/>
      <c r="E367" s="2" t="s">
        <v>490</v>
      </c>
      <c r="F367" s="4"/>
      <c r="G367" s="2" t="n">
        <f aca="false">+97148836866</f>
        <v>97148836866</v>
      </c>
      <c r="H367" s="1"/>
      <c r="I367" s="2" t="n">
        <v>100570386100003</v>
      </c>
    </row>
    <row r="368" customFormat="false" ht="15.75" hidden="false" customHeight="false" outlineLevel="0" collapsed="false">
      <c r="A368" s="1" t="s">
        <v>264</v>
      </c>
      <c r="B368" s="1" t="s">
        <v>10</v>
      </c>
      <c r="C368" s="2" t="s">
        <v>491</v>
      </c>
      <c r="D368" s="2"/>
      <c r="E368" s="2" t="s">
        <v>491</v>
      </c>
      <c r="F368" s="4"/>
      <c r="G368" s="2"/>
      <c r="H368" s="1"/>
      <c r="I368" s="2"/>
    </row>
    <row r="369" customFormat="false" ht="15.75" hidden="false" customHeight="false" outlineLevel="0" collapsed="false">
      <c r="A369" s="1" t="s">
        <v>264</v>
      </c>
      <c r="B369" s="1" t="s">
        <v>10</v>
      </c>
      <c r="C369" s="2" t="s">
        <v>492</v>
      </c>
      <c r="D369" s="2" t="s">
        <v>493</v>
      </c>
      <c r="E369" s="2" t="s">
        <v>492</v>
      </c>
      <c r="F369" s="4"/>
      <c r="G369" s="2"/>
      <c r="H369" s="1"/>
      <c r="I369" s="2"/>
    </row>
    <row r="370" customFormat="false" ht="15.75" hidden="false" customHeight="false" outlineLevel="0" collapsed="false">
      <c r="A370" s="1" t="s">
        <v>264</v>
      </c>
      <c r="B370" s="1" t="s">
        <v>10</v>
      </c>
      <c r="C370" s="2" t="s">
        <v>494</v>
      </c>
      <c r="D370" s="2" t="s">
        <v>495</v>
      </c>
      <c r="E370" s="2" t="s">
        <v>494</v>
      </c>
      <c r="F370" s="4"/>
      <c r="G370" s="2"/>
      <c r="H370" s="1"/>
      <c r="I370" s="2"/>
    </row>
    <row r="371" customFormat="false" ht="15.75" hidden="false" customHeight="false" outlineLevel="0" collapsed="false">
      <c r="A371" s="1" t="s">
        <v>264</v>
      </c>
      <c r="B371" s="1" t="s">
        <v>10</v>
      </c>
      <c r="C371" s="2" t="s">
        <v>496</v>
      </c>
      <c r="D371" s="2"/>
      <c r="E371" s="2" t="s">
        <v>496</v>
      </c>
      <c r="F371" s="4"/>
      <c r="G371" s="2" t="n">
        <f aca="false">+97165638745</f>
        <v>97165638745</v>
      </c>
      <c r="H371" s="1"/>
      <c r="I371" s="2" t="n">
        <v>100003137500003</v>
      </c>
    </row>
    <row r="372" customFormat="false" ht="15.75" hidden="false" customHeight="false" outlineLevel="0" collapsed="false">
      <c r="A372" s="1" t="s">
        <v>264</v>
      </c>
      <c r="B372" s="1" t="s">
        <v>10</v>
      </c>
      <c r="C372" s="2" t="s">
        <v>497</v>
      </c>
      <c r="D372" s="2" t="s">
        <v>498</v>
      </c>
      <c r="E372" s="2" t="s">
        <v>497</v>
      </c>
      <c r="F372" s="4"/>
      <c r="G372" s="2" t="n">
        <f aca="false">+97192282454</f>
        <v>97192282454</v>
      </c>
      <c r="H372" s="1"/>
      <c r="I372" s="2"/>
    </row>
    <row r="373" customFormat="false" ht="15.75" hidden="false" customHeight="false" outlineLevel="0" collapsed="false">
      <c r="A373" s="1" t="s">
        <v>264</v>
      </c>
      <c r="B373" s="1" t="s">
        <v>10</v>
      </c>
      <c r="C373" s="2" t="s">
        <v>499</v>
      </c>
      <c r="D373" s="2" t="s">
        <v>500</v>
      </c>
      <c r="E373" s="2" t="s">
        <v>499</v>
      </c>
      <c r="F373" s="4"/>
      <c r="G373" s="2" t="n">
        <f aca="false">+97143557200</f>
        <v>97143557200</v>
      </c>
      <c r="H373" s="1"/>
      <c r="I373" s="2" t="n">
        <v>100054885700003</v>
      </c>
    </row>
    <row r="374" customFormat="false" ht="15.75" hidden="false" customHeight="false" outlineLevel="0" collapsed="false">
      <c r="A374" s="1" t="s">
        <v>264</v>
      </c>
      <c r="B374" s="1" t="s">
        <v>10</v>
      </c>
      <c r="C374" s="2" t="s">
        <v>501</v>
      </c>
      <c r="D374" s="2"/>
      <c r="E374" s="2" t="s">
        <v>501</v>
      </c>
      <c r="F374" s="4"/>
      <c r="G374" s="2"/>
      <c r="H374" s="1"/>
      <c r="I374" s="2"/>
    </row>
    <row r="375" customFormat="false" ht="15.75" hidden="false" customHeight="false" outlineLevel="0" collapsed="false">
      <c r="A375" s="1" t="s">
        <v>264</v>
      </c>
      <c r="B375" s="1" t="s">
        <v>10</v>
      </c>
      <c r="C375" s="2" t="s">
        <v>502</v>
      </c>
      <c r="D375" s="2" t="s">
        <v>503</v>
      </c>
      <c r="E375" s="2" t="s">
        <v>502</v>
      </c>
      <c r="F375" s="4"/>
      <c r="G375" s="2"/>
      <c r="H375" s="1"/>
      <c r="I375" s="2" t="n">
        <v>100242708400003</v>
      </c>
    </row>
    <row r="376" customFormat="false" ht="15.75" hidden="false" customHeight="false" outlineLevel="0" collapsed="false">
      <c r="A376" s="1" t="s">
        <v>264</v>
      </c>
      <c r="B376" s="1" t="s">
        <v>10</v>
      </c>
      <c r="C376" s="2" t="s">
        <v>504</v>
      </c>
      <c r="D376" s="2" t="s">
        <v>69</v>
      </c>
      <c r="E376" s="2" t="s">
        <v>504</v>
      </c>
      <c r="F376" s="4"/>
      <c r="G376" s="2"/>
      <c r="H376" s="1"/>
      <c r="I376" s="2" t="n">
        <v>100486386400003</v>
      </c>
    </row>
    <row r="377" customFormat="false" ht="15.75" hidden="false" customHeight="false" outlineLevel="0" collapsed="false">
      <c r="A377" s="1" t="s">
        <v>264</v>
      </c>
      <c r="B377" s="1" t="s">
        <v>10</v>
      </c>
      <c r="C377" s="2" t="s">
        <v>505</v>
      </c>
      <c r="D377" s="2"/>
      <c r="E377" s="2" t="s">
        <v>505</v>
      </c>
      <c r="F377" s="4"/>
      <c r="G377" s="2"/>
      <c r="H377" s="1"/>
      <c r="I377" s="2"/>
    </row>
    <row r="378" customFormat="false" ht="15.75" hidden="false" customHeight="false" outlineLevel="0" collapsed="false">
      <c r="A378" s="1" t="s">
        <v>264</v>
      </c>
      <c r="B378" s="1" t="s">
        <v>10</v>
      </c>
      <c r="C378" s="2" t="s">
        <v>506</v>
      </c>
      <c r="D378" s="2"/>
      <c r="E378" s="2" t="s">
        <v>506</v>
      </c>
      <c r="F378" s="4"/>
      <c r="G378" s="2" t="n">
        <f aca="false">+97143379800</f>
        <v>97143379800</v>
      </c>
      <c r="H378" s="1"/>
      <c r="I378" s="2"/>
    </row>
    <row r="379" customFormat="false" ht="15.75" hidden="false" customHeight="false" outlineLevel="0" collapsed="false">
      <c r="A379" s="1" t="s">
        <v>264</v>
      </c>
      <c r="B379" s="1" t="s">
        <v>10</v>
      </c>
      <c r="C379" s="2" t="s">
        <v>507</v>
      </c>
      <c r="D379" s="2" t="s">
        <v>69</v>
      </c>
      <c r="E379" s="2" t="s">
        <v>507</v>
      </c>
      <c r="F379" s="4"/>
      <c r="G379" s="2" t="n">
        <f aca="false">+97142828009</f>
        <v>97142828009</v>
      </c>
      <c r="H379" s="1"/>
      <c r="I379" s="2" t="n">
        <v>100215971100003</v>
      </c>
    </row>
    <row r="380" customFormat="false" ht="15.75" hidden="false" customHeight="false" outlineLevel="0" collapsed="false">
      <c r="A380" s="1" t="s">
        <v>264</v>
      </c>
      <c r="B380" s="1" t="s">
        <v>10</v>
      </c>
      <c r="C380" s="2" t="s">
        <v>508</v>
      </c>
      <c r="D380" s="2"/>
      <c r="E380" s="2" t="s">
        <v>508</v>
      </c>
      <c r="F380" s="4"/>
      <c r="G380" s="2"/>
      <c r="H380" s="1"/>
      <c r="I380" s="2"/>
    </row>
    <row r="381" customFormat="false" ht="15.75" hidden="false" customHeight="false" outlineLevel="0" collapsed="false">
      <c r="A381" s="1" t="s">
        <v>264</v>
      </c>
      <c r="B381" s="1" t="s">
        <v>10</v>
      </c>
      <c r="C381" s="2" t="s">
        <v>509</v>
      </c>
      <c r="D381" s="2"/>
      <c r="E381" s="2" t="s">
        <v>509</v>
      </c>
      <c r="F381" s="4"/>
      <c r="G381" s="2"/>
      <c r="H381" s="1"/>
      <c r="I381" s="2"/>
    </row>
    <row r="382" customFormat="false" ht="15.75" hidden="false" customHeight="false" outlineLevel="0" collapsed="false">
      <c r="A382" s="1" t="s">
        <v>264</v>
      </c>
      <c r="B382" s="1" t="s">
        <v>10</v>
      </c>
      <c r="C382" s="2" t="s">
        <v>510</v>
      </c>
      <c r="D382" s="2"/>
      <c r="E382" s="2" t="s">
        <v>510</v>
      </c>
      <c r="F382" s="4"/>
      <c r="G382" s="2" t="n">
        <f aca="false">+97143586681</f>
        <v>97143586681</v>
      </c>
      <c r="H382" s="1"/>
      <c r="I382" s="2"/>
    </row>
    <row r="383" customFormat="false" ht="15.75" hidden="false" customHeight="false" outlineLevel="0" collapsed="false">
      <c r="A383" s="1" t="s">
        <v>264</v>
      </c>
      <c r="B383" s="1" t="s">
        <v>10</v>
      </c>
      <c r="C383" s="2" t="s">
        <v>511</v>
      </c>
      <c r="D383" s="2"/>
      <c r="E383" s="2" t="s">
        <v>511</v>
      </c>
      <c r="F383" s="4"/>
      <c r="G383" s="2" t="n">
        <f aca="false">+97143974400</f>
        <v>97143974400</v>
      </c>
      <c r="H383" s="1"/>
      <c r="I383" s="2"/>
    </row>
    <row r="384" customFormat="false" ht="15.75" hidden="false" customHeight="false" outlineLevel="0" collapsed="false">
      <c r="A384" s="1" t="s">
        <v>264</v>
      </c>
      <c r="B384" s="1" t="s">
        <v>10</v>
      </c>
      <c r="C384" s="2" t="s">
        <v>512</v>
      </c>
      <c r="D384" s="2" t="s">
        <v>513</v>
      </c>
      <c r="E384" s="2" t="s">
        <v>512</v>
      </c>
      <c r="F384" s="4"/>
      <c r="G384" s="2" t="n">
        <f aca="false">+97143341422</f>
        <v>97143341422</v>
      </c>
      <c r="H384" s="1"/>
      <c r="I384" s="2" t="n">
        <v>100379317900003</v>
      </c>
    </row>
    <row r="385" customFormat="false" ht="15.75" hidden="false" customHeight="false" outlineLevel="0" collapsed="false">
      <c r="A385" s="1" t="s">
        <v>264</v>
      </c>
      <c r="B385" s="1" t="s">
        <v>10</v>
      </c>
      <c r="C385" s="2" t="s">
        <v>514</v>
      </c>
      <c r="D385" s="2" t="s">
        <v>515</v>
      </c>
      <c r="E385" s="2" t="s">
        <v>514</v>
      </c>
      <c r="F385" s="4"/>
      <c r="G385" s="2" t="n">
        <f aca="false">+97143596924</f>
        <v>97143596924</v>
      </c>
      <c r="H385" s="1"/>
      <c r="I385" s="2" t="n">
        <v>100352995300003</v>
      </c>
    </row>
    <row r="386" customFormat="false" ht="15.75" hidden="false" customHeight="false" outlineLevel="0" collapsed="false">
      <c r="A386" s="1" t="s">
        <v>264</v>
      </c>
      <c r="B386" s="1" t="s">
        <v>10</v>
      </c>
      <c r="C386" s="2" t="s">
        <v>516</v>
      </c>
      <c r="D386" s="2"/>
      <c r="E386" s="2" t="s">
        <v>516</v>
      </c>
      <c r="F386" s="4"/>
      <c r="G386" s="2"/>
      <c r="H386" s="1"/>
      <c r="I386" s="2"/>
    </row>
    <row r="387" customFormat="false" ht="15.75" hidden="false" customHeight="false" outlineLevel="0" collapsed="false">
      <c r="A387" s="1" t="s">
        <v>264</v>
      </c>
      <c r="B387" s="1" t="s">
        <v>10</v>
      </c>
      <c r="C387" s="2" t="s">
        <v>517</v>
      </c>
      <c r="D387" s="2"/>
      <c r="E387" s="2" t="s">
        <v>517</v>
      </c>
      <c r="F387" s="4"/>
      <c r="G387" s="2" t="n">
        <f aca="false">+97126969222</f>
        <v>97126969222</v>
      </c>
      <c r="H387" s="1"/>
      <c r="I387" s="2"/>
    </row>
    <row r="388" customFormat="false" ht="15.75" hidden="false" customHeight="false" outlineLevel="0" collapsed="false">
      <c r="A388" s="1" t="s">
        <v>264</v>
      </c>
      <c r="B388" s="1" t="s">
        <v>10</v>
      </c>
      <c r="C388" s="2" t="s">
        <v>518</v>
      </c>
      <c r="D388" s="2"/>
      <c r="E388" s="2" t="s">
        <v>518</v>
      </c>
      <c r="F388" s="4"/>
      <c r="G388" s="2" t="n">
        <f aca="false">+97143960424</f>
        <v>97143960424</v>
      </c>
      <c r="H388" s="1"/>
      <c r="I388" s="2"/>
    </row>
    <row r="389" customFormat="false" ht="15.75" hidden="false" customHeight="false" outlineLevel="0" collapsed="false">
      <c r="A389" s="1" t="s">
        <v>264</v>
      </c>
      <c r="B389" s="1" t="s">
        <v>10</v>
      </c>
      <c r="C389" s="2" t="s">
        <v>519</v>
      </c>
      <c r="D389" s="2" t="s">
        <v>520</v>
      </c>
      <c r="E389" s="2" t="s">
        <v>519</v>
      </c>
      <c r="F389" s="4"/>
      <c r="G389" s="2" t="n">
        <f aca="false">+97143386946</f>
        <v>97143386946</v>
      </c>
      <c r="H389" s="1"/>
      <c r="I389" s="2"/>
    </row>
    <row r="390" customFormat="false" ht="15.75" hidden="false" customHeight="false" outlineLevel="0" collapsed="false">
      <c r="A390" s="1" t="s">
        <v>264</v>
      </c>
      <c r="B390" s="1" t="s">
        <v>10</v>
      </c>
      <c r="C390" s="2" t="s">
        <v>521</v>
      </c>
      <c r="D390" s="2"/>
      <c r="E390" s="2" t="s">
        <v>521</v>
      </c>
      <c r="F390" s="4"/>
      <c r="G390" s="2" t="n">
        <f aca="false">+97143539016</f>
        <v>97143539016</v>
      </c>
      <c r="H390" s="1"/>
      <c r="I390" s="2" t="n">
        <v>100006895500003</v>
      </c>
    </row>
    <row r="391" customFormat="false" ht="15.75" hidden="false" customHeight="false" outlineLevel="0" collapsed="false">
      <c r="A391" s="1" t="s">
        <v>264</v>
      </c>
      <c r="B391" s="1" t="s">
        <v>10</v>
      </c>
      <c r="C391" s="2" t="s">
        <v>522</v>
      </c>
      <c r="D391" s="2" t="s">
        <v>523</v>
      </c>
      <c r="E391" s="2" t="s">
        <v>522</v>
      </c>
      <c r="F391" s="4"/>
      <c r="G391" s="2" t="n">
        <f aca="false">+97148059336</f>
        <v>97148059336</v>
      </c>
      <c r="H391" s="1"/>
      <c r="I391" s="2" t="n">
        <v>100248972000003</v>
      </c>
    </row>
    <row r="392" customFormat="false" ht="15.75" hidden="false" customHeight="false" outlineLevel="0" collapsed="false">
      <c r="A392" s="1" t="s">
        <v>264</v>
      </c>
      <c r="B392" s="1" t="s">
        <v>10</v>
      </c>
      <c r="C392" s="2" t="s">
        <v>524</v>
      </c>
      <c r="D392" s="2"/>
      <c r="E392" s="2" t="s">
        <v>524</v>
      </c>
      <c r="F392" s="4"/>
      <c r="G392" s="2" t="n">
        <f aca="false">+97440150800</f>
        <v>97440150800</v>
      </c>
      <c r="H392" s="1"/>
      <c r="I392" s="2"/>
    </row>
    <row r="393" customFormat="false" ht="15.75" hidden="false" customHeight="false" outlineLevel="0" collapsed="false">
      <c r="A393" s="1" t="s">
        <v>264</v>
      </c>
      <c r="B393" s="1" t="s">
        <v>10</v>
      </c>
      <c r="C393" s="2" t="s">
        <v>525</v>
      </c>
      <c r="D393" s="2"/>
      <c r="E393" s="2" t="s">
        <v>525</v>
      </c>
      <c r="F393" s="4"/>
      <c r="G393" s="2" t="n">
        <f aca="false">+97142858858</f>
        <v>97142858858</v>
      </c>
      <c r="H393" s="1"/>
      <c r="I393" s="2" t="n">
        <v>100004729800003</v>
      </c>
    </row>
    <row r="394" customFormat="false" ht="15.75" hidden="false" customHeight="false" outlineLevel="0" collapsed="false">
      <c r="A394" s="1" t="s">
        <v>264</v>
      </c>
      <c r="B394" s="1" t="s">
        <v>10</v>
      </c>
      <c r="C394" s="2" t="s">
        <v>526</v>
      </c>
      <c r="D394" s="2" t="s">
        <v>527</v>
      </c>
      <c r="E394" s="2" t="s">
        <v>526</v>
      </c>
      <c r="F394" s="4"/>
      <c r="G394" s="2" t="n">
        <f aca="false">+97165264944</f>
        <v>97165264944</v>
      </c>
      <c r="H394" s="1"/>
      <c r="I394" s="2"/>
    </row>
    <row r="395" customFormat="false" ht="15.75" hidden="false" customHeight="false" outlineLevel="0" collapsed="false">
      <c r="A395" s="1" t="s">
        <v>264</v>
      </c>
      <c r="B395" s="1" t="s">
        <v>10</v>
      </c>
      <c r="C395" s="2" t="s">
        <v>528</v>
      </c>
      <c r="D395" s="2"/>
      <c r="E395" s="2" t="s">
        <v>528</v>
      </c>
      <c r="F395" s="4"/>
      <c r="G395" s="2" t="n">
        <f aca="false">+97142684222</f>
        <v>97142684222</v>
      </c>
      <c r="H395" s="1"/>
      <c r="I395" s="2" t="n">
        <v>100373224300003</v>
      </c>
    </row>
    <row r="396" customFormat="false" ht="15.75" hidden="false" customHeight="false" outlineLevel="0" collapsed="false">
      <c r="A396" s="1" t="s">
        <v>264</v>
      </c>
      <c r="B396" s="1" t="s">
        <v>10</v>
      </c>
      <c r="C396" s="2" t="s">
        <v>139</v>
      </c>
      <c r="D396" s="2" t="s">
        <v>140</v>
      </c>
      <c r="E396" s="2" t="s">
        <v>139</v>
      </c>
      <c r="F396" s="4"/>
      <c r="G396" s="2" t="e">
        <f aca="false">+971 6 743 5582</f>
        <v>#VALUE!</v>
      </c>
      <c r="H396" s="1"/>
      <c r="I396" s="2" t="n">
        <v>100008392100003</v>
      </c>
    </row>
    <row r="397" customFormat="false" ht="15.75" hidden="false" customHeight="false" outlineLevel="0" collapsed="false">
      <c r="A397" s="1" t="s">
        <v>264</v>
      </c>
      <c r="B397" s="1" t="s">
        <v>10</v>
      </c>
      <c r="C397" s="2" t="s">
        <v>529</v>
      </c>
      <c r="D397" s="2"/>
      <c r="E397" s="2" t="s">
        <v>529</v>
      </c>
      <c r="F397" s="4"/>
      <c r="G397" s="2"/>
      <c r="H397" s="1"/>
      <c r="I397" s="2" t="n">
        <v>10005125230003</v>
      </c>
    </row>
    <row r="398" customFormat="false" ht="15.75" hidden="false" customHeight="false" outlineLevel="0" collapsed="false">
      <c r="A398" s="1" t="s">
        <v>264</v>
      </c>
      <c r="B398" s="1" t="s">
        <v>10</v>
      </c>
      <c r="C398" s="2" t="s">
        <v>530</v>
      </c>
      <c r="D398" s="2" t="s">
        <v>531</v>
      </c>
      <c r="E398" s="2" t="s">
        <v>530</v>
      </c>
      <c r="F398" s="4"/>
      <c r="G398" s="2" t="e">
        <f aca="false">+971 6 574 4934</f>
        <v>#VALUE!</v>
      </c>
      <c r="H398" s="1"/>
      <c r="I398" s="2" t="n">
        <v>100071041600003</v>
      </c>
    </row>
    <row r="399" customFormat="false" ht="15.75" hidden="false" customHeight="false" outlineLevel="0" collapsed="false">
      <c r="A399" s="1" t="s">
        <v>264</v>
      </c>
      <c r="B399" s="1" t="s">
        <v>10</v>
      </c>
      <c r="C399" s="2" t="s">
        <v>532</v>
      </c>
      <c r="D399" s="2" t="s">
        <v>69</v>
      </c>
      <c r="E399" s="2" t="s">
        <v>532</v>
      </c>
      <c r="F399" s="4"/>
      <c r="G399" s="2"/>
      <c r="H399" s="1"/>
      <c r="I399" s="2" t="n">
        <v>100253081200003</v>
      </c>
    </row>
    <row r="400" customFormat="false" ht="15.75" hidden="false" customHeight="false" outlineLevel="0" collapsed="false">
      <c r="A400" s="1" t="s">
        <v>264</v>
      </c>
      <c r="B400" s="1" t="s">
        <v>10</v>
      </c>
      <c r="C400" s="2" t="s">
        <v>533</v>
      </c>
      <c r="D400" s="2" t="s">
        <v>534</v>
      </c>
      <c r="E400" s="2" t="s">
        <v>533</v>
      </c>
      <c r="F400" s="4"/>
      <c r="G400" s="2"/>
      <c r="H400" s="1"/>
      <c r="I400" s="2" t="n">
        <v>100259368700003</v>
      </c>
    </row>
    <row r="401" customFormat="false" ht="15.75" hidden="false" customHeight="false" outlineLevel="0" collapsed="false">
      <c r="A401" s="1" t="s">
        <v>264</v>
      </c>
      <c r="B401" s="1" t="s">
        <v>10</v>
      </c>
      <c r="C401" s="2" t="s">
        <v>535</v>
      </c>
      <c r="D401" s="2" t="s">
        <v>536</v>
      </c>
      <c r="E401" s="2" t="s">
        <v>535</v>
      </c>
      <c r="F401" s="4"/>
      <c r="G401" s="2" t="n">
        <f aca="false">+97165343325</f>
        <v>97165343325</v>
      </c>
      <c r="H401" s="1"/>
      <c r="I401" s="2" t="n">
        <v>100362588400003</v>
      </c>
    </row>
    <row r="402" customFormat="false" ht="15.75" hidden="false" customHeight="false" outlineLevel="0" collapsed="false">
      <c r="A402" s="1" t="s">
        <v>264</v>
      </c>
      <c r="B402" s="1" t="s">
        <v>10</v>
      </c>
      <c r="C402" s="2" t="s">
        <v>537</v>
      </c>
      <c r="D402" s="2"/>
      <c r="E402" s="2" t="s">
        <v>537</v>
      </c>
      <c r="F402" s="4"/>
      <c r="G402" s="2"/>
      <c r="H402" s="1"/>
      <c r="I402" s="2" t="n">
        <v>100310059900003</v>
      </c>
    </row>
    <row r="403" customFormat="false" ht="15.75" hidden="false" customHeight="false" outlineLevel="0" collapsed="false">
      <c r="A403" s="1" t="s">
        <v>264</v>
      </c>
      <c r="B403" s="1" t="s">
        <v>10</v>
      </c>
      <c r="C403" s="2" t="s">
        <v>538</v>
      </c>
      <c r="D403" s="2" t="s">
        <v>539</v>
      </c>
      <c r="E403" s="2" t="s">
        <v>538</v>
      </c>
      <c r="F403" s="4"/>
      <c r="G403" s="2" t="n">
        <f aca="false">+97142573982</f>
        <v>97142573982</v>
      </c>
      <c r="H403" s="1"/>
      <c r="I403" s="2" t="n">
        <v>100390315800003</v>
      </c>
    </row>
    <row r="404" customFormat="false" ht="15.75" hidden="false" customHeight="false" outlineLevel="0" collapsed="false">
      <c r="A404" s="1" t="s">
        <v>264</v>
      </c>
      <c r="B404" s="1" t="s">
        <v>10</v>
      </c>
      <c r="C404" s="2" t="s">
        <v>540</v>
      </c>
      <c r="D404" s="2" t="s">
        <v>541</v>
      </c>
      <c r="E404" s="2" t="s">
        <v>540</v>
      </c>
      <c r="F404" s="4"/>
      <c r="G404" s="2" t="n">
        <f aca="false">+97143790330</f>
        <v>97143790330</v>
      </c>
      <c r="H404" s="1"/>
      <c r="I404" s="2"/>
    </row>
    <row r="405" customFormat="false" ht="15.75" hidden="false" customHeight="false" outlineLevel="0" collapsed="false">
      <c r="A405" s="1" t="s">
        <v>264</v>
      </c>
      <c r="B405" s="1" t="s">
        <v>10</v>
      </c>
      <c r="C405" s="2" t="s">
        <v>542</v>
      </c>
      <c r="D405" s="2" t="s">
        <v>543</v>
      </c>
      <c r="E405" s="2" t="s">
        <v>542</v>
      </c>
      <c r="F405" s="4"/>
      <c r="G405" s="2" t="e">
        <f aca="false">+971 4 222 5974</f>
        <v>#VALUE!</v>
      </c>
      <c r="H405" s="1"/>
      <c r="I405" s="2" t="n">
        <v>100550167900003</v>
      </c>
    </row>
    <row r="406" customFormat="false" ht="15.75" hidden="false" customHeight="false" outlineLevel="0" collapsed="false">
      <c r="A406" s="1" t="s">
        <v>264</v>
      </c>
      <c r="B406" s="1" t="s">
        <v>10</v>
      </c>
      <c r="C406" s="2" t="s">
        <v>544</v>
      </c>
      <c r="D406" s="2" t="s">
        <v>545</v>
      </c>
      <c r="E406" s="2" t="s">
        <v>544</v>
      </c>
      <c r="F406" s="4"/>
      <c r="G406" s="2" t="n">
        <f aca="false">+97143380505</f>
        <v>97143380505</v>
      </c>
      <c r="H406" s="1"/>
      <c r="I406" s="2" t="n">
        <v>100248449900003</v>
      </c>
    </row>
    <row r="407" customFormat="false" ht="15.75" hidden="false" customHeight="false" outlineLevel="0" collapsed="false">
      <c r="A407" s="1" t="s">
        <v>264</v>
      </c>
      <c r="B407" s="1" t="s">
        <v>10</v>
      </c>
      <c r="C407" s="2" t="s">
        <v>546</v>
      </c>
      <c r="D407" s="2" t="s">
        <v>547</v>
      </c>
      <c r="E407" s="2" t="s">
        <v>546</v>
      </c>
      <c r="F407" s="4"/>
      <c r="G407" s="2" t="n">
        <f aca="false">+97125501445</f>
        <v>97125501445</v>
      </c>
      <c r="H407" s="1"/>
      <c r="I407" s="2"/>
    </row>
    <row r="408" customFormat="false" ht="15.75" hidden="false" customHeight="false" outlineLevel="0" collapsed="false">
      <c r="A408" s="1" t="s">
        <v>264</v>
      </c>
      <c r="B408" s="1" t="s">
        <v>10</v>
      </c>
      <c r="C408" s="2" t="s">
        <v>548</v>
      </c>
      <c r="D408" s="2" t="s">
        <v>549</v>
      </c>
      <c r="E408" s="2" t="s">
        <v>548</v>
      </c>
      <c r="F408" s="4"/>
      <c r="G408" s="2" t="n">
        <f aca="false">+97148877222</f>
        <v>97148877222</v>
      </c>
      <c r="H408" s="1"/>
      <c r="I408" s="2"/>
    </row>
    <row r="409" customFormat="false" ht="15.75" hidden="false" customHeight="false" outlineLevel="0" collapsed="false">
      <c r="A409" s="1" t="s">
        <v>264</v>
      </c>
      <c r="B409" s="1" t="s">
        <v>10</v>
      </c>
      <c r="C409" s="2" t="s">
        <v>550</v>
      </c>
      <c r="D409" s="2"/>
      <c r="E409" s="2" t="s">
        <v>550</v>
      </c>
      <c r="F409" s="4"/>
      <c r="G409" s="2"/>
      <c r="H409" s="1"/>
      <c r="I409" s="2" t="n">
        <v>100016092700003</v>
      </c>
    </row>
    <row r="410" customFormat="false" ht="15.75" hidden="false" customHeight="false" outlineLevel="0" collapsed="false">
      <c r="A410" s="1" t="s">
        <v>264</v>
      </c>
      <c r="B410" s="1" t="s">
        <v>10</v>
      </c>
      <c r="C410" s="2" t="s">
        <v>551</v>
      </c>
      <c r="D410" s="2" t="s">
        <v>552</v>
      </c>
      <c r="E410" s="2" t="s">
        <v>551</v>
      </c>
      <c r="F410" s="4"/>
      <c r="G410" s="2" t="n">
        <f aca="false">+97148846066</f>
        <v>97148846066</v>
      </c>
      <c r="H410" s="1"/>
      <c r="I410" s="2"/>
    </row>
    <row r="411" customFormat="false" ht="15.75" hidden="false" customHeight="false" outlineLevel="0" collapsed="false">
      <c r="A411" s="1" t="s">
        <v>264</v>
      </c>
      <c r="B411" s="1" t="s">
        <v>10</v>
      </c>
      <c r="C411" s="2" t="s">
        <v>553</v>
      </c>
      <c r="D411" s="2"/>
      <c r="E411" s="2" t="s">
        <v>553</v>
      </c>
      <c r="F411" s="4"/>
      <c r="G411" s="2"/>
      <c r="H411" s="1"/>
      <c r="I411" s="2" t="n">
        <v>100231955400003</v>
      </c>
    </row>
    <row r="412" customFormat="false" ht="15.75" hidden="false" customHeight="false" outlineLevel="0" collapsed="false">
      <c r="A412" s="1" t="s">
        <v>264</v>
      </c>
      <c r="B412" s="1" t="s">
        <v>10</v>
      </c>
      <c r="C412" s="2" t="s">
        <v>554</v>
      </c>
      <c r="D412" s="2" t="s">
        <v>555</v>
      </c>
      <c r="E412" s="2" t="s">
        <v>554</v>
      </c>
      <c r="F412" s="4"/>
      <c r="G412" s="2" t="n">
        <f aca="false">+97142240945</f>
        <v>97142240945</v>
      </c>
      <c r="H412" s="1"/>
      <c r="I412" s="2" t="n">
        <v>100375892500003</v>
      </c>
    </row>
    <row r="413" customFormat="false" ht="15.75" hidden="false" customHeight="false" outlineLevel="0" collapsed="false">
      <c r="A413" s="1" t="s">
        <v>264</v>
      </c>
      <c r="B413" s="1" t="s">
        <v>10</v>
      </c>
      <c r="C413" s="2" t="s">
        <v>556</v>
      </c>
      <c r="D413" s="2"/>
      <c r="E413" s="2" t="s">
        <v>556</v>
      </c>
      <c r="F413" s="4"/>
      <c r="G413" s="2" t="n">
        <v>97149873600</v>
      </c>
      <c r="H413" s="1"/>
      <c r="I413" s="2"/>
    </row>
    <row r="414" customFormat="false" ht="15.75" hidden="false" customHeight="false" outlineLevel="0" collapsed="false">
      <c r="A414" s="1" t="s">
        <v>264</v>
      </c>
      <c r="B414" s="1" t="s">
        <v>10</v>
      </c>
      <c r="C414" s="2" t="s">
        <v>557</v>
      </c>
      <c r="D414" s="2" t="s">
        <v>558</v>
      </c>
      <c r="E414" s="2" t="s">
        <v>557</v>
      </c>
      <c r="F414" s="4"/>
      <c r="G414" s="2" t="n">
        <f aca="false">+97142699277</f>
        <v>97142699277</v>
      </c>
      <c r="H414" s="1"/>
      <c r="I414" s="2"/>
    </row>
    <row r="415" customFormat="false" ht="15.75" hidden="false" customHeight="false" outlineLevel="0" collapsed="false">
      <c r="A415" s="1" t="s">
        <v>264</v>
      </c>
      <c r="B415" s="1" t="s">
        <v>10</v>
      </c>
      <c r="C415" s="2" t="s">
        <v>559</v>
      </c>
      <c r="D415" s="2" t="s">
        <v>560</v>
      </c>
      <c r="E415" s="2" t="s">
        <v>559</v>
      </c>
      <c r="F415" s="4"/>
      <c r="G415" s="2" t="n">
        <f aca="false">+97142602960</f>
        <v>97142602960</v>
      </c>
      <c r="H415" s="1"/>
      <c r="I415" s="2" t="n">
        <v>100372559300003</v>
      </c>
    </row>
    <row r="416" customFormat="false" ht="15.75" hidden="false" customHeight="false" outlineLevel="0" collapsed="false">
      <c r="A416" s="1" t="s">
        <v>264</v>
      </c>
      <c r="B416" s="1" t="s">
        <v>10</v>
      </c>
      <c r="C416" s="2" t="s">
        <v>561</v>
      </c>
      <c r="D416" s="2"/>
      <c r="E416" s="2" t="s">
        <v>561</v>
      </c>
      <c r="F416" s="4"/>
      <c r="G416" s="2" t="n">
        <f aca="false">+97143933434</f>
        <v>97143933434</v>
      </c>
      <c r="H416" s="1"/>
      <c r="I416" s="2"/>
    </row>
    <row r="417" customFormat="false" ht="15.75" hidden="false" customHeight="false" outlineLevel="0" collapsed="false">
      <c r="A417" s="1" t="s">
        <v>264</v>
      </c>
      <c r="B417" s="1" t="s">
        <v>10</v>
      </c>
      <c r="C417" s="2" t="s">
        <v>562</v>
      </c>
      <c r="D417" s="2" t="s">
        <v>563</v>
      </c>
      <c r="E417" s="2" t="s">
        <v>562</v>
      </c>
      <c r="F417" s="4"/>
      <c r="G417" s="2" t="n">
        <f aca="false">+97148860141</f>
        <v>97148860141</v>
      </c>
      <c r="H417" s="1"/>
      <c r="I417" s="2"/>
    </row>
    <row r="418" customFormat="false" ht="15.75" hidden="false" customHeight="false" outlineLevel="0" collapsed="false">
      <c r="A418" s="1" t="s">
        <v>264</v>
      </c>
      <c r="B418" s="1" t="s">
        <v>10</v>
      </c>
      <c r="C418" s="2" t="s">
        <v>564</v>
      </c>
      <c r="D418" s="2" t="s">
        <v>565</v>
      </c>
      <c r="E418" s="2" t="s">
        <v>564</v>
      </c>
      <c r="F418" s="4"/>
      <c r="G418" s="2" t="n">
        <f aca="false">+97143599188</f>
        <v>97143599188</v>
      </c>
      <c r="H418" s="1"/>
      <c r="I418" s="2" t="n">
        <v>100005441900003</v>
      </c>
    </row>
    <row r="419" customFormat="false" ht="15.75" hidden="false" customHeight="false" outlineLevel="0" collapsed="false">
      <c r="A419" s="1" t="s">
        <v>264</v>
      </c>
      <c r="B419" s="1" t="s">
        <v>10</v>
      </c>
      <c r="C419" s="2" t="s">
        <v>566</v>
      </c>
      <c r="D419" s="2"/>
      <c r="E419" s="2" t="s">
        <v>566</v>
      </c>
      <c r="F419" s="4"/>
      <c r="G419" s="2" t="n">
        <f aca="false">+97148862627</f>
        <v>97148862627</v>
      </c>
      <c r="H419" s="1"/>
      <c r="I419" s="2"/>
    </row>
    <row r="420" customFormat="false" ht="15.75" hidden="false" customHeight="false" outlineLevel="0" collapsed="false">
      <c r="A420" s="1" t="s">
        <v>264</v>
      </c>
      <c r="B420" s="1" t="s">
        <v>10</v>
      </c>
      <c r="C420" s="2" t="s">
        <v>567</v>
      </c>
      <c r="D420" s="2"/>
      <c r="E420" s="2" t="s">
        <v>567</v>
      </c>
      <c r="F420" s="4"/>
      <c r="G420" s="2"/>
      <c r="H420" s="1"/>
      <c r="I420" s="2" t="n">
        <v>100311906000003</v>
      </c>
    </row>
    <row r="421" customFormat="false" ht="15.75" hidden="false" customHeight="false" outlineLevel="0" collapsed="false">
      <c r="A421" s="1" t="s">
        <v>264</v>
      </c>
      <c r="B421" s="1" t="s">
        <v>10</v>
      </c>
      <c r="C421" s="2" t="s">
        <v>568</v>
      </c>
      <c r="D421" s="2"/>
      <c r="E421" s="2" t="s">
        <v>568</v>
      </c>
      <c r="F421" s="4"/>
      <c r="G421" s="2"/>
      <c r="H421" s="1"/>
      <c r="I421" s="2"/>
    </row>
    <row r="422" customFormat="false" ht="15.75" hidden="false" customHeight="false" outlineLevel="0" collapsed="false">
      <c r="A422" s="1" t="s">
        <v>264</v>
      </c>
      <c r="B422" s="1" t="s">
        <v>10</v>
      </c>
      <c r="C422" s="2" t="s">
        <v>569</v>
      </c>
      <c r="D422" s="2" t="s">
        <v>570</v>
      </c>
      <c r="E422" s="2" t="s">
        <v>569</v>
      </c>
      <c r="F422" s="4"/>
      <c r="G422" s="2" t="n">
        <f aca="false">+97143038667</f>
        <v>97143038667</v>
      </c>
      <c r="H422" s="1"/>
      <c r="I422" s="2" t="n">
        <v>100064098500003</v>
      </c>
    </row>
    <row r="423" customFormat="false" ht="15.75" hidden="false" customHeight="false" outlineLevel="0" collapsed="false">
      <c r="A423" s="1" t="s">
        <v>264</v>
      </c>
      <c r="B423" s="1" t="s">
        <v>10</v>
      </c>
      <c r="C423" s="2" t="s">
        <v>148</v>
      </c>
      <c r="D423" s="2" t="s">
        <v>69</v>
      </c>
      <c r="E423" s="2" t="s">
        <v>148</v>
      </c>
      <c r="F423" s="4"/>
      <c r="G423" s="2"/>
      <c r="H423" s="1"/>
      <c r="I423" s="2"/>
    </row>
    <row r="424" customFormat="false" ht="15.75" hidden="false" customHeight="false" outlineLevel="0" collapsed="false">
      <c r="A424" s="1" t="s">
        <v>264</v>
      </c>
      <c r="B424" s="1" t="s">
        <v>10</v>
      </c>
      <c r="C424" s="2" t="s">
        <v>571</v>
      </c>
      <c r="D424" s="2" t="s">
        <v>14</v>
      </c>
      <c r="E424" s="2" t="s">
        <v>571</v>
      </c>
      <c r="F424" s="4"/>
      <c r="G424" s="2"/>
      <c r="H424" s="1"/>
      <c r="I424" s="2"/>
    </row>
    <row r="425" customFormat="false" ht="15.75" hidden="false" customHeight="false" outlineLevel="0" collapsed="false">
      <c r="A425" s="1" t="s">
        <v>264</v>
      </c>
      <c r="B425" s="1" t="s">
        <v>10</v>
      </c>
      <c r="C425" s="2" t="s">
        <v>572</v>
      </c>
      <c r="D425" s="2" t="s">
        <v>69</v>
      </c>
      <c r="E425" s="2" t="s">
        <v>572</v>
      </c>
      <c r="F425" s="4"/>
      <c r="G425" s="2"/>
      <c r="H425" s="1"/>
      <c r="I425" s="2" t="n">
        <v>100518383300003</v>
      </c>
    </row>
    <row r="426" customFormat="false" ht="15.75" hidden="false" customHeight="false" outlineLevel="0" collapsed="false">
      <c r="A426" s="1" t="s">
        <v>264</v>
      </c>
      <c r="B426" s="1" t="s">
        <v>10</v>
      </c>
      <c r="C426" s="2" t="s">
        <v>573</v>
      </c>
      <c r="D426" s="2" t="s">
        <v>574</v>
      </c>
      <c r="E426" s="2" t="s">
        <v>573</v>
      </c>
      <c r="F426" s="4"/>
      <c r="G426" s="2" t="n">
        <f aca="false">+97172447269</f>
        <v>97172447269</v>
      </c>
      <c r="H426" s="1"/>
      <c r="I426" s="2"/>
    </row>
    <row r="427" customFormat="false" ht="15.75" hidden="false" customHeight="false" outlineLevel="0" collapsed="false">
      <c r="A427" s="1" t="s">
        <v>264</v>
      </c>
      <c r="B427" s="1" t="s">
        <v>10</v>
      </c>
      <c r="C427" s="2" t="s">
        <v>575</v>
      </c>
      <c r="D427" s="2" t="s">
        <v>576</v>
      </c>
      <c r="E427" s="2" t="s">
        <v>575</v>
      </c>
      <c r="F427" s="4"/>
      <c r="G427" s="2" t="n">
        <f aca="false">+96824161400</f>
        <v>96824161400</v>
      </c>
      <c r="H427" s="1"/>
      <c r="I427" s="2"/>
    </row>
    <row r="428" customFormat="false" ht="15.75" hidden="false" customHeight="false" outlineLevel="0" collapsed="false">
      <c r="A428" s="1" t="s">
        <v>264</v>
      </c>
      <c r="B428" s="1" t="s">
        <v>10</v>
      </c>
      <c r="C428" s="2" t="s">
        <v>577</v>
      </c>
      <c r="D428" s="2" t="s">
        <v>578</v>
      </c>
      <c r="E428" s="2" t="s">
        <v>577</v>
      </c>
      <c r="F428" s="4"/>
      <c r="G428" s="2" t="n">
        <f aca="false">+966920029988</f>
        <v>966920029988</v>
      </c>
      <c r="H428" s="1"/>
      <c r="I428" s="2" t="n">
        <v>100171000038301</v>
      </c>
    </row>
    <row r="429" customFormat="false" ht="15.75" hidden="false" customHeight="false" outlineLevel="0" collapsed="false">
      <c r="A429" s="1" t="s">
        <v>264</v>
      </c>
      <c r="B429" s="1" t="s">
        <v>10</v>
      </c>
      <c r="C429" s="2" t="s">
        <v>579</v>
      </c>
      <c r="D429" s="2" t="s">
        <v>580</v>
      </c>
      <c r="E429" s="2" t="s">
        <v>579</v>
      </c>
      <c r="F429" s="4"/>
      <c r="G429" s="2" t="n">
        <f aca="false">+97143950000</f>
        <v>97143950000</v>
      </c>
      <c r="H429" s="1"/>
      <c r="I429" s="2" t="n">
        <v>100016826800003</v>
      </c>
    </row>
    <row r="430" customFormat="false" ht="15.75" hidden="false" customHeight="false" outlineLevel="0" collapsed="false">
      <c r="A430" s="1" t="s">
        <v>264</v>
      </c>
      <c r="B430" s="1" t="s">
        <v>10</v>
      </c>
      <c r="C430" s="2" t="s">
        <v>153</v>
      </c>
      <c r="D430" s="2" t="s">
        <v>154</v>
      </c>
      <c r="E430" s="2" t="s">
        <v>153</v>
      </c>
      <c r="F430" s="4"/>
      <c r="G430" s="2"/>
      <c r="H430" s="1"/>
      <c r="I430" s="2" t="n">
        <v>100612020600003</v>
      </c>
    </row>
    <row r="431" customFormat="false" ht="15.75" hidden="false" customHeight="false" outlineLevel="0" collapsed="false">
      <c r="A431" s="1" t="s">
        <v>264</v>
      </c>
      <c r="B431" s="1" t="s">
        <v>10</v>
      </c>
      <c r="C431" s="2" t="s">
        <v>581</v>
      </c>
      <c r="D431" s="2"/>
      <c r="E431" s="2" t="s">
        <v>581</v>
      </c>
      <c r="F431" s="4"/>
      <c r="G431" s="2"/>
      <c r="H431" s="1"/>
      <c r="I431" s="2" t="n">
        <v>100220314700003</v>
      </c>
    </row>
    <row r="432" customFormat="false" ht="15.75" hidden="false" customHeight="false" outlineLevel="0" collapsed="false">
      <c r="A432" s="1" t="s">
        <v>264</v>
      </c>
      <c r="B432" s="1" t="s">
        <v>10</v>
      </c>
      <c r="C432" s="2" t="s">
        <v>582</v>
      </c>
      <c r="D432" s="2" t="s">
        <v>583</v>
      </c>
      <c r="E432" s="2" t="s">
        <v>582</v>
      </c>
      <c r="F432" s="4"/>
      <c r="G432" s="2" t="e">
        <f aca="false">+971 2 551 300</f>
        <v>#VALUE!</v>
      </c>
      <c r="H432" s="1"/>
      <c r="I432" s="2" t="n">
        <v>100036301800003</v>
      </c>
    </row>
    <row r="433" customFormat="false" ht="15.75" hidden="false" customHeight="false" outlineLevel="0" collapsed="false">
      <c r="A433" s="1" t="s">
        <v>264</v>
      </c>
      <c r="B433" s="1" t="s">
        <v>10</v>
      </c>
      <c r="C433" s="2" t="s">
        <v>584</v>
      </c>
      <c r="D433" s="2" t="s">
        <v>585</v>
      </c>
      <c r="E433" s="2" t="s">
        <v>584</v>
      </c>
      <c r="F433" s="4"/>
      <c r="G433" s="2" t="e">
        <f aca="false">+971 4 347 2515</f>
        <v>#VALUE!</v>
      </c>
      <c r="H433" s="1"/>
      <c r="I433" s="2" t="n">
        <v>100225251600003</v>
      </c>
    </row>
    <row r="434" customFormat="false" ht="15.75" hidden="false" customHeight="false" outlineLevel="0" collapsed="false">
      <c r="A434" s="1" t="s">
        <v>264</v>
      </c>
      <c r="B434" s="1" t="s">
        <v>10</v>
      </c>
      <c r="C434" s="2" t="s">
        <v>586</v>
      </c>
      <c r="D434" s="2" t="s">
        <v>587</v>
      </c>
      <c r="E434" s="2" t="s">
        <v>586</v>
      </c>
      <c r="F434" s="4"/>
      <c r="G434" s="2" t="e">
        <f aca="false">+971 4 339 5000</f>
        <v>#VALUE!</v>
      </c>
      <c r="H434" s="1"/>
      <c r="I434" s="2" t="n">
        <v>100539529600003</v>
      </c>
    </row>
    <row r="435" customFormat="false" ht="15.75" hidden="false" customHeight="false" outlineLevel="0" collapsed="false">
      <c r="A435" s="1" t="s">
        <v>264</v>
      </c>
      <c r="B435" s="1" t="s">
        <v>10</v>
      </c>
      <c r="C435" s="2" t="s">
        <v>588</v>
      </c>
      <c r="D435" s="2" t="s">
        <v>589</v>
      </c>
      <c r="E435" s="2" t="s">
        <v>588</v>
      </c>
      <c r="F435" s="4"/>
      <c r="G435" s="2" t="e">
        <f aca="false">+971 4 347 2515</f>
        <v>#VALUE!</v>
      </c>
      <c r="H435" s="1"/>
      <c r="I435" s="2" t="n">
        <v>100050347200003</v>
      </c>
    </row>
    <row r="436" customFormat="false" ht="15.75" hidden="false" customHeight="false" outlineLevel="0" collapsed="false">
      <c r="A436" s="1" t="s">
        <v>264</v>
      </c>
      <c r="B436" s="1" t="s">
        <v>10</v>
      </c>
      <c r="C436" s="2" t="s">
        <v>590</v>
      </c>
      <c r="D436" s="2" t="s">
        <v>591</v>
      </c>
      <c r="E436" s="2" t="s">
        <v>590</v>
      </c>
      <c r="F436" s="4"/>
      <c r="G436" s="2" t="e">
        <f aca="false">+971 4 339 5000</f>
        <v>#VALUE!</v>
      </c>
      <c r="H436" s="1"/>
      <c r="I436" s="2" t="n">
        <v>100016826800003</v>
      </c>
    </row>
    <row r="437" customFormat="false" ht="15.75" hidden="false" customHeight="false" outlineLevel="0" collapsed="false">
      <c r="A437" s="1" t="s">
        <v>264</v>
      </c>
      <c r="B437" s="1" t="s">
        <v>10</v>
      </c>
      <c r="C437" s="2" t="s">
        <v>592</v>
      </c>
      <c r="D437" s="2" t="s">
        <v>593</v>
      </c>
      <c r="E437" s="2" t="s">
        <v>592</v>
      </c>
      <c r="F437" s="4"/>
      <c r="G437" s="2"/>
      <c r="H437" s="1"/>
      <c r="I437" s="2" t="n">
        <v>100204499600003</v>
      </c>
    </row>
    <row r="438" customFormat="false" ht="15.75" hidden="false" customHeight="false" outlineLevel="0" collapsed="false">
      <c r="A438" s="1" t="s">
        <v>264</v>
      </c>
      <c r="B438" s="1" t="s">
        <v>10</v>
      </c>
      <c r="C438" s="2" t="s">
        <v>594</v>
      </c>
      <c r="D438" s="2"/>
      <c r="E438" s="2" t="s">
        <v>594</v>
      </c>
      <c r="F438" s="4"/>
      <c r="G438" s="2" t="n">
        <f aca="false">+97172432493</f>
        <v>97172432493</v>
      </c>
      <c r="H438" s="1"/>
      <c r="I438" s="2"/>
    </row>
    <row r="439" customFormat="false" ht="15.75" hidden="false" customHeight="false" outlineLevel="0" collapsed="false">
      <c r="A439" s="1" t="s">
        <v>264</v>
      </c>
      <c r="B439" s="1" t="s">
        <v>10</v>
      </c>
      <c r="C439" s="2" t="s">
        <v>595</v>
      </c>
      <c r="D439" s="2" t="s">
        <v>596</v>
      </c>
      <c r="E439" s="2" t="s">
        <v>595</v>
      </c>
      <c r="F439" s="4"/>
      <c r="G439" s="2"/>
      <c r="H439" s="1"/>
      <c r="I439" s="2" t="n">
        <v>100209638400003</v>
      </c>
    </row>
    <row r="440" customFormat="false" ht="15.75" hidden="false" customHeight="false" outlineLevel="0" collapsed="false">
      <c r="A440" s="1" t="s">
        <v>264</v>
      </c>
      <c r="B440" s="1" t="s">
        <v>10</v>
      </c>
      <c r="C440" s="2" t="s">
        <v>597</v>
      </c>
      <c r="D440" s="2" t="s">
        <v>598</v>
      </c>
      <c r="E440" s="2" t="s">
        <v>597</v>
      </c>
      <c r="F440" s="4"/>
      <c r="G440" s="2" t="n">
        <f aca="false">+97143272455</f>
        <v>97143272455</v>
      </c>
      <c r="H440" s="1"/>
      <c r="I440" s="2"/>
    </row>
    <row r="441" customFormat="false" ht="15.75" hidden="false" customHeight="false" outlineLevel="0" collapsed="false">
      <c r="A441" s="1" t="s">
        <v>264</v>
      </c>
      <c r="B441" s="1" t="s">
        <v>10</v>
      </c>
      <c r="C441" s="2" t="s">
        <v>599</v>
      </c>
      <c r="D441" s="2" t="s">
        <v>600</v>
      </c>
      <c r="E441" s="2" t="s">
        <v>599</v>
      </c>
      <c r="F441" s="4"/>
      <c r="G441" s="2" t="n">
        <f aca="false">+97142235779</f>
        <v>97142235779</v>
      </c>
      <c r="H441" s="1"/>
      <c r="I441" s="2"/>
    </row>
    <row r="442" customFormat="false" ht="15.75" hidden="false" customHeight="false" outlineLevel="0" collapsed="false">
      <c r="A442" s="1" t="s">
        <v>264</v>
      </c>
      <c r="B442" s="1" t="s">
        <v>10</v>
      </c>
      <c r="C442" s="2" t="s">
        <v>601</v>
      </c>
      <c r="D442" s="2"/>
      <c r="E442" s="2" t="s">
        <v>601</v>
      </c>
      <c r="F442" s="4"/>
      <c r="G442" s="2"/>
      <c r="H442" s="1"/>
      <c r="I442" s="2"/>
    </row>
    <row r="443" customFormat="false" ht="15.75" hidden="false" customHeight="false" outlineLevel="0" collapsed="false">
      <c r="A443" s="1" t="s">
        <v>264</v>
      </c>
      <c r="B443" s="1" t="s">
        <v>10</v>
      </c>
      <c r="C443" s="2" t="s">
        <v>602</v>
      </c>
      <c r="D443" s="2"/>
      <c r="E443" s="2" t="s">
        <v>602</v>
      </c>
      <c r="F443" s="4"/>
      <c r="G443" s="2"/>
      <c r="H443" s="1"/>
      <c r="I443" s="2"/>
    </row>
    <row r="444" customFormat="false" ht="15.75" hidden="false" customHeight="false" outlineLevel="0" collapsed="false">
      <c r="A444" s="1" t="s">
        <v>264</v>
      </c>
      <c r="B444" s="1" t="s">
        <v>10</v>
      </c>
      <c r="C444" s="2" t="s">
        <v>603</v>
      </c>
      <c r="D444" s="2"/>
      <c r="E444" s="2" t="s">
        <v>603</v>
      </c>
      <c r="F444" s="4"/>
      <c r="G444" s="2" t="n">
        <f aca="false">+97125516877</f>
        <v>97125516877</v>
      </c>
      <c r="H444" s="1"/>
      <c r="I444" s="2"/>
    </row>
    <row r="445" customFormat="false" ht="15.75" hidden="false" customHeight="false" outlineLevel="0" collapsed="false">
      <c r="A445" s="1" t="s">
        <v>264</v>
      </c>
      <c r="B445" s="1" t="s">
        <v>10</v>
      </c>
      <c r="C445" s="2" t="s">
        <v>604</v>
      </c>
      <c r="D445" s="2" t="s">
        <v>605</v>
      </c>
      <c r="E445" s="2" t="s">
        <v>604</v>
      </c>
      <c r="F445" s="4"/>
      <c r="G445" s="2" t="n">
        <f aca="false">+97148141816</f>
        <v>97148141816</v>
      </c>
      <c r="H445" s="1"/>
      <c r="I445" s="2"/>
    </row>
    <row r="446" customFormat="false" ht="15.75" hidden="false" customHeight="false" outlineLevel="0" collapsed="false">
      <c r="A446" s="1" t="s">
        <v>264</v>
      </c>
      <c r="B446" s="1" t="s">
        <v>10</v>
      </c>
      <c r="C446" s="2" t="s">
        <v>606</v>
      </c>
      <c r="D446" s="2"/>
      <c r="E446" s="2" t="s">
        <v>606</v>
      </c>
      <c r="F446" s="4"/>
      <c r="G446" s="2" t="n">
        <f aca="false">+97148133827</f>
        <v>97148133827</v>
      </c>
      <c r="H446" s="1"/>
      <c r="I446" s="2"/>
    </row>
    <row r="447" customFormat="false" ht="15.75" hidden="false" customHeight="false" outlineLevel="0" collapsed="false">
      <c r="A447" s="1" t="s">
        <v>264</v>
      </c>
      <c r="B447" s="1" t="s">
        <v>10</v>
      </c>
      <c r="C447" s="2" t="s">
        <v>607</v>
      </c>
      <c r="D447" s="2"/>
      <c r="E447" s="2" t="s">
        <v>607</v>
      </c>
      <c r="F447" s="4"/>
      <c r="G447" s="2" t="n">
        <f aca="false">+97148157758</f>
        <v>97148157758</v>
      </c>
      <c r="H447" s="1"/>
      <c r="I447" s="2"/>
    </row>
    <row r="448" customFormat="false" ht="15.75" hidden="false" customHeight="false" outlineLevel="0" collapsed="false">
      <c r="A448" s="1" t="s">
        <v>264</v>
      </c>
      <c r="B448" s="1" t="s">
        <v>10</v>
      </c>
      <c r="C448" s="2" t="s">
        <v>608</v>
      </c>
      <c r="D448" s="2"/>
      <c r="E448" s="2" t="s">
        <v>608</v>
      </c>
      <c r="F448" s="4"/>
      <c r="G448" s="2" t="n">
        <f aca="false">+97142517551</f>
        <v>97142517551</v>
      </c>
      <c r="H448" s="1"/>
      <c r="I448" s="2"/>
    </row>
    <row r="449" customFormat="false" ht="15.75" hidden="false" customHeight="false" outlineLevel="0" collapsed="false">
      <c r="A449" s="1" t="s">
        <v>264</v>
      </c>
      <c r="B449" s="1" t="s">
        <v>10</v>
      </c>
      <c r="C449" s="2" t="s">
        <v>609</v>
      </c>
      <c r="D449" s="2"/>
      <c r="E449" s="2" t="s">
        <v>609</v>
      </c>
      <c r="F449" s="4"/>
      <c r="G449" s="2" t="n">
        <v>-8848909</v>
      </c>
      <c r="H449" s="1"/>
      <c r="I449" s="2"/>
    </row>
    <row r="450" customFormat="false" ht="15.75" hidden="false" customHeight="false" outlineLevel="0" collapsed="false">
      <c r="A450" s="1" t="s">
        <v>264</v>
      </c>
      <c r="B450" s="1" t="s">
        <v>10</v>
      </c>
      <c r="C450" s="2" t="s">
        <v>610</v>
      </c>
      <c r="D450" s="2"/>
      <c r="E450" s="2" t="s">
        <v>610</v>
      </c>
      <c r="F450" s="4"/>
      <c r="G450" s="2" t="n">
        <f aca="false">+97142731365</f>
        <v>97142731365</v>
      </c>
      <c r="H450" s="1"/>
      <c r="I450" s="2"/>
    </row>
    <row r="451" customFormat="false" ht="15.75" hidden="false" customHeight="false" outlineLevel="0" collapsed="false">
      <c r="A451" s="1" t="s">
        <v>264</v>
      </c>
      <c r="B451" s="1" t="s">
        <v>10</v>
      </c>
      <c r="C451" s="2" t="s">
        <v>611</v>
      </c>
      <c r="D451" s="2" t="s">
        <v>612</v>
      </c>
      <c r="E451" s="2" t="s">
        <v>611</v>
      </c>
      <c r="F451" s="4"/>
      <c r="G451" s="2" t="n">
        <f aca="false">+97143927861</f>
        <v>97143927861</v>
      </c>
      <c r="H451" s="1"/>
      <c r="I451" s="2" t="n">
        <v>100208933000003</v>
      </c>
    </row>
    <row r="452" customFormat="false" ht="15.75" hidden="false" customHeight="false" outlineLevel="0" collapsed="false">
      <c r="A452" s="1" t="s">
        <v>264</v>
      </c>
      <c r="B452" s="1" t="s">
        <v>10</v>
      </c>
      <c r="C452" s="2" t="s">
        <v>613</v>
      </c>
      <c r="D452" s="2" t="s">
        <v>69</v>
      </c>
      <c r="E452" s="2" t="s">
        <v>613</v>
      </c>
      <c r="F452" s="4"/>
      <c r="G452" s="2"/>
      <c r="H452" s="1"/>
      <c r="I452" s="2"/>
    </row>
    <row r="453" customFormat="false" ht="15.75" hidden="false" customHeight="false" outlineLevel="0" collapsed="false">
      <c r="A453" s="1" t="s">
        <v>264</v>
      </c>
      <c r="B453" s="1" t="s">
        <v>10</v>
      </c>
      <c r="C453" s="2" t="s">
        <v>614</v>
      </c>
      <c r="D453" s="2"/>
      <c r="E453" s="2" t="s">
        <v>614</v>
      </c>
      <c r="F453" s="4"/>
      <c r="G453" s="2"/>
      <c r="H453" s="1"/>
      <c r="I453" s="2"/>
    </row>
    <row r="454" customFormat="false" ht="15.75" hidden="false" customHeight="false" outlineLevel="0" collapsed="false">
      <c r="A454" s="1" t="s">
        <v>264</v>
      </c>
      <c r="B454" s="1" t="s">
        <v>10</v>
      </c>
      <c r="C454" s="2" t="s">
        <v>615</v>
      </c>
      <c r="D454" s="2"/>
      <c r="E454" s="2" t="s">
        <v>615</v>
      </c>
      <c r="F454" s="4"/>
      <c r="G454" s="2" t="n">
        <f aca="false">+97148806603</f>
        <v>97148806603</v>
      </c>
      <c r="H454" s="1"/>
      <c r="I454" s="2" t="s">
        <v>616</v>
      </c>
    </row>
    <row r="455" customFormat="false" ht="15.75" hidden="false" customHeight="false" outlineLevel="0" collapsed="false">
      <c r="A455" s="1" t="s">
        <v>264</v>
      </c>
      <c r="B455" s="1" t="s">
        <v>10</v>
      </c>
      <c r="C455" s="2" t="s">
        <v>617</v>
      </c>
      <c r="D455" s="2"/>
      <c r="E455" s="2" t="s">
        <v>617</v>
      </c>
      <c r="F455" s="4"/>
      <c r="G455" s="2" t="n">
        <f aca="false">+97142213317</f>
        <v>97142213317</v>
      </c>
      <c r="H455" s="1"/>
      <c r="I455" s="2"/>
    </row>
    <row r="456" customFormat="false" ht="15.75" hidden="false" customHeight="false" outlineLevel="0" collapsed="false">
      <c r="A456" s="1" t="s">
        <v>264</v>
      </c>
      <c r="B456" s="1" t="s">
        <v>10</v>
      </c>
      <c r="C456" s="2" t="s">
        <v>618</v>
      </c>
      <c r="D456" s="2"/>
      <c r="E456" s="2" t="s">
        <v>618</v>
      </c>
      <c r="F456" s="4"/>
      <c r="G456" s="2" t="n">
        <f aca="false">+97148326440</f>
        <v>97148326440</v>
      </c>
      <c r="H456" s="1"/>
      <c r="I456" s="2" t="n">
        <v>100314693100003</v>
      </c>
    </row>
    <row r="457" customFormat="false" ht="15.75" hidden="false" customHeight="false" outlineLevel="0" collapsed="false">
      <c r="A457" s="1" t="s">
        <v>264</v>
      </c>
      <c r="B457" s="1" t="s">
        <v>10</v>
      </c>
      <c r="C457" s="2" t="s">
        <v>619</v>
      </c>
      <c r="D457" s="2" t="s">
        <v>620</v>
      </c>
      <c r="E457" s="2" t="s">
        <v>619</v>
      </c>
      <c r="F457" s="4"/>
      <c r="G457" s="2" t="n">
        <f aca="false">+97148806596</f>
        <v>97148806596</v>
      </c>
      <c r="H457" s="1"/>
      <c r="I457" s="2"/>
    </row>
    <row r="458" customFormat="false" ht="15.75" hidden="false" customHeight="false" outlineLevel="0" collapsed="false">
      <c r="A458" s="1" t="s">
        <v>264</v>
      </c>
      <c r="B458" s="1" t="s">
        <v>10</v>
      </c>
      <c r="C458" s="2" t="s">
        <v>621</v>
      </c>
      <c r="D458" s="2"/>
      <c r="E458" s="2" t="s">
        <v>621</v>
      </c>
      <c r="F458" s="4"/>
      <c r="G458" s="2" t="n">
        <f aca="false">+97143961111</f>
        <v>97143961111</v>
      </c>
      <c r="H458" s="1"/>
      <c r="I458" s="2"/>
    </row>
    <row r="459" customFormat="false" ht="15.75" hidden="false" customHeight="false" outlineLevel="0" collapsed="false">
      <c r="A459" s="1" t="s">
        <v>264</v>
      </c>
      <c r="B459" s="1" t="s">
        <v>10</v>
      </c>
      <c r="C459" s="2" t="s">
        <v>622</v>
      </c>
      <c r="D459" s="2"/>
      <c r="E459" s="2" t="s">
        <v>622</v>
      </c>
      <c r="F459" s="4"/>
      <c r="G459" s="2" t="n">
        <f aca="false">+97167472562</f>
        <v>97167472562</v>
      </c>
      <c r="H459" s="1"/>
      <c r="I459" s="2"/>
    </row>
    <row r="460" customFormat="false" ht="15.75" hidden="false" customHeight="false" outlineLevel="0" collapsed="false">
      <c r="A460" s="1" t="s">
        <v>264</v>
      </c>
      <c r="B460" s="1" t="s">
        <v>10</v>
      </c>
      <c r="C460" s="2" t="s">
        <v>623</v>
      </c>
      <c r="D460" s="2" t="s">
        <v>624</v>
      </c>
      <c r="E460" s="2" t="s">
        <v>623</v>
      </c>
      <c r="F460" s="4"/>
      <c r="G460" s="2" t="n">
        <f aca="false">+97143394111</f>
        <v>97143394111</v>
      </c>
      <c r="H460" s="1"/>
      <c r="I460" s="2" t="n">
        <v>100014365900003</v>
      </c>
    </row>
    <row r="461" customFormat="false" ht="15.75" hidden="false" customHeight="false" outlineLevel="0" collapsed="false">
      <c r="A461" s="1" t="s">
        <v>264</v>
      </c>
      <c r="B461" s="1" t="s">
        <v>10</v>
      </c>
      <c r="C461" s="2" t="s">
        <v>625</v>
      </c>
      <c r="D461" s="2"/>
      <c r="E461" s="2" t="s">
        <v>625</v>
      </c>
      <c r="F461" s="4"/>
      <c r="G461" s="2"/>
      <c r="H461" s="1"/>
      <c r="I461" s="2" t="n">
        <v>100007208000003</v>
      </c>
    </row>
    <row r="462" customFormat="false" ht="15.75" hidden="false" customHeight="false" outlineLevel="0" collapsed="false">
      <c r="A462" s="1" t="s">
        <v>264</v>
      </c>
      <c r="B462" s="1" t="s">
        <v>10</v>
      </c>
      <c r="C462" s="2" t="s">
        <v>626</v>
      </c>
      <c r="D462" s="2"/>
      <c r="E462" s="2" t="s">
        <v>626</v>
      </c>
      <c r="F462" s="4"/>
      <c r="G462" s="2" t="n">
        <f aca="false">+97148819600</f>
        <v>97148819600</v>
      </c>
      <c r="H462" s="1"/>
      <c r="I462" s="2"/>
    </row>
    <row r="463" customFormat="false" ht="15.75" hidden="false" customHeight="false" outlineLevel="0" collapsed="false">
      <c r="A463" s="1" t="s">
        <v>264</v>
      </c>
      <c r="B463" s="1" t="s">
        <v>10</v>
      </c>
      <c r="C463" s="2" t="s">
        <v>627</v>
      </c>
      <c r="D463" s="2" t="s">
        <v>628</v>
      </c>
      <c r="E463" s="2" t="s">
        <v>627</v>
      </c>
      <c r="F463" s="4"/>
      <c r="G463" s="2" t="n">
        <f aca="false">+97143579222</f>
        <v>97143579222</v>
      </c>
      <c r="H463" s="1"/>
      <c r="I463" s="2"/>
    </row>
    <row r="464" customFormat="false" ht="15.75" hidden="false" customHeight="false" outlineLevel="0" collapsed="false">
      <c r="A464" s="1" t="s">
        <v>264</v>
      </c>
      <c r="B464" s="1" t="s">
        <v>10</v>
      </c>
      <c r="C464" s="2" t="s">
        <v>629</v>
      </c>
      <c r="D464" s="2" t="s">
        <v>630</v>
      </c>
      <c r="E464" s="2" t="s">
        <v>629</v>
      </c>
      <c r="F464" s="4"/>
      <c r="G464" s="2" t="n">
        <f aca="false">+971527678358</f>
        <v>971527678358</v>
      </c>
      <c r="H464" s="1"/>
      <c r="I464" s="2"/>
    </row>
    <row r="465" customFormat="false" ht="15.75" hidden="false" customHeight="false" outlineLevel="0" collapsed="false">
      <c r="A465" s="1" t="s">
        <v>264</v>
      </c>
      <c r="B465" s="1" t="s">
        <v>10</v>
      </c>
      <c r="C465" s="2" t="s">
        <v>631</v>
      </c>
      <c r="D465" s="2" t="s">
        <v>632</v>
      </c>
      <c r="E465" s="2" t="s">
        <v>631</v>
      </c>
      <c r="F465" s="4"/>
      <c r="G465" s="2" t="n">
        <f aca="false">+966133560076</f>
        <v>966133560076</v>
      </c>
      <c r="H465" s="1"/>
      <c r="I465" s="2"/>
    </row>
    <row r="466" customFormat="false" ht="15.75" hidden="false" customHeight="false" outlineLevel="0" collapsed="false">
      <c r="A466" s="1" t="s">
        <v>264</v>
      </c>
      <c r="B466" s="1" t="s">
        <v>10</v>
      </c>
      <c r="C466" s="2" t="s">
        <v>633</v>
      </c>
      <c r="D466" s="2"/>
      <c r="E466" s="2" t="s">
        <v>633</v>
      </c>
      <c r="F466" s="4"/>
      <c r="G466" s="2"/>
      <c r="H466" s="1"/>
      <c r="I466" s="2" t="n">
        <v>100386934200003</v>
      </c>
    </row>
    <row r="467" customFormat="false" ht="15.75" hidden="false" customHeight="false" outlineLevel="0" collapsed="false">
      <c r="A467" s="1" t="s">
        <v>264</v>
      </c>
      <c r="B467" s="1" t="s">
        <v>10</v>
      </c>
      <c r="C467" s="2" t="s">
        <v>634</v>
      </c>
      <c r="D467" s="2" t="s">
        <v>635</v>
      </c>
      <c r="E467" s="2" t="s">
        <v>634</v>
      </c>
      <c r="F467" s="4"/>
      <c r="G467" s="2"/>
      <c r="H467" s="1"/>
      <c r="I467" s="2" t="n">
        <v>100046614200003</v>
      </c>
    </row>
    <row r="468" customFormat="false" ht="15.75" hidden="false" customHeight="false" outlineLevel="0" collapsed="false">
      <c r="A468" s="1" t="s">
        <v>264</v>
      </c>
      <c r="B468" s="1" t="s">
        <v>10</v>
      </c>
      <c r="C468" s="2" t="s">
        <v>636</v>
      </c>
      <c r="D468" s="2" t="s">
        <v>637</v>
      </c>
      <c r="E468" s="2" t="s">
        <v>636</v>
      </c>
      <c r="F468" s="4"/>
      <c r="G468" s="2"/>
      <c r="H468" s="1"/>
      <c r="I468" s="2"/>
    </row>
    <row r="469" customFormat="false" ht="15.75" hidden="false" customHeight="false" outlineLevel="0" collapsed="false">
      <c r="A469" s="1" t="s">
        <v>264</v>
      </c>
      <c r="B469" s="1" t="s">
        <v>10</v>
      </c>
      <c r="C469" s="2" t="s">
        <v>638</v>
      </c>
      <c r="D469" s="2"/>
      <c r="E469" s="2" t="s">
        <v>638</v>
      </c>
      <c r="F469" s="4"/>
      <c r="G469" s="2"/>
      <c r="H469" s="1"/>
      <c r="I469" s="2" t="n">
        <v>100036759700003</v>
      </c>
    </row>
    <row r="470" customFormat="false" ht="15.75" hidden="false" customHeight="false" outlineLevel="0" collapsed="false">
      <c r="A470" s="1" t="s">
        <v>264</v>
      </c>
      <c r="B470" s="1" t="s">
        <v>10</v>
      </c>
      <c r="C470" s="2" t="s">
        <v>639</v>
      </c>
      <c r="D470" s="2" t="s">
        <v>640</v>
      </c>
      <c r="E470" s="2" t="s">
        <v>639</v>
      </c>
      <c r="F470" s="4"/>
      <c r="G470" s="2" t="e">
        <f aca="false">+971 4 809 800</f>
        <v>#VALUE!</v>
      </c>
      <c r="H470" s="1"/>
      <c r="I470" s="2" t="n">
        <v>100050016300003</v>
      </c>
    </row>
    <row r="471" customFormat="false" ht="15.75" hidden="false" customHeight="false" outlineLevel="0" collapsed="false">
      <c r="A471" s="1" t="s">
        <v>264</v>
      </c>
      <c r="B471" s="1" t="s">
        <v>10</v>
      </c>
      <c r="C471" s="2" t="s">
        <v>641</v>
      </c>
      <c r="D471" s="2" t="s">
        <v>69</v>
      </c>
      <c r="E471" s="2" t="s">
        <v>641</v>
      </c>
      <c r="F471" s="4"/>
      <c r="G471" s="2"/>
      <c r="H471" s="1"/>
      <c r="I471" s="2" t="n">
        <v>100535156200003</v>
      </c>
    </row>
    <row r="472" customFormat="false" ht="15.75" hidden="false" customHeight="false" outlineLevel="0" collapsed="false">
      <c r="A472" s="1" t="s">
        <v>264</v>
      </c>
      <c r="B472" s="1" t="s">
        <v>10</v>
      </c>
      <c r="C472" s="2" t="s">
        <v>642</v>
      </c>
      <c r="D472" s="2"/>
      <c r="E472" s="2" t="s">
        <v>642</v>
      </c>
      <c r="F472" s="4"/>
      <c r="G472" s="2"/>
      <c r="H472" s="1"/>
      <c r="I472" s="2" t="n">
        <v>310562221900003</v>
      </c>
    </row>
    <row r="473" customFormat="false" ht="15.75" hidden="false" customHeight="false" outlineLevel="0" collapsed="false">
      <c r="A473" s="1" t="s">
        <v>264</v>
      </c>
      <c r="B473" s="1" t="s">
        <v>10</v>
      </c>
      <c r="C473" s="2" t="s">
        <v>643</v>
      </c>
      <c r="D473" s="2" t="s">
        <v>69</v>
      </c>
      <c r="E473" s="2" t="s">
        <v>643</v>
      </c>
      <c r="F473" s="4"/>
      <c r="G473" s="2"/>
      <c r="H473" s="1"/>
      <c r="I473" s="2" t="n">
        <v>100290916400003</v>
      </c>
    </row>
    <row r="474" customFormat="false" ht="15.75" hidden="false" customHeight="false" outlineLevel="0" collapsed="false">
      <c r="A474" s="1" t="s">
        <v>264</v>
      </c>
      <c r="B474" s="1" t="s">
        <v>10</v>
      </c>
      <c r="C474" s="2" t="s">
        <v>644</v>
      </c>
      <c r="D474" s="2" t="s">
        <v>645</v>
      </c>
      <c r="E474" s="2" t="s">
        <v>644</v>
      </c>
      <c r="F474" s="4"/>
      <c r="G474" s="2" t="n">
        <f aca="false">+97455831737</f>
        <v>97455831737</v>
      </c>
      <c r="H474" s="1"/>
      <c r="I474" s="2"/>
    </row>
    <row r="475" customFormat="false" ht="15.75" hidden="false" customHeight="false" outlineLevel="0" collapsed="false">
      <c r="A475" s="1" t="s">
        <v>264</v>
      </c>
      <c r="B475" s="1" t="s">
        <v>10</v>
      </c>
      <c r="C475" s="2" t="s">
        <v>646</v>
      </c>
      <c r="D475" s="2"/>
      <c r="E475" s="2" t="s">
        <v>646</v>
      </c>
      <c r="F475" s="4"/>
      <c r="G475" s="2" t="n">
        <f aca="false">+971555914657</f>
        <v>971555914657</v>
      </c>
      <c r="H475" s="1"/>
      <c r="I475" s="2"/>
    </row>
    <row r="476" customFormat="false" ht="15.75" hidden="false" customHeight="false" outlineLevel="0" collapsed="false">
      <c r="A476" s="1" t="s">
        <v>264</v>
      </c>
      <c r="B476" s="1" t="s">
        <v>10</v>
      </c>
      <c r="C476" s="2" t="s">
        <v>647</v>
      </c>
      <c r="D476" s="2"/>
      <c r="E476" s="2" t="s">
        <v>647</v>
      </c>
      <c r="F476" s="4"/>
      <c r="G476" s="2" t="n">
        <f aca="false">+97125511266</f>
        <v>97125511266</v>
      </c>
      <c r="H476" s="1"/>
      <c r="I476" s="2"/>
    </row>
    <row r="477" customFormat="false" ht="15.75" hidden="false" customHeight="false" outlineLevel="0" collapsed="false">
      <c r="A477" s="1" t="s">
        <v>264</v>
      </c>
      <c r="B477" s="1" t="s">
        <v>10</v>
      </c>
      <c r="C477" s="2" t="s">
        <v>648</v>
      </c>
      <c r="D477" s="2"/>
      <c r="E477" s="2" t="s">
        <v>648</v>
      </c>
      <c r="F477" s="4"/>
      <c r="G477" s="2"/>
      <c r="H477" s="1"/>
      <c r="I477" s="2"/>
    </row>
    <row r="478" customFormat="false" ht="15.75" hidden="false" customHeight="false" outlineLevel="0" collapsed="false">
      <c r="A478" s="1" t="s">
        <v>264</v>
      </c>
      <c r="B478" s="1" t="s">
        <v>10</v>
      </c>
      <c r="C478" s="2" t="s">
        <v>649</v>
      </c>
      <c r="D478" s="2" t="s">
        <v>650</v>
      </c>
      <c r="E478" s="2" t="s">
        <v>649</v>
      </c>
      <c r="F478" s="4"/>
      <c r="G478" s="2" t="n">
        <f aca="false">+97143333060</f>
        <v>97143333060</v>
      </c>
      <c r="H478" s="1"/>
      <c r="I478" s="2"/>
    </row>
    <row r="479" customFormat="false" ht="15.75" hidden="false" customHeight="false" outlineLevel="0" collapsed="false">
      <c r="A479" s="1" t="s">
        <v>264</v>
      </c>
      <c r="B479" s="1" t="s">
        <v>10</v>
      </c>
      <c r="C479" s="2" t="s">
        <v>651</v>
      </c>
      <c r="D479" s="2" t="s">
        <v>179</v>
      </c>
      <c r="E479" s="2" t="s">
        <v>651</v>
      </c>
      <c r="F479" s="4"/>
      <c r="G479" s="2" t="n">
        <f aca="false">+97143394111</f>
        <v>97143394111</v>
      </c>
      <c r="H479" s="1"/>
      <c r="I479" s="2" t="n">
        <v>100002858700003</v>
      </c>
    </row>
    <row r="480" customFormat="false" ht="15.75" hidden="false" customHeight="false" outlineLevel="0" collapsed="false">
      <c r="A480" s="1" t="s">
        <v>264</v>
      </c>
      <c r="B480" s="1" t="s">
        <v>10</v>
      </c>
      <c r="C480" s="2" t="s">
        <v>652</v>
      </c>
      <c r="D480" s="2" t="s">
        <v>653</v>
      </c>
      <c r="E480" s="2" t="s">
        <v>652</v>
      </c>
      <c r="F480" s="4"/>
      <c r="G480" s="2" t="n">
        <f aca="false">+97144275929</f>
        <v>97144275929</v>
      </c>
      <c r="H480" s="1"/>
      <c r="I480" s="2" t="n">
        <v>100012137400003</v>
      </c>
    </row>
    <row r="481" customFormat="false" ht="15.75" hidden="false" customHeight="false" outlineLevel="0" collapsed="false">
      <c r="A481" s="1" t="s">
        <v>264</v>
      </c>
      <c r="B481" s="1" t="s">
        <v>10</v>
      </c>
      <c r="C481" s="2" t="s">
        <v>654</v>
      </c>
      <c r="D481" s="2"/>
      <c r="E481" s="2" t="s">
        <v>654</v>
      </c>
      <c r="F481" s="4"/>
      <c r="G481" s="2" t="s">
        <v>655</v>
      </c>
      <c r="H481" s="1"/>
      <c r="I481" s="2"/>
    </row>
    <row r="482" customFormat="false" ht="15.75" hidden="false" customHeight="false" outlineLevel="0" collapsed="false">
      <c r="A482" s="1" t="s">
        <v>264</v>
      </c>
      <c r="B482" s="1" t="s">
        <v>10</v>
      </c>
      <c r="C482" s="2" t="s">
        <v>656</v>
      </c>
      <c r="D482" s="2" t="s">
        <v>657</v>
      </c>
      <c r="E482" s="2" t="s">
        <v>656</v>
      </c>
      <c r="F482" s="4"/>
      <c r="G482" s="2" t="n">
        <f aca="false">+96522431012</f>
        <v>96522431012</v>
      </c>
      <c r="H482" s="1"/>
      <c r="I482" s="2"/>
    </row>
    <row r="483" customFormat="false" ht="15.75" hidden="false" customHeight="false" outlineLevel="0" collapsed="false">
      <c r="A483" s="1" t="s">
        <v>264</v>
      </c>
      <c r="B483" s="1" t="s">
        <v>10</v>
      </c>
      <c r="C483" s="2" t="s">
        <v>658</v>
      </c>
      <c r="D483" s="2"/>
      <c r="E483" s="2" t="s">
        <v>658</v>
      </c>
      <c r="F483" s="4"/>
      <c r="G483" s="2" t="n">
        <f aca="false">+97142997560</f>
        <v>97142997560</v>
      </c>
      <c r="H483" s="1"/>
      <c r="I483" s="2"/>
    </row>
    <row r="484" customFormat="false" ht="15.75" hidden="false" customHeight="false" outlineLevel="0" collapsed="false">
      <c r="A484" s="1" t="s">
        <v>264</v>
      </c>
      <c r="B484" s="1" t="s">
        <v>10</v>
      </c>
      <c r="C484" s="2" t="s">
        <v>659</v>
      </c>
      <c r="D484" s="2"/>
      <c r="E484" s="2" t="s">
        <v>659</v>
      </c>
      <c r="F484" s="4"/>
      <c r="G484" s="2" t="n">
        <f aca="false">+97142387826</f>
        <v>97142387826</v>
      </c>
      <c r="H484" s="1"/>
      <c r="I484" s="2"/>
    </row>
    <row r="485" customFormat="false" ht="15.75" hidden="false" customHeight="false" outlineLevel="0" collapsed="false">
      <c r="A485" s="1" t="s">
        <v>264</v>
      </c>
      <c r="B485" s="1" t="s">
        <v>10</v>
      </c>
      <c r="C485" s="2" t="s">
        <v>660</v>
      </c>
      <c r="D485" s="2"/>
      <c r="E485" s="2" t="s">
        <v>660</v>
      </c>
      <c r="F485" s="4"/>
      <c r="G485" s="2"/>
      <c r="H485" s="1"/>
      <c r="I485" s="2"/>
    </row>
    <row r="486" customFormat="false" ht="15.75" hidden="false" customHeight="false" outlineLevel="0" collapsed="false">
      <c r="A486" s="1" t="s">
        <v>264</v>
      </c>
      <c r="B486" s="1" t="s">
        <v>10</v>
      </c>
      <c r="C486" s="2" t="s">
        <v>661</v>
      </c>
      <c r="D486" s="2"/>
      <c r="E486" s="2" t="s">
        <v>661</v>
      </c>
      <c r="F486" s="4"/>
      <c r="G486" s="2"/>
      <c r="H486" s="1"/>
      <c r="I486" s="2"/>
    </row>
    <row r="487" customFormat="false" ht="15.75" hidden="false" customHeight="false" outlineLevel="0" collapsed="false">
      <c r="A487" s="1" t="s">
        <v>264</v>
      </c>
      <c r="B487" s="1" t="s">
        <v>10</v>
      </c>
      <c r="C487" s="2" t="s">
        <v>662</v>
      </c>
      <c r="D487" s="2"/>
      <c r="E487" s="2" t="s">
        <v>662</v>
      </c>
      <c r="F487" s="4"/>
      <c r="G487" s="2" t="n">
        <f aca="false">+97142997560</f>
        <v>97142997560</v>
      </c>
      <c r="H487" s="1"/>
      <c r="I487" s="2"/>
    </row>
    <row r="488" customFormat="false" ht="15.75" hidden="false" customHeight="false" outlineLevel="0" collapsed="false">
      <c r="A488" s="1" t="s">
        <v>264</v>
      </c>
      <c r="B488" s="1" t="s">
        <v>10</v>
      </c>
      <c r="C488" s="2" t="s">
        <v>663</v>
      </c>
      <c r="D488" s="2"/>
      <c r="E488" s="2" t="s">
        <v>663</v>
      </c>
      <c r="F488" s="4"/>
      <c r="G488" s="2" t="n">
        <f aca="false">+97143371251</f>
        <v>97143371251</v>
      </c>
      <c r="H488" s="1"/>
      <c r="I488" s="2"/>
    </row>
    <row r="489" customFormat="false" ht="15.75" hidden="false" customHeight="false" outlineLevel="0" collapsed="false">
      <c r="A489" s="1" t="s">
        <v>264</v>
      </c>
      <c r="B489" s="1" t="s">
        <v>10</v>
      </c>
      <c r="C489" s="2" t="s">
        <v>664</v>
      </c>
      <c r="D489" s="2" t="s">
        <v>665</v>
      </c>
      <c r="E489" s="2" t="s">
        <v>664</v>
      </c>
      <c r="F489" s="4"/>
      <c r="G489" s="2" t="n">
        <f aca="false">+97148817939</f>
        <v>97148817939</v>
      </c>
      <c r="H489" s="1"/>
      <c r="I489" s="2" t="n">
        <v>100470520600003</v>
      </c>
    </row>
    <row r="490" customFormat="false" ht="15.75" hidden="false" customHeight="false" outlineLevel="0" collapsed="false">
      <c r="A490" s="1" t="s">
        <v>264</v>
      </c>
      <c r="B490" s="1" t="s">
        <v>10</v>
      </c>
      <c r="C490" s="2" t="s">
        <v>666</v>
      </c>
      <c r="D490" s="2"/>
      <c r="E490" s="2" t="s">
        <v>666</v>
      </c>
      <c r="F490" s="4"/>
      <c r="G490" s="2"/>
      <c r="H490" s="1"/>
      <c r="I490" s="2" t="n">
        <v>100301061600003</v>
      </c>
    </row>
    <row r="491" customFormat="false" ht="15.75" hidden="false" customHeight="false" outlineLevel="0" collapsed="false">
      <c r="A491" s="1" t="s">
        <v>264</v>
      </c>
      <c r="B491" s="1" t="s">
        <v>10</v>
      </c>
      <c r="C491" s="2" t="s">
        <v>667</v>
      </c>
      <c r="D491" s="2" t="s">
        <v>668</v>
      </c>
      <c r="E491" s="2" t="s">
        <v>667</v>
      </c>
      <c r="F491" s="4"/>
      <c r="G491" s="2"/>
      <c r="H491" s="1"/>
      <c r="I491" s="2"/>
    </row>
    <row r="492" customFormat="false" ht="15.75" hidden="false" customHeight="false" outlineLevel="0" collapsed="false">
      <c r="A492" s="1" t="s">
        <v>264</v>
      </c>
      <c r="B492" s="1" t="s">
        <v>10</v>
      </c>
      <c r="C492" s="2" t="s">
        <v>669</v>
      </c>
      <c r="D492" s="2" t="s">
        <v>670</v>
      </c>
      <c r="E492" s="2" t="s">
        <v>669</v>
      </c>
      <c r="F492" s="4"/>
      <c r="G492" s="2" t="n">
        <f aca="false">+97143990606</f>
        <v>97143990606</v>
      </c>
      <c r="H492" s="1"/>
      <c r="I492" s="2" t="n">
        <v>100511568600003</v>
      </c>
    </row>
    <row r="493" customFormat="false" ht="15.75" hidden="false" customHeight="false" outlineLevel="0" collapsed="false">
      <c r="A493" s="1" t="s">
        <v>264</v>
      </c>
      <c r="B493" s="1" t="s">
        <v>10</v>
      </c>
      <c r="C493" s="2" t="s">
        <v>671</v>
      </c>
      <c r="D493" s="2" t="s">
        <v>672</v>
      </c>
      <c r="E493" s="2" t="s">
        <v>671</v>
      </c>
      <c r="F493" s="4"/>
      <c r="G493" s="2" t="n">
        <f aca="false">+97144518555</f>
        <v>97144518555</v>
      </c>
      <c r="H493" s="1"/>
      <c r="I493" s="2" t="n">
        <v>100246747800003</v>
      </c>
    </row>
    <row r="494" customFormat="false" ht="15.75" hidden="false" customHeight="false" outlineLevel="0" collapsed="false">
      <c r="A494" s="1" t="s">
        <v>264</v>
      </c>
      <c r="B494" s="1" t="s">
        <v>10</v>
      </c>
      <c r="C494" s="2" t="s">
        <v>673</v>
      </c>
      <c r="D494" s="2"/>
      <c r="E494" s="2" t="s">
        <v>673</v>
      </c>
      <c r="F494" s="4"/>
      <c r="G494" s="2"/>
      <c r="H494" s="1"/>
      <c r="I494" s="2"/>
    </row>
    <row r="495" customFormat="false" ht="15.75" hidden="false" customHeight="false" outlineLevel="0" collapsed="false">
      <c r="A495" s="1" t="s">
        <v>264</v>
      </c>
      <c r="B495" s="1" t="s">
        <v>10</v>
      </c>
      <c r="C495" s="2" t="s">
        <v>674</v>
      </c>
      <c r="D495" s="2" t="s">
        <v>675</v>
      </c>
      <c r="E495" s="2" t="s">
        <v>674</v>
      </c>
      <c r="F495" s="4"/>
      <c r="G495" s="2"/>
      <c r="H495" s="1"/>
      <c r="I495" s="2" t="n">
        <v>100343318000003</v>
      </c>
    </row>
    <row r="496" customFormat="false" ht="15.75" hidden="false" customHeight="false" outlineLevel="0" collapsed="false">
      <c r="A496" s="1" t="s">
        <v>264</v>
      </c>
      <c r="B496" s="1" t="s">
        <v>10</v>
      </c>
      <c r="C496" s="2" t="s">
        <v>676</v>
      </c>
      <c r="D496" s="2"/>
      <c r="E496" s="2" t="s">
        <v>676</v>
      </c>
      <c r="F496" s="4"/>
      <c r="G496" s="2"/>
      <c r="H496" s="1"/>
      <c r="I496" s="2" t="n">
        <v>100296305400003</v>
      </c>
    </row>
    <row r="497" customFormat="false" ht="15.75" hidden="false" customHeight="false" outlineLevel="0" collapsed="false">
      <c r="A497" s="1" t="s">
        <v>264</v>
      </c>
      <c r="B497" s="1" t="s">
        <v>10</v>
      </c>
      <c r="C497" s="2" t="s">
        <v>187</v>
      </c>
      <c r="D497" s="2" t="s">
        <v>188</v>
      </c>
      <c r="E497" s="2" t="s">
        <v>187</v>
      </c>
      <c r="F497" s="4"/>
      <c r="G497" s="2" t="n">
        <f aca="false">+971506751652</f>
        <v>971506751652</v>
      </c>
      <c r="H497" s="1"/>
      <c r="I497" s="2" t="n">
        <v>100311906000003</v>
      </c>
    </row>
    <row r="498" customFormat="false" ht="15.75" hidden="false" customHeight="false" outlineLevel="0" collapsed="false">
      <c r="A498" s="1" t="s">
        <v>264</v>
      </c>
      <c r="B498" s="1" t="s">
        <v>10</v>
      </c>
      <c r="C498" s="2" t="s">
        <v>677</v>
      </c>
      <c r="D498" s="2"/>
      <c r="E498" s="2" t="s">
        <v>677</v>
      </c>
      <c r="F498" s="4"/>
      <c r="G498" s="2" t="n">
        <f aca="false">+97146017500</f>
        <v>97146017500</v>
      </c>
      <c r="H498" s="1"/>
      <c r="I498" s="2" t="n">
        <v>100051614400003</v>
      </c>
    </row>
    <row r="499" customFormat="false" ht="15.75" hidden="false" customHeight="false" outlineLevel="0" collapsed="false">
      <c r="A499" s="1" t="s">
        <v>264</v>
      </c>
      <c r="B499" s="1" t="s">
        <v>10</v>
      </c>
      <c r="C499" s="2" t="s">
        <v>678</v>
      </c>
      <c r="D499" s="2"/>
      <c r="E499" s="2" t="s">
        <v>678</v>
      </c>
      <c r="F499" s="4"/>
      <c r="G499" s="2" t="n">
        <f aca="false">+97167422700</f>
        <v>97167422700</v>
      </c>
      <c r="H499" s="1"/>
      <c r="I499" s="2"/>
    </row>
    <row r="500" customFormat="false" ht="15.75" hidden="false" customHeight="false" outlineLevel="0" collapsed="false">
      <c r="A500" s="1" t="s">
        <v>264</v>
      </c>
      <c r="B500" s="1" t="s">
        <v>10</v>
      </c>
      <c r="C500" s="2" t="s">
        <v>679</v>
      </c>
      <c r="D500" s="2" t="s">
        <v>680</v>
      </c>
      <c r="E500" s="2" t="s">
        <v>679</v>
      </c>
      <c r="F500" s="4"/>
      <c r="G500" s="2" t="n">
        <f aca="false">+97142599142</f>
        <v>97142599142</v>
      </c>
      <c r="H500" s="1"/>
      <c r="I500" s="2"/>
    </row>
    <row r="501" customFormat="false" ht="15.75" hidden="false" customHeight="false" outlineLevel="0" collapsed="false">
      <c r="A501" s="1" t="s">
        <v>264</v>
      </c>
      <c r="B501" s="1" t="s">
        <v>10</v>
      </c>
      <c r="C501" s="2" t="s">
        <v>681</v>
      </c>
      <c r="D501" s="2" t="s">
        <v>682</v>
      </c>
      <c r="E501" s="2" t="s">
        <v>681</v>
      </c>
      <c r="F501" s="4"/>
      <c r="G501" s="2" t="n">
        <f aca="false">+97165360126</f>
        <v>97165360126</v>
      </c>
      <c r="H501" s="1"/>
      <c r="I501" s="2"/>
    </row>
    <row r="502" customFormat="false" ht="15.75" hidden="false" customHeight="false" outlineLevel="0" collapsed="false">
      <c r="A502" s="1" t="s">
        <v>264</v>
      </c>
      <c r="B502" s="1" t="s">
        <v>10</v>
      </c>
      <c r="C502" s="2" t="s">
        <v>683</v>
      </c>
      <c r="D502" s="2" t="s">
        <v>69</v>
      </c>
      <c r="E502" s="2" t="s">
        <v>683</v>
      </c>
      <c r="F502" s="4"/>
      <c r="G502" s="2"/>
      <c r="H502" s="1"/>
      <c r="I502" s="2" t="n">
        <v>100315552800003</v>
      </c>
    </row>
    <row r="503" customFormat="false" ht="15.75" hidden="false" customHeight="false" outlineLevel="0" collapsed="false">
      <c r="A503" s="1" t="s">
        <v>264</v>
      </c>
      <c r="B503" s="1" t="s">
        <v>10</v>
      </c>
      <c r="C503" s="2" t="s">
        <v>684</v>
      </c>
      <c r="D503" s="2"/>
      <c r="E503" s="2" t="s">
        <v>684</v>
      </c>
      <c r="F503" s="4"/>
      <c r="G503" s="2" t="n">
        <f aca="false">+97148817657</f>
        <v>97148817657</v>
      </c>
      <c r="H503" s="1"/>
      <c r="I503" s="2"/>
    </row>
    <row r="504" customFormat="false" ht="15.75" hidden="false" customHeight="false" outlineLevel="0" collapsed="false">
      <c r="A504" s="1" t="s">
        <v>264</v>
      </c>
      <c r="B504" s="1" t="s">
        <v>10</v>
      </c>
      <c r="C504" s="2" t="s">
        <v>685</v>
      </c>
      <c r="D504" s="2"/>
      <c r="E504" s="2" t="s">
        <v>685</v>
      </c>
      <c r="F504" s="4"/>
      <c r="G504" s="2" t="n">
        <f aca="false">+97143572505</f>
        <v>97143572505</v>
      </c>
      <c r="H504" s="1"/>
      <c r="I504" s="2"/>
    </row>
    <row r="505" customFormat="false" ht="15.75" hidden="false" customHeight="false" outlineLevel="0" collapsed="false">
      <c r="A505" s="1" t="s">
        <v>264</v>
      </c>
      <c r="B505" s="1" t="s">
        <v>10</v>
      </c>
      <c r="C505" s="2" t="s">
        <v>686</v>
      </c>
      <c r="D505" s="2" t="s">
        <v>69</v>
      </c>
      <c r="E505" s="2" t="s">
        <v>686</v>
      </c>
      <c r="F505" s="4"/>
      <c r="G505" s="2" t="n">
        <f aca="false">+971557441403</f>
        <v>971557441403</v>
      </c>
      <c r="H505" s="1"/>
      <c r="I505" s="2"/>
    </row>
    <row r="506" customFormat="false" ht="15.75" hidden="false" customHeight="false" outlineLevel="0" collapsed="false">
      <c r="A506" s="1" t="s">
        <v>264</v>
      </c>
      <c r="B506" s="1" t="s">
        <v>10</v>
      </c>
      <c r="C506" s="2" t="s">
        <v>687</v>
      </c>
      <c r="D506" s="2"/>
      <c r="E506" s="2" t="s">
        <v>687</v>
      </c>
      <c r="F506" s="4"/>
      <c r="G506" s="2" t="n">
        <f aca="false">+97172585864</f>
        <v>97172585864</v>
      </c>
      <c r="H506" s="1"/>
      <c r="I506" s="2"/>
    </row>
    <row r="507" customFormat="false" ht="15.75" hidden="false" customHeight="false" outlineLevel="0" collapsed="false">
      <c r="A507" s="1" t="s">
        <v>264</v>
      </c>
      <c r="B507" s="1" t="s">
        <v>10</v>
      </c>
      <c r="C507" s="2" t="s">
        <v>688</v>
      </c>
      <c r="D507" s="2" t="s">
        <v>689</v>
      </c>
      <c r="E507" s="2" t="s">
        <v>688</v>
      </c>
      <c r="F507" s="4"/>
      <c r="G507" s="2" t="n">
        <f aca="false">+97142244907</f>
        <v>97142244907</v>
      </c>
      <c r="H507" s="1"/>
      <c r="I507" s="2"/>
    </row>
    <row r="508" customFormat="false" ht="15.75" hidden="false" customHeight="false" outlineLevel="0" collapsed="false">
      <c r="A508" s="1" t="s">
        <v>264</v>
      </c>
      <c r="B508" s="1" t="s">
        <v>10</v>
      </c>
      <c r="C508" s="2" t="s">
        <v>690</v>
      </c>
      <c r="D508" s="2"/>
      <c r="E508" s="2" t="s">
        <v>690</v>
      </c>
      <c r="F508" s="4"/>
      <c r="G508" s="2"/>
      <c r="H508" s="1"/>
      <c r="I508" s="2"/>
    </row>
    <row r="509" customFormat="false" ht="15.75" hidden="false" customHeight="false" outlineLevel="0" collapsed="false">
      <c r="A509" s="1" t="s">
        <v>264</v>
      </c>
      <c r="B509" s="1" t="s">
        <v>10</v>
      </c>
      <c r="C509" s="2" t="s">
        <v>691</v>
      </c>
      <c r="D509" s="2" t="s">
        <v>692</v>
      </c>
      <c r="E509" s="2" t="s">
        <v>691</v>
      </c>
      <c r="F509" s="4"/>
      <c r="G509" s="2" t="n">
        <f aca="false">+97142677102</f>
        <v>97142677102</v>
      </c>
      <c r="H509" s="1"/>
      <c r="I509" s="2" t="n">
        <v>100327307300003</v>
      </c>
    </row>
    <row r="510" customFormat="false" ht="15.75" hidden="false" customHeight="false" outlineLevel="0" collapsed="false">
      <c r="A510" s="1" t="s">
        <v>264</v>
      </c>
      <c r="B510" s="1" t="s">
        <v>10</v>
      </c>
      <c r="C510" s="2" t="s">
        <v>693</v>
      </c>
      <c r="D510" s="2"/>
      <c r="E510" s="2" t="s">
        <v>693</v>
      </c>
      <c r="F510" s="4"/>
      <c r="G510" s="2" t="n">
        <f aca="false">+97143206953</f>
        <v>97143206953</v>
      </c>
      <c r="H510" s="1"/>
      <c r="I510" s="2"/>
    </row>
    <row r="511" customFormat="false" ht="15.75" hidden="false" customHeight="false" outlineLevel="0" collapsed="false">
      <c r="A511" s="1" t="s">
        <v>264</v>
      </c>
      <c r="B511" s="1" t="s">
        <v>10</v>
      </c>
      <c r="C511" s="2" t="s">
        <v>694</v>
      </c>
      <c r="D511" s="2" t="s">
        <v>695</v>
      </c>
      <c r="E511" s="2" t="s">
        <v>694</v>
      </c>
      <c r="F511" s="4"/>
      <c r="G511" s="2" t="n">
        <f aca="false">+97142860646</f>
        <v>97142860646</v>
      </c>
      <c r="H511" s="1"/>
      <c r="I511" s="2"/>
    </row>
    <row r="512" customFormat="false" ht="15.75" hidden="false" customHeight="false" outlineLevel="0" collapsed="false">
      <c r="A512" s="1" t="s">
        <v>264</v>
      </c>
      <c r="B512" s="1" t="s">
        <v>10</v>
      </c>
      <c r="C512" s="2" t="s">
        <v>696</v>
      </c>
      <c r="D512" s="2"/>
      <c r="E512" s="2" t="s">
        <v>696</v>
      </c>
      <c r="F512" s="4"/>
      <c r="G512" s="2"/>
      <c r="H512" s="1"/>
      <c r="I512" s="2" t="n">
        <v>100395152000003</v>
      </c>
    </row>
    <row r="513" customFormat="false" ht="15.75" hidden="false" customHeight="false" outlineLevel="0" collapsed="false">
      <c r="A513" s="1" t="s">
        <v>264</v>
      </c>
      <c r="B513" s="1" t="s">
        <v>10</v>
      </c>
      <c r="C513" s="2" t="s">
        <v>697</v>
      </c>
      <c r="D513" s="2"/>
      <c r="E513" s="2" t="s">
        <v>697</v>
      </c>
      <c r="F513" s="4"/>
      <c r="G513" s="2"/>
      <c r="H513" s="1"/>
      <c r="I513" s="2" t="n">
        <v>100609979800003</v>
      </c>
    </row>
    <row r="514" customFormat="false" ht="15.75" hidden="false" customHeight="false" outlineLevel="0" collapsed="false">
      <c r="A514" s="1" t="s">
        <v>264</v>
      </c>
      <c r="B514" s="1" t="s">
        <v>10</v>
      </c>
      <c r="C514" s="2" t="s">
        <v>698</v>
      </c>
      <c r="D514" s="2"/>
      <c r="E514" s="2" t="s">
        <v>698</v>
      </c>
      <c r="F514" s="4"/>
      <c r="G514" s="2" t="n">
        <f aca="false">+97142564547</f>
        <v>97142564547</v>
      </c>
      <c r="H514" s="1"/>
      <c r="I514" s="2"/>
    </row>
    <row r="515" customFormat="false" ht="15.75" hidden="false" customHeight="false" outlineLevel="0" collapsed="false">
      <c r="A515" s="1" t="s">
        <v>264</v>
      </c>
      <c r="B515" s="1" t="s">
        <v>10</v>
      </c>
      <c r="C515" s="2" t="s">
        <v>699</v>
      </c>
      <c r="D515" s="2"/>
      <c r="E515" s="2" t="s">
        <v>699</v>
      </c>
      <c r="F515" s="4"/>
      <c r="G515" s="2" t="n">
        <f aca="false">+97142238085</f>
        <v>97142238085</v>
      </c>
      <c r="H515" s="1"/>
      <c r="I515" s="2" t="n">
        <v>100324939600003</v>
      </c>
    </row>
    <row r="516" customFormat="false" ht="15.75" hidden="false" customHeight="false" outlineLevel="0" collapsed="false">
      <c r="A516" s="1" t="s">
        <v>264</v>
      </c>
      <c r="B516" s="1" t="s">
        <v>10</v>
      </c>
      <c r="C516" s="2" t="s">
        <v>700</v>
      </c>
      <c r="D516" s="2"/>
      <c r="E516" s="2" t="s">
        <v>700</v>
      </c>
      <c r="F516" s="4"/>
      <c r="G516" s="2" t="n">
        <f aca="false">+97126576430</f>
        <v>97126576430</v>
      </c>
      <c r="H516" s="1"/>
      <c r="I516" s="2"/>
    </row>
    <row r="517" customFormat="false" ht="15.75" hidden="false" customHeight="false" outlineLevel="0" collapsed="false">
      <c r="A517" s="1" t="s">
        <v>264</v>
      </c>
      <c r="B517" s="1" t="s">
        <v>10</v>
      </c>
      <c r="C517" s="2" t="s">
        <v>199</v>
      </c>
      <c r="D517" s="2" t="s">
        <v>701</v>
      </c>
      <c r="E517" s="2" t="s">
        <v>199</v>
      </c>
      <c r="F517" s="4"/>
      <c r="G517" s="2"/>
      <c r="H517" s="1"/>
      <c r="I517" s="2" t="n">
        <v>100278356900003</v>
      </c>
    </row>
    <row r="518" customFormat="false" ht="15.75" hidden="false" customHeight="false" outlineLevel="0" collapsed="false">
      <c r="A518" s="1" t="s">
        <v>264</v>
      </c>
      <c r="B518" s="1" t="s">
        <v>10</v>
      </c>
      <c r="C518" s="2" t="s">
        <v>702</v>
      </c>
      <c r="D518" s="2" t="s">
        <v>703</v>
      </c>
      <c r="E518" s="2" t="s">
        <v>702</v>
      </c>
      <c r="F518" s="4"/>
      <c r="G518" s="2" t="n">
        <f aca="false">+97148823123</f>
        <v>97148823123</v>
      </c>
      <c r="H518" s="1"/>
      <c r="I518" s="2"/>
    </row>
    <row r="519" customFormat="false" ht="15.75" hidden="false" customHeight="false" outlineLevel="0" collapsed="false">
      <c r="A519" s="1" t="s">
        <v>264</v>
      </c>
      <c r="B519" s="1" t="s">
        <v>10</v>
      </c>
      <c r="C519" s="2" t="s">
        <v>704</v>
      </c>
      <c r="D519" s="2"/>
      <c r="E519" s="2" t="s">
        <v>704</v>
      </c>
      <c r="F519" s="4"/>
      <c r="G519" s="2" t="n">
        <f aca="false">+97142733518</f>
        <v>97142733518</v>
      </c>
      <c r="H519" s="1"/>
      <c r="I519" s="2"/>
    </row>
    <row r="520" customFormat="false" ht="15.75" hidden="false" customHeight="false" outlineLevel="0" collapsed="false">
      <c r="A520" s="1" t="s">
        <v>264</v>
      </c>
      <c r="B520" s="1" t="s">
        <v>10</v>
      </c>
      <c r="C520" s="2" t="s">
        <v>705</v>
      </c>
      <c r="D520" s="2"/>
      <c r="E520" s="2" t="s">
        <v>705</v>
      </c>
      <c r="F520" s="4"/>
      <c r="G520" s="2"/>
      <c r="H520" s="1"/>
      <c r="I520" s="2"/>
    </row>
    <row r="521" customFormat="false" ht="15.75" hidden="false" customHeight="false" outlineLevel="0" collapsed="false">
      <c r="A521" s="1" t="s">
        <v>264</v>
      </c>
      <c r="B521" s="1" t="s">
        <v>10</v>
      </c>
      <c r="C521" s="2" t="s">
        <v>706</v>
      </c>
      <c r="D521" s="2"/>
      <c r="E521" s="2" t="s">
        <v>706</v>
      </c>
      <c r="F521" s="4"/>
      <c r="G521" s="2"/>
      <c r="H521" s="1"/>
      <c r="I521" s="2"/>
    </row>
    <row r="522" customFormat="false" ht="15.75" hidden="false" customHeight="false" outlineLevel="0" collapsed="false">
      <c r="A522" s="1" t="s">
        <v>264</v>
      </c>
      <c r="B522" s="1" t="s">
        <v>10</v>
      </c>
      <c r="C522" s="2" t="s">
        <v>707</v>
      </c>
      <c r="D522" s="2"/>
      <c r="E522" s="2" t="s">
        <v>707</v>
      </c>
      <c r="F522" s="4"/>
      <c r="G522" s="2"/>
      <c r="H522" s="1"/>
      <c r="I522" s="2" t="n">
        <v>100316993300003</v>
      </c>
    </row>
    <row r="523" customFormat="false" ht="15.75" hidden="false" customHeight="false" outlineLevel="0" collapsed="false">
      <c r="A523" s="1" t="s">
        <v>264</v>
      </c>
      <c r="B523" s="1" t="s">
        <v>10</v>
      </c>
      <c r="C523" s="2" t="s">
        <v>708</v>
      </c>
      <c r="D523" s="2"/>
      <c r="E523" s="2" t="s">
        <v>708</v>
      </c>
      <c r="F523" s="4"/>
      <c r="G523" s="2"/>
      <c r="H523" s="1"/>
      <c r="I523" s="2"/>
    </row>
    <row r="524" customFormat="false" ht="15.75" hidden="false" customHeight="false" outlineLevel="0" collapsed="false">
      <c r="A524" s="1" t="s">
        <v>264</v>
      </c>
      <c r="B524" s="1" t="s">
        <v>10</v>
      </c>
      <c r="C524" s="2" t="s">
        <v>202</v>
      </c>
      <c r="D524" s="2" t="s">
        <v>203</v>
      </c>
      <c r="E524" s="2" t="s">
        <v>202</v>
      </c>
      <c r="F524" s="4"/>
      <c r="G524" s="2"/>
      <c r="H524" s="1"/>
      <c r="I524" s="2"/>
    </row>
    <row r="525" customFormat="false" ht="15.75" hidden="false" customHeight="false" outlineLevel="0" collapsed="false">
      <c r="A525" s="1" t="s">
        <v>264</v>
      </c>
      <c r="B525" s="1" t="s">
        <v>10</v>
      </c>
      <c r="C525" s="2" t="s">
        <v>204</v>
      </c>
      <c r="D525" s="2"/>
      <c r="E525" s="2" t="s">
        <v>204</v>
      </c>
      <c r="F525" s="4"/>
      <c r="G525" s="2" t="n">
        <f aca="false">+97143473798</f>
        <v>97143473798</v>
      </c>
      <c r="H525" s="1"/>
      <c r="I525" s="2" t="n">
        <v>100342171400003</v>
      </c>
    </row>
    <row r="526" customFormat="false" ht="15.75" hidden="false" customHeight="false" outlineLevel="0" collapsed="false">
      <c r="A526" s="1" t="s">
        <v>264</v>
      </c>
      <c r="B526" s="1" t="s">
        <v>10</v>
      </c>
      <c r="C526" s="2" t="s">
        <v>709</v>
      </c>
      <c r="D526" s="2" t="s">
        <v>493</v>
      </c>
      <c r="E526" s="2" t="s">
        <v>709</v>
      </c>
      <c r="F526" s="4"/>
      <c r="G526" s="2" t="n">
        <f aca="false">+97148254522</f>
        <v>97148254522</v>
      </c>
      <c r="H526" s="1"/>
      <c r="I526" s="2" t="n">
        <v>100343524300003</v>
      </c>
    </row>
    <row r="527" customFormat="false" ht="15.75" hidden="false" customHeight="false" outlineLevel="0" collapsed="false">
      <c r="A527" s="1" t="s">
        <v>264</v>
      </c>
      <c r="B527" s="1" t="s">
        <v>10</v>
      </c>
      <c r="C527" s="2" t="s">
        <v>710</v>
      </c>
      <c r="D527" s="2"/>
      <c r="E527" s="2" t="s">
        <v>710</v>
      </c>
      <c r="F527" s="4"/>
      <c r="G527" s="2"/>
      <c r="H527" s="1"/>
      <c r="I527" s="2"/>
    </row>
    <row r="528" customFormat="false" ht="15.75" hidden="false" customHeight="false" outlineLevel="0" collapsed="false">
      <c r="A528" s="1" t="s">
        <v>264</v>
      </c>
      <c r="B528" s="1" t="s">
        <v>10</v>
      </c>
      <c r="C528" s="2" t="s">
        <v>711</v>
      </c>
      <c r="D528" s="2"/>
      <c r="E528" s="2" t="s">
        <v>711</v>
      </c>
      <c r="F528" s="4"/>
      <c r="G528" s="2" t="n">
        <f aca="false">+97143515599</f>
        <v>97143515599</v>
      </c>
      <c r="H528" s="1"/>
      <c r="I528" s="2"/>
    </row>
    <row r="529" customFormat="false" ht="15.75" hidden="false" customHeight="false" outlineLevel="0" collapsed="false">
      <c r="A529" s="1" t="s">
        <v>264</v>
      </c>
      <c r="B529" s="1" t="s">
        <v>10</v>
      </c>
      <c r="C529" s="2" t="s">
        <v>712</v>
      </c>
      <c r="D529" s="2" t="s">
        <v>713</v>
      </c>
      <c r="E529" s="2" t="s">
        <v>712</v>
      </c>
      <c r="F529" s="4"/>
      <c r="G529" s="2" t="n">
        <f aca="false">+97143212248</f>
        <v>97143212248</v>
      </c>
      <c r="H529" s="1"/>
      <c r="I529" s="2" t="n">
        <v>100042257400003</v>
      </c>
    </row>
    <row r="530" customFormat="false" ht="15.75" hidden="false" customHeight="false" outlineLevel="0" collapsed="false">
      <c r="A530" s="1" t="s">
        <v>264</v>
      </c>
      <c r="B530" s="1" t="s">
        <v>10</v>
      </c>
      <c r="C530" s="2" t="s">
        <v>714</v>
      </c>
      <c r="D530" s="2"/>
      <c r="E530" s="2" t="s">
        <v>714</v>
      </c>
      <c r="F530" s="4"/>
      <c r="G530" s="2" t="n">
        <f aca="false">+97142267510</f>
        <v>97142267510</v>
      </c>
      <c r="H530" s="1"/>
      <c r="I530" s="2"/>
    </row>
    <row r="531" customFormat="false" ht="15.75" hidden="false" customHeight="false" outlineLevel="0" collapsed="false">
      <c r="A531" s="1" t="s">
        <v>264</v>
      </c>
      <c r="B531" s="1" t="s">
        <v>10</v>
      </c>
      <c r="C531" s="2" t="s">
        <v>715</v>
      </c>
      <c r="D531" s="2" t="s">
        <v>716</v>
      </c>
      <c r="E531" s="2" t="s">
        <v>715</v>
      </c>
      <c r="F531" s="4"/>
      <c r="G531" s="2" t="n">
        <f aca="false">+97148809533</f>
        <v>97148809533</v>
      </c>
      <c r="H531" s="1"/>
      <c r="I531" s="2" t="n">
        <v>100385719800003</v>
      </c>
    </row>
    <row r="532" customFormat="false" ht="15.75" hidden="false" customHeight="false" outlineLevel="0" collapsed="false">
      <c r="A532" s="1" t="s">
        <v>264</v>
      </c>
      <c r="B532" s="1" t="s">
        <v>10</v>
      </c>
      <c r="C532" s="2" t="s">
        <v>717</v>
      </c>
      <c r="D532" s="2" t="s">
        <v>409</v>
      </c>
      <c r="E532" s="2" t="s">
        <v>717</v>
      </c>
      <c r="F532" s="4"/>
      <c r="G532" s="2"/>
      <c r="H532" s="1"/>
      <c r="I532" s="2"/>
    </row>
    <row r="533" customFormat="false" ht="15.75" hidden="false" customHeight="false" outlineLevel="0" collapsed="false">
      <c r="A533" s="1" t="s">
        <v>264</v>
      </c>
      <c r="B533" s="1" t="s">
        <v>10</v>
      </c>
      <c r="C533" s="2" t="s">
        <v>718</v>
      </c>
      <c r="D533" s="2"/>
      <c r="E533" s="2" t="s">
        <v>718</v>
      </c>
      <c r="F533" s="4"/>
      <c r="G533" s="2" t="n">
        <f aca="false">+971525674304</f>
        <v>971525674304</v>
      </c>
      <c r="H533" s="1"/>
      <c r="I533" s="2" t="n">
        <v>100502824400003</v>
      </c>
    </row>
    <row r="534" customFormat="false" ht="15.75" hidden="false" customHeight="false" outlineLevel="0" collapsed="false">
      <c r="A534" s="1" t="s">
        <v>264</v>
      </c>
      <c r="B534" s="1" t="s">
        <v>10</v>
      </c>
      <c r="C534" s="2" t="s">
        <v>719</v>
      </c>
      <c r="D534" s="2" t="s">
        <v>720</v>
      </c>
      <c r="E534" s="2" t="s">
        <v>719</v>
      </c>
      <c r="F534" s="4"/>
      <c r="G534" s="2" t="n">
        <f aca="false">+97143524063</f>
        <v>97143524063</v>
      </c>
      <c r="H534" s="1"/>
      <c r="I534" s="2" t="n">
        <v>100045057500003</v>
      </c>
    </row>
    <row r="535" customFormat="false" ht="15.75" hidden="false" customHeight="false" outlineLevel="0" collapsed="false">
      <c r="A535" s="1" t="s">
        <v>264</v>
      </c>
      <c r="B535" s="1" t="s">
        <v>10</v>
      </c>
      <c r="C535" s="2" t="s">
        <v>721</v>
      </c>
      <c r="D535" s="2"/>
      <c r="E535" s="2" t="s">
        <v>721</v>
      </c>
      <c r="F535" s="4"/>
      <c r="G535" s="2"/>
      <c r="H535" s="1"/>
      <c r="I535" s="2"/>
    </row>
    <row r="536" customFormat="false" ht="15.75" hidden="false" customHeight="false" outlineLevel="0" collapsed="false">
      <c r="A536" s="1" t="s">
        <v>264</v>
      </c>
      <c r="B536" s="1" t="s">
        <v>10</v>
      </c>
      <c r="C536" s="2" t="s">
        <v>722</v>
      </c>
      <c r="D536" s="2" t="s">
        <v>723</v>
      </c>
      <c r="E536" s="2" t="s">
        <v>722</v>
      </c>
      <c r="F536" s="4"/>
      <c r="G536" s="2" t="n">
        <f aca="false">+97143348881</f>
        <v>97143348881</v>
      </c>
      <c r="H536" s="1"/>
      <c r="I536" s="2"/>
    </row>
    <row r="537" customFormat="false" ht="15.75" hidden="false" customHeight="false" outlineLevel="0" collapsed="false">
      <c r="A537" s="1" t="s">
        <v>264</v>
      </c>
      <c r="B537" s="1" t="s">
        <v>10</v>
      </c>
      <c r="C537" s="2" t="s">
        <v>724</v>
      </c>
      <c r="D537" s="2" t="s">
        <v>725</v>
      </c>
      <c r="E537" s="2" t="s">
        <v>724</v>
      </c>
      <c r="F537" s="4"/>
      <c r="G537" s="2" t="s">
        <v>726</v>
      </c>
      <c r="H537" s="1"/>
      <c r="I537" s="2" t="n">
        <v>100295793200003</v>
      </c>
    </row>
    <row r="538" customFormat="false" ht="15.75" hidden="false" customHeight="false" outlineLevel="0" collapsed="false">
      <c r="A538" s="1" t="s">
        <v>264</v>
      </c>
      <c r="B538" s="1" t="s">
        <v>10</v>
      </c>
      <c r="C538" s="2" t="s">
        <v>727</v>
      </c>
      <c r="D538" s="2" t="s">
        <v>728</v>
      </c>
      <c r="E538" s="2" t="s">
        <v>727</v>
      </c>
      <c r="F538" s="4"/>
      <c r="G538" s="2" t="n">
        <f aca="false">+97144340160</f>
        <v>97144340160</v>
      </c>
      <c r="H538" s="1"/>
      <c r="I538" s="2"/>
    </row>
    <row r="539" customFormat="false" ht="15.75" hidden="false" customHeight="false" outlineLevel="0" collapsed="false">
      <c r="A539" s="1" t="s">
        <v>264</v>
      </c>
      <c r="B539" s="1" t="s">
        <v>10</v>
      </c>
      <c r="C539" s="2" t="s">
        <v>729</v>
      </c>
      <c r="D539" s="2" t="s">
        <v>730</v>
      </c>
      <c r="E539" s="2" t="s">
        <v>729</v>
      </c>
      <c r="F539" s="4"/>
      <c r="G539" s="2" t="s">
        <v>731</v>
      </c>
      <c r="H539" s="1"/>
      <c r="I539" s="2"/>
    </row>
    <row r="540" customFormat="false" ht="15.75" hidden="false" customHeight="false" outlineLevel="0" collapsed="false">
      <c r="A540" s="1" t="s">
        <v>264</v>
      </c>
      <c r="B540" s="1" t="s">
        <v>10</v>
      </c>
      <c r="C540" s="2" t="s">
        <v>732</v>
      </c>
      <c r="D540" s="2" t="s">
        <v>733</v>
      </c>
      <c r="E540" s="2" t="s">
        <v>732</v>
      </c>
      <c r="F540" s="4"/>
      <c r="G540" s="2" t="n">
        <f aca="false">+97143977999</f>
        <v>97143977999</v>
      </c>
      <c r="H540" s="1"/>
      <c r="I540" s="2" t="n">
        <v>100239240300003</v>
      </c>
    </row>
    <row r="541" customFormat="false" ht="15.75" hidden="false" customHeight="false" outlineLevel="0" collapsed="false">
      <c r="A541" s="1" t="s">
        <v>264</v>
      </c>
      <c r="B541" s="1" t="s">
        <v>10</v>
      </c>
      <c r="C541" s="2" t="s">
        <v>734</v>
      </c>
      <c r="D541" s="2"/>
      <c r="E541" s="2" t="s">
        <v>734</v>
      </c>
      <c r="F541" s="4"/>
      <c r="G541" s="2"/>
      <c r="H541" s="1"/>
      <c r="I541" s="2"/>
    </row>
    <row r="542" customFormat="false" ht="15.75" hidden="false" customHeight="false" outlineLevel="0" collapsed="false">
      <c r="A542" s="1" t="s">
        <v>264</v>
      </c>
      <c r="B542" s="1" t="s">
        <v>10</v>
      </c>
      <c r="C542" s="2" t="s">
        <v>735</v>
      </c>
      <c r="D542" s="2"/>
      <c r="E542" s="2" t="s">
        <v>735</v>
      </c>
      <c r="F542" s="4"/>
      <c r="G542" s="2"/>
      <c r="H542" s="1"/>
      <c r="I542" s="2"/>
    </row>
    <row r="543" customFormat="false" ht="15.75" hidden="false" customHeight="false" outlineLevel="0" collapsed="false">
      <c r="A543" s="1" t="s">
        <v>264</v>
      </c>
      <c r="B543" s="1" t="s">
        <v>10</v>
      </c>
      <c r="C543" s="2" t="s">
        <v>736</v>
      </c>
      <c r="D543" s="2"/>
      <c r="E543" s="2" t="s">
        <v>736</v>
      </c>
      <c r="F543" s="4"/>
      <c r="G543" s="2" t="n">
        <f aca="false">+9718007254</f>
        <v>9718007254</v>
      </c>
      <c r="H543" s="1"/>
      <c r="I543" s="2" t="n">
        <v>100021693500003</v>
      </c>
    </row>
    <row r="544" customFormat="false" ht="15.75" hidden="false" customHeight="false" outlineLevel="0" collapsed="false">
      <c r="A544" s="1" t="s">
        <v>264</v>
      </c>
      <c r="B544" s="1" t="s">
        <v>10</v>
      </c>
      <c r="C544" s="2" t="s">
        <v>737</v>
      </c>
      <c r="D544" s="2"/>
      <c r="E544" s="2" t="s">
        <v>737</v>
      </c>
      <c r="F544" s="4"/>
      <c r="G544" s="2"/>
      <c r="H544" s="1"/>
      <c r="I544" s="2" t="n">
        <v>100360689200003</v>
      </c>
    </row>
    <row r="545" customFormat="false" ht="15.75" hidden="false" customHeight="false" outlineLevel="0" collapsed="false">
      <c r="A545" s="1" t="s">
        <v>264</v>
      </c>
      <c r="B545" s="1" t="s">
        <v>10</v>
      </c>
      <c r="C545" s="2" t="s">
        <v>738</v>
      </c>
      <c r="D545" s="2" t="s">
        <v>14</v>
      </c>
      <c r="E545" s="2" t="s">
        <v>738</v>
      </c>
      <c r="F545" s="4"/>
      <c r="G545" s="2"/>
      <c r="H545" s="1"/>
      <c r="I545" s="2"/>
    </row>
    <row r="546" customFormat="false" ht="15.75" hidden="false" customHeight="false" outlineLevel="0" collapsed="false">
      <c r="A546" s="1" t="s">
        <v>264</v>
      </c>
      <c r="B546" s="1" t="s">
        <v>10</v>
      </c>
      <c r="C546" s="2" t="s">
        <v>739</v>
      </c>
      <c r="D546" s="2" t="s">
        <v>740</v>
      </c>
      <c r="E546" s="2" t="s">
        <v>739</v>
      </c>
      <c r="F546" s="4"/>
      <c r="G546" s="2" t="n">
        <f aca="false">+97148838589</f>
        <v>97148838589</v>
      </c>
      <c r="H546" s="1"/>
      <c r="I546" s="2" t="n">
        <v>100530470200003</v>
      </c>
    </row>
    <row r="547" customFormat="false" ht="15.75" hidden="false" customHeight="false" outlineLevel="0" collapsed="false">
      <c r="A547" s="1" t="s">
        <v>264</v>
      </c>
      <c r="B547" s="1" t="s">
        <v>10</v>
      </c>
      <c r="C547" s="2" t="s">
        <v>741</v>
      </c>
      <c r="D547" s="2" t="s">
        <v>742</v>
      </c>
      <c r="E547" s="2" t="s">
        <v>741</v>
      </c>
      <c r="F547" s="4"/>
      <c r="G547" s="2" t="n">
        <f aca="false">+97148837676</f>
        <v>97148837676</v>
      </c>
      <c r="H547" s="1"/>
      <c r="I547" s="2" t="n">
        <v>100347903500003</v>
      </c>
    </row>
    <row r="548" customFormat="false" ht="15.75" hidden="false" customHeight="false" outlineLevel="0" collapsed="false">
      <c r="A548" s="1" t="s">
        <v>264</v>
      </c>
      <c r="B548" s="1" t="s">
        <v>10</v>
      </c>
      <c r="C548" s="2" t="s">
        <v>743</v>
      </c>
      <c r="D548" s="2"/>
      <c r="E548" s="2" t="s">
        <v>743</v>
      </c>
      <c r="F548" s="4"/>
      <c r="G548" s="2"/>
      <c r="H548" s="1"/>
      <c r="I548" s="2"/>
    </row>
    <row r="549" customFormat="false" ht="15.75" hidden="false" customHeight="false" outlineLevel="0" collapsed="false">
      <c r="A549" s="1" t="s">
        <v>264</v>
      </c>
      <c r="B549" s="1" t="s">
        <v>10</v>
      </c>
      <c r="C549" s="2" t="s">
        <v>744</v>
      </c>
      <c r="D549" s="2"/>
      <c r="E549" s="2" t="s">
        <v>744</v>
      </c>
      <c r="F549" s="4"/>
      <c r="G549" s="2" t="n">
        <f aca="false">+97165437111</f>
        <v>97165437111</v>
      </c>
      <c r="H549" s="1"/>
      <c r="I549" s="2"/>
    </row>
    <row r="550" customFormat="false" ht="15.75" hidden="false" customHeight="false" outlineLevel="0" collapsed="false">
      <c r="A550" s="1" t="s">
        <v>264</v>
      </c>
      <c r="B550" s="1" t="s">
        <v>10</v>
      </c>
      <c r="C550" s="2" t="s">
        <v>745</v>
      </c>
      <c r="D550" s="2" t="s">
        <v>746</v>
      </c>
      <c r="E550" s="2" t="s">
        <v>745</v>
      </c>
      <c r="F550" s="4"/>
      <c r="G550" s="2" t="n">
        <f aca="false">+97143200446</f>
        <v>97143200446</v>
      </c>
      <c r="H550" s="1"/>
      <c r="I550" s="2"/>
    </row>
    <row r="551" customFormat="false" ht="15.75" hidden="false" customHeight="false" outlineLevel="0" collapsed="false">
      <c r="A551" s="1" t="s">
        <v>264</v>
      </c>
      <c r="B551" s="1" t="s">
        <v>10</v>
      </c>
      <c r="C551" s="2" t="s">
        <v>747</v>
      </c>
      <c r="D551" s="2" t="s">
        <v>748</v>
      </c>
      <c r="E551" s="2" t="s">
        <v>747</v>
      </c>
      <c r="F551" s="4"/>
      <c r="G551" s="2" t="e">
        <f aca="false">+971 4 887 9333</f>
        <v>#VALUE!</v>
      </c>
      <c r="H551" s="1"/>
      <c r="I551" s="2" t="n">
        <v>100286065600003</v>
      </c>
    </row>
    <row r="552" customFormat="false" ht="15.75" hidden="false" customHeight="false" outlineLevel="0" collapsed="false">
      <c r="A552" s="1" t="s">
        <v>264</v>
      </c>
      <c r="B552" s="1" t="s">
        <v>10</v>
      </c>
      <c r="C552" s="2" t="s">
        <v>215</v>
      </c>
      <c r="D552" s="2"/>
      <c r="E552" s="2" t="s">
        <v>215</v>
      </c>
      <c r="F552" s="4"/>
      <c r="G552" s="2"/>
      <c r="H552" s="1"/>
      <c r="I552" s="2" t="n">
        <v>100286065600003</v>
      </c>
    </row>
    <row r="553" customFormat="false" ht="15.75" hidden="false" customHeight="false" outlineLevel="0" collapsed="false">
      <c r="A553" s="1" t="s">
        <v>264</v>
      </c>
      <c r="B553" s="1" t="s">
        <v>10</v>
      </c>
      <c r="C553" s="2" t="s">
        <v>749</v>
      </c>
      <c r="D553" s="2" t="s">
        <v>69</v>
      </c>
      <c r="E553" s="2" t="s">
        <v>749</v>
      </c>
      <c r="F553" s="4"/>
      <c r="G553" s="2"/>
      <c r="H553" s="1"/>
      <c r="I553" s="2" t="n">
        <v>100387019100003</v>
      </c>
    </row>
    <row r="554" customFormat="false" ht="15.75" hidden="false" customHeight="false" outlineLevel="0" collapsed="false">
      <c r="A554" s="1" t="s">
        <v>264</v>
      </c>
      <c r="B554" s="1" t="s">
        <v>10</v>
      </c>
      <c r="C554" s="2" t="s">
        <v>750</v>
      </c>
      <c r="D554" s="2"/>
      <c r="E554" s="2" t="s">
        <v>750</v>
      </c>
      <c r="F554" s="4"/>
      <c r="G554" s="2"/>
      <c r="H554" s="1"/>
      <c r="I554" s="2" t="n">
        <v>100070387400003</v>
      </c>
    </row>
    <row r="555" customFormat="false" ht="15.75" hidden="false" customHeight="false" outlineLevel="0" collapsed="false">
      <c r="A555" s="1" t="s">
        <v>264</v>
      </c>
      <c r="B555" s="1" t="s">
        <v>10</v>
      </c>
      <c r="C555" s="2" t="s">
        <v>751</v>
      </c>
      <c r="D555" s="2" t="s">
        <v>752</v>
      </c>
      <c r="E555" s="2" t="s">
        <v>751</v>
      </c>
      <c r="F555" s="4"/>
      <c r="G555" s="2" t="e">
        <f aca="false">+971 4 806 1300</f>
        <v>#VALUE!</v>
      </c>
      <c r="H555" s="1"/>
      <c r="I555" s="2" t="n">
        <v>100003288600003</v>
      </c>
    </row>
    <row r="556" customFormat="false" ht="15.75" hidden="false" customHeight="false" outlineLevel="0" collapsed="false">
      <c r="A556" s="1" t="s">
        <v>264</v>
      </c>
      <c r="B556" s="1" t="s">
        <v>10</v>
      </c>
      <c r="C556" s="2" t="s">
        <v>753</v>
      </c>
      <c r="D556" s="2"/>
      <c r="E556" s="2" t="s">
        <v>753</v>
      </c>
      <c r="F556" s="4"/>
      <c r="G556" s="2"/>
      <c r="H556" s="1"/>
      <c r="I556" s="2"/>
    </row>
    <row r="557" customFormat="false" ht="15.75" hidden="false" customHeight="false" outlineLevel="0" collapsed="false">
      <c r="A557" s="1" t="s">
        <v>264</v>
      </c>
      <c r="B557" s="1" t="s">
        <v>10</v>
      </c>
      <c r="C557" s="2" t="s">
        <v>754</v>
      </c>
      <c r="D557" s="2"/>
      <c r="E557" s="2" t="s">
        <v>754</v>
      </c>
      <c r="F557" s="4"/>
      <c r="G557" s="2"/>
      <c r="H557" s="1"/>
      <c r="I557" s="2" t="n">
        <v>100370573600003</v>
      </c>
    </row>
    <row r="558" customFormat="false" ht="15.75" hidden="false" customHeight="false" outlineLevel="0" collapsed="false">
      <c r="A558" s="1" t="s">
        <v>264</v>
      </c>
      <c r="B558" s="1" t="s">
        <v>10</v>
      </c>
      <c r="C558" s="2" t="s">
        <v>755</v>
      </c>
      <c r="D558" s="2"/>
      <c r="E558" s="2" t="s">
        <v>755</v>
      </c>
      <c r="F558" s="4"/>
      <c r="G558" s="2" t="n">
        <f aca="false">+97165335505</f>
        <v>97165335505</v>
      </c>
      <c r="H558" s="1"/>
      <c r="I558" s="2"/>
    </row>
    <row r="559" customFormat="false" ht="15.75" hidden="false" customHeight="false" outlineLevel="0" collapsed="false">
      <c r="A559" s="1" t="s">
        <v>264</v>
      </c>
      <c r="B559" s="1" t="s">
        <v>10</v>
      </c>
      <c r="C559" s="2" t="s">
        <v>756</v>
      </c>
      <c r="D559" s="2"/>
      <c r="E559" s="2" t="s">
        <v>756</v>
      </c>
      <c r="F559" s="4"/>
      <c r="G559" s="2"/>
      <c r="H559" s="1"/>
      <c r="I559" s="2"/>
    </row>
    <row r="560" customFormat="false" ht="15.75" hidden="false" customHeight="false" outlineLevel="0" collapsed="false">
      <c r="A560" s="1" t="s">
        <v>264</v>
      </c>
      <c r="B560" s="1" t="s">
        <v>10</v>
      </c>
      <c r="C560" s="2" t="s">
        <v>757</v>
      </c>
      <c r="D560" s="2" t="s">
        <v>758</v>
      </c>
      <c r="E560" s="2" t="s">
        <v>757</v>
      </c>
      <c r="F560" s="4"/>
      <c r="G560" s="2" t="n">
        <f aca="false">+97148879156</f>
        <v>97148879156</v>
      </c>
      <c r="H560" s="1"/>
      <c r="I560" s="2" t="n">
        <v>100251770200003</v>
      </c>
    </row>
    <row r="561" customFormat="false" ht="15.75" hidden="false" customHeight="false" outlineLevel="0" collapsed="false">
      <c r="A561" s="1" t="s">
        <v>264</v>
      </c>
      <c r="B561" s="1" t="s">
        <v>10</v>
      </c>
      <c r="C561" s="2" t="s">
        <v>759</v>
      </c>
      <c r="D561" s="2"/>
      <c r="E561" s="2" t="s">
        <v>759</v>
      </c>
      <c r="F561" s="4"/>
      <c r="G561" s="2" t="n">
        <f aca="false">+97142989665</f>
        <v>97142989665</v>
      </c>
      <c r="H561" s="1"/>
      <c r="I561" s="2"/>
    </row>
    <row r="562" customFormat="false" ht="15.75" hidden="false" customHeight="false" outlineLevel="0" collapsed="false">
      <c r="A562" s="1" t="s">
        <v>264</v>
      </c>
      <c r="B562" s="1" t="s">
        <v>10</v>
      </c>
      <c r="C562" s="2" t="s">
        <v>760</v>
      </c>
      <c r="D562" s="2"/>
      <c r="E562" s="2" t="s">
        <v>760</v>
      </c>
      <c r="F562" s="4"/>
      <c r="G562" s="2"/>
      <c r="H562" s="1"/>
      <c r="I562" s="2"/>
    </row>
    <row r="563" customFormat="false" ht="15.75" hidden="false" customHeight="false" outlineLevel="0" collapsed="false">
      <c r="A563" s="1" t="s">
        <v>264</v>
      </c>
      <c r="B563" s="1" t="s">
        <v>10</v>
      </c>
      <c r="C563" s="2" t="s">
        <v>761</v>
      </c>
      <c r="D563" s="2"/>
      <c r="E563" s="2" t="s">
        <v>761</v>
      </c>
      <c r="F563" s="4"/>
      <c r="G563" s="2"/>
      <c r="H563" s="1"/>
      <c r="I563" s="2"/>
    </row>
    <row r="564" customFormat="false" ht="15.75" hidden="false" customHeight="false" outlineLevel="0" collapsed="false">
      <c r="A564" s="1" t="s">
        <v>264</v>
      </c>
      <c r="B564" s="1" t="s">
        <v>10</v>
      </c>
      <c r="C564" s="2" t="s">
        <v>762</v>
      </c>
      <c r="D564" s="2"/>
      <c r="E564" s="2" t="s">
        <v>762</v>
      </c>
      <c r="F564" s="4"/>
      <c r="G564" s="2"/>
      <c r="H564" s="1"/>
      <c r="I564" s="2"/>
    </row>
    <row r="565" customFormat="false" ht="15.75" hidden="false" customHeight="false" outlineLevel="0" collapsed="false">
      <c r="A565" s="1" t="s">
        <v>264</v>
      </c>
      <c r="B565" s="1" t="s">
        <v>10</v>
      </c>
      <c r="C565" s="2" t="s">
        <v>763</v>
      </c>
      <c r="D565" s="2" t="s">
        <v>764</v>
      </c>
      <c r="E565" s="2" t="s">
        <v>763</v>
      </c>
      <c r="F565" s="4"/>
      <c r="G565" s="2" t="e">
        <f aca="false">+971 4 203 5777</f>
        <v>#VALUE!</v>
      </c>
      <c r="H565" s="1"/>
      <c r="I565" s="2" t="n">
        <v>100008678300003</v>
      </c>
    </row>
    <row r="566" customFormat="false" ht="15.75" hidden="false" customHeight="false" outlineLevel="0" collapsed="false">
      <c r="A566" s="1" t="s">
        <v>264</v>
      </c>
      <c r="B566" s="1" t="s">
        <v>10</v>
      </c>
      <c r="C566" s="2" t="s">
        <v>765</v>
      </c>
      <c r="D566" s="2" t="s">
        <v>766</v>
      </c>
      <c r="E566" s="2" t="s">
        <v>765</v>
      </c>
      <c r="F566" s="4"/>
      <c r="G566" s="2" t="n">
        <f aca="false">+96824811025</f>
        <v>96824811025</v>
      </c>
      <c r="H566" s="1"/>
      <c r="I566" s="2"/>
    </row>
    <row r="567" customFormat="false" ht="15.75" hidden="false" customHeight="false" outlineLevel="0" collapsed="false">
      <c r="A567" s="1" t="s">
        <v>264</v>
      </c>
      <c r="B567" s="1" t="s">
        <v>10</v>
      </c>
      <c r="C567" s="2" t="s">
        <v>767</v>
      </c>
      <c r="D567" s="2"/>
      <c r="E567" s="2" t="s">
        <v>767</v>
      </c>
      <c r="F567" s="4"/>
      <c r="G567" s="2"/>
      <c r="H567" s="1"/>
      <c r="I567" s="2" t="n">
        <v>100211376700003</v>
      </c>
    </row>
    <row r="568" customFormat="false" ht="15.75" hidden="false" customHeight="false" outlineLevel="0" collapsed="false">
      <c r="A568" s="1" t="s">
        <v>264</v>
      </c>
      <c r="B568" s="1" t="s">
        <v>10</v>
      </c>
      <c r="C568" s="2" t="s">
        <v>768</v>
      </c>
      <c r="D568" s="2" t="s">
        <v>769</v>
      </c>
      <c r="E568" s="2" t="s">
        <v>768</v>
      </c>
      <c r="F568" s="4"/>
      <c r="G568" s="2" t="n">
        <f aca="false">+97143331693</f>
        <v>97143331693</v>
      </c>
      <c r="H568" s="1"/>
      <c r="I568" s="2"/>
    </row>
    <row r="569" customFormat="false" ht="15.75" hidden="false" customHeight="false" outlineLevel="0" collapsed="false">
      <c r="A569" s="1" t="s">
        <v>264</v>
      </c>
      <c r="B569" s="1" t="s">
        <v>10</v>
      </c>
      <c r="C569" s="2" t="s">
        <v>770</v>
      </c>
      <c r="D569" s="2" t="s">
        <v>14</v>
      </c>
      <c r="E569" s="2" t="s">
        <v>770</v>
      </c>
      <c r="F569" s="4"/>
      <c r="G569" s="2" t="n">
        <f aca="false">+97165436654</f>
        <v>97165436654</v>
      </c>
      <c r="H569" s="1"/>
      <c r="I569" s="2" t="n">
        <v>100058254200003</v>
      </c>
    </row>
    <row r="570" customFormat="false" ht="15.75" hidden="false" customHeight="false" outlineLevel="0" collapsed="false">
      <c r="A570" s="1" t="s">
        <v>264</v>
      </c>
      <c r="B570" s="1" t="s">
        <v>10</v>
      </c>
      <c r="C570" s="2" t="s">
        <v>771</v>
      </c>
      <c r="D570" s="2"/>
      <c r="E570" s="2" t="s">
        <v>771</v>
      </c>
      <c r="F570" s="4"/>
      <c r="G570" s="2"/>
      <c r="H570" s="1"/>
      <c r="I570" s="2"/>
    </row>
    <row r="571" customFormat="false" ht="15.75" hidden="false" customHeight="false" outlineLevel="0" collapsed="false">
      <c r="A571" s="1" t="s">
        <v>264</v>
      </c>
      <c r="B571" s="1" t="s">
        <v>10</v>
      </c>
      <c r="C571" s="2" t="s">
        <v>772</v>
      </c>
      <c r="D571" s="2"/>
      <c r="E571" s="2" t="s">
        <v>772</v>
      </c>
      <c r="F571" s="4"/>
      <c r="G571" s="2" t="s">
        <v>773</v>
      </c>
      <c r="H571" s="1"/>
      <c r="I571" s="2"/>
    </row>
    <row r="572" customFormat="false" ht="15.75" hidden="false" customHeight="false" outlineLevel="0" collapsed="false">
      <c r="A572" s="1" t="s">
        <v>264</v>
      </c>
      <c r="B572" s="1" t="s">
        <v>10</v>
      </c>
      <c r="C572" s="2" t="s">
        <v>774</v>
      </c>
      <c r="D572" s="2" t="s">
        <v>775</v>
      </c>
      <c r="E572" s="2" t="s">
        <v>774</v>
      </c>
      <c r="F572" s="4"/>
      <c r="G572" s="2" t="n">
        <f aca="false">+97165310550</f>
        <v>97165310550</v>
      </c>
      <c r="H572" s="1"/>
      <c r="I572" s="2" t="n">
        <v>100362285700003</v>
      </c>
    </row>
    <row r="573" customFormat="false" ht="15.75" hidden="false" customHeight="false" outlineLevel="0" collapsed="false">
      <c r="A573" s="1" t="s">
        <v>264</v>
      </c>
      <c r="B573" s="1" t="s">
        <v>10</v>
      </c>
      <c r="C573" s="2" t="s">
        <v>776</v>
      </c>
      <c r="D573" s="2"/>
      <c r="E573" s="2" t="s">
        <v>776</v>
      </c>
      <c r="F573" s="4"/>
      <c r="G573" s="2"/>
      <c r="H573" s="1"/>
      <c r="I573" s="2"/>
    </row>
    <row r="574" customFormat="false" ht="15.75" hidden="false" customHeight="false" outlineLevel="0" collapsed="false">
      <c r="A574" s="1" t="s">
        <v>264</v>
      </c>
      <c r="B574" s="1" t="s">
        <v>10</v>
      </c>
      <c r="C574" s="2" t="s">
        <v>777</v>
      </c>
      <c r="D574" s="2" t="s">
        <v>14</v>
      </c>
      <c r="E574" s="2" t="s">
        <v>777</v>
      </c>
      <c r="F574" s="4"/>
      <c r="G574" s="2"/>
      <c r="H574" s="1"/>
      <c r="I574" s="2"/>
    </row>
    <row r="575" customFormat="false" ht="15.75" hidden="false" customHeight="false" outlineLevel="0" collapsed="false">
      <c r="A575" s="1" t="s">
        <v>264</v>
      </c>
      <c r="B575" s="1" t="s">
        <v>10</v>
      </c>
      <c r="C575" s="2" t="s">
        <v>778</v>
      </c>
      <c r="D575" s="2" t="s">
        <v>779</v>
      </c>
      <c r="E575" s="2" t="s">
        <v>778</v>
      </c>
      <c r="F575" s="4"/>
      <c r="G575" s="2" t="n">
        <f aca="false">+97143857799</f>
        <v>97143857799</v>
      </c>
      <c r="H575" s="1"/>
      <c r="I575" s="2"/>
    </row>
    <row r="576" customFormat="false" ht="15.75" hidden="false" customHeight="false" outlineLevel="0" collapsed="false">
      <c r="A576" s="1" t="s">
        <v>264</v>
      </c>
      <c r="B576" s="1" t="s">
        <v>10</v>
      </c>
      <c r="C576" s="2" t="s">
        <v>780</v>
      </c>
      <c r="D576" s="2"/>
      <c r="E576" s="2" t="s">
        <v>780</v>
      </c>
      <c r="F576" s="4"/>
      <c r="G576" s="2" t="s">
        <v>781</v>
      </c>
      <c r="H576" s="1"/>
      <c r="I576" s="2"/>
    </row>
    <row r="577" customFormat="false" ht="15.75" hidden="false" customHeight="false" outlineLevel="0" collapsed="false">
      <c r="A577" s="1" t="s">
        <v>264</v>
      </c>
      <c r="B577" s="1" t="s">
        <v>10</v>
      </c>
      <c r="C577" s="2" t="s">
        <v>782</v>
      </c>
      <c r="D577" s="2" t="s">
        <v>783</v>
      </c>
      <c r="E577" s="2" t="s">
        <v>782</v>
      </c>
      <c r="F577" s="4"/>
      <c r="G577" s="2" t="n">
        <f aca="false">+97142581815</f>
        <v>97142581815</v>
      </c>
      <c r="H577" s="1"/>
      <c r="I577" s="2"/>
    </row>
    <row r="578" customFormat="false" ht="15.75" hidden="false" customHeight="false" outlineLevel="0" collapsed="false">
      <c r="A578" s="1" t="s">
        <v>264</v>
      </c>
      <c r="B578" s="1" t="s">
        <v>10</v>
      </c>
      <c r="C578" s="2" t="s">
        <v>784</v>
      </c>
      <c r="D578" s="2"/>
      <c r="E578" s="2" t="s">
        <v>784</v>
      </c>
      <c r="F578" s="4"/>
      <c r="G578" s="2" t="n">
        <f aca="false">+97172434484</f>
        <v>97172434484</v>
      </c>
      <c r="H578" s="1"/>
      <c r="I578" s="2"/>
    </row>
    <row r="579" customFormat="false" ht="15.75" hidden="false" customHeight="false" outlineLevel="0" collapsed="false">
      <c r="A579" s="1" t="s">
        <v>264</v>
      </c>
      <c r="B579" s="1" t="s">
        <v>10</v>
      </c>
      <c r="C579" s="2" t="s">
        <v>785</v>
      </c>
      <c r="D579" s="2"/>
      <c r="E579" s="2" t="s">
        <v>785</v>
      </c>
      <c r="F579" s="4"/>
      <c r="G579" s="2"/>
      <c r="H579" s="1"/>
      <c r="I579" s="2"/>
    </row>
    <row r="580" customFormat="false" ht="15.75" hidden="false" customHeight="false" outlineLevel="0" collapsed="false">
      <c r="A580" s="1" t="s">
        <v>264</v>
      </c>
      <c r="B580" s="1" t="s">
        <v>10</v>
      </c>
      <c r="C580" s="2" t="s">
        <v>786</v>
      </c>
      <c r="D580" s="2" t="s">
        <v>787</v>
      </c>
      <c r="E580" s="2" t="s">
        <v>786</v>
      </c>
      <c r="F580" s="4"/>
      <c r="G580" s="2" t="n">
        <f aca="false">+97143330686</f>
        <v>97143330686</v>
      </c>
      <c r="H580" s="1"/>
      <c r="I580" s="2" t="n">
        <v>100213947300003</v>
      </c>
    </row>
    <row r="581" customFormat="false" ht="15.75" hidden="false" customHeight="false" outlineLevel="0" collapsed="false">
      <c r="A581" s="1" t="s">
        <v>264</v>
      </c>
      <c r="B581" s="1" t="s">
        <v>10</v>
      </c>
      <c r="C581" s="2" t="s">
        <v>788</v>
      </c>
      <c r="D581" s="2" t="s">
        <v>789</v>
      </c>
      <c r="E581" s="2" t="s">
        <v>788</v>
      </c>
      <c r="F581" s="4"/>
      <c r="G581" s="2" t="n">
        <f aca="false">+97148856238</f>
        <v>97148856238</v>
      </c>
      <c r="H581" s="1"/>
      <c r="I581" s="2"/>
    </row>
    <row r="582" customFormat="false" ht="15.75" hidden="false" customHeight="false" outlineLevel="0" collapsed="false">
      <c r="A582" s="1" t="s">
        <v>264</v>
      </c>
      <c r="B582" s="1" t="s">
        <v>10</v>
      </c>
      <c r="C582" s="2" t="s">
        <v>790</v>
      </c>
      <c r="D582" s="2" t="s">
        <v>791</v>
      </c>
      <c r="E582" s="2" t="s">
        <v>790</v>
      </c>
      <c r="F582" s="4"/>
      <c r="G582" s="2" t="n">
        <f aca="false">+447736120216</f>
        <v>447736120216</v>
      </c>
      <c r="H582" s="1"/>
      <c r="I582" s="2"/>
    </row>
    <row r="583" customFormat="false" ht="15.75" hidden="false" customHeight="false" outlineLevel="0" collapsed="false">
      <c r="A583" s="1" t="s">
        <v>264</v>
      </c>
      <c r="B583" s="1" t="s">
        <v>10</v>
      </c>
      <c r="C583" s="2" t="s">
        <v>792</v>
      </c>
      <c r="D583" s="2" t="s">
        <v>793</v>
      </c>
      <c r="E583" s="2" t="s">
        <v>792</v>
      </c>
      <c r="F583" s="4"/>
      <c r="G583" s="2" t="n">
        <f aca="false">+97143365501</f>
        <v>97143365501</v>
      </c>
      <c r="H583" s="1"/>
      <c r="I583" s="2" t="n">
        <v>100245774300003</v>
      </c>
    </row>
    <row r="584" customFormat="false" ht="15.75" hidden="false" customHeight="false" outlineLevel="0" collapsed="false">
      <c r="A584" s="1" t="s">
        <v>264</v>
      </c>
      <c r="B584" s="1" t="s">
        <v>10</v>
      </c>
      <c r="C584" s="2" t="s">
        <v>794</v>
      </c>
      <c r="D584" s="2"/>
      <c r="E584" s="2" t="s">
        <v>794</v>
      </c>
      <c r="F584" s="4"/>
      <c r="G584" s="2" t="n">
        <v>8853889</v>
      </c>
      <c r="H584" s="1"/>
      <c r="I584" s="2"/>
    </row>
    <row r="585" customFormat="false" ht="15.75" hidden="false" customHeight="false" outlineLevel="0" collapsed="false">
      <c r="A585" s="1" t="s">
        <v>264</v>
      </c>
      <c r="B585" s="1" t="s">
        <v>10</v>
      </c>
      <c r="C585" s="2" t="s">
        <v>795</v>
      </c>
      <c r="D585" s="2"/>
      <c r="E585" s="2" t="s">
        <v>795</v>
      </c>
      <c r="F585" s="4"/>
      <c r="G585" s="2" t="n">
        <f aca="false">+97148053499</f>
        <v>97148053499</v>
      </c>
      <c r="H585" s="1"/>
      <c r="I585" s="2"/>
    </row>
    <row r="586" customFormat="false" ht="15.75" hidden="false" customHeight="false" outlineLevel="0" collapsed="false">
      <c r="A586" s="1" t="s">
        <v>264</v>
      </c>
      <c r="B586" s="1" t="s">
        <v>10</v>
      </c>
      <c r="C586" s="2" t="s">
        <v>796</v>
      </c>
      <c r="D586" s="2"/>
      <c r="E586" s="2" t="s">
        <v>796</v>
      </c>
      <c r="F586" s="4"/>
      <c r="G586" s="2" t="n">
        <f aca="false">+97142594768</f>
        <v>97142594768</v>
      </c>
      <c r="H586" s="1"/>
      <c r="I586" s="2"/>
    </row>
    <row r="587" customFormat="false" ht="15.75" hidden="false" customHeight="false" outlineLevel="0" collapsed="false">
      <c r="A587" s="1" t="s">
        <v>264</v>
      </c>
      <c r="B587" s="1" t="s">
        <v>10</v>
      </c>
      <c r="C587" s="2" t="s">
        <v>797</v>
      </c>
      <c r="D587" s="2"/>
      <c r="E587" s="2" t="s">
        <v>797</v>
      </c>
      <c r="F587" s="4"/>
      <c r="G587" s="2" t="n">
        <f aca="false">+97143306845</f>
        <v>97143306845</v>
      </c>
      <c r="H587" s="1"/>
      <c r="I587" s="2"/>
    </row>
    <row r="588" customFormat="false" ht="15.75" hidden="false" customHeight="false" outlineLevel="0" collapsed="false">
      <c r="A588" s="1" t="s">
        <v>264</v>
      </c>
      <c r="B588" s="1" t="s">
        <v>10</v>
      </c>
      <c r="C588" s="2" t="s">
        <v>798</v>
      </c>
      <c r="D588" s="2" t="s">
        <v>799</v>
      </c>
      <c r="E588" s="2" t="s">
        <v>798</v>
      </c>
      <c r="F588" s="4"/>
      <c r="G588" s="2"/>
      <c r="H588" s="1"/>
      <c r="I588" s="2"/>
    </row>
    <row r="589" customFormat="false" ht="15.75" hidden="false" customHeight="false" outlineLevel="0" collapsed="false">
      <c r="A589" s="1" t="s">
        <v>264</v>
      </c>
      <c r="B589" s="1" t="s">
        <v>10</v>
      </c>
      <c r="C589" s="2" t="s">
        <v>800</v>
      </c>
      <c r="D589" s="2" t="s">
        <v>801</v>
      </c>
      <c r="E589" s="2" t="s">
        <v>800</v>
      </c>
      <c r="F589" s="4"/>
      <c r="G589" s="2"/>
      <c r="H589" s="1"/>
      <c r="I589" s="2" t="n">
        <v>100054658800003</v>
      </c>
    </row>
    <row r="590" customFormat="false" ht="15.75" hidden="false" customHeight="false" outlineLevel="0" collapsed="false">
      <c r="A590" s="1" t="s">
        <v>264</v>
      </c>
      <c r="B590" s="1" t="s">
        <v>10</v>
      </c>
      <c r="C590" s="2" t="s">
        <v>802</v>
      </c>
      <c r="D590" s="2"/>
      <c r="E590" s="2" t="s">
        <v>802</v>
      </c>
      <c r="F590" s="4"/>
      <c r="G590" s="2"/>
      <c r="H590" s="1"/>
      <c r="I590" s="2" t="n">
        <v>100586140400003</v>
      </c>
    </row>
    <row r="591" customFormat="false" ht="15.75" hidden="false" customHeight="false" outlineLevel="0" collapsed="false">
      <c r="A591" s="1" t="s">
        <v>264</v>
      </c>
      <c r="B591" s="1" t="s">
        <v>10</v>
      </c>
      <c r="C591" s="2" t="s">
        <v>803</v>
      </c>
      <c r="D591" s="2"/>
      <c r="E591" s="2" t="s">
        <v>803</v>
      </c>
      <c r="F591" s="4"/>
      <c r="G591" s="2"/>
      <c r="H591" s="1"/>
      <c r="I591" s="2" t="n">
        <v>100510392200003</v>
      </c>
    </row>
    <row r="592" customFormat="false" ht="15.75" hidden="false" customHeight="false" outlineLevel="0" collapsed="false">
      <c r="A592" s="1" t="s">
        <v>264</v>
      </c>
      <c r="B592" s="1" t="s">
        <v>10</v>
      </c>
      <c r="C592" s="2" t="s">
        <v>804</v>
      </c>
      <c r="D592" s="2"/>
      <c r="E592" s="2" t="s">
        <v>804</v>
      </c>
      <c r="F592" s="4"/>
      <c r="G592" s="2"/>
      <c r="H592" s="1"/>
      <c r="I592" s="2" t="s">
        <v>805</v>
      </c>
    </row>
    <row r="593" customFormat="false" ht="15.75" hidden="false" customHeight="false" outlineLevel="0" collapsed="false">
      <c r="A593" s="1" t="s">
        <v>264</v>
      </c>
      <c r="B593" s="1" t="s">
        <v>10</v>
      </c>
      <c r="C593" s="2" t="s">
        <v>806</v>
      </c>
      <c r="D593" s="2" t="s">
        <v>807</v>
      </c>
      <c r="E593" s="2" t="s">
        <v>806</v>
      </c>
      <c r="F593" s="4"/>
      <c r="G593" s="2"/>
      <c r="H593" s="1"/>
      <c r="I593" s="2" t="n">
        <v>100324474400003</v>
      </c>
    </row>
    <row r="594" customFormat="false" ht="15.75" hidden="false" customHeight="false" outlineLevel="0" collapsed="false">
      <c r="A594" s="1" t="s">
        <v>264</v>
      </c>
      <c r="B594" s="1" t="s">
        <v>10</v>
      </c>
      <c r="C594" s="2" t="s">
        <v>808</v>
      </c>
      <c r="D594" s="2" t="s">
        <v>809</v>
      </c>
      <c r="E594" s="2" t="s">
        <v>808</v>
      </c>
      <c r="F594" s="4"/>
      <c r="G594" s="2" t="n">
        <f aca="false">+97143333414</f>
        <v>97143333414</v>
      </c>
      <c r="H594" s="1"/>
      <c r="I594" s="2"/>
    </row>
    <row r="595" customFormat="false" ht="15.75" hidden="false" customHeight="false" outlineLevel="0" collapsed="false">
      <c r="A595" s="1" t="s">
        <v>264</v>
      </c>
      <c r="B595" s="1" t="s">
        <v>10</v>
      </c>
      <c r="C595" s="2" t="s">
        <v>810</v>
      </c>
      <c r="D595" s="2" t="s">
        <v>668</v>
      </c>
      <c r="E595" s="2" t="s">
        <v>810</v>
      </c>
      <c r="F595" s="4"/>
      <c r="G595" s="2" t="n">
        <f aca="false">+97143475588</f>
        <v>97143475588</v>
      </c>
      <c r="H595" s="1"/>
      <c r="I595" s="2" t="n">
        <v>100343038400003</v>
      </c>
    </row>
    <row r="596" customFormat="false" ht="15.75" hidden="false" customHeight="false" outlineLevel="0" collapsed="false">
      <c r="A596" s="1" t="s">
        <v>264</v>
      </c>
      <c r="B596" s="1" t="s">
        <v>10</v>
      </c>
      <c r="C596" s="2" t="s">
        <v>811</v>
      </c>
      <c r="D596" s="2"/>
      <c r="E596" s="2" t="s">
        <v>811</v>
      </c>
      <c r="F596" s="4"/>
      <c r="G596" s="2"/>
      <c r="H596" s="1"/>
      <c r="I596" s="2"/>
    </row>
    <row r="597" customFormat="false" ht="15.75" hidden="false" customHeight="false" outlineLevel="0" collapsed="false">
      <c r="A597" s="1" t="s">
        <v>264</v>
      </c>
      <c r="B597" s="1" t="s">
        <v>10</v>
      </c>
      <c r="C597" s="2" t="s">
        <v>812</v>
      </c>
      <c r="D597" s="2" t="s">
        <v>813</v>
      </c>
      <c r="E597" s="2" t="s">
        <v>812</v>
      </c>
      <c r="F597" s="4"/>
      <c r="G597" s="2" t="n">
        <f aca="false">+97317785866</f>
        <v>97317785866</v>
      </c>
      <c r="H597" s="1"/>
      <c r="I597" s="2"/>
    </row>
    <row r="598" customFormat="false" ht="15.75" hidden="false" customHeight="false" outlineLevel="0" collapsed="false">
      <c r="A598" s="1" t="s">
        <v>264</v>
      </c>
      <c r="B598" s="1" t="s">
        <v>10</v>
      </c>
      <c r="C598" s="2" t="s">
        <v>814</v>
      </c>
      <c r="D598" s="2"/>
      <c r="E598" s="2" t="s">
        <v>814</v>
      </c>
      <c r="F598" s="4"/>
      <c r="G598" s="2" t="n">
        <f aca="false">+971504543413</f>
        <v>971504543413</v>
      </c>
      <c r="H598" s="1"/>
      <c r="I598" s="2"/>
    </row>
    <row r="599" customFormat="false" ht="15.75" hidden="false" customHeight="false" outlineLevel="0" collapsed="false">
      <c r="A599" s="1" t="s">
        <v>264</v>
      </c>
      <c r="B599" s="1" t="s">
        <v>10</v>
      </c>
      <c r="C599" s="2" t="s">
        <v>815</v>
      </c>
      <c r="D599" s="2"/>
      <c r="E599" s="2" t="s">
        <v>815</v>
      </c>
      <c r="F599" s="4"/>
      <c r="G599" s="2"/>
      <c r="H599" s="1"/>
      <c r="I599" s="2"/>
    </row>
    <row r="600" customFormat="false" ht="15.75" hidden="false" customHeight="false" outlineLevel="0" collapsed="false">
      <c r="A600" s="1" t="s">
        <v>264</v>
      </c>
      <c r="B600" s="1" t="s">
        <v>10</v>
      </c>
      <c r="C600" s="2" t="s">
        <v>816</v>
      </c>
      <c r="D600" s="2"/>
      <c r="E600" s="2" t="s">
        <v>816</v>
      </c>
      <c r="F600" s="4"/>
      <c r="G600" s="2" t="n">
        <f aca="false">+97142850999</f>
        <v>97142850999</v>
      </c>
      <c r="H600" s="1"/>
      <c r="I600" s="2"/>
    </row>
    <row r="601" customFormat="false" ht="15.75" hidden="false" customHeight="false" outlineLevel="0" collapsed="false">
      <c r="A601" s="1" t="s">
        <v>264</v>
      </c>
      <c r="B601" s="1" t="s">
        <v>10</v>
      </c>
      <c r="C601" s="2" t="s">
        <v>817</v>
      </c>
      <c r="D601" s="2"/>
      <c r="E601" s="2" t="s">
        <v>817</v>
      </c>
      <c r="F601" s="4"/>
      <c r="G601" s="2" t="n">
        <f aca="false">+97143474845</f>
        <v>97143474845</v>
      </c>
      <c r="H601" s="1"/>
      <c r="I601" s="2"/>
    </row>
    <row r="602" customFormat="false" ht="15.75" hidden="false" customHeight="false" outlineLevel="0" collapsed="false">
      <c r="A602" s="1" t="s">
        <v>264</v>
      </c>
      <c r="B602" s="1" t="s">
        <v>10</v>
      </c>
      <c r="C602" s="2" t="s">
        <v>818</v>
      </c>
      <c r="D602" s="2" t="s">
        <v>819</v>
      </c>
      <c r="E602" s="2" t="s">
        <v>818</v>
      </c>
      <c r="F602" s="4"/>
      <c r="G602" s="2" t="n">
        <f aca="false">+97143934070</f>
        <v>97143934070</v>
      </c>
      <c r="H602" s="1"/>
      <c r="I602" s="2"/>
    </row>
    <row r="603" customFormat="false" ht="15.75" hidden="false" customHeight="false" outlineLevel="0" collapsed="false">
      <c r="A603" s="1" t="s">
        <v>264</v>
      </c>
      <c r="B603" s="1" t="s">
        <v>10</v>
      </c>
      <c r="C603" s="2" t="s">
        <v>820</v>
      </c>
      <c r="D603" s="2"/>
      <c r="E603" s="2" t="s">
        <v>820</v>
      </c>
      <c r="F603" s="4"/>
      <c r="G603" s="2"/>
      <c r="H603" s="1"/>
      <c r="I603" s="2"/>
    </row>
    <row r="604" customFormat="false" ht="15.75" hidden="false" customHeight="false" outlineLevel="0" collapsed="false">
      <c r="A604" s="1" t="s">
        <v>264</v>
      </c>
      <c r="B604" s="1" t="s">
        <v>10</v>
      </c>
      <c r="C604" s="2" t="s">
        <v>821</v>
      </c>
      <c r="D604" s="2"/>
      <c r="E604" s="2" t="s">
        <v>821</v>
      </c>
      <c r="F604" s="4"/>
      <c r="G604" s="2" t="n">
        <f aca="false">+97143207166</f>
        <v>97143207166</v>
      </c>
      <c r="H604" s="1"/>
      <c r="I604" s="2"/>
    </row>
    <row r="605" customFormat="false" ht="15.75" hidden="false" customHeight="false" outlineLevel="0" collapsed="false">
      <c r="A605" s="1" t="s">
        <v>264</v>
      </c>
      <c r="B605" s="1" t="s">
        <v>10</v>
      </c>
      <c r="C605" s="2" t="s">
        <v>822</v>
      </c>
      <c r="D605" s="2"/>
      <c r="E605" s="2" t="s">
        <v>822</v>
      </c>
      <c r="F605" s="4"/>
      <c r="G605" s="2" t="n">
        <f aca="false">+97143905495</f>
        <v>97143905495</v>
      </c>
      <c r="H605" s="1"/>
      <c r="I605" s="2"/>
    </row>
    <row r="606" customFormat="false" ht="15.75" hidden="false" customHeight="false" outlineLevel="0" collapsed="false">
      <c r="A606" s="1" t="s">
        <v>264</v>
      </c>
      <c r="B606" s="1" t="s">
        <v>10</v>
      </c>
      <c r="C606" s="2" t="s">
        <v>823</v>
      </c>
      <c r="D606" s="2"/>
      <c r="E606" s="2" t="s">
        <v>823</v>
      </c>
      <c r="F606" s="4"/>
      <c r="G606" s="2" t="n">
        <f aca="false">+97126766288</f>
        <v>97126766288</v>
      </c>
      <c r="H606" s="1"/>
      <c r="I606" s="2"/>
    </row>
    <row r="607" customFormat="false" ht="15.75" hidden="false" customHeight="false" outlineLevel="0" collapsed="false">
      <c r="A607" s="1" t="s">
        <v>264</v>
      </c>
      <c r="B607" s="1" t="s">
        <v>10</v>
      </c>
      <c r="C607" s="2" t="s">
        <v>824</v>
      </c>
      <c r="D607" s="2"/>
      <c r="E607" s="2" t="s">
        <v>824</v>
      </c>
      <c r="F607" s="4"/>
      <c r="G607" s="2"/>
      <c r="H607" s="1"/>
      <c r="I607" s="2"/>
    </row>
    <row r="608" customFormat="false" ht="15.75" hidden="false" customHeight="false" outlineLevel="0" collapsed="false">
      <c r="A608" s="1" t="s">
        <v>264</v>
      </c>
      <c r="B608" s="1" t="s">
        <v>10</v>
      </c>
      <c r="C608" s="2" t="s">
        <v>825</v>
      </c>
      <c r="D608" s="2" t="s">
        <v>826</v>
      </c>
      <c r="E608" s="2" t="s">
        <v>825</v>
      </c>
      <c r="F608" s="4"/>
      <c r="G608" s="2" t="n">
        <f aca="false">+97143928811</f>
        <v>97143928811</v>
      </c>
      <c r="H608" s="1"/>
      <c r="I608" s="2"/>
    </row>
    <row r="609" customFormat="false" ht="15.75" hidden="false" customHeight="false" outlineLevel="0" collapsed="false">
      <c r="A609" s="1" t="s">
        <v>264</v>
      </c>
      <c r="B609" s="1" t="s">
        <v>10</v>
      </c>
      <c r="C609" s="2" t="s">
        <v>827</v>
      </c>
      <c r="D609" s="2"/>
      <c r="E609" s="2" t="s">
        <v>827</v>
      </c>
      <c r="F609" s="4"/>
      <c r="G609" s="2" t="n">
        <f aca="false">+97165345531</f>
        <v>97165345531</v>
      </c>
      <c r="H609" s="1"/>
      <c r="I609" s="2"/>
    </row>
    <row r="610" customFormat="false" ht="15.75" hidden="false" customHeight="false" outlineLevel="0" collapsed="false">
      <c r="A610" s="1" t="s">
        <v>264</v>
      </c>
      <c r="B610" s="1" t="s">
        <v>10</v>
      </c>
      <c r="C610" s="2" t="s">
        <v>828</v>
      </c>
      <c r="D610" s="2"/>
      <c r="E610" s="2" t="s">
        <v>828</v>
      </c>
      <c r="F610" s="4"/>
      <c r="G610" s="2" t="n">
        <f aca="false">+97148035800</f>
        <v>97148035800</v>
      </c>
      <c r="H610" s="1"/>
      <c r="I610" s="2" t="n">
        <v>100064919200003</v>
      </c>
    </row>
    <row r="611" customFormat="false" ht="15.75" hidden="false" customHeight="false" outlineLevel="0" collapsed="false">
      <c r="A611" s="1" t="s">
        <v>264</v>
      </c>
      <c r="B611" s="1" t="s">
        <v>10</v>
      </c>
      <c r="C611" s="2" t="s">
        <v>829</v>
      </c>
      <c r="D611" s="2"/>
      <c r="E611" s="2" t="s">
        <v>829</v>
      </c>
      <c r="F611" s="4"/>
      <c r="G611" s="2" t="n">
        <f aca="false">+97143528600</f>
        <v>97143528600</v>
      </c>
      <c r="H611" s="1"/>
      <c r="I611" s="2"/>
    </row>
    <row r="612" customFormat="false" ht="15.75" hidden="false" customHeight="false" outlineLevel="0" collapsed="false">
      <c r="A612" s="1" t="s">
        <v>264</v>
      </c>
      <c r="B612" s="1" t="s">
        <v>10</v>
      </c>
      <c r="C612" s="2" t="s">
        <v>830</v>
      </c>
      <c r="D612" s="2" t="s">
        <v>831</v>
      </c>
      <c r="E612" s="2" t="s">
        <v>830</v>
      </c>
      <c r="F612" s="4"/>
      <c r="G612" s="2" t="n">
        <f aca="false">+97148815024</f>
        <v>97148815024</v>
      </c>
      <c r="H612" s="1"/>
      <c r="I612" s="2"/>
    </row>
    <row r="613" customFormat="false" ht="15.75" hidden="false" customHeight="false" outlineLevel="0" collapsed="false">
      <c r="A613" s="1" t="s">
        <v>264</v>
      </c>
      <c r="B613" s="1" t="s">
        <v>10</v>
      </c>
      <c r="C613" s="2" t="s">
        <v>832</v>
      </c>
      <c r="D613" s="2" t="s">
        <v>833</v>
      </c>
      <c r="E613" s="2" t="s">
        <v>832</v>
      </c>
      <c r="F613" s="4"/>
      <c r="G613" s="2" t="n">
        <f aca="false">+97142766580</f>
        <v>97142766580</v>
      </c>
      <c r="H613" s="1"/>
      <c r="I613" s="2"/>
    </row>
    <row r="614" customFormat="false" ht="15.75" hidden="false" customHeight="false" outlineLevel="0" collapsed="false">
      <c r="A614" s="1" t="s">
        <v>264</v>
      </c>
      <c r="B614" s="1" t="s">
        <v>10</v>
      </c>
      <c r="C614" s="2" t="s">
        <v>834</v>
      </c>
      <c r="D614" s="2" t="s">
        <v>835</v>
      </c>
      <c r="E614" s="2" t="s">
        <v>834</v>
      </c>
      <c r="F614" s="4"/>
      <c r="G614" s="2" t="n">
        <f aca="false">+97148846536</f>
        <v>97148846536</v>
      </c>
      <c r="H614" s="1"/>
      <c r="I614" s="2"/>
    </row>
    <row r="615" customFormat="false" ht="15.75" hidden="false" customHeight="false" outlineLevel="0" collapsed="false">
      <c r="A615" s="1" t="s">
        <v>264</v>
      </c>
      <c r="B615" s="1" t="s">
        <v>10</v>
      </c>
      <c r="C615" s="2" t="s">
        <v>836</v>
      </c>
      <c r="D615" s="2" t="s">
        <v>837</v>
      </c>
      <c r="E615" s="2" t="s">
        <v>836</v>
      </c>
      <c r="F615" s="4"/>
      <c r="G615" s="2" t="n">
        <f aca="false">+97148807059</f>
        <v>97148807059</v>
      </c>
      <c r="H615" s="1"/>
      <c r="I615" s="2"/>
    </row>
    <row r="616" customFormat="false" ht="15.75" hidden="false" customHeight="false" outlineLevel="0" collapsed="false">
      <c r="A616" s="1" t="s">
        <v>264</v>
      </c>
      <c r="B616" s="1" t="s">
        <v>10</v>
      </c>
      <c r="C616" s="2" t="s">
        <v>838</v>
      </c>
      <c r="D616" s="2"/>
      <c r="E616" s="2" t="s">
        <v>838</v>
      </c>
      <c r="F616" s="4"/>
      <c r="G616" s="2" t="n">
        <f aca="false">+97165638745</f>
        <v>97165638745</v>
      </c>
      <c r="H616" s="1"/>
      <c r="I616" s="2" t="n">
        <v>100337130700003</v>
      </c>
    </row>
    <row r="617" customFormat="false" ht="15.75" hidden="false" customHeight="false" outlineLevel="0" collapsed="false">
      <c r="A617" s="1" t="s">
        <v>264</v>
      </c>
      <c r="B617" s="1" t="s">
        <v>10</v>
      </c>
      <c r="C617" s="2" t="s">
        <v>839</v>
      </c>
      <c r="D617" s="2" t="s">
        <v>14</v>
      </c>
      <c r="E617" s="2" t="s">
        <v>839</v>
      </c>
      <c r="F617" s="4"/>
      <c r="G617" s="2" t="n">
        <f aca="false">+97142624442</f>
        <v>97142624442</v>
      </c>
      <c r="H617" s="1"/>
      <c r="I617" s="2" t="n">
        <v>100282999000003</v>
      </c>
    </row>
    <row r="618" customFormat="false" ht="15.75" hidden="false" customHeight="false" outlineLevel="0" collapsed="false">
      <c r="A618" s="1" t="s">
        <v>264</v>
      </c>
      <c r="B618" s="1" t="s">
        <v>10</v>
      </c>
      <c r="C618" s="2" t="s">
        <v>840</v>
      </c>
      <c r="D618" s="2"/>
      <c r="E618" s="2" t="s">
        <v>840</v>
      </c>
      <c r="F618" s="4"/>
      <c r="G618" s="2" t="n">
        <f aca="false">+97137825825</f>
        <v>97137825825</v>
      </c>
      <c r="H618" s="1"/>
      <c r="I618" s="2" t="n">
        <v>100230381400003</v>
      </c>
    </row>
    <row r="619" customFormat="false" ht="15.75" hidden="false" customHeight="false" outlineLevel="0" collapsed="false">
      <c r="A619" s="1" t="s">
        <v>264</v>
      </c>
      <c r="B619" s="1" t="s">
        <v>10</v>
      </c>
      <c r="C619" s="2" t="s">
        <v>841</v>
      </c>
      <c r="D619" s="2"/>
      <c r="E619" s="2" t="s">
        <v>841</v>
      </c>
      <c r="F619" s="4"/>
      <c r="G619" s="2"/>
      <c r="H619" s="1"/>
      <c r="I619" s="2"/>
    </row>
    <row r="620" customFormat="false" ht="15.75" hidden="false" customHeight="false" outlineLevel="0" collapsed="false">
      <c r="A620" s="1" t="s">
        <v>264</v>
      </c>
      <c r="B620" s="1" t="s">
        <v>10</v>
      </c>
      <c r="C620" s="2" t="s">
        <v>842</v>
      </c>
      <c r="D620" s="2" t="s">
        <v>843</v>
      </c>
      <c r="E620" s="2" t="s">
        <v>842</v>
      </c>
      <c r="F620" s="4"/>
      <c r="G620" s="2"/>
      <c r="H620" s="1"/>
      <c r="I620" s="2"/>
    </row>
    <row r="621" customFormat="false" ht="15.75" hidden="false" customHeight="false" outlineLevel="0" collapsed="false">
      <c r="A621" s="1" t="s">
        <v>264</v>
      </c>
      <c r="B621" s="1" t="s">
        <v>10</v>
      </c>
      <c r="C621" s="2" t="s">
        <v>844</v>
      </c>
      <c r="D621" s="2" t="s">
        <v>845</v>
      </c>
      <c r="E621" s="2" t="s">
        <v>844</v>
      </c>
      <c r="F621" s="4"/>
      <c r="G621" s="2"/>
      <c r="H621" s="1"/>
      <c r="I621" s="2"/>
    </row>
    <row r="622" customFormat="false" ht="15.75" hidden="false" customHeight="false" outlineLevel="0" collapsed="false">
      <c r="A622" s="1" t="s">
        <v>264</v>
      </c>
      <c r="B622" s="1" t="s">
        <v>10</v>
      </c>
      <c r="C622" s="2" t="s">
        <v>846</v>
      </c>
      <c r="D622" s="2" t="s">
        <v>847</v>
      </c>
      <c r="E622" s="2" t="s">
        <v>846</v>
      </c>
      <c r="F622" s="4"/>
      <c r="G622" s="2"/>
      <c r="H622" s="1"/>
      <c r="I622" s="2" t="n">
        <v>100588495000003</v>
      </c>
    </row>
    <row r="623" customFormat="false" ht="15.75" hidden="false" customHeight="false" outlineLevel="0" collapsed="false">
      <c r="A623" s="1" t="s">
        <v>264</v>
      </c>
      <c r="B623" s="1" t="s">
        <v>10</v>
      </c>
      <c r="C623" s="2" t="s">
        <v>848</v>
      </c>
      <c r="D623" s="2" t="s">
        <v>849</v>
      </c>
      <c r="E623" s="2" t="s">
        <v>848</v>
      </c>
      <c r="F623" s="4"/>
      <c r="G623" s="2" t="n">
        <f aca="false">+97142635517</f>
        <v>97142635517</v>
      </c>
      <c r="H623" s="1"/>
      <c r="I623" s="2" t="n">
        <v>100062724800003</v>
      </c>
    </row>
    <row r="624" customFormat="false" ht="15.75" hidden="false" customHeight="false" outlineLevel="0" collapsed="false">
      <c r="A624" s="1" t="s">
        <v>264</v>
      </c>
      <c r="B624" s="1" t="s">
        <v>10</v>
      </c>
      <c r="C624" s="2" t="s">
        <v>850</v>
      </c>
      <c r="D624" s="2"/>
      <c r="E624" s="2" t="s">
        <v>850</v>
      </c>
      <c r="F624" s="4"/>
      <c r="G624" s="2"/>
      <c r="H624" s="1"/>
      <c r="I624" s="2" t="n">
        <v>100324333200003</v>
      </c>
    </row>
    <row r="625" customFormat="false" ht="15.75" hidden="false" customHeight="false" outlineLevel="0" collapsed="false">
      <c r="A625" s="1" t="s">
        <v>264</v>
      </c>
      <c r="B625" s="1" t="s">
        <v>10</v>
      </c>
      <c r="C625" s="2" t="s">
        <v>851</v>
      </c>
      <c r="D625" s="2" t="s">
        <v>69</v>
      </c>
      <c r="E625" s="2" t="s">
        <v>851</v>
      </c>
      <c r="F625" s="4"/>
      <c r="G625" s="2"/>
      <c r="H625" s="1"/>
      <c r="I625" s="2" t="n">
        <v>100560010900003</v>
      </c>
    </row>
    <row r="626" customFormat="false" ht="15.75" hidden="false" customHeight="false" outlineLevel="0" collapsed="false">
      <c r="A626" s="1" t="s">
        <v>264</v>
      </c>
      <c r="B626" s="1" t="s">
        <v>10</v>
      </c>
      <c r="C626" s="2" t="s">
        <v>852</v>
      </c>
      <c r="D626" s="2" t="s">
        <v>853</v>
      </c>
      <c r="E626" s="2" t="s">
        <v>852</v>
      </c>
      <c r="F626" s="4"/>
      <c r="G626" s="2" t="n">
        <f aca="false">+97145612900</f>
        <v>97145612900</v>
      </c>
      <c r="H626" s="1"/>
      <c r="I626" s="2" t="n">
        <v>100043593100003</v>
      </c>
    </row>
    <row r="627" customFormat="false" ht="15.75" hidden="false" customHeight="false" outlineLevel="0" collapsed="false">
      <c r="A627" s="1" t="s">
        <v>264</v>
      </c>
      <c r="B627" s="1" t="s">
        <v>10</v>
      </c>
      <c r="C627" s="2" t="s">
        <v>854</v>
      </c>
      <c r="D627" s="2"/>
      <c r="E627" s="2" t="s">
        <v>854</v>
      </c>
      <c r="F627" s="4"/>
      <c r="G627" s="2"/>
      <c r="H627" s="1"/>
      <c r="I627" s="2"/>
    </row>
    <row r="628" customFormat="false" ht="15.75" hidden="false" customHeight="false" outlineLevel="0" collapsed="false">
      <c r="A628" s="1" t="s">
        <v>264</v>
      </c>
      <c r="B628" s="1" t="s">
        <v>10</v>
      </c>
      <c r="C628" s="2" t="s">
        <v>855</v>
      </c>
      <c r="D628" s="2"/>
      <c r="E628" s="2" t="s">
        <v>855</v>
      </c>
      <c r="F628" s="4"/>
      <c r="G628" s="2" t="n">
        <f aca="false">+97148860456</f>
        <v>97148860456</v>
      </c>
      <c r="H628" s="1"/>
      <c r="I628" s="2"/>
    </row>
    <row r="629" customFormat="false" ht="15.75" hidden="false" customHeight="false" outlineLevel="0" collapsed="false">
      <c r="A629" s="1" t="s">
        <v>264</v>
      </c>
      <c r="B629" s="1" t="s">
        <v>10</v>
      </c>
      <c r="C629" s="2" t="s">
        <v>856</v>
      </c>
      <c r="D629" s="2" t="s">
        <v>69</v>
      </c>
      <c r="E629" s="2" t="s">
        <v>856</v>
      </c>
      <c r="F629" s="4"/>
      <c r="G629" s="2" t="e">
        <f aca="false">+971 4 259 599</f>
        <v>#VALUE!</v>
      </c>
      <c r="H629" s="1"/>
      <c r="I629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2023-08-02T11:49:57Z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