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M:\PTO\2026\004 Капитальный ремонт Вилюй км1180-км1190 (10 км)\Ежедневная сводка\7-Сентябрь\22.09.2026\"/>
    </mc:Choice>
  </mc:AlternateContent>
  <xr:revisionPtr revIDLastSave="0" documentId="13_ncr:1_{CC6E41FA-43C7-40A4-BDB8-FF0A7E8518B3}" xr6:coauthVersionLast="36" xr6:coauthVersionMax="36" xr10:uidLastSave="{00000000-0000-0000-0000-000000000000}"/>
  <bookViews>
    <workbookView xWindow="0" yWindow="0" windowWidth="28800" windowHeight="12105" firstSheet="65" activeTab="74" xr2:uid="{00000000-000D-0000-FFFF-FFFF00000000}"/>
  </bookViews>
  <sheets>
    <sheet name="нсп" sheetId="1" state="hidden" r:id="rId1"/>
    <sheet name="10.06.2026" sheetId="2" state="hidden" r:id="rId2"/>
    <sheet name="11.06.2026 " sheetId="3" state="hidden" r:id="rId3"/>
    <sheet name="12.06.2026 " sheetId="4" state="hidden" r:id="rId4"/>
    <sheet name="13.06.2026  " sheetId="5" state="hidden" r:id="rId5"/>
    <sheet name="14.06.2026  " sheetId="7" state="hidden" r:id="rId6"/>
    <sheet name="15.06.2026 " sheetId="6" state="hidden" r:id="rId7"/>
    <sheet name="16.06.2026  " sheetId="8" state="hidden" r:id="rId8"/>
    <sheet name="17.06.2026  " sheetId="9" state="hidden" r:id="rId9"/>
    <sheet name="18.06.2026   " sheetId="10" state="hidden" r:id="rId10"/>
    <sheet name="19.06.2026 " sheetId="11" state="hidden" r:id="rId11"/>
    <sheet name="20.06.2026" sheetId="12" state="hidden" r:id="rId12"/>
    <sheet name="21.06.2026 " sheetId="13" state="hidden" r:id="rId13"/>
    <sheet name="22.06.2026" sheetId="14" state="hidden" r:id="rId14"/>
    <sheet name="23.06.2026 " sheetId="15" state="hidden" r:id="rId15"/>
    <sheet name="24.06.2026" sheetId="16" state="hidden" r:id="rId16"/>
    <sheet name="25.06.2026" sheetId="17" state="hidden" r:id="rId17"/>
    <sheet name="26.06.2026 " sheetId="18" state="hidden" r:id="rId18"/>
    <sheet name="27.06.2026  " sheetId="19" state="hidden" r:id="rId19"/>
    <sheet name="28.06.2026 " sheetId="20" state="hidden" r:id="rId20"/>
    <sheet name="29.06.2026  " sheetId="21" state="hidden" r:id="rId21"/>
    <sheet name="30.07.2026  " sheetId="44" r:id="rId22"/>
    <sheet name="31.07.2026   " sheetId="45" r:id="rId23"/>
    <sheet name="01.08.2026 " sheetId="46" r:id="rId24"/>
    <sheet name="02.08.2026 " sheetId="47" r:id="rId25"/>
    <sheet name="03.08.2026  " sheetId="48" r:id="rId26"/>
    <sheet name="04.08.2026 " sheetId="49" r:id="rId27"/>
    <sheet name="05.08.2026" sheetId="50" r:id="rId28"/>
    <sheet name="06.08.2026 " sheetId="51" r:id="rId29"/>
    <sheet name="07.08.2026 " sheetId="52" r:id="rId30"/>
    <sheet name="08.08.2026  " sheetId="53" r:id="rId31"/>
    <sheet name="09.08.2026" sheetId="54" r:id="rId32"/>
    <sheet name="10.08.2026" sheetId="55" r:id="rId33"/>
    <sheet name="11.08.2026 " sheetId="56" r:id="rId34"/>
    <sheet name="12.08.2026" sheetId="57" r:id="rId35"/>
    <sheet name="13.08.2026" sheetId="58" r:id="rId36"/>
    <sheet name="15.08.2026 " sheetId="59" r:id="rId37"/>
    <sheet name="16.08.2026 " sheetId="60" r:id="rId38"/>
    <sheet name="17.08.2026 " sheetId="61" r:id="rId39"/>
    <sheet name="18.08.2026 " sheetId="62" r:id="rId40"/>
    <sheet name="19.08.2026 " sheetId="63" r:id="rId41"/>
    <sheet name="20.08.2026" sheetId="64" r:id="rId42"/>
    <sheet name="21.08.2026" sheetId="65" r:id="rId43"/>
    <sheet name="22.08.2026" sheetId="66" r:id="rId44"/>
    <sheet name="23.08.2026 " sheetId="67" r:id="rId45"/>
    <sheet name="24.08.2026 " sheetId="68" r:id="rId46"/>
    <sheet name="25.08.2026 " sheetId="69" r:id="rId47"/>
    <sheet name="26.08.2026  " sheetId="70" r:id="rId48"/>
    <sheet name="27.08.2026 " sheetId="71" r:id="rId49"/>
    <sheet name="28.08.2026  " sheetId="72" r:id="rId50"/>
    <sheet name="29.08.2026   " sheetId="73" r:id="rId51"/>
    <sheet name="30.08.2026 " sheetId="74" r:id="rId52"/>
    <sheet name="31.08.2026" sheetId="75" r:id="rId53"/>
    <sheet name="01.09.2026" sheetId="76" r:id="rId54"/>
    <sheet name="02.09.2026" sheetId="77" r:id="rId55"/>
    <sheet name="03.09.2026" sheetId="78" r:id="rId56"/>
    <sheet name="04.09.2026" sheetId="79" r:id="rId57"/>
    <sheet name="05.09.2026" sheetId="80" r:id="rId58"/>
    <sheet name="06.09.2026" sheetId="81" r:id="rId59"/>
    <sheet name="07.09.2026" sheetId="82" r:id="rId60"/>
    <sheet name="08.09.2026" sheetId="83" r:id="rId61"/>
    <sheet name="09.09.2026" sheetId="84" r:id="rId62"/>
    <sheet name="10.09.2026" sheetId="85" r:id="rId63"/>
    <sheet name="11.09.2026" sheetId="86" r:id="rId64"/>
    <sheet name="12.09.2026" sheetId="87" r:id="rId65"/>
    <sheet name="13.09.2026" sheetId="88" r:id="rId66"/>
    <sheet name="14.09.2026" sheetId="89" r:id="rId67"/>
    <sheet name="15.09.2026" sheetId="90" r:id="rId68"/>
    <sheet name="16.09.2026" sheetId="91" r:id="rId69"/>
    <sheet name="17.09.2026" sheetId="92" r:id="rId70"/>
    <sheet name="18.09.2026" sheetId="93" r:id="rId71"/>
    <sheet name="19.09.2026" sheetId="94" r:id="rId72"/>
    <sheet name="20.09.2026" sheetId="95" r:id="rId73"/>
    <sheet name="21.09.2026" sheetId="96" r:id="rId74"/>
    <sheet name="22.09.2026" sheetId="97" r:id="rId75"/>
  </sheets>
  <definedNames>
    <definedName name="_xlnm.Print_Area" localSheetId="23">'01.08.2026 '!$A$1:$FU$63</definedName>
    <definedName name="_xlnm.Print_Area" localSheetId="53">'01.09.2026'!$A$1:$FU$65</definedName>
    <definedName name="_xlnm.Print_Area" localSheetId="24">'02.08.2026 '!$A$1:$FU$63</definedName>
    <definedName name="_xlnm.Print_Area" localSheetId="54">'02.09.2026'!$A$1:$FU$65</definedName>
    <definedName name="_xlnm.Print_Area" localSheetId="25">'03.08.2026  '!$A$1:$FU$63</definedName>
    <definedName name="_xlnm.Print_Area" localSheetId="55">'03.09.2026'!$A$1:$FU$65</definedName>
    <definedName name="_xlnm.Print_Area" localSheetId="26">'04.08.2026 '!$A$1:$FU$63</definedName>
    <definedName name="_xlnm.Print_Area" localSheetId="56">'04.09.2026'!$A$1:$FU$65</definedName>
    <definedName name="_xlnm.Print_Area" localSheetId="27">'05.08.2026'!$A$1:$FU$63</definedName>
    <definedName name="_xlnm.Print_Area" localSheetId="57">'05.09.2026'!$A$1:$GV$65</definedName>
    <definedName name="_xlnm.Print_Area" localSheetId="28">'06.08.2026 '!$A$1:$FU$63</definedName>
    <definedName name="_xlnm.Print_Area" localSheetId="58">'06.09.2026'!$A$1:$GV$65</definedName>
    <definedName name="_xlnm.Print_Area" localSheetId="29">'07.08.2026 '!$A$1:$FU$63</definedName>
    <definedName name="_xlnm.Print_Area" localSheetId="59">'07.09.2026'!$A$1:$GV$58</definedName>
    <definedName name="_xlnm.Print_Area" localSheetId="30">'08.08.2026  '!$A$1:$FU$63</definedName>
    <definedName name="_xlnm.Print_Area" localSheetId="60">'08.09.2026'!$A$1:$GV$58</definedName>
    <definedName name="_xlnm.Print_Area" localSheetId="31">'09.08.2026'!$A$1:$FU$63</definedName>
    <definedName name="_xlnm.Print_Area" localSheetId="61">'09.09.2026'!$A$1:$GV$58</definedName>
    <definedName name="_xlnm.Print_Area" localSheetId="1">'10.06.2026'!$A$1:$FU$66</definedName>
    <definedName name="_xlnm.Print_Area" localSheetId="32">'10.08.2026'!$A$1:$FU$63</definedName>
    <definedName name="_xlnm.Print_Area" localSheetId="62">'10.09.2026'!$A$1:$GV$58</definedName>
    <definedName name="_xlnm.Print_Area" localSheetId="2">'11.06.2026 '!$A$1:$FU$66</definedName>
    <definedName name="_xlnm.Print_Area" localSheetId="33">'11.08.2026 '!$A$1:$FU$63</definedName>
    <definedName name="_xlnm.Print_Area" localSheetId="63">'11.09.2026'!$A$1:$GV$58</definedName>
    <definedName name="_xlnm.Print_Area" localSheetId="3">'12.06.2026 '!$A$1:$FU$66</definedName>
    <definedName name="_xlnm.Print_Area" localSheetId="34">'12.08.2026'!$A$1:$FU$63</definedName>
    <definedName name="_xlnm.Print_Area" localSheetId="64">'12.09.2026'!$A$1:$GV$58</definedName>
    <definedName name="_xlnm.Print_Area" localSheetId="4">'13.06.2026  '!$A$1:$FU$66</definedName>
    <definedName name="_xlnm.Print_Area" localSheetId="35">'13.08.2026'!$A$1:$FU$63</definedName>
    <definedName name="_xlnm.Print_Area" localSheetId="65">'13.09.2026'!$A$1:$GV$58</definedName>
    <definedName name="_xlnm.Print_Area" localSheetId="5">'14.06.2026  '!$A$1:$FU$66</definedName>
    <definedName name="_xlnm.Print_Area" localSheetId="66">'14.09.2026'!$A$1:$GV$58</definedName>
    <definedName name="_xlnm.Print_Area" localSheetId="6">'15.06.2026 '!$A$1:$FU$66</definedName>
    <definedName name="_xlnm.Print_Area" localSheetId="36">'15.08.2026 '!$A$1:$FU$65</definedName>
    <definedName name="_xlnm.Print_Area" localSheetId="67">'15.09.2026'!$A$1:$GV$58</definedName>
    <definedName name="_xlnm.Print_Area" localSheetId="7">'16.06.2026  '!$A$1:$FU$66</definedName>
    <definedName name="_xlnm.Print_Area" localSheetId="37">'16.08.2026 '!$A$1:$FU$65</definedName>
    <definedName name="_xlnm.Print_Area" localSheetId="68">'16.09.2026'!$A$1:$GV$58</definedName>
    <definedName name="_xlnm.Print_Area" localSheetId="8">'17.06.2026  '!$A$1:$FU$66</definedName>
    <definedName name="_xlnm.Print_Area" localSheetId="38">'17.08.2026 '!$A$1:$FU$65</definedName>
    <definedName name="_xlnm.Print_Area" localSheetId="69">'17.09.2026'!$A$1:$GV$58</definedName>
    <definedName name="_xlnm.Print_Area" localSheetId="9">'18.06.2026   '!$A$1:$FU$66</definedName>
    <definedName name="_xlnm.Print_Area" localSheetId="39">'18.08.2026 '!$A$1:$FU$65</definedName>
    <definedName name="_xlnm.Print_Area" localSheetId="70">'18.09.2026'!$A$1:$GV$58</definedName>
    <definedName name="_xlnm.Print_Area" localSheetId="10">'19.06.2026 '!$A$1:$FU$66</definedName>
    <definedName name="_xlnm.Print_Area" localSheetId="40">'19.08.2026 '!$A$1:$FU$65</definedName>
    <definedName name="_xlnm.Print_Area" localSheetId="71">'19.09.2026'!$A$1:$GV$58</definedName>
    <definedName name="_xlnm.Print_Area" localSheetId="11">'20.06.2026'!$A$1:$FU$66</definedName>
    <definedName name="_xlnm.Print_Area" localSheetId="41">'20.08.2026'!$A$1:$FU$65</definedName>
    <definedName name="_xlnm.Print_Area" localSheetId="72">'20.09.2026'!$A$1:$GV$58</definedName>
    <definedName name="_xlnm.Print_Area" localSheetId="12">'21.06.2026 '!$A$1:$FU$66</definedName>
    <definedName name="_xlnm.Print_Area" localSheetId="42">'21.08.2026'!$A$1:$FU$65</definedName>
    <definedName name="_xlnm.Print_Area" localSheetId="73">'21.09.2026'!$A$1:$GV$58</definedName>
    <definedName name="_xlnm.Print_Area" localSheetId="13">'22.06.2026'!$A$1:$FU$66</definedName>
    <definedName name="_xlnm.Print_Area" localSheetId="43">'22.08.2026'!$A$1:$FU$65</definedName>
    <definedName name="_xlnm.Print_Area" localSheetId="74">'22.09.2026'!$A$1:$GV$58</definedName>
    <definedName name="_xlnm.Print_Area" localSheetId="14">'23.06.2026 '!$A$1:$FU$66</definedName>
    <definedName name="_xlnm.Print_Area" localSheetId="44">'23.08.2026 '!$A$1:$FU$65</definedName>
    <definedName name="_xlnm.Print_Area" localSheetId="15">'24.06.2026'!$A$1:$FU$66</definedName>
    <definedName name="_xlnm.Print_Area" localSheetId="45">'24.08.2026 '!$A$1:$FU$65</definedName>
    <definedName name="_xlnm.Print_Area" localSheetId="16">'25.06.2026'!$A$1:$FU$66</definedName>
    <definedName name="_xlnm.Print_Area" localSheetId="46">'25.08.2026 '!$A$1:$FU$65</definedName>
    <definedName name="_xlnm.Print_Area" localSheetId="17">'26.06.2026 '!$A$1:$FU$66</definedName>
    <definedName name="_xlnm.Print_Area" localSheetId="47">'26.08.2026  '!$A$1:$FU$65</definedName>
    <definedName name="_xlnm.Print_Area" localSheetId="18">'27.06.2026  '!$A$1:$FU$66</definedName>
    <definedName name="_xlnm.Print_Area" localSheetId="48">'27.08.2026 '!$A$1:$FU$65</definedName>
    <definedName name="_xlnm.Print_Area" localSheetId="19">'28.06.2026 '!$A$1:$FU$66</definedName>
    <definedName name="_xlnm.Print_Area" localSheetId="49">'28.08.2026  '!$A$1:$FU$65</definedName>
    <definedName name="_xlnm.Print_Area" localSheetId="20">'29.06.2026  '!$A$1:$FU$66</definedName>
    <definedName name="_xlnm.Print_Area" localSheetId="50">'29.08.2026   '!$A$1:$FU$65</definedName>
    <definedName name="_xlnm.Print_Area" localSheetId="21">'30.07.2026  '!$A$1:$FU$63</definedName>
    <definedName name="_xlnm.Print_Area" localSheetId="51">'30.08.2026 '!$A$1:$FU$65</definedName>
    <definedName name="_xlnm.Print_Area" localSheetId="22">'31.07.2026   '!$A$1:$FU$63</definedName>
    <definedName name="_xlnm.Print_Area" localSheetId="52">'31.08.2026'!$A$1:$FU$65</definedName>
    <definedName name="_xlnm.Print_Area" localSheetId="0">нсп!$A$1:$FU$66</definedName>
  </definedNames>
  <calcPr calcId="191029"/>
</workbook>
</file>

<file path=xl/calcChain.xml><?xml version="1.0" encoding="utf-8"?>
<calcChain xmlns="http://schemas.openxmlformats.org/spreadsheetml/2006/main">
  <c r="AQ41" i="97" l="1"/>
  <c r="BG41" i="97"/>
  <c r="BQ57" i="97"/>
  <c r="AY57" i="97"/>
  <c r="AQ55" i="97"/>
  <c r="AY55" i="97" s="1"/>
  <c r="AJ55" i="97"/>
  <c r="BQ55" i="97" s="1"/>
  <c r="AQ53" i="97"/>
  <c r="BQ53" i="97" s="1"/>
  <c r="BQ51" i="97"/>
  <c r="AY51" i="97"/>
  <c r="BQ49" i="97"/>
  <c r="AY49" i="97"/>
  <c r="AQ49" i="97"/>
  <c r="BQ47" i="97"/>
  <c r="DP48" i="97" s="1"/>
  <c r="AQ47" i="97"/>
  <c r="AY47" i="97" s="1"/>
  <c r="BQ45" i="97"/>
  <c r="AY45" i="97"/>
  <c r="BQ43" i="97"/>
  <c r="AY43" i="97"/>
  <c r="BQ41" i="97"/>
  <c r="AY41" i="97"/>
  <c r="AQ39" i="97"/>
  <c r="AY39" i="97" s="1"/>
  <c r="AQ37" i="97"/>
  <c r="AY37" i="97" s="1"/>
  <c r="BQ35" i="97"/>
  <c r="AY35" i="97"/>
  <c r="AQ35" i="97"/>
  <c r="AQ33" i="97"/>
  <c r="AJ33" i="97"/>
  <c r="AY33" i="97" s="1"/>
  <c r="BQ33" i="97" l="1"/>
  <c r="AY53" i="97"/>
  <c r="BQ37" i="97"/>
  <c r="BQ39" i="97"/>
  <c r="AQ55" i="96"/>
  <c r="AQ47" i="96"/>
  <c r="AQ35" i="96"/>
  <c r="AQ41" i="96"/>
  <c r="BG41" i="96"/>
  <c r="BQ57" i="96"/>
  <c r="AY57" i="96"/>
  <c r="BQ55" i="96"/>
  <c r="AJ55" i="96"/>
  <c r="AY55" i="96" s="1"/>
  <c r="AQ53" i="96"/>
  <c r="BQ53" i="96" s="1"/>
  <c r="BQ51" i="96"/>
  <c r="AY51" i="96"/>
  <c r="AQ49" i="96"/>
  <c r="AY49" i="96" s="1"/>
  <c r="BQ47" i="96"/>
  <c r="DP48" i="96" s="1"/>
  <c r="BQ45" i="96"/>
  <c r="AY45" i="96"/>
  <c r="BQ43" i="96"/>
  <c r="AY43" i="96"/>
  <c r="AY41" i="96"/>
  <c r="BQ39" i="96"/>
  <c r="AQ39" i="96"/>
  <c r="AY39" i="96" s="1"/>
  <c r="AQ37" i="96"/>
  <c r="BQ37" i="96" s="1"/>
  <c r="BQ35" i="96"/>
  <c r="AQ33" i="96"/>
  <c r="BQ33" i="96" s="1"/>
  <c r="AJ33" i="96"/>
  <c r="BG37" i="95"/>
  <c r="BG39" i="95"/>
  <c r="BG49" i="95"/>
  <c r="AY53" i="96" l="1"/>
  <c r="AY47" i="96"/>
  <c r="AY33" i="96"/>
  <c r="AY35" i="96"/>
  <c r="BQ41" i="96"/>
  <c r="BQ49" i="96"/>
  <c r="AY37" i="96"/>
  <c r="AQ49" i="95"/>
  <c r="AQ37" i="95"/>
  <c r="AQ39" i="95"/>
  <c r="BQ39" i="95" s="1"/>
  <c r="BQ57" i="95"/>
  <c r="AY57" i="95"/>
  <c r="AQ55" i="95"/>
  <c r="AY55" i="95" s="1"/>
  <c r="AJ55" i="95"/>
  <c r="BQ55" i="95" s="1"/>
  <c r="AQ53" i="95"/>
  <c r="BQ53" i="95" s="1"/>
  <c r="BQ51" i="95"/>
  <c r="AY51" i="95"/>
  <c r="AY49" i="95"/>
  <c r="AQ47" i="95"/>
  <c r="BQ47" i="95" s="1"/>
  <c r="DP48" i="95" s="1"/>
  <c r="BQ45" i="95"/>
  <c r="AY45" i="95"/>
  <c r="BQ43" i="95"/>
  <c r="AY43" i="95"/>
  <c r="AQ41" i="95"/>
  <c r="BQ41" i="95" s="1"/>
  <c r="BQ37" i="95"/>
  <c r="AQ35" i="95"/>
  <c r="BQ35" i="95" s="1"/>
  <c r="AQ33" i="95"/>
  <c r="BQ33" i="95" s="1"/>
  <c r="AJ33" i="95"/>
  <c r="AY39" i="95" l="1"/>
  <c r="BQ49" i="95"/>
  <c r="AY33" i="95"/>
  <c r="AY41" i="95"/>
  <c r="AY35" i="95"/>
  <c r="AY53" i="95"/>
  <c r="AY37" i="95"/>
  <c r="AY47" i="95"/>
  <c r="AQ49" i="94"/>
  <c r="AQ37" i="94"/>
  <c r="BQ37" i="94" s="1"/>
  <c r="AQ39" i="94"/>
  <c r="BG39" i="94"/>
  <c r="BQ57" i="94"/>
  <c r="AY57" i="94"/>
  <c r="AQ55" i="94"/>
  <c r="AY55" i="94" s="1"/>
  <c r="AJ55" i="94"/>
  <c r="BQ55" i="94" s="1"/>
  <c r="AQ53" i="94"/>
  <c r="BQ53" i="94" s="1"/>
  <c r="BQ51" i="94"/>
  <c r="AY51" i="94"/>
  <c r="BQ49" i="94"/>
  <c r="AY49" i="94"/>
  <c r="AQ47" i="94"/>
  <c r="BQ47" i="94" s="1"/>
  <c r="DP48" i="94" s="1"/>
  <c r="BQ45" i="94"/>
  <c r="AY45" i="94"/>
  <c r="BQ43" i="94"/>
  <c r="AY43" i="94"/>
  <c r="BQ41" i="94"/>
  <c r="AQ41" i="94"/>
  <c r="AY41" i="94" s="1"/>
  <c r="BQ39" i="94"/>
  <c r="BQ35" i="94"/>
  <c r="AQ35" i="94"/>
  <c r="AY35" i="94" s="1"/>
  <c r="AQ33" i="94"/>
  <c r="AY33" i="94" s="1"/>
  <c r="AJ33" i="94"/>
  <c r="BQ33" i="94" s="1"/>
  <c r="AQ35" i="93"/>
  <c r="BG35" i="93"/>
  <c r="AQ47" i="93"/>
  <c r="BG49" i="93"/>
  <c r="BG37" i="93"/>
  <c r="AQ39" i="93"/>
  <c r="AY39" i="93" s="1"/>
  <c r="BG39" i="93"/>
  <c r="BQ57" i="93"/>
  <c r="AY57" i="93"/>
  <c r="AQ55" i="93"/>
  <c r="AY55" i="93" s="1"/>
  <c r="AJ55" i="93"/>
  <c r="BQ55" i="93" s="1"/>
  <c r="AQ53" i="93"/>
  <c r="BQ53" i="93" s="1"/>
  <c r="BQ51" i="93"/>
  <c r="AY51" i="93"/>
  <c r="BQ49" i="93"/>
  <c r="AY49" i="93"/>
  <c r="AQ49" i="93"/>
  <c r="BQ47" i="93"/>
  <c r="DP48" i="93" s="1"/>
  <c r="BQ45" i="93"/>
  <c r="AY45" i="93"/>
  <c r="BQ43" i="93"/>
  <c r="AY43" i="93"/>
  <c r="BQ41" i="93"/>
  <c r="AY41" i="93"/>
  <c r="AQ41" i="93"/>
  <c r="AQ37" i="93"/>
  <c r="BQ37" i="93" s="1"/>
  <c r="BQ35" i="93"/>
  <c r="AQ33" i="93"/>
  <c r="AY33" i="93" s="1"/>
  <c r="AJ33" i="93"/>
  <c r="BQ33" i="93" s="1"/>
  <c r="AY37" i="94" l="1"/>
  <c r="AY53" i="94"/>
  <c r="AY47" i="94"/>
  <c r="AY39" i="94"/>
  <c r="BQ39" i="93"/>
  <c r="AY35" i="93"/>
  <c r="AY37" i="93"/>
  <c r="AY53" i="93"/>
  <c r="AY47" i="93"/>
  <c r="AQ39" i="92"/>
  <c r="BG39" i="92"/>
  <c r="BG49" i="92"/>
  <c r="BG37" i="92"/>
  <c r="BG55" i="92"/>
  <c r="AQ55" i="92"/>
  <c r="BQ57" i="92" l="1"/>
  <c r="AY57" i="92"/>
  <c r="BQ55" i="92"/>
  <c r="AY55" i="92"/>
  <c r="AJ55" i="92"/>
  <c r="BQ53" i="92"/>
  <c r="AY53" i="92"/>
  <c r="AQ53" i="92"/>
  <c r="BQ51" i="92"/>
  <c r="AY51" i="92"/>
  <c r="BQ49" i="92"/>
  <c r="AY49" i="92"/>
  <c r="AQ49" i="92"/>
  <c r="BQ47" i="92"/>
  <c r="DP48" i="92" s="1"/>
  <c r="AY47" i="92"/>
  <c r="AQ47" i="92"/>
  <c r="BQ45" i="92"/>
  <c r="AY45" i="92"/>
  <c r="BQ43" i="92"/>
  <c r="AY43" i="92"/>
  <c r="BQ41" i="92"/>
  <c r="AY41" i="92"/>
  <c r="AQ41" i="92"/>
  <c r="BQ39" i="92"/>
  <c r="AY39" i="92"/>
  <c r="AQ37" i="92"/>
  <c r="BQ37" i="92" s="1"/>
  <c r="BQ35" i="92"/>
  <c r="AY35" i="92"/>
  <c r="AQ35" i="92"/>
  <c r="BQ33" i="92"/>
  <c r="AY33" i="92"/>
  <c r="AQ33" i="92"/>
  <c r="AJ33" i="92"/>
  <c r="AY37" i="92" l="1"/>
  <c r="AQ49" i="91"/>
  <c r="AY49" i="91" s="1"/>
  <c r="AQ37" i="91"/>
  <c r="AQ47" i="91"/>
  <c r="AQ35" i="91"/>
  <c r="BQ35" i="91" s="1"/>
  <c r="AQ39" i="91"/>
  <c r="BQ57" i="91"/>
  <c r="AY57" i="91"/>
  <c r="AQ55" i="91"/>
  <c r="AY55" i="91" s="1"/>
  <c r="AJ55" i="91"/>
  <c r="BQ55" i="91" s="1"/>
  <c r="AQ53" i="91"/>
  <c r="BQ53" i="91" s="1"/>
  <c r="BQ51" i="91"/>
  <c r="AY51" i="91"/>
  <c r="BQ47" i="91"/>
  <c r="DP48" i="91" s="1"/>
  <c r="BQ45" i="91"/>
  <c r="AY45" i="91"/>
  <c r="BQ43" i="91"/>
  <c r="AY43" i="91"/>
  <c r="AQ41" i="91"/>
  <c r="BQ41" i="91" s="1"/>
  <c r="BQ39" i="91"/>
  <c r="BQ37" i="91"/>
  <c r="BQ33" i="91"/>
  <c r="AY33" i="91"/>
  <c r="AQ33" i="91"/>
  <c r="AJ33" i="91"/>
  <c r="BQ49" i="91" l="1"/>
  <c r="AY41" i="91"/>
  <c r="AY35" i="91"/>
  <c r="AY37" i="91"/>
  <c r="AY53" i="91"/>
  <c r="AY47" i="91"/>
  <c r="AY39" i="91"/>
  <c r="AQ49" i="90"/>
  <c r="AQ39" i="90"/>
  <c r="BQ39" i="90" s="1"/>
  <c r="AQ37" i="90"/>
  <c r="BQ37" i="90" s="1"/>
  <c r="BG39" i="90"/>
  <c r="BG49" i="90"/>
  <c r="BQ57" i="90"/>
  <c r="AY57" i="90"/>
  <c r="BQ55" i="90"/>
  <c r="AY55" i="90"/>
  <c r="AQ55" i="90"/>
  <c r="AJ55" i="90"/>
  <c r="BQ53" i="90"/>
  <c r="AY53" i="90"/>
  <c r="AQ53" i="90"/>
  <c r="BQ51" i="90"/>
  <c r="AY51" i="90"/>
  <c r="BQ49" i="90"/>
  <c r="AY49" i="90"/>
  <c r="DP48" i="90"/>
  <c r="BQ47" i="90"/>
  <c r="AY47" i="90"/>
  <c r="AQ47" i="90"/>
  <c r="BQ45" i="90"/>
  <c r="AY45" i="90"/>
  <c r="BQ43" i="90"/>
  <c r="AY43" i="90"/>
  <c r="BQ41" i="90"/>
  <c r="AY41" i="90"/>
  <c r="AQ41" i="90"/>
  <c r="BQ35" i="90"/>
  <c r="AY35" i="90"/>
  <c r="AQ35" i="90"/>
  <c r="BQ33" i="90"/>
  <c r="AY33" i="90"/>
  <c r="AQ33" i="90"/>
  <c r="AJ33" i="90"/>
  <c r="AY39" i="90" l="1"/>
  <c r="AY37" i="90"/>
  <c r="AQ49" i="89" l="1"/>
  <c r="AY49" i="89" s="1"/>
  <c r="AQ39" i="89"/>
  <c r="BQ39" i="89" s="1"/>
  <c r="BG39" i="89"/>
  <c r="BQ57" i="89"/>
  <c r="AY57" i="89"/>
  <c r="AQ55" i="89"/>
  <c r="AY55" i="89" s="1"/>
  <c r="AJ55" i="89"/>
  <c r="BQ55" i="89" s="1"/>
  <c r="AQ53" i="89"/>
  <c r="BQ53" i="89" s="1"/>
  <c r="BQ51" i="89"/>
  <c r="AY51" i="89"/>
  <c r="AQ47" i="89"/>
  <c r="BQ47" i="89" s="1"/>
  <c r="DP48" i="89" s="1"/>
  <c r="BQ45" i="89"/>
  <c r="AY45" i="89"/>
  <c r="BQ43" i="89"/>
  <c r="AY43" i="89"/>
  <c r="AQ41" i="89"/>
  <c r="BQ41" i="89" s="1"/>
  <c r="AQ37" i="89"/>
  <c r="BQ37" i="89" s="1"/>
  <c r="AQ35" i="89"/>
  <c r="BQ35" i="89" s="1"/>
  <c r="AQ33" i="89"/>
  <c r="AY33" i="89" s="1"/>
  <c r="AJ33" i="89"/>
  <c r="BQ33" i="89" s="1"/>
  <c r="BQ49" i="89" l="1"/>
  <c r="AY35" i="89"/>
  <c r="AY53" i="89"/>
  <c r="AY37" i="89"/>
  <c r="AY47" i="89"/>
  <c r="AY39" i="89"/>
  <c r="AY41" i="89"/>
  <c r="AQ37" i="88"/>
  <c r="BQ37" i="88" s="1"/>
  <c r="BQ57" i="88"/>
  <c r="AY57" i="88"/>
  <c r="AQ55" i="88"/>
  <c r="AJ55" i="88"/>
  <c r="BQ55" i="88" s="1"/>
  <c r="BQ53" i="88"/>
  <c r="AQ53" i="88"/>
  <c r="AY53" i="88" s="1"/>
  <c r="BQ51" i="88"/>
  <c r="AY51" i="88"/>
  <c r="BQ49" i="88"/>
  <c r="AY49" i="88"/>
  <c r="AQ49" i="88"/>
  <c r="BQ47" i="88"/>
  <c r="DP48" i="88" s="1"/>
  <c r="AQ47" i="88"/>
  <c r="AY47" i="88" s="1"/>
  <c r="BQ45" i="88"/>
  <c r="AY45" i="88"/>
  <c r="BQ43" i="88"/>
  <c r="AY43" i="88"/>
  <c r="BQ41" i="88"/>
  <c r="AY41" i="88"/>
  <c r="AQ41" i="88"/>
  <c r="AQ39" i="88"/>
  <c r="BQ39" i="88" s="1"/>
  <c r="AQ35" i="88"/>
  <c r="AY35" i="88" s="1"/>
  <c r="AQ33" i="88"/>
  <c r="AY33" i="88" s="1"/>
  <c r="AJ33" i="88"/>
  <c r="BQ33" i="88" s="1"/>
  <c r="AY39" i="88" l="1"/>
  <c r="BQ35" i="88"/>
  <c r="AY37" i="88"/>
  <c r="AY55" i="88"/>
  <c r="AQ37" i="87" l="1"/>
  <c r="AQ37" i="86"/>
  <c r="AQ39" i="87" l="1"/>
  <c r="BG39" i="87"/>
  <c r="AQ49" i="87"/>
  <c r="AQ33" i="87"/>
  <c r="BQ57" i="87"/>
  <c r="AY57" i="87"/>
  <c r="AQ55" i="87"/>
  <c r="AY55" i="87" s="1"/>
  <c r="AJ55" i="87"/>
  <c r="BQ55" i="87" s="1"/>
  <c r="BQ53" i="87"/>
  <c r="AY53" i="87"/>
  <c r="AQ53" i="87"/>
  <c r="BQ51" i="87"/>
  <c r="AY51" i="87"/>
  <c r="AY49" i="87"/>
  <c r="AQ47" i="87"/>
  <c r="BQ47" i="87" s="1"/>
  <c r="DP48" i="87" s="1"/>
  <c r="BQ45" i="87"/>
  <c r="AY45" i="87"/>
  <c r="BQ43" i="87"/>
  <c r="AY43" i="87"/>
  <c r="AQ41" i="87"/>
  <c r="BQ41" i="87" s="1"/>
  <c r="BQ39" i="87"/>
  <c r="BQ37" i="87"/>
  <c r="AY37" i="87"/>
  <c r="AQ35" i="87"/>
  <c r="BQ35" i="87" s="1"/>
  <c r="AY33" i="87"/>
  <c r="AJ33" i="87"/>
  <c r="BQ33" i="87" l="1"/>
  <c r="AY35" i="87"/>
  <c r="BQ49" i="87"/>
  <c r="AY47" i="87"/>
  <c r="AY39" i="87"/>
  <c r="AY41" i="87"/>
  <c r="BG49" i="86"/>
  <c r="BG37" i="86"/>
  <c r="BQ57" i="86"/>
  <c r="AY57" i="86"/>
  <c r="BG55" i="86"/>
  <c r="AQ55" i="86"/>
  <c r="AY55" i="86" s="1"/>
  <c r="AJ55" i="86"/>
  <c r="BQ55" i="86" s="1"/>
  <c r="AQ53" i="86"/>
  <c r="BQ53" i="86" s="1"/>
  <c r="BQ51" i="86"/>
  <c r="AY51" i="86"/>
  <c r="AQ49" i="86"/>
  <c r="BQ49" i="86" s="1"/>
  <c r="AQ47" i="86"/>
  <c r="BQ47" i="86" s="1"/>
  <c r="DP48" i="86" s="1"/>
  <c r="BQ45" i="86"/>
  <c r="AY45" i="86"/>
  <c r="BQ43" i="86"/>
  <c r="AY43" i="86"/>
  <c r="BQ41" i="86"/>
  <c r="AQ41" i="86"/>
  <c r="AY41" i="86" s="1"/>
  <c r="AQ39" i="86"/>
  <c r="BQ39" i="86" s="1"/>
  <c r="AY37" i="86"/>
  <c r="AQ35" i="86"/>
  <c r="BQ35" i="86" s="1"/>
  <c r="BQ33" i="86"/>
  <c r="AQ33" i="86"/>
  <c r="AY33" i="86" s="1"/>
  <c r="AJ33" i="86"/>
  <c r="BQ57" i="85"/>
  <c r="AY57" i="85"/>
  <c r="BG55" i="85"/>
  <c r="AQ55" i="85"/>
  <c r="AY55" i="85" s="1"/>
  <c r="AJ55" i="85"/>
  <c r="BQ55" i="85" s="1"/>
  <c r="AQ53" i="85"/>
  <c r="BQ53" i="85" s="1"/>
  <c r="BQ51" i="85"/>
  <c r="AY51" i="85"/>
  <c r="AQ49" i="85"/>
  <c r="BQ49" i="85" s="1"/>
  <c r="AQ47" i="85"/>
  <c r="BQ47" i="85" s="1"/>
  <c r="DP48" i="85" s="1"/>
  <c r="BQ45" i="85"/>
  <c r="AY45" i="85"/>
  <c r="BQ43" i="85"/>
  <c r="AY43" i="85"/>
  <c r="BQ41" i="85"/>
  <c r="AQ41" i="85"/>
  <c r="AY41" i="85" s="1"/>
  <c r="AQ39" i="85"/>
  <c r="BQ39" i="85" s="1"/>
  <c r="AQ37" i="85"/>
  <c r="BQ37" i="85" s="1"/>
  <c r="AQ35" i="85"/>
  <c r="BQ35" i="85" s="1"/>
  <c r="BQ33" i="85"/>
  <c r="AQ33" i="85"/>
  <c r="AY33" i="85" s="1"/>
  <c r="AJ33" i="85"/>
  <c r="AY35" i="86" l="1"/>
  <c r="AY53" i="86"/>
  <c r="AY47" i="86"/>
  <c r="BQ37" i="86"/>
  <c r="AY39" i="86"/>
  <c r="AY49" i="86"/>
  <c r="AY47" i="85"/>
  <c r="AY49" i="85"/>
  <c r="AY35" i="85"/>
  <c r="AY53" i="85"/>
  <c r="AY37" i="85"/>
  <c r="AY39" i="85"/>
  <c r="BQ57" i="84"/>
  <c r="AY57" i="84"/>
  <c r="BQ55" i="84"/>
  <c r="BG55" i="84"/>
  <c r="AQ55" i="84"/>
  <c r="AY55" i="84" s="1"/>
  <c r="AJ55" i="84"/>
  <c r="AQ53" i="84"/>
  <c r="BQ53" i="84" s="1"/>
  <c r="BQ51" i="84"/>
  <c r="AY51" i="84"/>
  <c r="BQ49" i="84"/>
  <c r="AQ49" i="84"/>
  <c r="AY49" i="84" s="1"/>
  <c r="AQ47" i="84"/>
  <c r="BQ47" i="84" s="1"/>
  <c r="DP48" i="84" s="1"/>
  <c r="BQ45" i="84"/>
  <c r="AY45" i="84"/>
  <c r="BQ43" i="84"/>
  <c r="AY43" i="84"/>
  <c r="BQ41" i="84"/>
  <c r="AY41" i="84"/>
  <c r="AQ41" i="84"/>
  <c r="BQ39" i="84"/>
  <c r="AQ39" i="84"/>
  <c r="AY39" i="84" s="1"/>
  <c r="AQ37" i="84"/>
  <c r="BQ37" i="84" s="1"/>
  <c r="AQ35" i="84"/>
  <c r="BQ35" i="84" s="1"/>
  <c r="BQ33" i="84"/>
  <c r="AY33" i="84"/>
  <c r="AQ33" i="84"/>
  <c r="AJ33" i="84"/>
  <c r="AY35" i="84" l="1"/>
  <c r="AY53" i="84"/>
  <c r="AY37" i="84"/>
  <c r="AY47" i="84"/>
  <c r="AQ55" i="83"/>
  <c r="BG55" i="83"/>
  <c r="AQ37" i="83"/>
  <c r="AY37" i="83" s="1"/>
  <c r="AQ49" i="83"/>
  <c r="BQ57" i="83"/>
  <c r="AY57" i="83"/>
  <c r="BQ55" i="83"/>
  <c r="AJ55" i="83"/>
  <c r="AY55" i="83" s="1"/>
  <c r="AQ53" i="83"/>
  <c r="AY53" i="83" s="1"/>
  <c r="BQ51" i="83"/>
  <c r="AY51" i="83"/>
  <c r="BQ49" i="83"/>
  <c r="AY49" i="83"/>
  <c r="BQ47" i="83"/>
  <c r="DP48" i="83" s="1"/>
  <c r="AQ47" i="83"/>
  <c r="AY47" i="83" s="1"/>
  <c r="BQ45" i="83"/>
  <c r="AY45" i="83"/>
  <c r="BQ43" i="83"/>
  <c r="AY43" i="83"/>
  <c r="BQ41" i="83"/>
  <c r="AY41" i="83"/>
  <c r="AQ41" i="83"/>
  <c r="BQ39" i="83"/>
  <c r="AQ39" i="83"/>
  <c r="AY39" i="83" s="1"/>
  <c r="AQ35" i="83"/>
  <c r="BQ35" i="83" s="1"/>
  <c r="BQ33" i="83"/>
  <c r="AQ33" i="83"/>
  <c r="AY33" i="83" s="1"/>
  <c r="AJ33" i="83"/>
  <c r="AY35" i="83" l="1"/>
  <c r="BQ53" i="83"/>
  <c r="BQ37" i="83"/>
  <c r="AQ33" i="82"/>
  <c r="AQ49" i="82"/>
  <c r="BG49" i="82"/>
  <c r="BG37" i="82"/>
  <c r="AQ37" i="82"/>
  <c r="AQ47" i="82" l="1"/>
  <c r="BQ37" i="82"/>
  <c r="AQ35" i="82"/>
  <c r="AY37" i="82"/>
  <c r="BQ57" i="82" l="1"/>
  <c r="AY57" i="82"/>
  <c r="AQ55" i="82"/>
  <c r="AY55" i="82" s="1"/>
  <c r="AJ55" i="82"/>
  <c r="BQ55" i="82" s="1"/>
  <c r="AQ53" i="82"/>
  <c r="BQ53" i="82" s="1"/>
  <c r="BQ51" i="82"/>
  <c r="BQ49" i="82"/>
  <c r="AY49" i="82"/>
  <c r="BQ47" i="82"/>
  <c r="DP48" i="82" s="1"/>
  <c r="BQ45" i="82"/>
  <c r="AY45" i="82"/>
  <c r="BQ43" i="82"/>
  <c r="AY43" i="82"/>
  <c r="BQ41" i="82"/>
  <c r="AY41" i="82"/>
  <c r="AQ41" i="82"/>
  <c r="AQ39" i="82"/>
  <c r="BQ39" i="82" s="1"/>
  <c r="BQ35" i="82"/>
  <c r="AY33" i="82"/>
  <c r="AJ33" i="82"/>
  <c r="BQ33" i="82" s="1"/>
  <c r="AY51" i="82" l="1"/>
  <c r="AY35" i="82"/>
  <c r="AY53" i="82"/>
  <c r="AY47" i="82"/>
  <c r="AY39" i="82"/>
  <c r="AQ35" i="81"/>
  <c r="BG35" i="81"/>
  <c r="BQ57" i="81"/>
  <c r="AY57" i="81"/>
  <c r="BQ55" i="81"/>
  <c r="AY55" i="81"/>
  <c r="AQ55" i="81"/>
  <c r="AJ55" i="81"/>
  <c r="AQ53" i="81"/>
  <c r="BQ53" i="81" s="1"/>
  <c r="BQ51" i="81"/>
  <c r="AQ51" i="81"/>
  <c r="AY51" i="81" s="1"/>
  <c r="AQ49" i="81"/>
  <c r="BQ49" i="81" s="1"/>
  <c r="BQ47" i="81"/>
  <c r="DP48" i="81" s="1"/>
  <c r="AQ47" i="81"/>
  <c r="AY47" i="81" s="1"/>
  <c r="BQ45" i="81"/>
  <c r="AY45" i="81"/>
  <c r="BQ43" i="81"/>
  <c r="AY43" i="81"/>
  <c r="BQ41" i="81"/>
  <c r="AY41" i="81"/>
  <c r="AQ41" i="81"/>
  <c r="AQ39" i="81"/>
  <c r="BQ39" i="81" s="1"/>
  <c r="BQ35" i="81"/>
  <c r="AQ33" i="81"/>
  <c r="AY33" i="81" s="1"/>
  <c r="AJ33" i="81"/>
  <c r="BQ33" i="81" s="1"/>
  <c r="AY53" i="81" l="1"/>
  <c r="AY35" i="81"/>
  <c r="AY39" i="81"/>
  <c r="AY49" i="81"/>
  <c r="AQ35" i="80"/>
  <c r="BQ57" i="80"/>
  <c r="AY57" i="80"/>
  <c r="AY55" i="80"/>
  <c r="AQ55" i="80"/>
  <c r="AJ55" i="80"/>
  <c r="BQ55" i="80" s="1"/>
  <c r="BQ53" i="80"/>
  <c r="AQ53" i="80"/>
  <c r="AY53" i="80" s="1"/>
  <c r="BQ51" i="80"/>
  <c r="AY51" i="80"/>
  <c r="AQ51" i="80"/>
  <c r="BQ49" i="80"/>
  <c r="AY49" i="80"/>
  <c r="AQ49" i="80"/>
  <c r="AQ47" i="80"/>
  <c r="BQ47" i="80" s="1"/>
  <c r="DP48" i="80" s="1"/>
  <c r="BQ45" i="80"/>
  <c r="AY45" i="80"/>
  <c r="BQ43" i="80"/>
  <c r="AY43" i="80"/>
  <c r="AY41" i="80"/>
  <c r="AQ41" i="80"/>
  <c r="BQ41" i="80" s="1"/>
  <c r="AY39" i="80"/>
  <c r="AQ39" i="80"/>
  <c r="BQ39" i="80" s="1"/>
  <c r="BQ35" i="80"/>
  <c r="AY35" i="80"/>
  <c r="AQ33" i="80"/>
  <c r="AJ33" i="80"/>
  <c r="BQ33" i="80" s="1"/>
  <c r="AY33" i="80" l="1"/>
  <c r="AY47" i="80"/>
  <c r="AQ35" i="79"/>
  <c r="BQ35" i="79" s="1"/>
  <c r="BQ57" i="79"/>
  <c r="AY57" i="79"/>
  <c r="AQ55" i="79"/>
  <c r="AY55" i="79" s="1"/>
  <c r="AJ55" i="79"/>
  <c r="BQ55" i="79" s="1"/>
  <c r="AQ53" i="79"/>
  <c r="BQ53" i="79" s="1"/>
  <c r="BQ51" i="79"/>
  <c r="AY51" i="79"/>
  <c r="AQ51" i="79"/>
  <c r="AQ49" i="79"/>
  <c r="BQ49" i="79" s="1"/>
  <c r="AQ47" i="79"/>
  <c r="BQ47" i="79" s="1"/>
  <c r="DP48" i="79" s="1"/>
  <c r="BQ45" i="79"/>
  <c r="AY45" i="79"/>
  <c r="BQ43" i="79"/>
  <c r="AY43" i="79"/>
  <c r="AQ41" i="79"/>
  <c r="BQ41" i="79" s="1"/>
  <c r="AQ39" i="79"/>
  <c r="BQ39" i="79" s="1"/>
  <c r="BQ33" i="79"/>
  <c r="AY33" i="79"/>
  <c r="AQ33" i="79"/>
  <c r="AJ33" i="79"/>
  <c r="AY35" i="79" l="1"/>
  <c r="AY53" i="79"/>
  <c r="AY47" i="79"/>
  <c r="AY39" i="79"/>
  <c r="AY49" i="79"/>
  <c r="AY41" i="79"/>
  <c r="AQ33" i="78"/>
  <c r="AQ33" i="77"/>
  <c r="BG35" i="78"/>
  <c r="AQ35" i="78"/>
  <c r="AQ33" i="76"/>
  <c r="AQ33" i="75"/>
  <c r="BQ35" i="78" l="1"/>
  <c r="BQ57" i="78"/>
  <c r="AY57" i="78"/>
  <c r="AQ55" i="78"/>
  <c r="AY55" i="78" s="1"/>
  <c r="AJ55" i="78"/>
  <c r="BQ55" i="78" s="1"/>
  <c r="AQ53" i="78"/>
  <c r="AY53" i="78" s="1"/>
  <c r="AQ51" i="78"/>
  <c r="BQ51" i="78" s="1"/>
  <c r="AQ49" i="78"/>
  <c r="BQ49" i="78" s="1"/>
  <c r="AQ47" i="78"/>
  <c r="BQ47" i="78" s="1"/>
  <c r="DP48" i="78" s="1"/>
  <c r="BQ45" i="78"/>
  <c r="AY45" i="78"/>
  <c r="BQ43" i="78"/>
  <c r="AY43" i="78"/>
  <c r="BQ41" i="78"/>
  <c r="AQ41" i="78"/>
  <c r="AY41" i="78" s="1"/>
  <c r="AQ39" i="78"/>
  <c r="BQ39" i="78" s="1"/>
  <c r="AY33" i="78"/>
  <c r="AJ33" i="78"/>
  <c r="BQ33" i="78" s="1"/>
  <c r="AQ35" i="77"/>
  <c r="BQ35" i="77" s="1"/>
  <c r="BQ57" i="77"/>
  <c r="AY57" i="77"/>
  <c r="AQ55" i="77"/>
  <c r="AY55" i="77" s="1"/>
  <c r="AJ55" i="77"/>
  <c r="BQ55" i="77" s="1"/>
  <c r="AQ53" i="77"/>
  <c r="BQ53" i="77" s="1"/>
  <c r="AQ51" i="77"/>
  <c r="BQ51" i="77" s="1"/>
  <c r="AQ49" i="77"/>
  <c r="BQ49" i="77" s="1"/>
  <c r="AQ47" i="77"/>
  <c r="BQ47" i="77" s="1"/>
  <c r="DP48" i="77" s="1"/>
  <c r="BQ45" i="77"/>
  <c r="AY45" i="77"/>
  <c r="BQ43" i="77"/>
  <c r="AY43" i="77"/>
  <c r="BQ41" i="77"/>
  <c r="AQ41" i="77"/>
  <c r="AY41" i="77" s="1"/>
  <c r="AQ39" i="77"/>
  <c r="BQ39" i="77" s="1"/>
  <c r="BQ33" i="77"/>
  <c r="AJ33" i="77"/>
  <c r="AQ35" i="76"/>
  <c r="BQ35" i="76" s="1"/>
  <c r="BQ57" i="76"/>
  <c r="AY57" i="76"/>
  <c r="AQ55" i="76"/>
  <c r="AY55" i="76" s="1"/>
  <c r="AJ55" i="76"/>
  <c r="BQ55" i="76" s="1"/>
  <c r="AQ53" i="76"/>
  <c r="AY53" i="76" s="1"/>
  <c r="AQ51" i="76"/>
  <c r="BQ51" i="76" s="1"/>
  <c r="BQ49" i="76"/>
  <c r="AQ49" i="76"/>
  <c r="AY49" i="76" s="1"/>
  <c r="AQ47" i="76"/>
  <c r="BQ47" i="76" s="1"/>
  <c r="DP48" i="76" s="1"/>
  <c r="BQ45" i="76"/>
  <c r="AY45" i="76"/>
  <c r="BQ43" i="76"/>
  <c r="AY43" i="76"/>
  <c r="BQ41" i="76"/>
  <c r="AQ41" i="76"/>
  <c r="AY41" i="76" s="1"/>
  <c r="AQ39" i="76"/>
  <c r="BQ39" i="76" s="1"/>
  <c r="BQ33" i="76"/>
  <c r="AJ33" i="76"/>
  <c r="AQ35" i="75"/>
  <c r="BQ35" i="75" s="1"/>
  <c r="AQ41" i="75"/>
  <c r="BG41" i="75"/>
  <c r="BQ57" i="75"/>
  <c r="AY57" i="75"/>
  <c r="BQ55" i="75"/>
  <c r="AY55" i="75"/>
  <c r="AQ55" i="75"/>
  <c r="AJ55" i="75"/>
  <c r="AQ53" i="75"/>
  <c r="AY53" i="75" s="1"/>
  <c r="AQ51" i="75"/>
  <c r="BQ51" i="75" s="1"/>
  <c r="BQ49" i="75"/>
  <c r="AQ49" i="75"/>
  <c r="AY49" i="75" s="1"/>
  <c r="AQ47" i="75"/>
  <c r="BQ47" i="75" s="1"/>
  <c r="DP48" i="75" s="1"/>
  <c r="BQ45" i="75"/>
  <c r="AY45" i="75"/>
  <c r="BQ43" i="75"/>
  <c r="AY43" i="75"/>
  <c r="BQ41" i="75"/>
  <c r="AY41" i="75"/>
  <c r="BQ39" i="75"/>
  <c r="AY39" i="75"/>
  <c r="AQ39" i="75"/>
  <c r="AY33" i="75"/>
  <c r="AJ33" i="75"/>
  <c r="BQ33" i="75" s="1"/>
  <c r="AY35" i="78" l="1"/>
  <c r="AY51" i="78"/>
  <c r="BQ53" i="78"/>
  <c r="AY39" i="78"/>
  <c r="AY49" i="78"/>
  <c r="AY47" i="78"/>
  <c r="AY51" i="77"/>
  <c r="AY39" i="77"/>
  <c r="AY33" i="77"/>
  <c r="AY35" i="77"/>
  <c r="AY53" i="77"/>
  <c r="AY49" i="77"/>
  <c r="AY47" i="77"/>
  <c r="AY51" i="76"/>
  <c r="AY35" i="76"/>
  <c r="BQ53" i="76"/>
  <c r="AY47" i="76"/>
  <c r="AY39" i="76"/>
  <c r="AY33" i="76"/>
  <c r="AY51" i="75"/>
  <c r="BQ53" i="75"/>
  <c r="AY35" i="75"/>
  <c r="AY47" i="75"/>
  <c r="AQ51" i="74" l="1"/>
  <c r="BQ51" i="74" s="1"/>
  <c r="AQ41" i="74"/>
  <c r="AQ33" i="74"/>
  <c r="AY33" i="74" s="1"/>
  <c r="BQ57" i="74"/>
  <c r="AY57" i="74"/>
  <c r="BQ55" i="74"/>
  <c r="AY55" i="74"/>
  <c r="AQ55" i="74"/>
  <c r="AJ55" i="74"/>
  <c r="BQ53" i="74"/>
  <c r="AY53" i="74"/>
  <c r="AQ53" i="74"/>
  <c r="AQ49" i="74"/>
  <c r="AY49" i="74" s="1"/>
  <c r="DP48" i="74"/>
  <c r="BQ47" i="74"/>
  <c r="AY47" i="74"/>
  <c r="AQ47" i="74"/>
  <c r="BQ45" i="74"/>
  <c r="AY45" i="74"/>
  <c r="BQ43" i="74"/>
  <c r="AY43" i="74"/>
  <c r="AY41" i="74"/>
  <c r="BQ39" i="74"/>
  <c r="AY39" i="74"/>
  <c r="AQ39" i="74"/>
  <c r="BQ35" i="74"/>
  <c r="AY35" i="74"/>
  <c r="AQ35" i="74"/>
  <c r="AJ33" i="74"/>
  <c r="BQ33" i="74" l="1"/>
  <c r="AY51" i="74"/>
  <c r="BQ41" i="74"/>
  <c r="BQ49" i="74"/>
  <c r="AQ41" i="73"/>
  <c r="AQ41" i="72"/>
  <c r="AQ41" i="71"/>
  <c r="AQ51" i="72" l="1"/>
  <c r="AQ51" i="73"/>
  <c r="BG51" i="73"/>
  <c r="AQ35" i="73"/>
  <c r="AQ49" i="73"/>
  <c r="AQ39" i="73"/>
  <c r="AQ33" i="73"/>
  <c r="BQ57" i="73" l="1"/>
  <c r="AY57" i="73"/>
  <c r="AQ55" i="73"/>
  <c r="BQ55" i="73" s="1"/>
  <c r="AJ55" i="73"/>
  <c r="AQ53" i="73"/>
  <c r="BQ53" i="73" s="1"/>
  <c r="BQ51" i="73"/>
  <c r="AY51" i="73"/>
  <c r="BQ49" i="73"/>
  <c r="AY49" i="73"/>
  <c r="AQ47" i="73"/>
  <c r="AY47" i="73" s="1"/>
  <c r="BQ45" i="73"/>
  <c r="AY45" i="73"/>
  <c r="BQ43" i="73"/>
  <c r="AY43" i="73"/>
  <c r="AY41" i="73"/>
  <c r="BQ41" i="73"/>
  <c r="BQ39" i="73"/>
  <c r="BQ35" i="73"/>
  <c r="BQ33" i="73"/>
  <c r="AY33" i="73"/>
  <c r="AJ33" i="73"/>
  <c r="BQ47" i="73" l="1"/>
  <c r="DP48" i="73" s="1"/>
  <c r="AY35" i="73"/>
  <c r="AY53" i="73"/>
  <c r="AY39" i="73"/>
  <c r="AY55" i="73"/>
  <c r="AQ33" i="72"/>
  <c r="BG51" i="72"/>
  <c r="AQ49" i="72"/>
  <c r="AQ35" i="72"/>
  <c r="AY33" i="72" l="1"/>
  <c r="BQ57" i="72"/>
  <c r="AY57" i="72"/>
  <c r="AQ55" i="72"/>
  <c r="AY55" i="72" s="1"/>
  <c r="AJ55" i="72"/>
  <c r="BQ55" i="72" s="1"/>
  <c r="AY53" i="72"/>
  <c r="AQ53" i="72"/>
  <c r="BQ53" i="72" s="1"/>
  <c r="BQ51" i="72"/>
  <c r="AY51" i="72"/>
  <c r="AY49" i="72"/>
  <c r="BQ47" i="72"/>
  <c r="DP48" i="72" s="1"/>
  <c r="AY47" i="72"/>
  <c r="AQ47" i="72"/>
  <c r="BQ45" i="72"/>
  <c r="AY45" i="72"/>
  <c r="BQ43" i="72"/>
  <c r="AY43" i="72"/>
  <c r="AY41" i="72"/>
  <c r="BQ41" i="72"/>
  <c r="AQ39" i="72"/>
  <c r="BQ39" i="72" s="1"/>
  <c r="BQ35" i="72"/>
  <c r="AJ33" i="72"/>
  <c r="BQ33" i="72" l="1"/>
  <c r="BQ49" i="72"/>
  <c r="AY35" i="72"/>
  <c r="AY39" i="72"/>
  <c r="AQ33" i="71"/>
  <c r="BQ57" i="71" l="1"/>
  <c r="AY57" i="71"/>
  <c r="AQ55" i="71"/>
  <c r="AY55" i="71" s="1"/>
  <c r="AJ55" i="71"/>
  <c r="BQ55" i="71" s="1"/>
  <c r="AQ53" i="71"/>
  <c r="AY53" i="71" s="1"/>
  <c r="BQ51" i="71"/>
  <c r="AY51" i="71"/>
  <c r="BQ49" i="71"/>
  <c r="AQ49" i="71"/>
  <c r="AY49" i="71" s="1"/>
  <c r="AQ47" i="71"/>
  <c r="BQ47" i="71" s="1"/>
  <c r="DP48" i="71" s="1"/>
  <c r="BQ45" i="71"/>
  <c r="AY45" i="71"/>
  <c r="BQ43" i="71"/>
  <c r="AY43" i="71"/>
  <c r="BQ41" i="71"/>
  <c r="AY41" i="71"/>
  <c r="AQ39" i="71"/>
  <c r="BQ39" i="71" s="1"/>
  <c r="AQ35" i="71"/>
  <c r="BQ35" i="71" s="1"/>
  <c r="AY33" i="71"/>
  <c r="AJ33" i="71"/>
  <c r="BQ33" i="71" s="1"/>
  <c r="BQ53" i="71" l="1"/>
  <c r="AY35" i="71"/>
  <c r="AY47" i="71"/>
  <c r="AY39" i="71"/>
  <c r="AQ49" i="70"/>
  <c r="AQ35" i="70"/>
  <c r="AQ33" i="70"/>
  <c r="BQ33" i="70" s="1"/>
  <c r="BQ57" i="70"/>
  <c r="AY57" i="70"/>
  <c r="AQ55" i="70"/>
  <c r="AY55" i="70" s="1"/>
  <c r="AJ55" i="70"/>
  <c r="BQ55" i="70" s="1"/>
  <c r="BQ53" i="70"/>
  <c r="AY53" i="70"/>
  <c r="AQ53" i="70"/>
  <c r="BQ51" i="70"/>
  <c r="AY51" i="70"/>
  <c r="BQ49" i="70"/>
  <c r="AQ47" i="70"/>
  <c r="AY47" i="70" s="1"/>
  <c r="BQ45" i="70"/>
  <c r="AY45" i="70"/>
  <c r="BQ43" i="70"/>
  <c r="AY43" i="70"/>
  <c r="AQ41" i="70"/>
  <c r="BQ41" i="70" s="1"/>
  <c r="AQ39" i="70"/>
  <c r="BQ39" i="70" s="1"/>
  <c r="BQ35" i="70"/>
  <c r="AJ33" i="70"/>
  <c r="AY33" i="70" l="1"/>
  <c r="AY35" i="70"/>
  <c r="BQ47" i="70"/>
  <c r="DP48" i="70" s="1"/>
  <c r="AY39" i="70"/>
  <c r="AY49" i="70"/>
  <c r="AY41" i="70"/>
  <c r="AQ39" i="69"/>
  <c r="AQ33" i="69"/>
  <c r="BQ33" i="69" s="1"/>
  <c r="BQ57" i="69"/>
  <c r="AY57" i="69"/>
  <c r="BQ55" i="69"/>
  <c r="AY55" i="69"/>
  <c r="AQ55" i="69"/>
  <c r="AJ55" i="69"/>
  <c r="BQ53" i="69"/>
  <c r="AY53" i="69"/>
  <c r="AQ53" i="69"/>
  <c r="BQ51" i="69"/>
  <c r="AY51" i="69"/>
  <c r="BQ49" i="69"/>
  <c r="AQ49" i="69"/>
  <c r="AY49" i="69" s="1"/>
  <c r="DP48" i="69"/>
  <c r="BQ47" i="69"/>
  <c r="AY47" i="69"/>
  <c r="AQ47" i="69"/>
  <c r="BQ45" i="69"/>
  <c r="AY45" i="69"/>
  <c r="BQ43" i="69"/>
  <c r="AY43" i="69"/>
  <c r="BQ41" i="69"/>
  <c r="AQ41" i="69"/>
  <c r="AY41" i="69" s="1"/>
  <c r="BQ39" i="69"/>
  <c r="AY39" i="69"/>
  <c r="AQ35" i="69"/>
  <c r="BQ35" i="69" s="1"/>
  <c r="AY33" i="69"/>
  <c r="AJ33" i="69"/>
  <c r="AY35" i="69" l="1"/>
  <c r="DP48" i="68"/>
  <c r="AQ39" i="68" l="1"/>
  <c r="BQ39" i="68" s="1"/>
  <c r="AQ33" i="68"/>
  <c r="BQ57" i="68"/>
  <c r="AY57" i="68"/>
  <c r="AQ55" i="68"/>
  <c r="BQ55" i="68" s="1"/>
  <c r="AJ55" i="68"/>
  <c r="BQ53" i="68"/>
  <c r="AY53" i="68"/>
  <c r="AQ53" i="68"/>
  <c r="BQ51" i="68"/>
  <c r="AY51" i="68"/>
  <c r="AQ49" i="68"/>
  <c r="AY49" i="68" s="1"/>
  <c r="AQ47" i="68"/>
  <c r="BQ47" i="68" s="1"/>
  <c r="BQ45" i="68"/>
  <c r="AY45" i="68"/>
  <c r="BQ43" i="68"/>
  <c r="AY43" i="68"/>
  <c r="AQ41" i="68"/>
  <c r="BQ41" i="68" s="1"/>
  <c r="BQ35" i="68"/>
  <c r="AY35" i="68"/>
  <c r="AQ35" i="68"/>
  <c r="AJ33" i="68"/>
  <c r="BQ33" i="68" s="1"/>
  <c r="AY47" i="68" l="1"/>
  <c r="AY55" i="68"/>
  <c r="AY39" i="68"/>
  <c r="BQ49" i="68"/>
  <c r="AY41" i="68"/>
  <c r="AY33" i="68"/>
  <c r="AQ47" i="67"/>
  <c r="AQ35" i="67"/>
  <c r="AQ39" i="67"/>
  <c r="AQ33" i="67"/>
  <c r="BQ57" i="67" l="1"/>
  <c r="AY57" i="67"/>
  <c r="AY55" i="67"/>
  <c r="AQ55" i="67"/>
  <c r="AJ55" i="67"/>
  <c r="BQ55" i="67" s="1"/>
  <c r="AY53" i="67"/>
  <c r="AQ53" i="67"/>
  <c r="BQ53" i="67" s="1"/>
  <c r="BQ51" i="67"/>
  <c r="AY51" i="67"/>
  <c r="AQ49" i="67"/>
  <c r="AY49" i="67" s="1"/>
  <c r="BQ47" i="67"/>
  <c r="AY47" i="67"/>
  <c r="BQ45" i="67"/>
  <c r="AY45" i="67"/>
  <c r="BQ43" i="67"/>
  <c r="AY43" i="67"/>
  <c r="AQ41" i="67"/>
  <c r="BQ41" i="67" s="1"/>
  <c r="AY39" i="67"/>
  <c r="BQ39" i="67"/>
  <c r="BQ35" i="67"/>
  <c r="AY35" i="67"/>
  <c r="AY33" i="67"/>
  <c r="AJ33" i="67"/>
  <c r="BQ33" i="67" s="1"/>
  <c r="AY41" i="67" l="1"/>
  <c r="BQ49" i="67"/>
  <c r="AQ39" i="66"/>
  <c r="AY39" i="66" s="1"/>
  <c r="AQ33" i="66"/>
  <c r="AY33" i="66" s="1"/>
  <c r="BQ57" i="66"/>
  <c r="AY57" i="66"/>
  <c r="BQ55" i="66"/>
  <c r="AY55" i="66"/>
  <c r="AQ55" i="66"/>
  <c r="AJ55" i="66"/>
  <c r="BQ53" i="66"/>
  <c r="AY53" i="66"/>
  <c r="AQ53" i="66"/>
  <c r="BQ51" i="66"/>
  <c r="AY51" i="66"/>
  <c r="BQ49" i="66"/>
  <c r="AY49" i="66"/>
  <c r="AQ49" i="66"/>
  <c r="BQ47" i="66"/>
  <c r="AY47" i="66"/>
  <c r="AQ47" i="66"/>
  <c r="BQ45" i="66"/>
  <c r="AY45" i="66"/>
  <c r="BQ43" i="66"/>
  <c r="AY43" i="66"/>
  <c r="BQ41" i="66"/>
  <c r="AY41" i="66"/>
  <c r="AQ41" i="66"/>
  <c r="BQ35" i="66"/>
  <c r="AY35" i="66"/>
  <c r="AQ35" i="66"/>
  <c r="AJ33" i="66"/>
  <c r="BQ33" i="66" l="1"/>
  <c r="BQ39" i="66"/>
  <c r="AQ53" i="65"/>
  <c r="AQ35" i="65"/>
  <c r="AQ55" i="65"/>
  <c r="AQ49" i="65"/>
  <c r="AQ39" i="65" l="1"/>
  <c r="BQ39" i="65"/>
  <c r="AQ33" i="65"/>
  <c r="BQ57" i="65"/>
  <c r="AY57" i="65"/>
  <c r="BQ55" i="65"/>
  <c r="AJ55" i="65"/>
  <c r="BQ53" i="65"/>
  <c r="AY53" i="65"/>
  <c r="BQ51" i="65"/>
  <c r="AY51" i="65"/>
  <c r="BQ49" i="65"/>
  <c r="AY49" i="65"/>
  <c r="AQ47" i="65"/>
  <c r="BQ47" i="65" s="1"/>
  <c r="BQ45" i="65"/>
  <c r="AY45" i="65"/>
  <c r="BQ43" i="65"/>
  <c r="AY43" i="65"/>
  <c r="BQ41" i="65"/>
  <c r="AQ41" i="65"/>
  <c r="AY41" i="65" s="1"/>
  <c r="BQ35" i="65"/>
  <c r="AY35" i="65"/>
  <c r="BQ33" i="65"/>
  <c r="AY33" i="65"/>
  <c r="AJ33" i="65"/>
  <c r="AY55" i="65" l="1"/>
  <c r="AY47" i="65"/>
  <c r="AY39" i="65"/>
  <c r="AQ49" i="64"/>
  <c r="BQ49" i="64" s="1"/>
  <c r="AQ35" i="64"/>
  <c r="AQ53" i="64"/>
  <c r="AQ39" i="64"/>
  <c r="AQ41" i="64"/>
  <c r="BQ41" i="64" s="1"/>
  <c r="AQ33" i="64"/>
  <c r="BQ57" i="64"/>
  <c r="AY57" i="64"/>
  <c r="BQ55" i="64"/>
  <c r="AY55" i="64"/>
  <c r="AQ55" i="64"/>
  <c r="AJ55" i="64"/>
  <c r="BQ53" i="64"/>
  <c r="AY53" i="64"/>
  <c r="BQ51" i="64"/>
  <c r="AY51" i="64"/>
  <c r="BQ47" i="64"/>
  <c r="AY47" i="64"/>
  <c r="AQ47" i="64"/>
  <c r="BQ45" i="64"/>
  <c r="AY45" i="64"/>
  <c r="BQ43" i="64"/>
  <c r="AY43" i="64"/>
  <c r="AY41" i="64"/>
  <c r="BQ39" i="64"/>
  <c r="AY39" i="64"/>
  <c r="BQ35" i="64"/>
  <c r="AY35" i="64"/>
  <c r="BQ33" i="64"/>
  <c r="AY33" i="64"/>
  <c r="AJ33" i="64"/>
  <c r="AY49" i="64" l="1"/>
  <c r="AQ49" i="63"/>
  <c r="AQ53" i="63"/>
  <c r="BQ53" i="63" s="1"/>
  <c r="AQ41" i="63"/>
  <c r="BQ41" i="63" s="1"/>
  <c r="AQ35" i="63"/>
  <c r="BQ35" i="63" s="1"/>
  <c r="BG35" i="63"/>
  <c r="AQ33" i="63"/>
  <c r="BQ33" i="63" s="1"/>
  <c r="BQ57" i="63"/>
  <c r="AY57" i="63"/>
  <c r="BQ55" i="63"/>
  <c r="AY55" i="63"/>
  <c r="AQ55" i="63"/>
  <c r="AJ55" i="63"/>
  <c r="BQ51" i="63"/>
  <c r="AY51" i="63"/>
  <c r="BQ49" i="63"/>
  <c r="AY49" i="63"/>
  <c r="AQ47" i="63"/>
  <c r="AY47" i="63" s="1"/>
  <c r="BQ45" i="63"/>
  <c r="AY45" i="63"/>
  <c r="BQ43" i="63"/>
  <c r="AY43" i="63"/>
  <c r="AQ39" i="63"/>
  <c r="BQ39" i="63" s="1"/>
  <c r="AY35" i="63"/>
  <c r="AJ33" i="63"/>
  <c r="AY41" i="63" l="1"/>
  <c r="BQ47" i="63"/>
  <c r="AY53" i="63"/>
  <c r="AY33" i="63"/>
  <c r="AY39" i="63"/>
  <c r="AQ53" i="62"/>
  <c r="AQ41" i="62"/>
  <c r="AQ49" i="62"/>
  <c r="AQ35" i="62" l="1"/>
  <c r="AQ33" i="62"/>
  <c r="AY33" i="62" s="1"/>
  <c r="BQ57" i="62"/>
  <c r="AY57" i="62"/>
  <c r="AQ55" i="62"/>
  <c r="BQ55" i="62" s="1"/>
  <c r="AJ55" i="62"/>
  <c r="BQ53" i="62"/>
  <c r="AY53" i="62"/>
  <c r="BQ51" i="62"/>
  <c r="AY51" i="62"/>
  <c r="BQ49" i="62"/>
  <c r="AQ47" i="62"/>
  <c r="BQ47" i="62" s="1"/>
  <c r="BQ45" i="62"/>
  <c r="AY45" i="62"/>
  <c r="BQ43" i="62"/>
  <c r="AY43" i="62"/>
  <c r="BQ41" i="62"/>
  <c r="AY41" i="62"/>
  <c r="AQ39" i="62"/>
  <c r="BQ39" i="62" s="1"/>
  <c r="BQ35" i="62"/>
  <c r="AJ33" i="62"/>
  <c r="BQ33" i="62" l="1"/>
  <c r="AY35" i="62"/>
  <c r="AY47" i="62"/>
  <c r="AY39" i="62"/>
  <c r="AY49" i="62"/>
  <c r="AY55" i="62"/>
  <c r="AQ55" i="61"/>
  <c r="AQ49" i="61"/>
  <c r="BQ55" i="61"/>
  <c r="AQ35" i="61"/>
  <c r="AQ41" i="61"/>
  <c r="BQ41" i="61" s="1"/>
  <c r="AQ33" i="61"/>
  <c r="BQ33" i="61" s="1"/>
  <c r="BG33" i="61"/>
  <c r="BQ57" i="61"/>
  <c r="AY57" i="61"/>
  <c r="AJ55" i="61"/>
  <c r="BQ53" i="61"/>
  <c r="AY53" i="61"/>
  <c r="BQ51" i="61"/>
  <c r="AY51" i="61"/>
  <c r="BQ49" i="61"/>
  <c r="AY49" i="61"/>
  <c r="BQ47" i="61"/>
  <c r="AY47" i="61"/>
  <c r="AQ47" i="61"/>
  <c r="BQ45" i="61"/>
  <c r="AY45" i="61"/>
  <c r="BQ43" i="61"/>
  <c r="AY43" i="61"/>
  <c r="AY41" i="61"/>
  <c r="BQ39" i="61"/>
  <c r="AY39" i="61"/>
  <c r="AQ39" i="61"/>
  <c r="BQ35" i="61"/>
  <c r="AY35" i="61"/>
  <c r="AJ33" i="61"/>
  <c r="AY55" i="61" l="1"/>
  <c r="AY33" i="61"/>
  <c r="AQ41" i="60"/>
  <c r="AQ55" i="60" l="1"/>
  <c r="BQ55" i="60" s="1"/>
  <c r="AQ33" i="60"/>
  <c r="BQ33" i="60" s="1"/>
  <c r="BQ57" i="60"/>
  <c r="AY57" i="60"/>
  <c r="AJ55" i="60"/>
  <c r="BQ53" i="60"/>
  <c r="AY53" i="60"/>
  <c r="BQ51" i="60"/>
  <c r="AY51" i="60"/>
  <c r="BQ49" i="60"/>
  <c r="AY49" i="60"/>
  <c r="AQ49" i="60"/>
  <c r="BQ47" i="60"/>
  <c r="AY47" i="60"/>
  <c r="AQ47" i="60"/>
  <c r="BQ45" i="60"/>
  <c r="AY45" i="60"/>
  <c r="BQ43" i="60"/>
  <c r="AY43" i="60"/>
  <c r="BQ41" i="60"/>
  <c r="AY41" i="60"/>
  <c r="BQ39" i="60"/>
  <c r="AY39" i="60"/>
  <c r="AQ39" i="60"/>
  <c r="BQ35" i="60"/>
  <c r="AY35" i="60"/>
  <c r="AQ35" i="60"/>
  <c r="AJ33" i="60"/>
  <c r="AY55" i="60" l="1"/>
  <c r="AY33" i="60"/>
  <c r="AQ49" i="59"/>
  <c r="BG49" i="59"/>
  <c r="AY51" i="59"/>
  <c r="BQ51" i="59"/>
  <c r="AQ47" i="59" l="1"/>
  <c r="AY47" i="59" s="1"/>
  <c r="AQ33" i="59"/>
  <c r="BQ33" i="59" s="1"/>
  <c r="BG33" i="59"/>
  <c r="AQ35" i="59"/>
  <c r="AQ41" i="59"/>
  <c r="BQ41" i="59" s="1"/>
  <c r="BQ57" i="59"/>
  <c r="AY57" i="59"/>
  <c r="BQ55" i="59"/>
  <c r="AY55" i="59"/>
  <c r="AQ55" i="59"/>
  <c r="AJ55" i="59"/>
  <c r="BQ53" i="59"/>
  <c r="AY53" i="59"/>
  <c r="BQ49" i="59"/>
  <c r="AY49" i="59"/>
  <c r="BQ45" i="59"/>
  <c r="AY45" i="59"/>
  <c r="BQ43" i="59"/>
  <c r="AY43" i="59"/>
  <c r="BQ39" i="59"/>
  <c r="AY39" i="59"/>
  <c r="AQ39" i="59"/>
  <c r="AY35" i="59"/>
  <c r="BQ35" i="59"/>
  <c r="AJ33" i="59"/>
  <c r="AY33" i="59" l="1"/>
  <c r="AY41" i="59"/>
  <c r="BQ47" i="59"/>
  <c r="AQ35" i="58"/>
  <c r="BQ35" i="58" s="1"/>
  <c r="BG35" i="58"/>
  <c r="AQ33" i="58"/>
  <c r="BQ33" i="58" s="1"/>
  <c r="BQ55" i="58"/>
  <c r="AY55" i="58"/>
  <c r="BQ53" i="58"/>
  <c r="AY53" i="58"/>
  <c r="AQ53" i="58"/>
  <c r="AJ53" i="58"/>
  <c r="BQ51" i="58"/>
  <c r="AY51" i="58"/>
  <c r="BQ49" i="58"/>
  <c r="AY49" i="58"/>
  <c r="AQ49" i="58"/>
  <c r="BQ47" i="58"/>
  <c r="AY47" i="58"/>
  <c r="AQ47" i="58"/>
  <c r="BQ45" i="58"/>
  <c r="AY45" i="58"/>
  <c r="BQ43" i="58"/>
  <c r="AY43" i="58"/>
  <c r="BQ41" i="58"/>
  <c r="AY41" i="58"/>
  <c r="BQ39" i="58"/>
  <c r="AY39" i="58"/>
  <c r="AQ39" i="58"/>
  <c r="AY33" i="58"/>
  <c r="AJ33" i="58"/>
  <c r="AY35" i="58" l="1"/>
  <c r="AQ47" i="57"/>
  <c r="BQ47" i="57" s="1"/>
  <c r="AQ35" i="57"/>
  <c r="AY35" i="57" s="1"/>
  <c r="AQ39" i="57"/>
  <c r="BQ39" i="57" s="1"/>
  <c r="AQ33" i="57"/>
  <c r="AY33" i="57" s="1"/>
  <c r="BQ55" i="57"/>
  <c r="AY55" i="57"/>
  <c r="BQ53" i="57"/>
  <c r="AY53" i="57"/>
  <c r="AQ53" i="57"/>
  <c r="AJ53" i="57"/>
  <c r="BQ51" i="57"/>
  <c r="AY51" i="57"/>
  <c r="BQ49" i="57"/>
  <c r="AY49" i="57"/>
  <c r="AQ49" i="57"/>
  <c r="BQ45" i="57"/>
  <c r="AY45" i="57"/>
  <c r="BQ43" i="57"/>
  <c r="AY43" i="57"/>
  <c r="BQ41" i="57"/>
  <c r="AY41" i="57"/>
  <c r="AJ33" i="57"/>
  <c r="AY47" i="57" l="1"/>
  <c r="BQ35" i="57"/>
  <c r="AY39" i="57"/>
  <c r="BQ33" i="57"/>
  <c r="AQ53" i="56"/>
  <c r="AQ39" i="56"/>
  <c r="AQ33" i="56"/>
  <c r="AQ35" i="56"/>
  <c r="BQ55" i="56" l="1"/>
  <c r="AY55" i="56"/>
  <c r="AY53" i="56"/>
  <c r="AJ53" i="56"/>
  <c r="BQ53" i="56" s="1"/>
  <c r="BQ51" i="56"/>
  <c r="AY51" i="56"/>
  <c r="BQ49" i="56"/>
  <c r="AQ49" i="56"/>
  <c r="AY49" i="56" s="1"/>
  <c r="AQ47" i="56"/>
  <c r="BQ47" i="56" s="1"/>
  <c r="BQ45" i="56"/>
  <c r="AY45" i="56"/>
  <c r="BQ43" i="56"/>
  <c r="AY43" i="56"/>
  <c r="BQ41" i="56"/>
  <c r="AY41" i="56"/>
  <c r="BQ39" i="56"/>
  <c r="AY39" i="56"/>
  <c r="BQ35" i="56"/>
  <c r="AY33" i="56"/>
  <c r="AJ33" i="56"/>
  <c r="BQ33" i="56" s="1"/>
  <c r="AY35" i="56" l="1"/>
  <c r="AY47" i="56"/>
  <c r="AQ35" i="55" l="1"/>
  <c r="BQ35" i="55" s="1"/>
  <c r="AQ39" i="55"/>
  <c r="BQ39" i="55" s="1"/>
  <c r="AQ33" i="55"/>
  <c r="AY33" i="55" s="1"/>
  <c r="BG33" i="55"/>
  <c r="BQ55" i="55"/>
  <c r="AY55" i="55"/>
  <c r="BQ53" i="55"/>
  <c r="AQ53" i="55"/>
  <c r="AY53" i="55" s="1"/>
  <c r="AJ53" i="55"/>
  <c r="BQ51" i="55"/>
  <c r="AY51" i="55"/>
  <c r="BQ49" i="55"/>
  <c r="AY49" i="55"/>
  <c r="AQ49" i="55"/>
  <c r="AQ47" i="55"/>
  <c r="BQ47" i="55" s="1"/>
  <c r="BQ45" i="55"/>
  <c r="AY45" i="55"/>
  <c r="BQ43" i="55"/>
  <c r="AY43" i="55"/>
  <c r="BQ41" i="55"/>
  <c r="AY41" i="55"/>
  <c r="AJ33" i="55"/>
  <c r="AY39" i="55" l="1"/>
  <c r="AY35" i="55"/>
  <c r="AY47" i="55"/>
  <c r="BQ33" i="55"/>
  <c r="AQ53" i="54"/>
  <c r="AQ33" i="54"/>
  <c r="BQ55" i="54"/>
  <c r="AY55" i="54"/>
  <c r="AJ53" i="54"/>
  <c r="BQ51" i="54"/>
  <c r="AY51" i="54"/>
  <c r="BQ49" i="54"/>
  <c r="AY49" i="54"/>
  <c r="AQ49" i="54"/>
  <c r="AQ47" i="54"/>
  <c r="AY47" i="54" s="1"/>
  <c r="BQ45" i="54"/>
  <c r="AY45" i="54"/>
  <c r="BQ43" i="54"/>
  <c r="AY43" i="54"/>
  <c r="BQ41" i="54"/>
  <c r="AY41" i="54"/>
  <c r="BQ39" i="54"/>
  <c r="AY39" i="54"/>
  <c r="AQ39" i="54"/>
  <c r="AQ35" i="54"/>
  <c r="BQ35" i="54" s="1"/>
  <c r="BQ33" i="54"/>
  <c r="AY33" i="54"/>
  <c r="AJ33" i="54"/>
  <c r="BQ53" i="54" l="1"/>
  <c r="AY35" i="54"/>
  <c r="BQ47" i="54"/>
  <c r="AY53" i="54"/>
  <c r="AQ53" i="53"/>
  <c r="BQ53" i="53" s="1"/>
  <c r="AQ33" i="53"/>
  <c r="BQ33" i="53" s="1"/>
  <c r="BQ55" i="53"/>
  <c r="AY55" i="53"/>
  <c r="AJ53" i="53"/>
  <c r="BQ51" i="53"/>
  <c r="AY51" i="53"/>
  <c r="BQ49" i="53"/>
  <c r="AY49" i="53"/>
  <c r="AQ49" i="53"/>
  <c r="BQ47" i="53"/>
  <c r="AY47" i="53"/>
  <c r="AQ47" i="53"/>
  <c r="BQ45" i="53"/>
  <c r="AY45" i="53"/>
  <c r="BQ43" i="53"/>
  <c r="AY43" i="53"/>
  <c r="BQ41" i="53"/>
  <c r="AY41" i="53"/>
  <c r="BQ39" i="53"/>
  <c r="AY39" i="53"/>
  <c r="AQ39" i="53"/>
  <c r="BQ35" i="53"/>
  <c r="AY35" i="53"/>
  <c r="AQ35" i="53"/>
  <c r="AY33" i="53"/>
  <c r="AJ33" i="53"/>
  <c r="AY53" i="53" l="1"/>
  <c r="AQ39" i="52"/>
  <c r="BQ39" i="52" s="1"/>
  <c r="AQ53" i="52"/>
  <c r="BQ53" i="52" s="1"/>
  <c r="AQ33" i="52"/>
  <c r="BQ55" i="52"/>
  <c r="AY55" i="52"/>
  <c r="AJ53" i="52"/>
  <c r="BQ51" i="52"/>
  <c r="AY51" i="52"/>
  <c r="BQ49" i="52"/>
  <c r="AY49" i="52"/>
  <c r="AQ49" i="52"/>
  <c r="AQ47" i="52"/>
  <c r="AY47" i="52" s="1"/>
  <c r="BQ45" i="52"/>
  <c r="AY45" i="52"/>
  <c r="BQ43" i="52"/>
  <c r="AY43" i="52"/>
  <c r="BQ41" i="52"/>
  <c r="AY41" i="52"/>
  <c r="AQ35" i="52"/>
  <c r="BQ35" i="52" s="1"/>
  <c r="BQ33" i="52"/>
  <c r="AY33" i="52"/>
  <c r="AJ33" i="52"/>
  <c r="AY39" i="52" l="1"/>
  <c r="AY53" i="52"/>
  <c r="BQ47" i="52"/>
  <c r="AY35" i="52"/>
  <c r="AQ53" i="51"/>
  <c r="AY53" i="51" s="1"/>
  <c r="AQ39" i="51"/>
  <c r="BQ39" i="51" s="1"/>
  <c r="AQ33" i="51"/>
  <c r="BQ33" i="51" s="1"/>
  <c r="BQ55" i="51"/>
  <c r="AY55" i="51"/>
  <c r="AJ53" i="51"/>
  <c r="BQ51" i="51"/>
  <c r="AY51" i="51"/>
  <c r="BQ49" i="51"/>
  <c r="AY49" i="51"/>
  <c r="AQ49" i="51"/>
  <c r="AQ47" i="51"/>
  <c r="AY47" i="51" s="1"/>
  <c r="BQ45" i="51"/>
  <c r="AY45" i="51"/>
  <c r="BQ43" i="51"/>
  <c r="AY43" i="51"/>
  <c r="BQ41" i="51"/>
  <c r="AY41" i="51"/>
  <c r="AY35" i="51"/>
  <c r="AQ35" i="51"/>
  <c r="BQ35" i="51" s="1"/>
  <c r="AJ33" i="51"/>
  <c r="BQ53" i="51" l="1"/>
  <c r="AY39" i="51"/>
  <c r="BQ47" i="51"/>
  <c r="AY33" i="51"/>
  <c r="AQ33" i="50"/>
  <c r="BQ33" i="50" s="1"/>
  <c r="BQ55" i="50"/>
  <c r="AY55" i="50"/>
  <c r="AQ53" i="50"/>
  <c r="AY53" i="50" s="1"/>
  <c r="AJ53" i="50"/>
  <c r="BQ53" i="50" s="1"/>
  <c r="BQ51" i="50"/>
  <c r="AY51" i="50"/>
  <c r="BQ49" i="50"/>
  <c r="AY49" i="50"/>
  <c r="AQ49" i="50"/>
  <c r="AQ47" i="50"/>
  <c r="AY47" i="50" s="1"/>
  <c r="BQ45" i="50"/>
  <c r="AY45" i="50"/>
  <c r="BQ43" i="50"/>
  <c r="AY43" i="50"/>
  <c r="BQ41" i="50"/>
  <c r="AY41" i="50"/>
  <c r="BQ39" i="50"/>
  <c r="AQ39" i="50"/>
  <c r="AY39" i="50" s="1"/>
  <c r="AQ35" i="50"/>
  <c r="BQ35" i="50" s="1"/>
  <c r="AJ33" i="50"/>
  <c r="AY33" i="50" l="1"/>
  <c r="AY35" i="50"/>
  <c r="BQ47" i="50"/>
  <c r="AQ39" i="49"/>
  <c r="AQ33" i="49"/>
  <c r="AY33" i="49" s="1"/>
  <c r="BG39" i="49"/>
  <c r="BQ55" i="49"/>
  <c r="AY55" i="49"/>
  <c r="AQ53" i="49"/>
  <c r="AY53" i="49" s="1"/>
  <c r="AJ53" i="49"/>
  <c r="BQ53" i="49" s="1"/>
  <c r="BQ51" i="49"/>
  <c r="AY51" i="49"/>
  <c r="AQ49" i="49"/>
  <c r="BQ49" i="49" s="1"/>
  <c r="AQ47" i="49"/>
  <c r="BQ47" i="49" s="1"/>
  <c r="BQ45" i="49"/>
  <c r="AY45" i="49"/>
  <c r="BQ43" i="49"/>
  <c r="AY43" i="49"/>
  <c r="BQ41" i="49"/>
  <c r="AY41" i="49"/>
  <c r="AY39" i="49"/>
  <c r="BQ39" i="49"/>
  <c r="AQ35" i="49"/>
  <c r="BQ35" i="49" s="1"/>
  <c r="AJ33" i="49"/>
  <c r="BQ33" i="49" l="1"/>
  <c r="AY35" i="49"/>
  <c r="AY47" i="49"/>
  <c r="AY49" i="49"/>
  <c r="AQ53" i="48"/>
  <c r="AQ47" i="48"/>
  <c r="AQ35" i="48"/>
  <c r="AQ39" i="48"/>
  <c r="AQ33" i="48"/>
  <c r="BQ55" i="48" l="1"/>
  <c r="AY55" i="48"/>
  <c r="AY53" i="48"/>
  <c r="AJ53" i="48"/>
  <c r="BQ53" i="48" s="1"/>
  <c r="BQ51" i="48"/>
  <c r="AY51" i="48"/>
  <c r="AQ49" i="48"/>
  <c r="BQ49" i="48" s="1"/>
  <c r="BQ47" i="48"/>
  <c r="AY47" i="48"/>
  <c r="BQ45" i="48"/>
  <c r="AY45" i="48"/>
  <c r="BQ43" i="48"/>
  <c r="AY43" i="48"/>
  <c r="BQ41" i="48"/>
  <c r="AY41" i="48"/>
  <c r="AY39" i="48"/>
  <c r="BQ35" i="48"/>
  <c r="AY35" i="48"/>
  <c r="BQ33" i="48"/>
  <c r="AJ33" i="48"/>
  <c r="BQ39" i="48" l="1"/>
  <c r="AY49" i="48"/>
  <c r="AY33" i="48"/>
  <c r="AQ53" i="47"/>
  <c r="AQ33" i="47"/>
  <c r="AY33" i="47" s="1"/>
  <c r="BQ55" i="47"/>
  <c r="AY55" i="47"/>
  <c r="BQ53" i="47"/>
  <c r="AJ53" i="47"/>
  <c r="BQ51" i="47"/>
  <c r="AY51" i="47"/>
  <c r="BQ49" i="47"/>
  <c r="AY49" i="47"/>
  <c r="AQ49" i="47"/>
  <c r="BQ47" i="47"/>
  <c r="AY47" i="47"/>
  <c r="AQ47" i="47"/>
  <c r="BQ45" i="47"/>
  <c r="AY45" i="47"/>
  <c r="BQ43" i="47"/>
  <c r="AY43" i="47"/>
  <c r="BQ41" i="47"/>
  <c r="AY41" i="47"/>
  <c r="AY39" i="47"/>
  <c r="AQ39" i="47"/>
  <c r="BQ39" i="47" s="1"/>
  <c r="AQ35" i="47"/>
  <c r="AY35" i="47" s="1"/>
  <c r="AJ33" i="47"/>
  <c r="BQ33" i="47" l="1"/>
  <c r="BQ35" i="47"/>
  <c r="AY53" i="47"/>
  <c r="AQ33" i="46"/>
  <c r="BG39" i="46"/>
  <c r="BQ55" i="46"/>
  <c r="AY55" i="46"/>
  <c r="BQ53" i="46"/>
  <c r="AY53" i="46"/>
  <c r="AQ53" i="46"/>
  <c r="AJ53" i="46"/>
  <c r="BQ51" i="46"/>
  <c r="AY51" i="46"/>
  <c r="BQ49" i="46"/>
  <c r="AY49" i="46"/>
  <c r="AQ49" i="46"/>
  <c r="AQ47" i="46"/>
  <c r="BQ47" i="46" s="1"/>
  <c r="BQ45" i="46"/>
  <c r="AY45" i="46"/>
  <c r="BQ43" i="46"/>
  <c r="AY43" i="46"/>
  <c r="BQ41" i="46"/>
  <c r="AY41" i="46"/>
  <c r="BQ39" i="46"/>
  <c r="AY39" i="46"/>
  <c r="AQ39" i="46"/>
  <c r="AQ35" i="46"/>
  <c r="BQ35" i="46" s="1"/>
  <c r="BQ33" i="46"/>
  <c r="AY33" i="46"/>
  <c r="AJ33" i="46"/>
  <c r="AY35" i="46" l="1"/>
  <c r="AY47" i="46"/>
  <c r="AQ33" i="45"/>
  <c r="BQ55" i="45"/>
  <c r="AY55" i="45"/>
  <c r="AQ53" i="45"/>
  <c r="AY53" i="45" s="1"/>
  <c r="AJ53" i="45"/>
  <c r="BQ53" i="45" s="1"/>
  <c r="BQ51" i="45"/>
  <c r="AY51" i="45"/>
  <c r="BQ49" i="45"/>
  <c r="AY49" i="45"/>
  <c r="AQ49" i="45"/>
  <c r="BQ47" i="45"/>
  <c r="AQ47" i="45"/>
  <c r="AY47" i="45" s="1"/>
  <c r="BQ45" i="45"/>
  <c r="AY45" i="45"/>
  <c r="BQ43" i="45"/>
  <c r="AY43" i="45"/>
  <c r="BQ41" i="45"/>
  <c r="AY41" i="45"/>
  <c r="BQ39" i="45"/>
  <c r="AY39" i="45"/>
  <c r="AQ39" i="45"/>
  <c r="BQ35" i="45"/>
  <c r="AY35" i="45"/>
  <c r="AQ35" i="45"/>
  <c r="BQ33" i="45"/>
  <c r="AJ33" i="45"/>
  <c r="AY33" i="45" l="1"/>
  <c r="AQ39" i="44"/>
  <c r="BQ39" i="44" s="1"/>
  <c r="AQ33" i="44"/>
  <c r="AY33" i="44" s="1"/>
  <c r="BQ55" i="44"/>
  <c r="AY55" i="44"/>
  <c r="BQ53" i="44"/>
  <c r="AY53" i="44"/>
  <c r="AQ53" i="44"/>
  <c r="AJ53" i="44"/>
  <c r="BQ51" i="44"/>
  <c r="AY51" i="44"/>
  <c r="BQ49" i="44"/>
  <c r="AY49" i="44"/>
  <c r="AQ49" i="44"/>
  <c r="BQ47" i="44"/>
  <c r="AY47" i="44"/>
  <c r="AQ47" i="44"/>
  <c r="BQ45" i="44"/>
  <c r="AY45" i="44"/>
  <c r="BQ43" i="44"/>
  <c r="AY43" i="44"/>
  <c r="BQ41" i="44"/>
  <c r="AY41" i="44"/>
  <c r="BQ35" i="44"/>
  <c r="AY35" i="44"/>
  <c r="AQ35" i="44"/>
  <c r="AJ33" i="44"/>
  <c r="AY39" i="44" l="1"/>
  <c r="BQ33" i="44"/>
  <c r="AQ50" i="21" l="1"/>
  <c r="BQ50" i="21" s="1"/>
  <c r="AQ38" i="21"/>
  <c r="BQ38" i="21" s="1"/>
  <c r="AQ36" i="21"/>
  <c r="BQ58" i="21"/>
  <c r="AY58" i="21"/>
  <c r="AQ56" i="21"/>
  <c r="AY56" i="21" s="1"/>
  <c r="AJ56" i="21"/>
  <c r="BQ56" i="21" s="1"/>
  <c r="BQ54" i="21"/>
  <c r="AY54" i="21"/>
  <c r="BQ52" i="21"/>
  <c r="AY52" i="21"/>
  <c r="BQ48" i="21"/>
  <c r="AY48" i="21"/>
  <c r="BQ46" i="21"/>
  <c r="AY46" i="21"/>
  <c r="BQ44" i="21"/>
  <c r="AY44" i="21"/>
  <c r="BQ42" i="21"/>
  <c r="AY42" i="21"/>
  <c r="AY38" i="21"/>
  <c r="AY36" i="21"/>
  <c r="AJ36" i="21"/>
  <c r="BQ36" i="21" s="1"/>
  <c r="AY50" i="21" l="1"/>
  <c r="AQ36" i="20"/>
  <c r="AY36" i="20" s="1"/>
  <c r="AQ38" i="20"/>
  <c r="AY38" i="20" s="1"/>
  <c r="AQ50" i="20"/>
  <c r="BQ50" i="20" s="1"/>
  <c r="BQ58" i="20"/>
  <c r="AY58" i="20"/>
  <c r="AQ56" i="20"/>
  <c r="AY56" i="20" s="1"/>
  <c r="AJ56" i="20"/>
  <c r="BQ56" i="20" s="1"/>
  <c r="BQ54" i="20"/>
  <c r="AY54" i="20"/>
  <c r="BQ52" i="20"/>
  <c r="AY52" i="20"/>
  <c r="BQ48" i="20"/>
  <c r="AY48" i="20"/>
  <c r="BQ46" i="20"/>
  <c r="AY46" i="20"/>
  <c r="BQ44" i="20"/>
  <c r="AY44" i="20"/>
  <c r="BQ42" i="20"/>
  <c r="AY42" i="20"/>
  <c r="AJ36" i="20"/>
  <c r="AQ38" i="19"/>
  <c r="BQ36" i="20" l="1"/>
  <c r="AY50" i="20"/>
  <c r="BQ38" i="20"/>
  <c r="AQ36" i="19"/>
  <c r="BQ58" i="19"/>
  <c r="AY58" i="19"/>
  <c r="BQ56" i="19"/>
  <c r="AY56" i="19"/>
  <c r="AQ56" i="19"/>
  <c r="AJ56" i="19"/>
  <c r="BQ54" i="19"/>
  <c r="AY54" i="19"/>
  <c r="BQ52" i="19"/>
  <c r="AY52" i="19"/>
  <c r="BQ50" i="19"/>
  <c r="AY50" i="19"/>
  <c r="AQ50" i="19"/>
  <c r="BQ48" i="19"/>
  <c r="AY48" i="19"/>
  <c r="BQ46" i="19"/>
  <c r="AY46" i="19"/>
  <c r="BQ44" i="19"/>
  <c r="AY44" i="19"/>
  <c r="BQ42" i="19"/>
  <c r="AY42" i="19"/>
  <c r="BQ38" i="19"/>
  <c r="AY38" i="19"/>
  <c r="BQ36" i="19"/>
  <c r="AJ36" i="19"/>
  <c r="AY36" i="19" l="1"/>
  <c r="AQ36" i="18"/>
  <c r="BQ58" i="18"/>
  <c r="AY58" i="18"/>
  <c r="BQ56" i="18"/>
  <c r="AY56" i="18"/>
  <c r="AQ56" i="18"/>
  <c r="AJ56" i="18"/>
  <c r="BQ54" i="18"/>
  <c r="AY54" i="18"/>
  <c r="BQ52" i="18"/>
  <c r="AY52" i="18"/>
  <c r="BQ50" i="18"/>
  <c r="AY50" i="18"/>
  <c r="AQ50" i="18"/>
  <c r="BQ48" i="18"/>
  <c r="AY48" i="18"/>
  <c r="BQ46" i="18"/>
  <c r="AY46" i="18"/>
  <c r="BQ44" i="18"/>
  <c r="AY44" i="18"/>
  <c r="BQ42" i="18"/>
  <c r="AY42" i="18"/>
  <c r="BQ38" i="18"/>
  <c r="AY38" i="18"/>
  <c r="AQ38" i="18"/>
  <c r="BQ36" i="18"/>
  <c r="AY36" i="18"/>
  <c r="AJ36" i="18"/>
  <c r="AQ50" i="17" l="1"/>
  <c r="BQ50" i="17" s="1"/>
  <c r="AQ36" i="17"/>
  <c r="BQ36" i="17" s="1"/>
  <c r="AQ38" i="17"/>
  <c r="BQ38" i="17" s="1"/>
  <c r="BQ58" i="17"/>
  <c r="AY58" i="17"/>
  <c r="BQ56" i="17"/>
  <c r="AY56" i="17"/>
  <c r="AQ56" i="17"/>
  <c r="AJ56" i="17"/>
  <c r="BQ54" i="17"/>
  <c r="AY54" i="17"/>
  <c r="BQ52" i="17"/>
  <c r="AY52" i="17"/>
  <c r="BQ48" i="17"/>
  <c r="AY48" i="17"/>
  <c r="BQ46" i="17"/>
  <c r="AY46" i="17"/>
  <c r="BQ44" i="17"/>
  <c r="AY44" i="17"/>
  <c r="BQ42" i="17"/>
  <c r="AY42" i="17"/>
  <c r="AJ36" i="17"/>
  <c r="AY50" i="17" l="1"/>
  <c r="AY36" i="17"/>
  <c r="AY38" i="17"/>
  <c r="AQ36" i="16"/>
  <c r="AY36" i="16" s="1"/>
  <c r="BQ58" i="16"/>
  <c r="AY58" i="16"/>
  <c r="AQ56" i="16"/>
  <c r="AY56" i="16" s="1"/>
  <c r="AJ56" i="16"/>
  <c r="BQ56" i="16" s="1"/>
  <c r="BQ54" i="16"/>
  <c r="AY54" i="16"/>
  <c r="BQ52" i="16"/>
  <c r="AY52" i="16"/>
  <c r="AY50" i="16"/>
  <c r="AQ50" i="16"/>
  <c r="BQ50" i="16" s="1"/>
  <c r="BQ48" i="16"/>
  <c r="AY48" i="16"/>
  <c r="BQ46" i="16"/>
  <c r="AY46" i="16"/>
  <c r="BQ44" i="16"/>
  <c r="AY44" i="16"/>
  <c r="BQ42" i="16"/>
  <c r="AY42" i="16"/>
  <c r="AQ38" i="16"/>
  <c r="BQ38" i="16" s="1"/>
  <c r="AJ36" i="16"/>
  <c r="BQ36" i="16" l="1"/>
  <c r="AY38" i="16"/>
  <c r="AQ50" i="15"/>
  <c r="BQ50" i="15" s="1"/>
  <c r="AQ36" i="15"/>
  <c r="AY36" i="15"/>
  <c r="AQ36" i="14"/>
  <c r="AQ38" i="15"/>
  <c r="AY38" i="15" s="1"/>
  <c r="AQ38" i="14"/>
  <c r="BQ58" i="15"/>
  <c r="AY58" i="15"/>
  <c r="BQ56" i="15"/>
  <c r="AY56" i="15"/>
  <c r="AQ56" i="15"/>
  <c r="AJ56" i="15"/>
  <c r="BQ54" i="15"/>
  <c r="AY54" i="15"/>
  <c r="BQ52" i="15"/>
  <c r="AY52" i="15"/>
  <c r="BQ48" i="15"/>
  <c r="AY48" i="15"/>
  <c r="BQ46" i="15"/>
  <c r="AY46" i="15"/>
  <c r="BQ44" i="15"/>
  <c r="AY44" i="15"/>
  <c r="BQ42" i="15"/>
  <c r="AY42" i="15"/>
  <c r="AJ36" i="15"/>
  <c r="BQ36" i="15" l="1"/>
  <c r="BQ38" i="15"/>
  <c r="AY50" i="15"/>
  <c r="AQ50" i="14"/>
  <c r="BG38" i="14"/>
  <c r="BG36" i="14"/>
  <c r="BQ58" i="14"/>
  <c r="AY58" i="14"/>
  <c r="AQ56" i="14"/>
  <c r="AJ56" i="14"/>
  <c r="BQ56" i="14" s="1"/>
  <c r="BQ54" i="14"/>
  <c r="AY54" i="14"/>
  <c r="BQ52" i="14"/>
  <c r="AY52" i="14"/>
  <c r="AY50" i="14"/>
  <c r="BQ48" i="14"/>
  <c r="AY48" i="14"/>
  <c r="BQ46" i="14"/>
  <c r="AY46" i="14"/>
  <c r="BQ44" i="14"/>
  <c r="AY44" i="14"/>
  <c r="BQ42" i="14"/>
  <c r="AY42" i="14"/>
  <c r="BQ38" i="14"/>
  <c r="BQ36" i="14"/>
  <c r="AY36" i="14"/>
  <c r="AJ36" i="14"/>
  <c r="AQ36" i="12"/>
  <c r="AQ38" i="12"/>
  <c r="AQ50" i="12"/>
  <c r="BQ58" i="13"/>
  <c r="AY58" i="13"/>
  <c r="AQ56" i="13"/>
  <c r="AY56" i="13" s="1"/>
  <c r="AJ56" i="13"/>
  <c r="BQ56" i="13" s="1"/>
  <c r="BQ54" i="13"/>
  <c r="AY54" i="13"/>
  <c r="BQ52" i="13"/>
  <c r="AY52" i="13"/>
  <c r="AQ50" i="13"/>
  <c r="AY50" i="13" s="1"/>
  <c r="BQ48" i="13"/>
  <c r="AY48" i="13"/>
  <c r="BQ46" i="13"/>
  <c r="AY46" i="13"/>
  <c r="BQ44" i="13"/>
  <c r="AY44" i="13"/>
  <c r="BQ42" i="13"/>
  <c r="AY42" i="13"/>
  <c r="AQ38" i="13"/>
  <c r="AY38" i="13" s="1"/>
  <c r="AQ36" i="13"/>
  <c r="AY36" i="13" s="1"/>
  <c r="AJ36" i="13"/>
  <c r="BQ36" i="13" s="1"/>
  <c r="AY38" i="14" l="1"/>
  <c r="BQ50" i="14"/>
  <c r="AY56" i="14"/>
  <c r="BQ50" i="13"/>
  <c r="BQ38" i="13"/>
  <c r="BQ36" i="12" l="1"/>
  <c r="BQ58" i="12"/>
  <c r="AY58" i="12"/>
  <c r="BQ56" i="12"/>
  <c r="AY56" i="12"/>
  <c r="AQ56" i="12"/>
  <c r="AJ56" i="12"/>
  <c r="BQ54" i="12"/>
  <c r="AY54" i="12"/>
  <c r="BQ52" i="12"/>
  <c r="AY52" i="12"/>
  <c r="BQ50" i="12"/>
  <c r="AY50" i="12"/>
  <c r="BQ48" i="12"/>
  <c r="AY48" i="12"/>
  <c r="BQ46" i="12"/>
  <c r="AY46" i="12"/>
  <c r="BQ44" i="12"/>
  <c r="AY44" i="12"/>
  <c r="BQ42" i="12"/>
  <c r="AY42" i="12"/>
  <c r="BQ38" i="12"/>
  <c r="AY38" i="12"/>
  <c r="AJ36" i="12"/>
  <c r="AY36" i="12" l="1"/>
  <c r="AQ56" i="11"/>
  <c r="BQ58" i="11"/>
  <c r="AY58" i="11"/>
  <c r="AY56" i="11"/>
  <c r="AJ56" i="11"/>
  <c r="BQ56" i="11" s="1"/>
  <c r="BQ54" i="11"/>
  <c r="AY54" i="11"/>
  <c r="BQ52" i="11"/>
  <c r="AY52" i="11"/>
  <c r="AQ50" i="11"/>
  <c r="BQ50" i="11" s="1"/>
  <c r="BQ48" i="11"/>
  <c r="AY48" i="11"/>
  <c r="BQ46" i="11"/>
  <c r="AY46" i="11"/>
  <c r="BQ44" i="11"/>
  <c r="AY44" i="11"/>
  <c r="BQ42" i="11"/>
  <c r="AY42" i="11"/>
  <c r="AQ38" i="11"/>
  <c r="BQ38" i="11" s="1"/>
  <c r="AQ36" i="11"/>
  <c r="AY36" i="11" s="1"/>
  <c r="AJ36" i="11"/>
  <c r="BQ36" i="11" s="1"/>
  <c r="AY50" i="11" l="1"/>
  <c r="AY38" i="11"/>
  <c r="BQ58" i="10"/>
  <c r="AY58" i="10"/>
  <c r="AQ56" i="10"/>
  <c r="AY56" i="10" s="1"/>
  <c r="AJ56" i="10"/>
  <c r="BQ56" i="10" s="1"/>
  <c r="BQ54" i="10"/>
  <c r="AY54" i="10"/>
  <c r="BQ52" i="10"/>
  <c r="AY52" i="10"/>
  <c r="AQ50" i="10"/>
  <c r="BQ50" i="10" s="1"/>
  <c r="BQ48" i="10"/>
  <c r="AY48" i="10"/>
  <c r="BQ46" i="10"/>
  <c r="AY46" i="10"/>
  <c r="BQ44" i="10"/>
  <c r="AY44" i="10"/>
  <c r="BQ42" i="10"/>
  <c r="AY42" i="10"/>
  <c r="AQ38" i="10"/>
  <c r="AY38" i="10" s="1"/>
  <c r="AQ36" i="10"/>
  <c r="AY36" i="10" s="1"/>
  <c r="AJ36" i="10"/>
  <c r="BQ36" i="10" s="1"/>
  <c r="AY50" i="10" l="1"/>
  <c r="BQ38" i="10"/>
  <c r="AQ50" i="9"/>
  <c r="BQ58" i="9" l="1"/>
  <c r="AY58" i="9"/>
  <c r="AQ56" i="9"/>
  <c r="AY56" i="9" s="1"/>
  <c r="AJ56" i="9"/>
  <c r="BQ56" i="9" s="1"/>
  <c r="BQ54" i="9"/>
  <c r="AY54" i="9"/>
  <c r="BQ52" i="9"/>
  <c r="AY52" i="9"/>
  <c r="BQ50" i="9"/>
  <c r="AY50" i="9"/>
  <c r="BQ48" i="9"/>
  <c r="AY48" i="9"/>
  <c r="BQ46" i="9"/>
  <c r="AY46" i="9"/>
  <c r="BQ44" i="9"/>
  <c r="AY44" i="9"/>
  <c r="BQ42" i="9"/>
  <c r="AY42" i="9"/>
  <c r="BQ38" i="9"/>
  <c r="AY38" i="9"/>
  <c r="AQ38" i="9"/>
  <c r="AQ36" i="9"/>
  <c r="AY36" i="9" s="1"/>
  <c r="AJ36" i="9"/>
  <c r="BQ36" i="9" s="1"/>
  <c r="AQ36" i="8" l="1"/>
  <c r="BG36" i="8"/>
  <c r="BQ58" i="8"/>
  <c r="AY58" i="8"/>
  <c r="BQ56" i="8"/>
  <c r="AY56" i="8"/>
  <c r="AQ56" i="8"/>
  <c r="AJ56" i="8"/>
  <c r="BQ54" i="8"/>
  <c r="AY54" i="8"/>
  <c r="BQ52" i="8"/>
  <c r="AY52" i="8"/>
  <c r="BQ50" i="8"/>
  <c r="AY50" i="8"/>
  <c r="BQ48" i="8"/>
  <c r="AY48" i="8"/>
  <c r="BQ46" i="8"/>
  <c r="AY46" i="8"/>
  <c r="BQ44" i="8"/>
  <c r="AY44" i="8"/>
  <c r="BQ42" i="8"/>
  <c r="AY42" i="8"/>
  <c r="BQ38" i="8"/>
  <c r="AQ38" i="8"/>
  <c r="AY38" i="8" s="1"/>
  <c r="BQ36" i="8"/>
  <c r="AJ36" i="8"/>
  <c r="BG36" i="6"/>
  <c r="AY36" i="8" l="1"/>
  <c r="AQ38" i="6"/>
  <c r="AQ36" i="7"/>
  <c r="BQ58" i="7"/>
  <c r="AY58" i="7"/>
  <c r="AQ56" i="7"/>
  <c r="BQ56" i="7" s="1"/>
  <c r="AJ56" i="7"/>
  <c r="BQ54" i="7"/>
  <c r="AY54" i="7"/>
  <c r="BQ52" i="7"/>
  <c r="AY52" i="7"/>
  <c r="BQ50" i="7"/>
  <c r="AY50" i="7"/>
  <c r="BQ48" i="7"/>
  <c r="AY48" i="7"/>
  <c r="BQ46" i="7"/>
  <c r="AY46" i="7"/>
  <c r="BQ44" i="7"/>
  <c r="AY44" i="7"/>
  <c r="BQ42" i="7"/>
  <c r="AY42" i="7"/>
  <c r="AY38" i="7"/>
  <c r="AQ38" i="7"/>
  <c r="BQ38" i="7" s="1"/>
  <c r="AJ36" i="7"/>
  <c r="AQ36" i="6"/>
  <c r="BG38" i="6"/>
  <c r="BQ36" i="7" l="1"/>
  <c r="AY56" i="7"/>
  <c r="AY36" i="7"/>
  <c r="BQ58" i="6"/>
  <c r="AY58" i="6"/>
  <c r="AQ56" i="6"/>
  <c r="BQ56" i="6" s="1"/>
  <c r="AJ56" i="6"/>
  <c r="BQ54" i="6"/>
  <c r="AY54" i="6"/>
  <c r="BQ52" i="6"/>
  <c r="AY52" i="6"/>
  <c r="BQ50" i="6"/>
  <c r="AY50" i="6"/>
  <c r="BQ48" i="6"/>
  <c r="AY48" i="6"/>
  <c r="BQ46" i="6"/>
  <c r="AY46" i="6"/>
  <c r="BQ44" i="6"/>
  <c r="AY44" i="6"/>
  <c r="BQ42" i="6"/>
  <c r="AY42" i="6"/>
  <c r="BQ38" i="6"/>
  <c r="AY36" i="6"/>
  <c r="AJ36" i="6"/>
  <c r="BQ36" i="6" s="1"/>
  <c r="AY38" i="6" l="1"/>
  <c r="AY56" i="6"/>
  <c r="AQ36" i="5"/>
  <c r="BG36" i="5"/>
  <c r="BQ58" i="5"/>
  <c r="AY58" i="5"/>
  <c r="BQ56" i="5"/>
  <c r="AY56" i="5"/>
  <c r="AQ56" i="5"/>
  <c r="AJ56" i="5"/>
  <c r="BQ54" i="5"/>
  <c r="AY54" i="5"/>
  <c r="BQ52" i="5"/>
  <c r="AY52" i="5"/>
  <c r="BQ50" i="5"/>
  <c r="AY50" i="5"/>
  <c r="BQ48" i="5"/>
  <c r="AY48" i="5"/>
  <c r="BQ46" i="5"/>
  <c r="AY46" i="5"/>
  <c r="BQ44" i="5"/>
  <c r="AY44" i="5"/>
  <c r="BQ42" i="5"/>
  <c r="AY42" i="5"/>
  <c r="BQ38" i="5"/>
  <c r="AY38" i="5"/>
  <c r="AQ38" i="5"/>
  <c r="BQ36" i="5"/>
  <c r="AY36" i="5"/>
  <c r="AJ36" i="5"/>
  <c r="AQ36" i="4"/>
  <c r="AQ38" i="4" l="1"/>
  <c r="BQ38" i="4" s="1"/>
  <c r="BG36" i="4"/>
  <c r="BQ58" i="4"/>
  <c r="AY58" i="4"/>
  <c r="BQ56" i="4"/>
  <c r="AY56" i="4"/>
  <c r="AQ56" i="4"/>
  <c r="AJ56" i="4"/>
  <c r="BQ54" i="4"/>
  <c r="AY54" i="4"/>
  <c r="BQ52" i="4"/>
  <c r="AY52" i="4"/>
  <c r="BQ50" i="4"/>
  <c r="AY50" i="4"/>
  <c r="BQ48" i="4"/>
  <c r="AY48" i="4"/>
  <c r="BQ46" i="4"/>
  <c r="AY46" i="4"/>
  <c r="BQ44" i="4"/>
  <c r="AY44" i="4"/>
  <c r="BQ42" i="4"/>
  <c r="AY42" i="4"/>
  <c r="AY36" i="4"/>
  <c r="AJ36" i="4"/>
  <c r="BQ36" i="4" s="1"/>
  <c r="AY38" i="4" l="1"/>
  <c r="AQ38" i="3"/>
  <c r="BQ38" i="3" s="1"/>
  <c r="AQ36" i="2"/>
  <c r="BQ58" i="3"/>
  <c r="AY58" i="3"/>
  <c r="BQ56" i="3"/>
  <c r="AQ56" i="3"/>
  <c r="AY56" i="3" s="1"/>
  <c r="AJ56" i="3"/>
  <c r="BQ54" i="3"/>
  <c r="AY54" i="3"/>
  <c r="BQ52" i="3"/>
  <c r="AY52" i="3"/>
  <c r="BQ50" i="3"/>
  <c r="AY50" i="3"/>
  <c r="BQ48" i="3"/>
  <c r="AY48" i="3"/>
  <c r="BQ46" i="3"/>
  <c r="AY46" i="3"/>
  <c r="BQ44" i="3"/>
  <c r="AY44" i="3"/>
  <c r="BQ42" i="3"/>
  <c r="AY42" i="3"/>
  <c r="BG38" i="3"/>
  <c r="BQ36" i="3"/>
  <c r="AY36" i="3"/>
  <c r="AQ36" i="3"/>
  <c r="AJ36" i="3"/>
  <c r="AY38" i="3" l="1"/>
  <c r="BQ36" i="2"/>
  <c r="BQ58" i="2"/>
  <c r="AY58" i="2"/>
  <c r="BQ56" i="2"/>
  <c r="AY56" i="2"/>
  <c r="AQ56" i="2"/>
  <c r="AJ56" i="2"/>
  <c r="BQ54" i="2"/>
  <c r="AY54" i="2"/>
  <c r="BQ52" i="2"/>
  <c r="AY52" i="2"/>
  <c r="BQ50" i="2"/>
  <c r="AY50" i="2"/>
  <c r="BQ48" i="2"/>
  <c r="AY48" i="2"/>
  <c r="BQ46" i="2"/>
  <c r="AY46" i="2"/>
  <c r="BQ44" i="2"/>
  <c r="AY44" i="2"/>
  <c r="BQ42" i="2"/>
  <c r="AY42" i="2"/>
  <c r="BQ38" i="2"/>
  <c r="AY38" i="2"/>
  <c r="AY36" i="2"/>
  <c r="AJ36" i="2"/>
  <c r="AQ36" i="1" l="1"/>
  <c r="AQ56" i="1" l="1"/>
  <c r="BQ58" i="1" l="1"/>
  <c r="AY58" i="1"/>
  <c r="AY56" i="1"/>
  <c r="AJ56" i="1"/>
  <c r="BQ56" i="1" s="1"/>
  <c r="BQ54" i="1"/>
  <c r="AY54" i="1"/>
  <c r="BQ52" i="1"/>
  <c r="AY52" i="1"/>
  <c r="BQ50" i="1"/>
  <c r="AY50" i="1"/>
  <c r="BQ48" i="1"/>
  <c r="AY48" i="1"/>
  <c r="BQ46" i="1"/>
  <c r="AY46" i="1"/>
  <c r="BQ44" i="1"/>
  <c r="AY44" i="1"/>
  <c r="BQ42" i="1"/>
  <c r="AY42" i="1"/>
  <c r="BQ38" i="1"/>
  <c r="AY38" i="1"/>
  <c r="BQ36" i="1"/>
  <c r="AY36" i="1"/>
  <c r="AJ36" i="1"/>
</calcChain>
</file>

<file path=xl/sharedStrings.xml><?xml version="1.0" encoding="utf-8"?>
<sst xmlns="http://schemas.openxmlformats.org/spreadsheetml/2006/main" count="18991" uniqueCount="133">
  <si>
    <t>«Капитальный ремонт автомобильной дороги А-331 «Вилюй» Тулун – Братск – Усть-Кут – Мирный – Якутск на участке км 1180+000 – км 1190+000, Республика Саха (Якутия)».</t>
  </si>
  <si>
    <t>лево</t>
  </si>
  <si>
    <t>ПК + (проектное положение)</t>
  </si>
  <si>
    <t>+00</t>
  </si>
  <si>
    <t>+50</t>
  </si>
  <si>
    <t>Прим</t>
  </si>
  <si>
    <t>откос</t>
  </si>
  <si>
    <t>обочина</t>
  </si>
  <si>
    <t>проезжая часть</t>
  </si>
  <si>
    <t>Мост</t>
  </si>
  <si>
    <t>право</t>
  </si>
  <si>
    <t>Вид работ</t>
  </si>
  <si>
    <t>ед.изм</t>
  </si>
  <si>
    <t>по ГК</t>
  </si>
  <si>
    <t>с нарастающим итогом</t>
  </si>
  <si>
    <t>% выполнения</t>
  </si>
  <si>
    <t>за сутки</t>
  </si>
  <si>
    <t>остаток</t>
  </si>
  <si>
    <t xml:space="preserve">Устройство земляного полотна </t>
  </si>
  <si>
    <t>м3</t>
  </si>
  <si>
    <t>Устройство слоя основания (щпс 0/63). Слой 1 (толщ.20 см)</t>
  </si>
  <si>
    <t>Устройство слоя основания (щпс 0/63). Слой 2 (толщ.13 см)</t>
  </si>
  <si>
    <t>Устройство нижнего слоя покрытия</t>
  </si>
  <si>
    <t>м2</t>
  </si>
  <si>
    <t>Устройство верхнего слоя покрытия</t>
  </si>
  <si>
    <t>Устройство нижнего слоя покрытия(примыкания)</t>
  </si>
  <si>
    <t>Устройство верхнего слоя покрытия(примыкания)</t>
  </si>
  <si>
    <t xml:space="preserve">Устройство присыпных обочин (20 см) </t>
  </si>
  <si>
    <t>Устройство присыпных обочин  (13 см)</t>
  </si>
  <si>
    <t>Укрепление откосов земляного полотна посевом трав</t>
  </si>
  <si>
    <t xml:space="preserve">Планировка откосов земляного полотна </t>
  </si>
  <si>
    <t xml:space="preserve">Установка МБО </t>
  </si>
  <si>
    <t>м</t>
  </si>
  <si>
    <t xml:space="preserve"> </t>
  </si>
  <si>
    <t>по состоянию на 09.06.2026 г.</t>
  </si>
  <si>
    <t>по состоянию на 11.06.2026 г.</t>
  </si>
  <si>
    <t>по состоянию на 10.06.2026 г.</t>
  </si>
  <si>
    <t>по состоянию на 12.06.2026 г.</t>
  </si>
  <si>
    <t>по состоянию на 13.06.2026 г.</t>
  </si>
  <si>
    <t>по состоянию на 14.06.2026 г.</t>
  </si>
  <si>
    <t>по состоянию на 15.06.2026 г.</t>
  </si>
  <si>
    <t>по состоянию на 16.06.2026 г.</t>
  </si>
  <si>
    <t>по состоянию на 17.06.2026 г.</t>
  </si>
  <si>
    <t>по состоянию на 19.06.2026 г.</t>
  </si>
  <si>
    <t>по состоянию на 22.06.2026 г.</t>
  </si>
  <si>
    <t>по состоянию на 23.06.2026 г.</t>
  </si>
  <si>
    <t>по состоянию на 24.06.2026 г.</t>
  </si>
  <si>
    <t>по состоянию на 25.06.2026 г.</t>
  </si>
  <si>
    <t>по состоянию на 26.06.2026 г.</t>
  </si>
  <si>
    <t>по состоянию на 27.06.2026 г.</t>
  </si>
  <si>
    <t>по состоянию на 28.06.2026 г.</t>
  </si>
  <si>
    <t>по состоянию на 29.06.2026 г.</t>
  </si>
  <si>
    <t>по состоянию на 30.07.2026 г.</t>
  </si>
  <si>
    <t>по состоянию на 31.07.2026 г.</t>
  </si>
  <si>
    <t>по состоянию на 01.08.2026 г.</t>
  </si>
  <si>
    <t>по состоянию на 02.08.2026 г.</t>
  </si>
  <si>
    <t>по состоянию на 03.08.2026 г.</t>
  </si>
  <si>
    <t>по состоянию на 04.08.2026 г.</t>
  </si>
  <si>
    <t>по состоянию на 05.08.2026 г.</t>
  </si>
  <si>
    <t>по состоянию на 06.08.2026 г.</t>
  </si>
  <si>
    <t>по состоянию на 07.08.2026 г.</t>
  </si>
  <si>
    <t>по состоянию на 08.08.2026 г.</t>
  </si>
  <si>
    <t>по состоянию на 09.08.2026 г.</t>
  </si>
  <si>
    <t>по состоянию на 10.08.2026 г.</t>
  </si>
  <si>
    <t>по состоянию на 11.08.2026 г.</t>
  </si>
  <si>
    <t>по состоянию на 12.08.2026 г.</t>
  </si>
  <si>
    <t>по состоянию на 13.08.2026 г.</t>
  </si>
  <si>
    <t>по состоянию на 15.08.2026 г.</t>
  </si>
  <si>
    <t>по состоянию на 16.08.2026 г.</t>
  </si>
  <si>
    <t>по состоянию на 17.08.2026 г.</t>
  </si>
  <si>
    <t>по состоянию на 18.08.2026 г.</t>
  </si>
  <si>
    <t>по состоянию на 19.08.2026 г.</t>
  </si>
  <si>
    <t>по состоянию на 20.08.2026 г.</t>
  </si>
  <si>
    <t>по состоянию на 21.08.2026 г.</t>
  </si>
  <si>
    <t>по состоянию на 22.08.2026 г.</t>
  </si>
  <si>
    <t>по состоянию на 23.08.2026 г.</t>
  </si>
  <si>
    <t>по состоянию на 24.08.2026 г.</t>
  </si>
  <si>
    <t>по состоянию на 25.08.2026 г.</t>
  </si>
  <si>
    <t>по состоянию на 26.08.2026 г.</t>
  </si>
  <si>
    <t>по состоянию на 27.08.2026 г.</t>
  </si>
  <si>
    <t>по состоянию на 28.08.2026 г.</t>
  </si>
  <si>
    <t>по состоянию на 29.08.2026 г.</t>
  </si>
  <si>
    <t>по состоянию на 31.08.2026 г.</t>
  </si>
  <si>
    <t>по состоянию на 03.09.2026 г.</t>
  </si>
  <si>
    <t>по состоянию на 02.09.2026 г.</t>
  </si>
  <si>
    <t>по состоянию на 01.09.2026 г.</t>
  </si>
  <si>
    <t>по состоянию на 04.09.2026 г.</t>
  </si>
  <si>
    <t>по состоянию на 05.09.2026 г.</t>
  </si>
  <si>
    <t>по состоянию на 06.09.2026 г.</t>
  </si>
  <si>
    <t>по состоянию на 07.09.2026 г.</t>
  </si>
  <si>
    <t>07.09</t>
  </si>
  <si>
    <t>06.09</t>
  </si>
  <si>
    <t>05.09</t>
  </si>
  <si>
    <t>04.09</t>
  </si>
  <si>
    <t>03.09</t>
  </si>
  <si>
    <t>31.08</t>
  </si>
  <si>
    <t>28.08</t>
  </si>
  <si>
    <t>01.09</t>
  </si>
  <si>
    <t>29.08</t>
  </si>
  <si>
    <t>26.08</t>
  </si>
  <si>
    <t>21.08</t>
  </si>
  <si>
    <t>20.08</t>
  </si>
  <si>
    <t>19.08</t>
  </si>
  <si>
    <t>18.08</t>
  </si>
  <si>
    <t>17.08</t>
  </si>
  <si>
    <t>15.08</t>
  </si>
  <si>
    <t>08.09</t>
  </si>
  <si>
    <t>по состоянию на 08.09.2026 г.</t>
  </si>
  <si>
    <t>Простой в связи с погодными условиями, осуществляется перевозка материала</t>
  </si>
  <si>
    <t>по состоянию на 10.09.2026 г.</t>
  </si>
  <si>
    <t>по состоянию на 09.09.2026 г.</t>
  </si>
  <si>
    <t>по состоянию на 11.09.2026 г.</t>
  </si>
  <si>
    <t>11.09</t>
  </si>
  <si>
    <t>по состоянию на 12.09.2026 г.</t>
  </si>
  <si>
    <t>12.09</t>
  </si>
  <si>
    <t>13.09</t>
  </si>
  <si>
    <t>по состоянию на 13.09.2026 г.</t>
  </si>
  <si>
    <t>по состоянию на 14.09.2026 г.</t>
  </si>
  <si>
    <t>14.09</t>
  </si>
  <si>
    <t>15.09</t>
  </si>
  <si>
    <t>по состоянию на 15.09.2026 г.</t>
  </si>
  <si>
    <t>по состоянию на 16.09.2026 г.</t>
  </si>
  <si>
    <t>16.09</t>
  </si>
  <si>
    <t>17.09</t>
  </si>
  <si>
    <t>по состоянию на 17.09.2026 г.</t>
  </si>
  <si>
    <t>по состоянию на 18.09.2026 г.</t>
  </si>
  <si>
    <t>18.09</t>
  </si>
  <si>
    <t>по состоянию на 19.09.2026 г.</t>
  </si>
  <si>
    <t>по состоянию на 20.09.2026 г.</t>
  </si>
  <si>
    <t>по состоянию на 21.09.2026 г.</t>
  </si>
  <si>
    <t>21.09.</t>
  </si>
  <si>
    <t>21.09</t>
  </si>
  <si>
    <t>по состоянию на 22.09.2026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</si>
</sst>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8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8"/>
      <color indexed="2"/>
      <name val="Times New Roman"/>
      <family val="1"/>
      <charset val="204"/>
    </font>
    <font>
      <u/>
      <sz val="20"/>
      <color indexed="2"/>
      <name val="Times New Roman"/>
      <family val="1"/>
      <charset val="204"/>
    </font>
    <font>
      <u/>
      <sz val="11"/>
      <color indexed="2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u/>
      <sz val="6"/>
      <color indexed="2"/>
      <name val="Times New Roman"/>
      <family val="1"/>
      <charset val="204"/>
    </font>
    <font>
      <b/>
      <sz val="6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indexed="2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indexed="2"/>
      <name val="Times New Roman"/>
      <family val="1"/>
      <charset val="204"/>
    </font>
    <font>
      <sz val="8"/>
      <name val="Calibri"/>
      <family val="2"/>
      <charset val="204"/>
    </font>
    <font>
      <b/>
      <sz val="8"/>
      <name val="Times New Roman"/>
      <family val="1"/>
      <charset val="204"/>
    </font>
    <font>
      <b/>
      <sz val="12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indexed="5"/>
        <bgColor indexed="5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indexed="2"/>
        <bgColor indexed="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gray0625">
        <fgColor indexed="5"/>
        <bgColor indexed="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theme="9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9" tint="-0.249977111117893"/>
      </patternFill>
    </fill>
    <fill>
      <patternFill patternType="solid">
        <fgColor theme="5" tint="0.39997558519241921"/>
        <bgColor indexed="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theme="9" tint="-0.249977111117893"/>
      </patternFill>
    </fill>
    <fill>
      <patternFill patternType="solid">
        <fgColor rgb="FFFF0000"/>
        <bgColor theme="9" tint="0.59999389629810485"/>
      </patternFill>
    </fill>
    <fill>
      <patternFill patternType="solid">
        <fgColor theme="4" tint="0.39997558519241921"/>
        <bgColor theme="9" tint="-0.249977111117893"/>
      </patternFill>
    </fill>
    <fill>
      <patternFill patternType="solid">
        <fgColor theme="4" tint="0.39997558519241921"/>
        <bgColor theme="9" tint="0.59999389629810485"/>
      </patternFill>
    </fill>
    <fill>
      <patternFill patternType="solid">
        <fgColor theme="4" tint="-0.249977111117893"/>
        <bgColor theme="9" tint="-0.249977111117893"/>
      </patternFill>
    </fill>
    <fill>
      <patternFill patternType="solid">
        <fgColor theme="6" tint="-0.249977111117893"/>
        <bgColor theme="5" tint="0.3999755851924192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theme="9" tint="0.59999389629810485"/>
      </patternFill>
    </fill>
    <fill>
      <patternFill patternType="solid">
        <fgColor theme="6" tint="-0.249977111117893"/>
        <bgColor indexed="5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theme="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right"/>
    </xf>
    <xf numFmtId="0" fontId="7" fillId="0" borderId="0" xfId="1" applyFont="1"/>
    <xf numFmtId="0" fontId="8" fillId="0" borderId="0" xfId="1" applyFont="1"/>
    <xf numFmtId="0" fontId="4" fillId="2" borderId="0" xfId="1" applyFont="1" applyFill="1" applyAlignment="1">
      <alignment vertical="center"/>
    </xf>
    <xf numFmtId="0" fontId="9" fillId="2" borderId="0" xfId="1" applyFont="1" applyFill="1" applyAlignment="1">
      <alignment vertical="center" wrapText="1"/>
    </xf>
    <xf numFmtId="0" fontId="10" fillId="0" borderId="0" xfId="1" quotePrefix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12" fillId="0" borderId="0" xfId="0" applyFont="1"/>
    <xf numFmtId="0" fontId="12" fillId="0" borderId="0" xfId="1" applyFont="1"/>
    <xf numFmtId="0" fontId="12" fillId="0" borderId="0" xfId="1" applyFont="1" applyAlignment="1">
      <alignment horizontal="right"/>
    </xf>
    <xf numFmtId="0" fontId="13" fillId="0" borderId="0" xfId="1" applyFont="1"/>
    <xf numFmtId="0" fontId="8" fillId="2" borderId="0" xfId="1" applyFont="1" applyFill="1" applyAlignment="1">
      <alignment vertical="center" wrapText="1"/>
    </xf>
    <xf numFmtId="0" fontId="14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14" fillId="0" borderId="0" xfId="1" applyFont="1" applyAlignment="1">
      <alignment horizontal="left" vertical="center"/>
    </xf>
    <xf numFmtId="0" fontId="12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0" fontId="14" fillId="2" borderId="0" xfId="1" applyFont="1" applyFill="1"/>
    <xf numFmtId="0" fontId="14" fillId="2" borderId="1" xfId="1" applyFont="1" applyFill="1" applyBorder="1"/>
    <xf numFmtId="49" fontId="8" fillId="0" borderId="4" xfId="1" applyNumberFormat="1" applyFont="1" applyBorder="1" applyAlignment="1">
      <alignment horizontal="right" textRotation="90"/>
    </xf>
    <xf numFmtId="0" fontId="8" fillId="0" borderId="7" xfId="1" applyFont="1" applyBorder="1" applyAlignment="1">
      <alignment horizontal="right" vertical="top" textRotation="90"/>
    </xf>
    <xf numFmtId="0" fontId="9" fillId="4" borderId="21" xfId="1" applyFont="1" applyFill="1" applyBorder="1" applyAlignment="1">
      <alignment horizontal="left" vertical="center" wrapText="1"/>
    </xf>
    <xf numFmtId="0" fontId="8" fillId="0" borderId="22" xfId="1" applyFont="1" applyBorder="1" applyAlignment="1">
      <alignment horizontal="right" vertical="top" textRotation="90"/>
    </xf>
    <xf numFmtId="0" fontId="8" fillId="0" borderId="21" xfId="1" applyFont="1" applyBorder="1" applyAlignment="1">
      <alignment horizontal="right" vertical="top" textRotation="90"/>
    </xf>
    <xf numFmtId="0" fontId="8" fillId="0" borderId="23" xfId="1" applyFont="1" applyBorder="1" applyAlignment="1">
      <alignment vertical="center"/>
    </xf>
    <xf numFmtId="0" fontId="8" fillId="0" borderId="21" xfId="1" applyFont="1" applyBorder="1" applyAlignment="1">
      <alignment vertical="center"/>
    </xf>
    <xf numFmtId="0" fontId="8" fillId="0" borderId="21" xfId="1" applyFont="1" applyBorder="1" applyAlignment="1">
      <alignment horizontal="center" vertical="top" textRotation="90"/>
    </xf>
    <xf numFmtId="0" fontId="2" fillId="0" borderId="21" xfId="1" applyFont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0" xfId="1" applyFont="1" applyFill="1" applyAlignment="1">
      <alignment horizontal="center" vertical="center"/>
    </xf>
    <xf numFmtId="0" fontId="15" fillId="5" borderId="0" xfId="1" applyFont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6" fillId="5" borderId="0" xfId="1" applyFont="1" applyFill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6" borderId="24" xfId="1" applyFont="1" applyFill="1" applyBorder="1" applyAlignment="1">
      <alignment horizontal="center" vertical="center"/>
    </xf>
    <xf numFmtId="0" fontId="10" fillId="6" borderId="14" xfId="1" applyFont="1" applyFill="1" applyBorder="1" applyAlignment="1">
      <alignment horizontal="center" vertical="center"/>
    </xf>
    <xf numFmtId="0" fontId="10" fillId="6" borderId="25" xfId="1" applyFont="1" applyFill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8" fillId="2" borderId="0" xfId="0" applyFont="1" applyFill="1" applyAlignment="1">
      <alignment horizontal="left"/>
    </xf>
    <xf numFmtId="0" fontId="20" fillId="7" borderId="0" xfId="1" applyFont="1" applyFill="1" applyAlignment="1">
      <alignment vertical="center"/>
    </xf>
    <xf numFmtId="0" fontId="19" fillId="7" borderId="0" xfId="1" applyFont="1" applyFill="1" applyAlignment="1">
      <alignment vertical="center"/>
    </xf>
    <xf numFmtId="0" fontId="19" fillId="3" borderId="0" xfId="1" applyFont="1" applyFill="1" applyAlignment="1">
      <alignment vertical="center"/>
    </xf>
    <xf numFmtId="0" fontId="19" fillId="0" borderId="0" xfId="1" applyFont="1" applyAlignment="1">
      <alignment vertical="center"/>
    </xf>
    <xf numFmtId="0" fontId="21" fillId="3" borderId="0" xfId="1" applyFont="1" applyFill="1" applyAlignment="1">
      <alignment vertical="center" wrapText="1"/>
    </xf>
    <xf numFmtId="0" fontId="18" fillId="3" borderId="0" xfId="1" applyFont="1" applyFill="1" applyAlignment="1">
      <alignment horizontal="left" vertical="center"/>
    </xf>
    <xf numFmtId="0" fontId="20" fillId="7" borderId="11" xfId="1" applyFont="1" applyFill="1" applyBorder="1" applyAlignment="1">
      <alignment horizontal="center" vertical="center"/>
    </xf>
    <xf numFmtId="0" fontId="10" fillId="7" borderId="11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8" fillId="3" borderId="11" xfId="1" applyFont="1" applyFill="1" applyBorder="1" applyAlignment="1">
      <alignment horizontal="left" vertical="center"/>
    </xf>
    <xf numFmtId="0" fontId="19" fillId="3" borderId="11" xfId="1" applyFont="1" applyFill="1" applyBorder="1" applyAlignment="1">
      <alignment vertical="center"/>
    </xf>
    <xf numFmtId="0" fontId="19" fillId="3" borderId="11" xfId="1" applyFont="1" applyFill="1" applyBorder="1" applyAlignment="1">
      <alignment horizontal="left" vertical="center"/>
    </xf>
    <xf numFmtId="0" fontId="19" fillId="0" borderId="11" xfId="1" applyFont="1" applyBorder="1" applyAlignment="1">
      <alignment horizontal="left" vertical="center"/>
    </xf>
    <xf numFmtId="0" fontId="20" fillId="7" borderId="0" xfId="1" applyFont="1" applyFill="1" applyAlignment="1">
      <alignment horizontal="left" vertical="center"/>
    </xf>
    <xf numFmtId="0" fontId="19" fillId="7" borderId="0" xfId="1" applyFont="1" applyFill="1" applyAlignment="1">
      <alignment horizontal="left" vertical="center"/>
    </xf>
    <xf numFmtId="0" fontId="19" fillId="3" borderId="0" xfId="1" applyFont="1" applyFill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10" fillId="6" borderId="2" xfId="1" applyFont="1" applyFill="1" applyBorder="1" applyAlignment="1">
      <alignment horizontal="center" vertical="center"/>
    </xf>
    <xf numFmtId="0" fontId="19" fillId="6" borderId="25" xfId="1" applyFont="1" applyFill="1" applyBorder="1" applyAlignment="1">
      <alignment vertical="center"/>
    </xf>
    <xf numFmtId="0" fontId="19" fillId="0" borderId="25" xfId="1" applyFont="1" applyBorder="1" applyAlignment="1">
      <alignment vertical="center"/>
    </xf>
    <xf numFmtId="0" fontId="19" fillId="0" borderId="26" xfId="1" applyFont="1" applyBorder="1" applyAlignment="1">
      <alignment vertical="center"/>
    </xf>
    <xf numFmtId="0" fontId="19" fillId="0" borderId="1" xfId="1" applyFont="1" applyBorder="1" applyAlignment="1">
      <alignment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5" borderId="23" xfId="1" applyFont="1" applyFill="1" applyBorder="1" applyAlignment="1">
      <alignment horizontal="center" vertical="center"/>
    </xf>
    <xf numFmtId="0" fontId="11" fillId="5" borderId="22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5" fillId="5" borderId="21" xfId="1" applyFont="1" applyFill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1" xfId="1" applyFont="1" applyBorder="1" applyAlignment="1">
      <alignment vertical="center"/>
    </xf>
    <xf numFmtId="0" fontId="10" fillId="4" borderId="1" xfId="1" applyFont="1" applyFill="1" applyBorder="1" applyAlignment="1">
      <alignment horizontal="center" vertical="center"/>
    </xf>
    <xf numFmtId="0" fontId="11" fillId="0" borderId="34" xfId="1" applyFont="1" applyBorder="1" applyAlignment="1">
      <alignment vertical="center"/>
    </xf>
    <xf numFmtId="0" fontId="11" fillId="0" borderId="35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3" fillId="0" borderId="34" xfId="0" applyFont="1" applyBorder="1" applyAlignment="1">
      <alignment vertical="center"/>
    </xf>
    <xf numFmtId="0" fontId="23" fillId="0" borderId="35" xfId="0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49" fontId="8" fillId="0" borderId="31" xfId="1" applyNumberFormat="1" applyFont="1" applyBorder="1" applyAlignment="1">
      <alignment horizontal="right" textRotation="90"/>
    </xf>
    <xf numFmtId="0" fontId="11" fillId="0" borderId="11" xfId="0" applyFont="1" applyBorder="1" applyAlignment="1">
      <alignment horizontal="center" textRotation="90"/>
    </xf>
    <xf numFmtId="0" fontId="2" fillId="0" borderId="11" xfId="0" applyFont="1" applyBorder="1"/>
    <xf numFmtId="0" fontId="23" fillId="0" borderId="11" xfId="0" applyFont="1" applyBorder="1" applyAlignment="1">
      <alignment horizontal="center" textRotation="90"/>
    </xf>
    <xf numFmtId="0" fontId="11" fillId="0" borderId="11" xfId="0" applyFont="1" applyBorder="1" applyAlignment="1">
      <alignment horizontal="center" vertical="center" textRotation="90"/>
    </xf>
    <xf numFmtId="0" fontId="2" fillId="0" borderId="36" xfId="0" applyFont="1" applyBorder="1"/>
    <xf numFmtId="0" fontId="2" fillId="0" borderId="1" xfId="0" applyFont="1" applyBorder="1"/>
    <xf numFmtId="4" fontId="2" fillId="0" borderId="0" xfId="0" applyNumberFormat="1" applyFont="1" applyAlignment="1">
      <alignment wrapText="1"/>
    </xf>
    <xf numFmtId="0" fontId="2" fillId="0" borderId="2" xfId="0" applyFont="1" applyBorder="1" applyAlignment="1">
      <alignment vertical="center"/>
    </xf>
    <xf numFmtId="4" fontId="2" fillId="0" borderId="0" xfId="0" applyNumberFormat="1" applyFont="1"/>
    <xf numFmtId="0" fontId="2" fillId="0" borderId="0" xfId="0" applyFont="1" applyAlignment="1">
      <alignment vertical="center"/>
    </xf>
    <xf numFmtId="0" fontId="2" fillId="2" borderId="0" xfId="0" applyFont="1" applyFill="1"/>
    <xf numFmtId="0" fontId="24" fillId="0" borderId="0" xfId="0" applyFont="1"/>
    <xf numFmtId="0" fontId="2" fillId="0" borderId="9" xfId="0" applyFont="1" applyBorder="1" applyAlignment="1">
      <alignment vertical="center"/>
    </xf>
    <xf numFmtId="0" fontId="24" fillId="0" borderId="0" xfId="0" applyFont="1" applyAlignment="1">
      <alignment horizontal="right"/>
    </xf>
    <xf numFmtId="0" fontId="19" fillId="13" borderId="0" xfId="1" applyFont="1" applyFill="1" applyAlignment="1">
      <alignment vertical="center"/>
    </xf>
    <xf numFmtId="0" fontId="19" fillId="13" borderId="0" xfId="1" applyFont="1" applyFill="1" applyAlignment="1">
      <alignment horizontal="left" vertical="center"/>
    </xf>
    <xf numFmtId="0" fontId="19" fillId="13" borderId="11" xfId="1" applyFont="1" applyFill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0" fillId="14" borderId="11" xfId="1" applyFont="1" applyFill="1" applyBorder="1" applyAlignment="1">
      <alignment horizontal="center" vertical="center"/>
    </xf>
    <xf numFmtId="0" fontId="19" fillId="14" borderId="0" xfId="1" applyFont="1" applyFill="1" applyAlignment="1">
      <alignment horizontal="left" vertical="center"/>
    </xf>
    <xf numFmtId="0" fontId="19" fillId="14" borderId="0" xfId="1" applyFont="1" applyFill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8" fillId="14" borderId="0" xfId="1" applyFont="1" applyFill="1" applyAlignment="1">
      <alignment horizontal="left" vertical="center"/>
    </xf>
    <xf numFmtId="0" fontId="18" fillId="14" borderId="11" xfId="1" applyFont="1" applyFill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0" fillId="15" borderId="25" xfId="1" applyFont="1" applyFill="1" applyBorder="1" applyAlignment="1">
      <alignment horizontal="center" vertical="center"/>
    </xf>
    <xf numFmtId="0" fontId="19" fillId="15" borderId="25" xfId="1" applyFont="1" applyFill="1" applyBorder="1" applyAlignment="1">
      <alignment vertical="center"/>
    </xf>
    <xf numFmtId="0" fontId="2" fillId="15" borderId="29" xfId="0" applyFont="1" applyFill="1" applyBorder="1" applyAlignment="1">
      <alignment horizontal="center" vertical="center"/>
    </xf>
    <xf numFmtId="0" fontId="2" fillId="15" borderId="25" xfId="0" applyFont="1" applyFill="1" applyBorder="1" applyAlignment="1">
      <alignment horizontal="center" vertical="center"/>
    </xf>
    <xf numFmtId="0" fontId="2" fillId="15" borderId="29" xfId="1" applyFont="1" applyFill="1" applyBorder="1" applyAlignment="1">
      <alignment horizontal="center" vertical="center" wrapText="1"/>
    </xf>
    <xf numFmtId="0" fontId="2" fillId="15" borderId="25" xfId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9" fillId="14" borderId="11" xfId="1" applyFont="1" applyFill="1" applyBorder="1" applyAlignment="1">
      <alignment vertical="center"/>
    </xf>
    <xf numFmtId="0" fontId="2" fillId="15" borderId="27" xfId="1" applyFont="1" applyFill="1" applyBorder="1" applyAlignment="1">
      <alignment horizontal="center" vertical="center" wrapText="1"/>
    </xf>
    <xf numFmtId="0" fontId="2" fillId="15" borderId="28" xfId="1" applyFont="1" applyFill="1" applyBorder="1" applyAlignment="1">
      <alignment horizontal="center" vertical="center" wrapText="1"/>
    </xf>
    <xf numFmtId="0" fontId="10" fillId="15" borderId="29" xfId="1" applyFont="1" applyFill="1" applyBorder="1" applyAlignment="1">
      <alignment horizontal="center" vertical="center"/>
    </xf>
    <xf numFmtId="0" fontId="2" fillId="15" borderId="27" xfId="0" applyFont="1" applyFill="1" applyBorder="1" applyAlignment="1">
      <alignment horizontal="center" vertical="center"/>
    </xf>
    <xf numFmtId="0" fontId="11" fillId="15" borderId="28" xfId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15" borderId="29" xfId="1" applyFont="1" applyFill="1" applyBorder="1" applyAlignment="1">
      <alignment horizontal="center" vertical="center"/>
    </xf>
    <xf numFmtId="0" fontId="11" fillId="15" borderId="25" xfId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1" fillId="15" borderId="27" xfId="1" applyFont="1" applyFill="1" applyBorder="1" applyAlignment="1">
      <alignment horizontal="center" vertical="center"/>
    </xf>
    <xf numFmtId="0" fontId="2" fillId="15" borderId="25" xfId="1" applyFont="1" applyFill="1" applyBorder="1" applyAlignment="1">
      <alignment horizontal="center" vertical="center"/>
    </xf>
    <xf numFmtId="0" fontId="2" fillId="15" borderId="27" xfId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0" fillId="15" borderId="27" xfId="1" applyFont="1" applyFill="1" applyBorder="1" applyAlignment="1">
      <alignment horizontal="center" vertical="center"/>
    </xf>
    <xf numFmtId="0" fontId="19" fillId="14" borderId="11" xfId="1" applyFont="1" applyFill="1" applyBorder="1" applyAlignment="1">
      <alignment horizontal="left" vertical="center"/>
    </xf>
    <xf numFmtId="0" fontId="20" fillId="16" borderId="11" xfId="1" applyFont="1" applyFill="1" applyBorder="1" applyAlignment="1">
      <alignment horizontal="center" vertical="center"/>
    </xf>
    <xf numFmtId="0" fontId="20" fillId="16" borderId="0" xfId="1" applyFont="1" applyFill="1" applyAlignment="1">
      <alignment horizontal="left" vertical="center"/>
    </xf>
    <xf numFmtId="0" fontId="20" fillId="16" borderId="0" xfId="1" applyFont="1" applyFill="1" applyAlignment="1">
      <alignment vertical="center"/>
    </xf>
    <xf numFmtId="0" fontId="19" fillId="17" borderId="25" xfId="1" applyFont="1" applyFill="1" applyBorder="1" applyAlignment="1">
      <alignment vertical="center"/>
    </xf>
    <xf numFmtId="0" fontId="19" fillId="18" borderId="25" xfId="1" applyFont="1" applyFill="1" applyBorder="1" applyAlignment="1">
      <alignment vertical="center"/>
    </xf>
    <xf numFmtId="0" fontId="10" fillId="17" borderId="14" xfId="1" applyFont="1" applyFill="1" applyBorder="1" applyAlignment="1">
      <alignment horizontal="center" vertical="center"/>
    </xf>
    <xf numFmtId="0" fontId="10" fillId="17" borderId="25" xfId="1" applyFont="1" applyFill="1" applyBorder="1" applyAlignment="1">
      <alignment horizontal="center" vertical="center"/>
    </xf>
    <xf numFmtId="0" fontId="10" fillId="18" borderId="25" xfId="1" applyFont="1" applyFill="1" applyBorder="1" applyAlignment="1">
      <alignment horizontal="center" vertical="center"/>
    </xf>
    <xf numFmtId="0" fontId="21" fillId="14" borderId="0" xfId="1" applyFont="1" applyFill="1" applyAlignment="1">
      <alignment vertical="center" wrapText="1"/>
    </xf>
    <xf numFmtId="0" fontId="10" fillId="0" borderId="29" xfId="1" applyFont="1" applyFill="1" applyBorder="1" applyAlignment="1">
      <alignment horizontal="center" vertical="center"/>
    </xf>
    <xf numFmtId="0" fontId="11" fillId="19" borderId="21" xfId="1" applyFont="1" applyFill="1" applyBorder="1" applyAlignment="1">
      <alignment horizontal="center" vertical="center"/>
    </xf>
    <xf numFmtId="0" fontId="19" fillId="20" borderId="11" xfId="1" applyFont="1" applyFill="1" applyBorder="1" applyAlignment="1">
      <alignment horizontal="left" vertical="center"/>
    </xf>
    <xf numFmtId="0" fontId="19" fillId="20" borderId="0" xfId="1" applyFont="1" applyFill="1" applyAlignment="1">
      <alignment horizontal="left" vertical="center"/>
    </xf>
    <xf numFmtId="0" fontId="2" fillId="15" borderId="28" xfId="0" applyFont="1" applyFill="1" applyBorder="1" applyAlignment="1">
      <alignment horizontal="center" vertical="center"/>
    </xf>
    <xf numFmtId="0" fontId="19" fillId="20" borderId="0" xfId="1" applyFont="1" applyFill="1" applyAlignment="1">
      <alignment vertical="center"/>
    </xf>
    <xf numFmtId="0" fontId="20" fillId="21" borderId="11" xfId="1" applyFont="1" applyFill="1" applyBorder="1" applyAlignment="1">
      <alignment horizontal="center" vertical="center"/>
    </xf>
    <xf numFmtId="0" fontId="20" fillId="21" borderId="0" xfId="1" applyFont="1" applyFill="1" applyAlignment="1">
      <alignment horizontal="left" vertical="center"/>
    </xf>
    <xf numFmtId="0" fontId="19" fillId="22" borderId="0" xfId="1" applyFont="1" applyFill="1" applyAlignment="1">
      <alignment vertical="center"/>
    </xf>
    <xf numFmtId="0" fontId="10" fillId="22" borderId="11" xfId="1" applyFont="1" applyFill="1" applyBorder="1" applyAlignment="1">
      <alignment horizontal="center" vertical="center"/>
    </xf>
    <xf numFmtId="0" fontId="19" fillId="22" borderId="0" xfId="1" applyFont="1" applyFill="1" applyAlignment="1">
      <alignment horizontal="left" vertical="center"/>
    </xf>
    <xf numFmtId="0" fontId="20" fillId="23" borderId="11" xfId="1" applyFont="1" applyFill="1" applyBorder="1" applyAlignment="1">
      <alignment horizontal="center" vertical="center"/>
    </xf>
    <xf numFmtId="0" fontId="20" fillId="23" borderId="0" xfId="1" applyFont="1" applyFill="1" applyAlignment="1">
      <alignment horizontal="left" vertical="center"/>
    </xf>
    <xf numFmtId="0" fontId="20" fillId="23" borderId="0" xfId="1" applyFont="1" applyFill="1" applyAlignment="1">
      <alignment vertical="center"/>
    </xf>
    <xf numFmtId="0" fontId="17" fillId="19" borderId="0" xfId="1" applyFont="1" applyFill="1" applyAlignment="1">
      <alignment horizontal="center" vertical="center"/>
    </xf>
    <xf numFmtId="0" fontId="11" fillId="19" borderId="0" xfId="1" applyFont="1" applyFill="1" applyAlignment="1">
      <alignment horizontal="center" vertical="center"/>
    </xf>
    <xf numFmtId="0" fontId="20" fillId="21" borderId="0" xfId="1" applyFont="1" applyFill="1" applyAlignment="1">
      <alignment vertical="center"/>
    </xf>
    <xf numFmtId="0" fontId="10" fillId="24" borderId="11" xfId="1" applyFont="1" applyFill="1" applyBorder="1" applyAlignment="1">
      <alignment horizontal="center" vertical="center"/>
    </xf>
    <xf numFmtId="0" fontId="19" fillId="24" borderId="0" xfId="1" applyFont="1" applyFill="1" applyAlignment="1">
      <alignment horizontal="left" vertical="center"/>
    </xf>
    <xf numFmtId="0" fontId="21" fillId="22" borderId="0" xfId="1" applyFont="1" applyFill="1" applyAlignment="1">
      <alignment vertical="center" wrapText="1"/>
    </xf>
    <xf numFmtId="0" fontId="18" fillId="22" borderId="0" xfId="1" applyFont="1" applyFill="1" applyAlignment="1">
      <alignment horizontal="left" vertical="center"/>
    </xf>
    <xf numFmtId="0" fontId="18" fillId="22" borderId="11" xfId="1" applyFont="1" applyFill="1" applyBorder="1" applyAlignment="1">
      <alignment horizontal="left" vertical="center"/>
    </xf>
    <xf numFmtId="0" fontId="15" fillId="19" borderId="21" xfId="1" applyFont="1" applyFill="1" applyBorder="1" applyAlignment="1">
      <alignment horizontal="center" vertical="center"/>
    </xf>
    <xf numFmtId="0" fontId="19" fillId="24" borderId="0" xfId="1" applyFont="1" applyFill="1" applyAlignment="1">
      <alignment vertical="center"/>
    </xf>
    <xf numFmtId="0" fontId="20" fillId="25" borderId="0" xfId="1" applyFont="1" applyFill="1" applyAlignment="1">
      <alignment vertical="center"/>
    </xf>
    <xf numFmtId="0" fontId="2" fillId="18" borderId="25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center" vertical="center"/>
    </xf>
    <xf numFmtId="0" fontId="2" fillId="18" borderId="28" xfId="0" applyFont="1" applyFill="1" applyBorder="1" applyAlignment="1">
      <alignment horizontal="center" vertical="center"/>
    </xf>
    <xf numFmtId="0" fontId="2" fillId="18" borderId="29" xfId="0" applyFont="1" applyFill="1" applyBorder="1" applyAlignment="1">
      <alignment horizontal="center" vertical="center"/>
    </xf>
    <xf numFmtId="0" fontId="2" fillId="18" borderId="25" xfId="1" applyFont="1" applyFill="1" applyBorder="1" applyAlignment="1">
      <alignment horizontal="center" vertical="center" wrapText="1"/>
    </xf>
    <xf numFmtId="0" fontId="2" fillId="18" borderId="27" xfId="1" applyFont="1" applyFill="1" applyBorder="1" applyAlignment="1">
      <alignment horizontal="center" vertical="center" wrapText="1"/>
    </xf>
    <xf numFmtId="0" fontId="2" fillId="18" borderId="28" xfId="1" applyFont="1" applyFill="1" applyBorder="1" applyAlignment="1">
      <alignment horizontal="center" vertical="center" wrapText="1"/>
    </xf>
    <xf numFmtId="0" fontId="2" fillId="18" borderId="29" xfId="1" applyFont="1" applyFill="1" applyBorder="1" applyAlignment="1">
      <alignment horizontal="center" vertical="center" wrapText="1"/>
    </xf>
    <xf numFmtId="0" fontId="20" fillId="25" borderId="11" xfId="1" applyFont="1" applyFill="1" applyBorder="1" applyAlignment="1">
      <alignment horizontal="center" vertical="center"/>
    </xf>
    <xf numFmtId="0" fontId="20" fillId="25" borderId="0" xfId="1" applyFont="1" applyFill="1" applyAlignment="1">
      <alignment horizontal="left" vertical="center"/>
    </xf>
    <xf numFmtId="0" fontId="20" fillId="27" borderId="0" xfId="1" applyFont="1" applyFill="1" applyAlignment="1">
      <alignment vertical="center"/>
    </xf>
    <xf numFmtId="0" fontId="2" fillId="28" borderId="4" xfId="1" applyFont="1" applyFill="1" applyBorder="1" applyAlignment="1">
      <alignment horizontal="center" vertical="center"/>
    </xf>
    <xf numFmtId="0" fontId="11" fillId="28" borderId="35" xfId="1" applyFont="1" applyFill="1" applyBorder="1" applyAlignment="1">
      <alignment vertical="center"/>
    </xf>
    <xf numFmtId="0" fontId="8" fillId="28" borderId="21" xfId="1" applyFont="1" applyFill="1" applyBorder="1" applyAlignment="1">
      <alignment vertical="center"/>
    </xf>
    <xf numFmtId="0" fontId="8" fillId="28" borderId="21" xfId="1" applyFont="1" applyFill="1" applyBorder="1" applyAlignment="1">
      <alignment horizontal="center" vertical="top" textRotation="90"/>
    </xf>
    <xf numFmtId="0" fontId="8" fillId="28" borderId="21" xfId="1" applyFont="1" applyFill="1" applyBorder="1" applyAlignment="1">
      <alignment horizontal="right" vertical="top" textRotation="90"/>
    </xf>
    <xf numFmtId="0" fontId="10" fillId="29" borderId="11" xfId="1" applyFont="1" applyFill="1" applyBorder="1" applyAlignment="1">
      <alignment horizontal="center" vertical="center"/>
    </xf>
    <xf numFmtId="0" fontId="19" fillId="29" borderId="0" xfId="1" applyFont="1" applyFill="1" applyAlignment="1">
      <alignment horizontal="left" vertical="center"/>
    </xf>
    <xf numFmtId="0" fontId="19" fillId="29" borderId="0" xfId="1" applyFont="1" applyFill="1" applyAlignment="1">
      <alignment vertical="center"/>
    </xf>
    <xf numFmtId="0" fontId="11" fillId="0" borderId="35" xfId="1" applyFont="1" applyFill="1" applyBorder="1" applyAlignment="1">
      <alignment vertical="center"/>
    </xf>
    <xf numFmtId="0" fontId="21" fillId="24" borderId="0" xfId="1" applyFont="1" applyFill="1" applyAlignment="1">
      <alignment vertical="center" wrapText="1"/>
    </xf>
    <xf numFmtId="0" fontId="18" fillId="24" borderId="0" xfId="1" applyFont="1" applyFill="1" applyAlignment="1">
      <alignment horizontal="left" vertical="center"/>
    </xf>
    <xf numFmtId="0" fontId="18" fillId="24" borderId="11" xfId="1" applyFont="1" applyFill="1" applyBorder="1" applyAlignment="1">
      <alignment horizontal="left" vertical="center"/>
    </xf>
    <xf numFmtId="0" fontId="11" fillId="18" borderId="28" xfId="1" applyFont="1" applyFill="1" applyBorder="1" applyAlignment="1">
      <alignment horizontal="center" vertical="center"/>
    </xf>
    <xf numFmtId="0" fontId="11" fillId="18" borderId="29" xfId="1" applyFont="1" applyFill="1" applyBorder="1" applyAlignment="1">
      <alignment horizontal="center" vertical="center"/>
    </xf>
    <xf numFmtId="0" fontId="10" fillId="18" borderId="29" xfId="1" applyFont="1" applyFill="1" applyBorder="1" applyAlignment="1">
      <alignment horizontal="center" vertical="center"/>
    </xf>
    <xf numFmtId="0" fontId="18" fillId="29" borderId="11" xfId="1" applyFont="1" applyFill="1" applyBorder="1" applyAlignment="1">
      <alignment horizontal="left" vertical="center"/>
    </xf>
    <xf numFmtId="0" fontId="18" fillId="29" borderId="0" xfId="1" applyFont="1" applyFill="1" applyAlignment="1">
      <alignment horizontal="left" vertical="center"/>
    </xf>
    <xf numFmtId="0" fontId="10" fillId="30" borderId="25" xfId="1" applyFont="1" applyFill="1" applyBorder="1" applyAlignment="1">
      <alignment horizontal="center" vertical="center"/>
    </xf>
    <xf numFmtId="0" fontId="10" fillId="31" borderId="25" xfId="1" applyFont="1" applyFill="1" applyBorder="1" applyAlignment="1">
      <alignment horizontal="center" vertical="center"/>
    </xf>
    <xf numFmtId="0" fontId="11" fillId="18" borderId="25" xfId="1" applyFont="1" applyFill="1" applyBorder="1" applyAlignment="1">
      <alignment horizontal="center" vertical="center"/>
    </xf>
    <xf numFmtId="0" fontId="21" fillId="29" borderId="0" xfId="1" applyFont="1" applyFill="1" applyAlignment="1">
      <alignment vertical="center" wrapText="1"/>
    </xf>
    <xf numFmtId="0" fontId="19" fillId="30" borderId="25" xfId="1" applyFont="1" applyFill="1" applyBorder="1" applyAlignment="1">
      <alignment vertical="center"/>
    </xf>
    <xf numFmtId="0" fontId="10" fillId="30" borderId="14" xfId="1" applyFont="1" applyFill="1" applyBorder="1" applyAlignment="1">
      <alignment horizontal="center" vertical="center"/>
    </xf>
    <xf numFmtId="0" fontId="19" fillId="22" borderId="11" xfId="1" applyFont="1" applyFill="1" applyBorder="1" applyAlignment="1">
      <alignment vertical="center"/>
    </xf>
    <xf numFmtId="0" fontId="19" fillId="31" borderId="25" xfId="1" applyFont="1" applyFill="1" applyBorder="1" applyAlignment="1">
      <alignment vertical="center"/>
    </xf>
    <xf numFmtId="0" fontId="10" fillId="15" borderId="28" xfId="1" applyFont="1" applyFill="1" applyBorder="1" applyAlignment="1">
      <alignment horizontal="center" vertical="center"/>
    </xf>
    <xf numFmtId="0" fontId="10" fillId="18" borderId="27" xfId="1" applyFont="1" applyFill="1" applyBorder="1" applyAlignment="1">
      <alignment horizontal="center" vertical="center"/>
    </xf>
    <xf numFmtId="0" fontId="11" fillId="18" borderId="27" xfId="1" applyFont="1" applyFill="1" applyBorder="1" applyAlignment="1">
      <alignment horizontal="center" vertical="center"/>
    </xf>
    <xf numFmtId="4" fontId="2" fillId="0" borderId="9" xfId="0" applyNumberFormat="1" applyFont="1" applyBorder="1" applyAlignment="1">
      <alignment vertical="center" wrapText="1"/>
    </xf>
    <xf numFmtId="4" fontId="2" fillId="0" borderId="9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/>
    <xf numFmtId="0" fontId="2" fillId="0" borderId="0" xfId="0" applyFont="1" applyAlignment="1"/>
    <xf numFmtId="0" fontId="19" fillId="22" borderId="11" xfId="1" applyFont="1" applyFill="1" applyBorder="1" applyAlignment="1">
      <alignment horizontal="left" vertical="center"/>
    </xf>
    <xf numFmtId="0" fontId="19" fillId="22" borderId="5" xfId="1" applyFont="1" applyFill="1" applyBorder="1" applyAlignment="1">
      <alignment vertical="center"/>
    </xf>
    <xf numFmtId="0" fontId="19" fillId="22" borderId="9" xfId="1" applyFont="1" applyFill="1" applyBorder="1" applyAlignment="1">
      <alignment vertical="center"/>
    </xf>
    <xf numFmtId="0" fontId="19" fillId="22" borderId="5" xfId="1" applyFont="1" applyFill="1" applyBorder="1" applyAlignment="1">
      <alignment horizontal="left" vertical="center"/>
    </xf>
    <xf numFmtId="0" fontId="19" fillId="22" borderId="8" xfId="1" applyFont="1" applyFill="1" applyBorder="1" applyAlignment="1">
      <alignment horizontal="left" vertical="center"/>
    </xf>
    <xf numFmtId="0" fontId="19" fillId="22" borderId="0" xfId="1" applyFont="1" applyFill="1" applyBorder="1" applyAlignment="1">
      <alignment vertical="center"/>
    </xf>
    <xf numFmtId="0" fontId="19" fillId="22" borderId="1" xfId="1" applyFont="1" applyFill="1" applyBorder="1" applyAlignment="1">
      <alignment horizontal="left" vertical="center"/>
    </xf>
    <xf numFmtId="16" fontId="26" fillId="22" borderId="4" xfId="1" quotePrefix="1" applyNumberFormat="1" applyFont="1" applyFill="1" applyBorder="1" applyAlignment="1">
      <alignment vertical="center" textRotation="90"/>
    </xf>
    <xf numFmtId="16" fontId="26" fillId="22" borderId="31" xfId="1" quotePrefix="1" applyNumberFormat="1" applyFont="1" applyFill="1" applyBorder="1" applyAlignment="1">
      <alignment vertical="center" textRotation="90"/>
    </xf>
    <xf numFmtId="16" fontId="26" fillId="22" borderId="7" xfId="1" quotePrefix="1" applyNumberFormat="1" applyFont="1" applyFill="1" applyBorder="1" applyAlignment="1">
      <alignment vertical="center" textRotation="90"/>
    </xf>
    <xf numFmtId="16" fontId="27" fillId="22" borderId="11" xfId="1" quotePrefix="1" applyNumberFormat="1" applyFont="1" applyFill="1" applyBorder="1" applyAlignment="1">
      <alignment vertical="center" textRotation="90"/>
    </xf>
    <xf numFmtId="16" fontId="27" fillId="22" borderId="3" xfId="1" applyNumberFormat="1" applyFont="1" applyFill="1" applyBorder="1" applyAlignment="1">
      <alignment vertical="center" textRotation="90"/>
    </xf>
    <xf numFmtId="16" fontId="27" fillId="22" borderId="0" xfId="1" applyNumberFormat="1" applyFont="1" applyFill="1" applyBorder="1" applyAlignment="1">
      <alignment vertical="center" textRotation="90"/>
    </xf>
    <xf numFmtId="16" fontId="27" fillId="22" borderId="10" xfId="1" applyNumberFormat="1" applyFont="1" applyFill="1" applyBorder="1" applyAlignment="1">
      <alignment vertical="center" textRotation="90"/>
    </xf>
    <xf numFmtId="16" fontId="27" fillId="22" borderId="1" xfId="1" applyNumberFormat="1" applyFont="1" applyFill="1" applyBorder="1" applyAlignment="1">
      <alignment vertical="center" textRotation="90"/>
    </xf>
    <xf numFmtId="16" fontId="27" fillId="22" borderId="6" xfId="1" applyNumberFormat="1" applyFont="1" applyFill="1" applyBorder="1" applyAlignment="1">
      <alignment vertical="center" textRotation="90"/>
    </xf>
    <xf numFmtId="0" fontId="2" fillId="18" borderId="1" xfId="1" applyFont="1" applyFill="1" applyBorder="1" applyAlignment="1">
      <alignment horizontal="center" vertical="center" wrapText="1"/>
    </xf>
    <xf numFmtId="0" fontId="2" fillId="18" borderId="37" xfId="1" applyFont="1" applyFill="1" applyBorder="1" applyAlignment="1">
      <alignment horizontal="center" vertical="center" wrapText="1"/>
    </xf>
    <xf numFmtId="0" fontId="2" fillId="18" borderId="38" xfId="1" applyFont="1" applyFill="1" applyBorder="1" applyAlignment="1">
      <alignment horizontal="center" vertical="center" wrapText="1"/>
    </xf>
    <xf numFmtId="0" fontId="2" fillId="18" borderId="39" xfId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2" fillId="18" borderId="40" xfId="0" applyFont="1" applyFill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18" fillId="22" borderId="0" xfId="1" applyFont="1" applyFill="1" applyBorder="1" applyAlignment="1">
      <alignment horizontal="left" vertical="center"/>
    </xf>
    <xf numFmtId="0" fontId="11" fillId="18" borderId="40" xfId="1" applyFont="1" applyFill="1" applyBorder="1" applyAlignment="1">
      <alignment horizontal="center" vertical="center"/>
    </xf>
    <xf numFmtId="0" fontId="11" fillId="18" borderId="13" xfId="1" applyFont="1" applyFill="1" applyBorder="1" applyAlignment="1">
      <alignment horizontal="center" vertical="center"/>
    </xf>
    <xf numFmtId="0" fontId="11" fillId="18" borderId="11" xfId="1" applyFont="1" applyFill="1" applyBorder="1" applyAlignment="1">
      <alignment horizontal="center" vertical="center"/>
    </xf>
    <xf numFmtId="0" fontId="19" fillId="22" borderId="8" xfId="1" applyFont="1" applyFill="1" applyBorder="1" applyAlignment="1">
      <alignment vertical="center"/>
    </xf>
    <xf numFmtId="0" fontId="19" fillId="22" borderId="1" xfId="1" applyFont="1" applyFill="1" applyBorder="1" applyAlignment="1">
      <alignment vertical="center"/>
    </xf>
    <xf numFmtId="0" fontId="16" fillId="0" borderId="0" xfId="1" applyFont="1" applyFill="1" applyAlignment="1">
      <alignment horizontal="center" vertical="center"/>
    </xf>
    <xf numFmtId="0" fontId="10" fillId="18" borderId="1" xfId="1" applyFont="1" applyFill="1" applyBorder="1" applyAlignment="1">
      <alignment horizontal="center" vertical="center"/>
    </xf>
    <xf numFmtId="0" fontId="10" fillId="18" borderId="37" xfId="1" applyFont="1" applyFill="1" applyBorder="1" applyAlignment="1">
      <alignment horizontal="center" vertical="center"/>
    </xf>
    <xf numFmtId="0" fontId="10" fillId="18" borderId="39" xfId="1" applyFont="1" applyFill="1" applyBorder="1" applyAlignment="1">
      <alignment horizontal="center" vertical="center"/>
    </xf>
    <xf numFmtId="0" fontId="11" fillId="18" borderId="12" xfId="1" applyFont="1" applyFill="1" applyBorder="1" applyAlignment="1">
      <alignment horizontal="center" vertical="center"/>
    </xf>
    <xf numFmtId="0" fontId="19" fillId="22" borderId="9" xfId="1" applyFont="1" applyFill="1" applyBorder="1" applyAlignment="1">
      <alignment horizontal="left" vertical="center"/>
    </xf>
    <xf numFmtId="0" fontId="19" fillId="22" borderId="0" xfId="1" applyFont="1" applyFill="1" applyBorder="1" applyAlignment="1">
      <alignment horizontal="left" vertical="center"/>
    </xf>
    <xf numFmtId="0" fontId="19" fillId="32" borderId="11" xfId="1" applyFont="1" applyFill="1" applyBorder="1" applyAlignment="1">
      <alignment vertical="center"/>
    </xf>
    <xf numFmtId="0" fontId="19" fillId="32" borderId="0" xfId="1" applyFont="1" applyFill="1" applyAlignment="1">
      <alignment vertical="center"/>
    </xf>
    <xf numFmtId="0" fontId="19" fillId="32" borderId="1" xfId="1" applyFont="1" applyFill="1" applyBorder="1" applyAlignment="1">
      <alignment vertical="center"/>
    </xf>
    <xf numFmtId="164" fontId="27" fillId="24" borderId="0" xfId="1" applyNumberFormat="1" applyFont="1" applyFill="1" applyBorder="1" applyAlignment="1">
      <alignment vertical="center"/>
    </xf>
    <xf numFmtId="164" fontId="27" fillId="24" borderId="8" xfId="1" applyNumberFormat="1" applyFont="1" applyFill="1" applyBorder="1" applyAlignment="1">
      <alignment vertical="center"/>
    </xf>
    <xf numFmtId="164" fontId="27" fillId="24" borderId="1" xfId="1" applyNumberFormat="1" applyFont="1" applyFill="1" applyBorder="1" applyAlignment="1">
      <alignment vertical="center"/>
    </xf>
    <xf numFmtId="164" fontId="27" fillId="24" borderId="5" xfId="1" applyNumberFormat="1" applyFont="1" applyFill="1" applyBorder="1" applyAlignment="1">
      <alignment vertical="center"/>
    </xf>
    <xf numFmtId="164" fontId="27" fillId="24" borderId="11" xfId="1" applyNumberFormat="1" applyFont="1" applyFill="1" applyBorder="1" applyAlignment="1">
      <alignment vertical="center"/>
    </xf>
    <xf numFmtId="0" fontId="2" fillId="18" borderId="41" xfId="0" applyFont="1" applyFill="1" applyBorder="1" applyAlignment="1">
      <alignment horizontal="center" vertical="center"/>
    </xf>
    <xf numFmtId="0" fontId="11" fillId="18" borderId="42" xfId="1" applyFont="1" applyFill="1" applyBorder="1" applyAlignment="1">
      <alignment horizontal="center" vertical="center"/>
    </xf>
    <xf numFmtId="0" fontId="11" fillId="18" borderId="43" xfId="1" applyFont="1" applyFill="1" applyBorder="1" applyAlignment="1">
      <alignment horizontal="center" vertical="center"/>
    </xf>
    <xf numFmtId="164" fontId="27" fillId="24" borderId="11" xfId="1" quotePrefix="1" applyNumberFormat="1" applyFont="1" applyFill="1" applyBorder="1" applyAlignment="1">
      <alignment vertical="center"/>
    </xf>
    <xf numFmtId="164" fontId="27" fillId="24" borderId="1" xfId="1" quotePrefix="1" applyNumberFormat="1" applyFont="1" applyFill="1" applyBorder="1" applyAlignment="1">
      <alignment vertical="center"/>
    </xf>
    <xf numFmtId="0" fontId="19" fillId="32" borderId="11" xfId="1" applyFont="1" applyFill="1" applyBorder="1" applyAlignment="1">
      <alignment horizontal="left" vertical="center"/>
    </xf>
    <xf numFmtId="0" fontId="19" fillId="32" borderId="0" xfId="1" applyFont="1" applyFill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11" fillId="2" borderId="0" xfId="1" applyFont="1" applyFill="1" applyAlignment="1">
      <alignment horizontal="center" vertical="center" textRotation="90"/>
    </xf>
    <xf numFmtId="0" fontId="11" fillId="2" borderId="1" xfId="1" applyFont="1" applyFill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8" fillId="0" borderId="0" xfId="1" applyFont="1" applyAlignment="1">
      <alignment horizontal="left" vertical="center"/>
    </xf>
    <xf numFmtId="0" fontId="3" fillId="0" borderId="2" xfId="0" applyFont="1" applyBorder="1" applyAlignment="1">
      <alignment horizontal="center" vertical="center" textRotation="90"/>
    </xf>
    <xf numFmtId="0" fontId="9" fillId="0" borderId="3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left" vertical="center" wrapText="1"/>
    </xf>
    <xf numFmtId="49" fontId="8" fillId="0" borderId="5" xfId="1" quotePrefix="1" applyNumberFormat="1" applyFont="1" applyBorder="1" applyAlignment="1">
      <alignment horizontal="right" textRotation="90"/>
    </xf>
    <xf numFmtId="49" fontId="8" fillId="0" borderId="3" xfId="1" quotePrefix="1" applyNumberFormat="1" applyFont="1" applyBorder="1" applyAlignment="1">
      <alignment horizontal="right" textRotation="90"/>
    </xf>
    <xf numFmtId="49" fontId="8" fillId="0" borderId="5" xfId="1" quotePrefix="1" applyNumberFormat="1" applyFont="1" applyBorder="1" applyAlignment="1">
      <alignment horizontal="center" textRotation="90"/>
    </xf>
    <xf numFmtId="49" fontId="8" fillId="0" borderId="3" xfId="1" quotePrefix="1" applyNumberFormat="1" applyFont="1" applyBorder="1" applyAlignment="1">
      <alignment horizontal="center" textRotation="90"/>
    </xf>
    <xf numFmtId="0" fontId="8" fillId="0" borderId="8" xfId="1" applyFont="1" applyBorder="1" applyAlignment="1">
      <alignment horizontal="right" vertical="top" textRotation="90"/>
    </xf>
    <xf numFmtId="0" fontId="8" fillId="0" borderId="6" xfId="1" applyFont="1" applyBorder="1" applyAlignment="1">
      <alignment horizontal="right" vertical="top" textRotation="90"/>
    </xf>
    <xf numFmtId="0" fontId="8" fillId="0" borderId="9" xfId="1" applyFont="1" applyBorder="1" applyAlignment="1">
      <alignment horizontal="right" vertical="top" textRotation="90"/>
    </xf>
    <xf numFmtId="0" fontId="8" fillId="0" borderId="10" xfId="1" applyFont="1" applyBorder="1" applyAlignment="1">
      <alignment horizontal="right" vertical="top" textRotation="90"/>
    </xf>
    <xf numFmtId="0" fontId="8" fillId="0" borderId="8" xfId="1" applyFont="1" applyBorder="1" applyAlignment="1">
      <alignment horizontal="center" vertical="top" textRotation="90"/>
    </xf>
    <xf numFmtId="0" fontId="8" fillId="0" borderId="6" xfId="1" applyFont="1" applyBorder="1" applyAlignment="1">
      <alignment horizontal="center" vertical="top" textRotation="90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49" fontId="8" fillId="0" borderId="11" xfId="1" quotePrefix="1" applyNumberFormat="1" applyFont="1" applyBorder="1" applyAlignment="1">
      <alignment horizontal="right" textRotation="90"/>
    </xf>
    <xf numFmtId="49" fontId="8" fillId="0" borderId="12" xfId="1" quotePrefix="1" applyNumberFormat="1" applyFont="1" applyBorder="1" applyAlignment="1">
      <alignment horizontal="right" textRotation="90"/>
    </xf>
    <xf numFmtId="49" fontId="8" fillId="0" borderId="13" xfId="1" quotePrefix="1" applyNumberFormat="1" applyFont="1" applyBorder="1" applyAlignment="1">
      <alignment horizontal="right" textRotation="90"/>
    </xf>
    <xf numFmtId="49" fontId="8" fillId="0" borderId="2" xfId="1" quotePrefix="1" applyNumberFormat="1" applyFont="1" applyBorder="1" applyAlignment="1">
      <alignment horizontal="right" textRotation="90"/>
    </xf>
    <xf numFmtId="49" fontId="8" fillId="0" borderId="14" xfId="1" quotePrefix="1" applyNumberFormat="1" applyFont="1" applyBorder="1" applyAlignment="1">
      <alignment horizontal="right" textRotation="90"/>
    </xf>
    <xf numFmtId="49" fontId="8" fillId="0" borderId="15" xfId="1" quotePrefix="1" applyNumberFormat="1" applyFont="1" applyBorder="1" applyAlignment="1">
      <alignment horizontal="right" textRotation="90"/>
    </xf>
    <xf numFmtId="49" fontId="8" fillId="0" borderId="16" xfId="1" quotePrefix="1" applyNumberFormat="1" applyFont="1" applyBorder="1" applyAlignment="1">
      <alignment horizontal="right" textRotation="90"/>
    </xf>
    <xf numFmtId="49" fontId="8" fillId="2" borderId="5" xfId="1" quotePrefix="1" applyNumberFormat="1" applyFont="1" applyFill="1" applyBorder="1" applyAlignment="1">
      <alignment horizontal="right" textRotation="90"/>
    </xf>
    <xf numFmtId="49" fontId="8" fillId="2" borderId="3" xfId="1" quotePrefix="1" applyNumberFormat="1" applyFont="1" applyFill="1" applyBorder="1" applyAlignment="1">
      <alignment horizontal="right" textRotation="90"/>
    </xf>
    <xf numFmtId="49" fontId="8" fillId="2" borderId="11" xfId="1" quotePrefix="1" applyNumberFormat="1" applyFont="1" applyFill="1" applyBorder="1" applyAlignment="1">
      <alignment horizontal="right" textRotation="90"/>
    </xf>
    <xf numFmtId="49" fontId="8" fillId="2" borderId="12" xfId="1" quotePrefix="1" applyNumberFormat="1" applyFont="1" applyFill="1" applyBorder="1" applyAlignment="1">
      <alignment horizontal="right" textRotation="90"/>
    </xf>
    <xf numFmtId="49" fontId="8" fillId="2" borderId="13" xfId="1" quotePrefix="1" applyNumberFormat="1" applyFont="1" applyFill="1" applyBorder="1" applyAlignment="1">
      <alignment horizontal="right" textRotation="90"/>
    </xf>
    <xf numFmtId="49" fontId="8" fillId="0" borderId="17" xfId="1" quotePrefix="1" applyNumberFormat="1" applyFont="1" applyBorder="1" applyAlignment="1">
      <alignment horizontal="right" textRotation="90"/>
    </xf>
    <xf numFmtId="49" fontId="8" fillId="0" borderId="18" xfId="1" quotePrefix="1" applyNumberFormat="1" applyFont="1" applyBorder="1" applyAlignment="1">
      <alignment horizontal="right" textRotation="90"/>
    </xf>
    <xf numFmtId="49" fontId="8" fillId="3" borderId="17" xfId="1" quotePrefix="1" applyNumberFormat="1" applyFont="1" applyFill="1" applyBorder="1" applyAlignment="1">
      <alignment horizontal="right" textRotation="90"/>
    </xf>
    <xf numFmtId="49" fontId="8" fillId="3" borderId="18" xfId="1" quotePrefix="1" applyNumberFormat="1" applyFont="1" applyFill="1" applyBorder="1" applyAlignment="1">
      <alignment horizontal="right" textRotation="90"/>
    </xf>
    <xf numFmtId="49" fontId="8" fillId="0" borderId="19" xfId="1" quotePrefix="1" applyNumberFormat="1" applyFont="1" applyBorder="1" applyAlignment="1">
      <alignment horizontal="right" textRotation="90"/>
    </xf>
    <xf numFmtId="49" fontId="8" fillId="0" borderId="20" xfId="1" quotePrefix="1" applyNumberFormat="1" applyFont="1" applyBorder="1" applyAlignment="1">
      <alignment horizontal="right" textRotation="90"/>
    </xf>
    <xf numFmtId="49" fontId="8" fillId="2" borderId="2" xfId="1" quotePrefix="1" applyNumberFormat="1" applyFont="1" applyFill="1" applyBorder="1" applyAlignment="1">
      <alignment horizontal="right" textRotation="90"/>
    </xf>
    <xf numFmtId="49" fontId="8" fillId="2" borderId="17" xfId="1" quotePrefix="1" applyNumberFormat="1" applyFont="1" applyFill="1" applyBorder="1" applyAlignment="1">
      <alignment horizontal="right" textRotation="90"/>
    </xf>
    <xf numFmtId="49" fontId="8" fillId="2" borderId="18" xfId="1" quotePrefix="1" applyNumberFormat="1" applyFont="1" applyFill="1" applyBorder="1" applyAlignment="1">
      <alignment horizontal="right" textRotation="90"/>
    </xf>
    <xf numFmtId="0" fontId="8" fillId="0" borderId="21" xfId="1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0" borderId="30" xfId="1" applyFont="1" applyBorder="1" applyAlignment="1">
      <alignment horizontal="center" vertical="center" textRotation="90"/>
    </xf>
    <xf numFmtId="0" fontId="19" fillId="0" borderId="32" xfId="1" applyFont="1" applyBorder="1" applyAlignment="1">
      <alignment horizontal="center" vertical="center" textRotation="90"/>
    </xf>
    <xf numFmtId="0" fontId="19" fillId="0" borderId="33" xfId="1" applyFont="1" applyBorder="1" applyAlignment="1">
      <alignment horizontal="center" vertical="center" textRotation="90"/>
    </xf>
    <xf numFmtId="0" fontId="22" fillId="2" borderId="2" xfId="0" applyFont="1" applyFill="1" applyBorder="1" applyAlignment="1">
      <alignment horizontal="center" vertical="center" textRotation="90"/>
    </xf>
    <xf numFmtId="49" fontId="8" fillId="3" borderId="15" xfId="1" quotePrefix="1" applyNumberFormat="1" applyFont="1" applyFill="1" applyBorder="1" applyAlignment="1">
      <alignment horizontal="right" textRotation="90"/>
    </xf>
    <xf numFmtId="49" fontId="8" fillId="3" borderId="16" xfId="1" quotePrefix="1" applyNumberFormat="1" applyFont="1" applyFill="1" applyBorder="1" applyAlignment="1">
      <alignment horizontal="right" textRotation="90"/>
    </xf>
    <xf numFmtId="49" fontId="8" fillId="0" borderId="24" xfId="1" quotePrefix="1" applyNumberFormat="1" applyFont="1" applyBorder="1" applyAlignment="1">
      <alignment horizontal="right" textRotation="90"/>
    </xf>
    <xf numFmtId="49" fontId="8" fillId="0" borderId="9" xfId="1" quotePrefix="1" applyNumberFormat="1" applyFont="1" applyBorder="1" applyAlignment="1">
      <alignment horizontal="right" textRotation="90"/>
    </xf>
    <xf numFmtId="49" fontId="8" fillId="0" borderId="10" xfId="1" quotePrefix="1" applyNumberFormat="1" applyFont="1" applyBorder="1" applyAlignment="1">
      <alignment horizontal="right" textRotation="90"/>
    </xf>
    <xf numFmtId="0" fontId="18" fillId="2" borderId="14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left" vertical="center" wrapText="1"/>
    </xf>
    <xf numFmtId="4" fontId="2" fillId="2" borderId="2" xfId="0" applyNumberFormat="1" applyFont="1" applyFill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8" fillId="7" borderId="2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0" fontId="18" fillId="8" borderId="2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8" fillId="10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8" fillId="11" borderId="2" xfId="0" applyFont="1" applyFill="1" applyBorder="1" applyAlignment="1">
      <alignment horizontal="left" vertical="center" wrapText="1"/>
    </xf>
    <xf numFmtId="4" fontId="2" fillId="0" borderId="9" xfId="0" applyNumberFormat="1" applyFont="1" applyBorder="1" applyAlignment="1">
      <alignment horizontal="left" vertical="top" wrapText="1"/>
    </xf>
    <xf numFmtId="0" fontId="18" fillId="12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 wrapText="1"/>
    </xf>
    <xf numFmtId="49" fontId="8" fillId="14" borderId="17" xfId="1" quotePrefix="1" applyNumberFormat="1" applyFont="1" applyFill="1" applyBorder="1" applyAlignment="1">
      <alignment horizontal="right" textRotation="90"/>
    </xf>
    <xf numFmtId="49" fontId="8" fillId="14" borderId="18" xfId="1" quotePrefix="1" applyNumberFormat="1" applyFont="1" applyFill="1" applyBorder="1" applyAlignment="1">
      <alignment horizontal="right" textRotation="90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8" fillId="26" borderId="2" xfId="0" applyFont="1" applyFill="1" applyBorder="1" applyAlignment="1">
      <alignment horizontal="left" vertical="center" wrapText="1"/>
    </xf>
    <xf numFmtId="49" fontId="8" fillId="14" borderId="15" xfId="1" quotePrefix="1" applyNumberFormat="1" applyFont="1" applyFill="1" applyBorder="1" applyAlignment="1">
      <alignment horizontal="right" textRotation="90"/>
    </xf>
    <xf numFmtId="49" fontId="8" fillId="14" borderId="16" xfId="1" quotePrefix="1" applyNumberFormat="1" applyFont="1" applyFill="1" applyBorder="1" applyAlignment="1">
      <alignment horizontal="right" textRotation="90"/>
    </xf>
    <xf numFmtId="16" fontId="27" fillId="22" borderId="11" xfId="1" quotePrefix="1" applyNumberFormat="1" applyFont="1" applyFill="1" applyBorder="1" applyAlignment="1">
      <alignment horizontal="left" vertical="center" textRotation="90"/>
    </xf>
    <xf numFmtId="16" fontId="27" fillId="22" borderId="3" xfId="1" applyNumberFormat="1" applyFont="1" applyFill="1" applyBorder="1" applyAlignment="1">
      <alignment horizontal="left" vertical="center" textRotation="90"/>
    </xf>
    <xf numFmtId="16" fontId="27" fillId="22" borderId="0" xfId="1" applyNumberFormat="1" applyFont="1" applyFill="1" applyBorder="1" applyAlignment="1">
      <alignment horizontal="left" vertical="center" textRotation="90"/>
    </xf>
    <xf numFmtId="16" fontId="27" fillId="22" borderId="10" xfId="1" applyNumberFormat="1" applyFont="1" applyFill="1" applyBorder="1" applyAlignment="1">
      <alignment horizontal="left" vertical="center" textRotation="90"/>
    </xf>
    <xf numFmtId="16" fontId="27" fillId="22" borderId="1" xfId="1" applyNumberFormat="1" applyFont="1" applyFill="1" applyBorder="1" applyAlignment="1">
      <alignment horizontal="left" vertical="center" textRotation="90"/>
    </xf>
    <xf numFmtId="16" fontId="27" fillId="22" borderId="6" xfId="1" applyNumberFormat="1" applyFont="1" applyFill="1" applyBorder="1" applyAlignment="1">
      <alignment horizontal="left" vertical="center" textRotation="90"/>
    </xf>
    <xf numFmtId="16" fontId="26" fillId="22" borderId="4" xfId="1" quotePrefix="1" applyNumberFormat="1" applyFont="1" applyFill="1" applyBorder="1" applyAlignment="1">
      <alignment horizontal="center" vertical="center" textRotation="90"/>
    </xf>
    <xf numFmtId="16" fontId="26" fillId="22" borderId="31" xfId="1" quotePrefix="1" applyNumberFormat="1" applyFont="1" applyFill="1" applyBorder="1" applyAlignment="1">
      <alignment horizontal="center" vertical="center" textRotation="90"/>
    </xf>
    <xf numFmtId="16" fontId="26" fillId="22" borderId="7" xfId="1" quotePrefix="1" applyNumberFormat="1" applyFont="1" applyFill="1" applyBorder="1" applyAlignment="1">
      <alignment horizontal="center" vertical="center" textRotation="90"/>
    </xf>
    <xf numFmtId="4" fontId="2" fillId="15" borderId="5" xfId="0" applyNumberFormat="1" applyFont="1" applyFill="1" applyBorder="1" applyAlignment="1">
      <alignment horizontal="center" vertical="center"/>
    </xf>
    <xf numFmtId="4" fontId="2" fillId="15" borderId="11" xfId="0" applyNumberFormat="1" applyFont="1" applyFill="1" applyBorder="1" applyAlignment="1">
      <alignment horizontal="center" vertical="center"/>
    </xf>
    <xf numFmtId="4" fontId="2" fillId="15" borderId="3" xfId="0" applyNumberFormat="1" applyFont="1" applyFill="1" applyBorder="1" applyAlignment="1">
      <alignment horizontal="center" vertical="center"/>
    </xf>
    <xf numFmtId="4" fontId="2" fillId="15" borderId="8" xfId="0" applyNumberFormat="1" applyFont="1" applyFill="1" applyBorder="1" applyAlignment="1">
      <alignment horizontal="center" vertical="center"/>
    </xf>
    <xf numFmtId="4" fontId="2" fillId="15" borderId="1" xfId="0" applyNumberFormat="1" applyFont="1" applyFill="1" applyBorder="1" applyAlignment="1">
      <alignment horizontal="center" vertical="center"/>
    </xf>
    <xf numFmtId="4" fontId="2" fillId="15" borderId="6" xfId="0" applyNumberFormat="1" applyFont="1" applyFill="1" applyBorder="1" applyAlignment="1">
      <alignment horizontal="center" vertical="center"/>
    </xf>
    <xf numFmtId="4" fontId="2" fillId="0" borderId="5" xfId="0" applyNumberFormat="1" applyFont="1" applyFill="1" applyBorder="1" applyAlignment="1">
      <alignment horizontal="center" vertical="center"/>
    </xf>
    <xf numFmtId="4" fontId="2" fillId="0" borderId="11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8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/>
    </xf>
    <xf numFmtId="164" fontId="27" fillId="29" borderId="5" xfId="1" applyNumberFormat="1" applyFont="1" applyFill="1" applyBorder="1" applyAlignment="1">
      <alignment horizontal="center" vertical="center"/>
    </xf>
    <xf numFmtId="164" fontId="27" fillId="29" borderId="11" xfId="1" applyNumberFormat="1" applyFont="1" applyFill="1" applyBorder="1" applyAlignment="1">
      <alignment horizontal="center" vertical="center"/>
    </xf>
    <xf numFmtId="164" fontId="27" fillId="29" borderId="3" xfId="1" applyNumberFormat="1" applyFont="1" applyFill="1" applyBorder="1" applyAlignment="1">
      <alignment horizontal="center" vertical="center"/>
    </xf>
    <xf numFmtId="164" fontId="27" fillId="29" borderId="8" xfId="1" applyNumberFormat="1" applyFont="1" applyFill="1" applyBorder="1" applyAlignment="1">
      <alignment horizontal="center" vertical="center"/>
    </xf>
    <xf numFmtId="164" fontId="27" fillId="29" borderId="1" xfId="1" applyNumberFormat="1" applyFont="1" applyFill="1" applyBorder="1" applyAlignment="1">
      <alignment horizontal="center" vertical="center"/>
    </xf>
    <xf numFmtId="164" fontId="27" fillId="29" borderId="6" xfId="1" applyNumberFormat="1" applyFont="1" applyFill="1" applyBorder="1" applyAlignment="1">
      <alignment horizontal="center" vertical="center"/>
    </xf>
    <xf numFmtId="164" fontId="27" fillId="24" borderId="5" xfId="1" applyNumberFormat="1" applyFont="1" applyFill="1" applyBorder="1" applyAlignment="1">
      <alignment horizontal="center" vertical="center"/>
    </xf>
    <xf numFmtId="164" fontId="27" fillId="24" borderId="11" xfId="1" applyNumberFormat="1" applyFont="1" applyFill="1" applyBorder="1" applyAlignment="1">
      <alignment horizontal="center" vertical="center"/>
    </xf>
    <xf numFmtId="164" fontId="27" fillId="24" borderId="3" xfId="1" applyNumberFormat="1" applyFont="1" applyFill="1" applyBorder="1" applyAlignment="1">
      <alignment horizontal="center" vertical="center"/>
    </xf>
    <xf numFmtId="164" fontId="27" fillId="24" borderId="8" xfId="1" applyNumberFormat="1" applyFont="1" applyFill="1" applyBorder="1" applyAlignment="1">
      <alignment horizontal="center" vertical="center"/>
    </xf>
    <xf numFmtId="164" fontId="27" fillId="24" borderId="1" xfId="1" applyNumberFormat="1" applyFont="1" applyFill="1" applyBorder="1" applyAlignment="1">
      <alignment horizontal="center" vertical="center"/>
    </xf>
    <xf numFmtId="164" fontId="27" fillId="24" borderId="6" xfId="1" applyNumberFormat="1" applyFont="1" applyFill="1" applyBorder="1" applyAlignment="1">
      <alignment horizontal="center" vertical="center"/>
    </xf>
    <xf numFmtId="164" fontId="27" fillId="24" borderId="9" xfId="1" applyNumberFormat="1" applyFont="1" applyFill="1" applyBorder="1" applyAlignment="1">
      <alignment horizontal="center" vertical="center"/>
    </xf>
    <xf numFmtId="164" fontId="27" fillId="24" borderId="0" xfId="1" applyNumberFormat="1" applyFont="1" applyFill="1" applyBorder="1" applyAlignment="1">
      <alignment horizontal="center" vertical="center"/>
    </xf>
    <xf numFmtId="164" fontId="27" fillId="24" borderId="10" xfId="1" applyNumberFormat="1" applyFont="1" applyFill="1" applyBorder="1" applyAlignment="1">
      <alignment horizontal="center" vertical="center"/>
    </xf>
    <xf numFmtId="164" fontId="27" fillId="24" borderId="2" xfId="1" quotePrefix="1" applyNumberFormat="1" applyFont="1" applyFill="1" applyBorder="1" applyAlignment="1">
      <alignment horizontal="center" vertical="center"/>
    </xf>
    <xf numFmtId="164" fontId="27" fillId="24" borderId="2" xfId="1" applyNumberFormat="1" applyFont="1" applyFill="1" applyBorder="1" applyAlignment="1">
      <alignment horizontal="center" vertical="center"/>
    </xf>
    <xf numFmtId="164" fontId="27" fillId="24" borderId="7" xfId="1" applyNumberFormat="1" applyFont="1" applyFill="1" applyBorder="1" applyAlignment="1">
      <alignment horizontal="center" vertical="center"/>
    </xf>
    <xf numFmtId="0" fontId="19" fillId="32" borderId="5" xfId="1" applyFont="1" applyFill="1" applyBorder="1" applyAlignment="1">
      <alignment horizontal="center" vertical="center"/>
    </xf>
    <xf numFmtId="0" fontId="19" fillId="32" borderId="9" xfId="1" applyFont="1" applyFill="1" applyBorder="1" applyAlignment="1">
      <alignment horizontal="center" vertical="center"/>
    </xf>
    <xf numFmtId="0" fontId="19" fillId="32" borderId="8" xfId="1" applyFont="1" applyFill="1" applyBorder="1" applyAlignment="1">
      <alignment horizontal="center" vertical="center"/>
    </xf>
    <xf numFmtId="164" fontId="27" fillId="24" borderId="4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71"/>
  <sheetViews>
    <sheetView topLeftCell="A10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34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x14ac:dyDescent="0.25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x14ac:dyDescent="0.25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x14ac:dyDescent="0.25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x14ac:dyDescent="0.25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x14ac:dyDescent="0.25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52"/>
      <c r="BD18" s="52"/>
      <c r="BE18" s="52"/>
      <c r="BF18" s="52"/>
      <c r="BG18" s="52"/>
      <c r="BH18" s="52"/>
      <c r="BI18" s="52"/>
      <c r="BJ18" s="52"/>
      <c r="BK18" s="52"/>
      <c r="BL18" s="53"/>
      <c r="BM18" s="54"/>
      <c r="BN18" s="55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x14ac:dyDescent="0.25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x14ac:dyDescent="0.25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</f>
        <v>89866</v>
      </c>
      <c r="AR36" s="375"/>
      <c r="AS36" s="375"/>
      <c r="AT36" s="375"/>
      <c r="AU36" s="375"/>
      <c r="AV36" s="375"/>
      <c r="AW36" s="375"/>
      <c r="AX36" s="376"/>
      <c r="AY36" s="380">
        <f>AQ36/AJ36</f>
        <v>0.7073111221301347</v>
      </c>
      <c r="AZ36" s="381"/>
      <c r="BA36" s="381"/>
      <c r="BB36" s="381"/>
      <c r="BC36" s="381"/>
      <c r="BD36" s="381"/>
      <c r="BE36" s="381"/>
      <c r="BF36" s="382"/>
      <c r="BG36" s="374">
        <v>1296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37187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v>1980</v>
      </c>
      <c r="AR38" s="398"/>
      <c r="AS38" s="398"/>
      <c r="AT38" s="398"/>
      <c r="AU38" s="398"/>
      <c r="AV38" s="398"/>
      <c r="AW38" s="398"/>
      <c r="AX38" s="399"/>
      <c r="AY38" s="380">
        <f>AQ38/AJ38</f>
        <v>5.9522020141289642E-2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31285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N58:AE59"/>
    <mergeCell ref="AF58:AI59"/>
    <mergeCell ref="AJ58:AP59"/>
    <mergeCell ref="AQ58:AX59"/>
    <mergeCell ref="AY58:BF59"/>
    <mergeCell ref="BG58:BP59"/>
    <mergeCell ref="BQ58:BZ59"/>
    <mergeCell ref="N54:AE55"/>
    <mergeCell ref="AF54:AI55"/>
    <mergeCell ref="AJ54:AP55"/>
    <mergeCell ref="AQ54:AX55"/>
    <mergeCell ref="AY54:BF55"/>
    <mergeCell ref="BG54:BP55"/>
    <mergeCell ref="BQ54:BZ55"/>
    <mergeCell ref="N56:AE57"/>
    <mergeCell ref="AF56:AI57"/>
    <mergeCell ref="AJ56:AP57"/>
    <mergeCell ref="AQ56:AX57"/>
    <mergeCell ref="AY56:BF57"/>
    <mergeCell ref="BG56:BP57"/>
    <mergeCell ref="BQ56:BZ57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52:AE53"/>
    <mergeCell ref="AF52:AI53"/>
    <mergeCell ref="AJ52:AP53"/>
    <mergeCell ref="AQ52:AX53"/>
    <mergeCell ref="AY52:BF53"/>
    <mergeCell ref="BG52:BP53"/>
    <mergeCell ref="BQ52:BZ53"/>
    <mergeCell ref="CA52:DO53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N48:AE49"/>
    <mergeCell ref="AF48:AI49"/>
    <mergeCell ref="AJ48:AP49"/>
    <mergeCell ref="AQ48:AX49"/>
    <mergeCell ref="AY48:BF49"/>
    <mergeCell ref="BG48:BP49"/>
    <mergeCell ref="BQ48:BZ49"/>
    <mergeCell ref="CA48:CP49"/>
    <mergeCell ref="N42:AE43"/>
    <mergeCell ref="AF42:AI43"/>
    <mergeCell ref="AJ42:AP43"/>
    <mergeCell ref="AQ42:AX43"/>
    <mergeCell ref="AY42:BF43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36:AE37"/>
    <mergeCell ref="AF36:AI37"/>
    <mergeCell ref="AJ36:AP37"/>
    <mergeCell ref="AQ36:AX37"/>
    <mergeCell ref="AY36:BF37"/>
    <mergeCell ref="BG36:BP37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AF40:AI41"/>
    <mergeCell ref="GK29:GL29"/>
    <mergeCell ref="GM29:GN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FS29:FT29"/>
    <mergeCell ref="FU29:FV29"/>
    <mergeCell ref="FW29:FX29"/>
    <mergeCell ref="FY29:FZ29"/>
    <mergeCell ref="GA29:GB29"/>
    <mergeCell ref="GC29:GD29"/>
    <mergeCell ref="GE29:GF29"/>
    <mergeCell ref="GG29:GH29"/>
    <mergeCell ref="GI29:GJ29"/>
    <mergeCell ref="FA29:FB29"/>
    <mergeCell ref="FC29:FD29"/>
    <mergeCell ref="FE29:FF29"/>
    <mergeCell ref="FG29:FH29"/>
    <mergeCell ref="FI29:FJ29"/>
    <mergeCell ref="FK29:FL29"/>
    <mergeCell ref="FM29:FN29"/>
    <mergeCell ref="FO29:FP29"/>
    <mergeCell ref="FQ29:FR29"/>
    <mergeCell ref="EI29:EJ29"/>
    <mergeCell ref="EK29:EL29"/>
    <mergeCell ref="EM29:EN29"/>
    <mergeCell ref="EO29:EP29"/>
    <mergeCell ref="EQ29:ER29"/>
    <mergeCell ref="ES29:ET29"/>
    <mergeCell ref="EU29:EV29"/>
    <mergeCell ref="EW29:EX29"/>
    <mergeCell ref="EY29:EZ29"/>
    <mergeCell ref="DQ29:DR29"/>
    <mergeCell ref="DS29:DT29"/>
    <mergeCell ref="DU29:DV29"/>
    <mergeCell ref="DW29:DX29"/>
    <mergeCell ref="DY29:DZ29"/>
    <mergeCell ref="EA29:EB29"/>
    <mergeCell ref="EC29:ED29"/>
    <mergeCell ref="EE29:EF29"/>
    <mergeCell ref="EG29:EH29"/>
    <mergeCell ref="CY29:CZ29"/>
    <mergeCell ref="DA29:DB29"/>
    <mergeCell ref="DC29:DD29"/>
    <mergeCell ref="DE29:DF29"/>
    <mergeCell ref="DG29:DH29"/>
    <mergeCell ref="DI29:DJ29"/>
    <mergeCell ref="DK29:DL29"/>
    <mergeCell ref="DM29:DN29"/>
    <mergeCell ref="DO29:DP29"/>
    <mergeCell ref="CG29:CH29"/>
    <mergeCell ref="CI29:CJ29"/>
    <mergeCell ref="CK29:CL29"/>
    <mergeCell ref="CM29:CN29"/>
    <mergeCell ref="CO29:CP29"/>
    <mergeCell ref="CQ29:CR29"/>
    <mergeCell ref="CS29:CT29"/>
    <mergeCell ref="CU29:CV29"/>
    <mergeCell ref="CW29:CX29"/>
    <mergeCell ref="BO29:BP29"/>
    <mergeCell ref="BQ29:BR29"/>
    <mergeCell ref="BS29:BT29"/>
    <mergeCell ref="BU29:BV29"/>
    <mergeCell ref="BW29:BX29"/>
    <mergeCell ref="BY29:BZ29"/>
    <mergeCell ref="CA29:CB29"/>
    <mergeCell ref="CC29:CD29"/>
    <mergeCell ref="CE29:CF29"/>
    <mergeCell ref="AW29:AX29"/>
    <mergeCell ref="AY29:AZ29"/>
    <mergeCell ref="BA29:BB29"/>
    <mergeCell ref="BC29:BD29"/>
    <mergeCell ref="BE29:BF29"/>
    <mergeCell ref="BG29:BH29"/>
    <mergeCell ref="BI29:BJ29"/>
    <mergeCell ref="BK29:BL29"/>
    <mergeCell ref="BM29:BN29"/>
    <mergeCell ref="GS28:GT28"/>
    <mergeCell ref="GU28:GV28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GA28:GB28"/>
    <mergeCell ref="GC28:GD28"/>
    <mergeCell ref="GE28:GF28"/>
    <mergeCell ref="GG28:GH28"/>
    <mergeCell ref="GI28:GJ28"/>
    <mergeCell ref="GK28:GL28"/>
    <mergeCell ref="GM28:GN28"/>
    <mergeCell ref="GO28:GP28"/>
    <mergeCell ref="GQ28:GR28"/>
    <mergeCell ref="FI28:FJ28"/>
    <mergeCell ref="FK28:FL28"/>
    <mergeCell ref="FM28:FN28"/>
    <mergeCell ref="FO28:FP28"/>
    <mergeCell ref="FQ28:FR28"/>
    <mergeCell ref="FS28:FT28"/>
    <mergeCell ref="FU28:FV28"/>
    <mergeCell ref="FW28:FX28"/>
    <mergeCell ref="FY28:FZ28"/>
    <mergeCell ref="EQ28:ER28"/>
    <mergeCell ref="ES28:ET28"/>
    <mergeCell ref="EU28:EV28"/>
    <mergeCell ref="EW28:EX28"/>
    <mergeCell ref="EY28:EZ28"/>
    <mergeCell ref="FA28:FB28"/>
    <mergeCell ref="FC28:FD28"/>
    <mergeCell ref="FE28:FF28"/>
    <mergeCell ref="FG28:FH28"/>
    <mergeCell ref="DY28:DZ28"/>
    <mergeCell ref="EA28:EB28"/>
    <mergeCell ref="EC28:ED28"/>
    <mergeCell ref="EE28:EF28"/>
    <mergeCell ref="EG28:EH28"/>
    <mergeCell ref="EI28:EJ28"/>
    <mergeCell ref="EK28:EL28"/>
    <mergeCell ref="EM28:EN28"/>
    <mergeCell ref="EO28:EP28"/>
    <mergeCell ref="DG28:DH28"/>
    <mergeCell ref="DI28:DJ28"/>
    <mergeCell ref="DK28:DL28"/>
    <mergeCell ref="DM28:DN28"/>
    <mergeCell ref="DO28:DP28"/>
    <mergeCell ref="DQ28:DR28"/>
    <mergeCell ref="DS28:DT28"/>
    <mergeCell ref="DU28:DV28"/>
    <mergeCell ref="DW28:DX28"/>
    <mergeCell ref="CO28:CP28"/>
    <mergeCell ref="CQ28:CR28"/>
    <mergeCell ref="CS28:CT28"/>
    <mergeCell ref="CU28:CV28"/>
    <mergeCell ref="CW28:CX28"/>
    <mergeCell ref="CY28:CZ28"/>
    <mergeCell ref="DA28:DB28"/>
    <mergeCell ref="DC28:DD28"/>
    <mergeCell ref="DE28:DF28"/>
    <mergeCell ref="BW28:BX28"/>
    <mergeCell ref="BY28:BZ28"/>
    <mergeCell ref="CA28:CB28"/>
    <mergeCell ref="CC28:CD28"/>
    <mergeCell ref="CE28:CF28"/>
    <mergeCell ref="CG28:CH28"/>
    <mergeCell ref="CI28:CJ28"/>
    <mergeCell ref="CK28:CL28"/>
    <mergeCell ref="CM28:CN28"/>
    <mergeCell ref="BE28:BF28"/>
    <mergeCell ref="BG28:BH28"/>
    <mergeCell ref="BI28:BJ28"/>
    <mergeCell ref="BK28:BL28"/>
    <mergeCell ref="BM28:BN28"/>
    <mergeCell ref="BO28:BP28"/>
    <mergeCell ref="BQ28:BR28"/>
    <mergeCell ref="BS28:BT28"/>
    <mergeCell ref="BU28:BV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GK27:GL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FS27:FT27"/>
    <mergeCell ref="FU27:FV27"/>
    <mergeCell ref="FW27:FX27"/>
    <mergeCell ref="FY27:FZ27"/>
    <mergeCell ref="GA27:GB27"/>
    <mergeCell ref="GC27:GD27"/>
    <mergeCell ref="GE27:GF27"/>
    <mergeCell ref="GG27:GH27"/>
    <mergeCell ref="GI27:GJ27"/>
    <mergeCell ref="FA27:FB27"/>
    <mergeCell ref="FC27:FD27"/>
    <mergeCell ref="FE27:FF27"/>
    <mergeCell ref="FG27:FH27"/>
    <mergeCell ref="FI27:FJ27"/>
    <mergeCell ref="FK27:FL27"/>
    <mergeCell ref="FM27:FN27"/>
    <mergeCell ref="FO27:FP27"/>
    <mergeCell ref="FQ27:FR27"/>
    <mergeCell ref="EI27:EJ27"/>
    <mergeCell ref="EK27:EL27"/>
    <mergeCell ref="EM27:EN27"/>
    <mergeCell ref="EO27:EP27"/>
    <mergeCell ref="EQ27:ER27"/>
    <mergeCell ref="ES27:ET27"/>
    <mergeCell ref="EU27:EV27"/>
    <mergeCell ref="EW27:EX27"/>
    <mergeCell ref="EY27:EZ27"/>
    <mergeCell ref="DQ27:DR27"/>
    <mergeCell ref="DS27:DT27"/>
    <mergeCell ref="DU27:DV27"/>
    <mergeCell ref="DW27:DX27"/>
    <mergeCell ref="DY27:DZ27"/>
    <mergeCell ref="EA27:EB27"/>
    <mergeCell ref="EC27:ED27"/>
    <mergeCell ref="EE27:EF27"/>
    <mergeCell ref="EG27:EH27"/>
    <mergeCell ref="CY27:CZ27"/>
    <mergeCell ref="DA27:DB27"/>
    <mergeCell ref="DC27:DD27"/>
    <mergeCell ref="DE27:DF27"/>
    <mergeCell ref="DG27:DH27"/>
    <mergeCell ref="DI27:DJ27"/>
    <mergeCell ref="DK27:DL27"/>
    <mergeCell ref="DM27:DN27"/>
    <mergeCell ref="DO27:DP27"/>
    <mergeCell ref="CG27:CH27"/>
    <mergeCell ref="CI27:CJ27"/>
    <mergeCell ref="CK27:CL27"/>
    <mergeCell ref="CM27:CN27"/>
    <mergeCell ref="CO27:CP27"/>
    <mergeCell ref="CQ27:CR27"/>
    <mergeCell ref="CS27:CT27"/>
    <mergeCell ref="CU27:CV27"/>
    <mergeCell ref="CW27:CX27"/>
    <mergeCell ref="BO27:BP27"/>
    <mergeCell ref="BQ27:BR27"/>
    <mergeCell ref="BS27:BT27"/>
    <mergeCell ref="BU27:BV27"/>
    <mergeCell ref="BW27:BX27"/>
    <mergeCell ref="BY27:BZ27"/>
    <mergeCell ref="CA27:CB27"/>
    <mergeCell ref="CC27:CD27"/>
    <mergeCell ref="CE27:CF27"/>
    <mergeCell ref="AW27:AX27"/>
    <mergeCell ref="AY27:AZ27"/>
    <mergeCell ref="BA27:BB27"/>
    <mergeCell ref="BC27:BD27"/>
    <mergeCell ref="BE27:BF27"/>
    <mergeCell ref="BG27:BH27"/>
    <mergeCell ref="BI27:BJ27"/>
    <mergeCell ref="BK27:BL27"/>
    <mergeCell ref="BM27:BN27"/>
    <mergeCell ref="GU26:G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GC26:GD26"/>
    <mergeCell ref="GE26:GF26"/>
    <mergeCell ref="GG26:GH26"/>
    <mergeCell ref="GI26:GJ26"/>
    <mergeCell ref="GK26:GL26"/>
    <mergeCell ref="GM26:GN26"/>
    <mergeCell ref="GO26:GP26"/>
    <mergeCell ref="GQ26:GR26"/>
    <mergeCell ref="GS26:GT26"/>
    <mergeCell ref="FK26:FL26"/>
    <mergeCell ref="FM26:FN26"/>
    <mergeCell ref="FO26:FP26"/>
    <mergeCell ref="FQ26:FR26"/>
    <mergeCell ref="FS26:FT26"/>
    <mergeCell ref="FU26:FV26"/>
    <mergeCell ref="FW26:FX26"/>
    <mergeCell ref="FY26:FZ26"/>
    <mergeCell ref="GA26:GB26"/>
    <mergeCell ref="ES26:ET26"/>
    <mergeCell ref="EU26:EV26"/>
    <mergeCell ref="EW26:EX26"/>
    <mergeCell ref="EY26:EZ26"/>
    <mergeCell ref="FA26:FB26"/>
    <mergeCell ref="FC26:FD26"/>
    <mergeCell ref="FE26:FF26"/>
    <mergeCell ref="FG26:FH26"/>
    <mergeCell ref="FI26:FJ26"/>
    <mergeCell ref="EA26:EB26"/>
    <mergeCell ref="EC26:ED26"/>
    <mergeCell ref="EE26:EF26"/>
    <mergeCell ref="EG26:EH26"/>
    <mergeCell ref="EI26:EJ26"/>
    <mergeCell ref="EK26:EL26"/>
    <mergeCell ref="EM26:EN26"/>
    <mergeCell ref="EO26:EP26"/>
    <mergeCell ref="EQ26:ER26"/>
    <mergeCell ref="DI26:DJ26"/>
    <mergeCell ref="DK26:DL26"/>
    <mergeCell ref="DM26:DN26"/>
    <mergeCell ref="DO26:DP26"/>
    <mergeCell ref="DQ26:DR26"/>
    <mergeCell ref="DS26:DT26"/>
    <mergeCell ref="DU26:DV26"/>
    <mergeCell ref="DW26:DX26"/>
    <mergeCell ref="DY26:DZ26"/>
    <mergeCell ref="CQ26:CR26"/>
    <mergeCell ref="CS26:CT26"/>
    <mergeCell ref="CU26:CV26"/>
    <mergeCell ref="CW26:CX26"/>
    <mergeCell ref="CY26:CZ26"/>
    <mergeCell ref="DA26:DB26"/>
    <mergeCell ref="DC26:DD26"/>
    <mergeCell ref="DE26:DF26"/>
    <mergeCell ref="DG26:DH26"/>
    <mergeCell ref="BY26:BZ26"/>
    <mergeCell ref="CA26:CB26"/>
    <mergeCell ref="CC26:CD26"/>
    <mergeCell ref="CE26:CF26"/>
    <mergeCell ref="CG26:CH26"/>
    <mergeCell ref="CI26:CJ26"/>
    <mergeCell ref="CK26:CL26"/>
    <mergeCell ref="CM26:CN26"/>
    <mergeCell ref="CO26:CP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BW26:BX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GE15:GF15"/>
    <mergeCell ref="GG15:GH15"/>
    <mergeCell ref="GI15:GJ15"/>
    <mergeCell ref="GK15:GL15"/>
    <mergeCell ref="GM15:GN15"/>
    <mergeCell ref="GO15:GP15"/>
    <mergeCell ref="GQ15:GR15"/>
    <mergeCell ref="GS15:GT15"/>
    <mergeCell ref="GU15:GV15"/>
    <mergeCell ref="FM15:FN15"/>
    <mergeCell ref="FO15:FP15"/>
    <mergeCell ref="FQ15:FR15"/>
    <mergeCell ref="FS15:FT15"/>
    <mergeCell ref="FU15:FV15"/>
    <mergeCell ref="FW15:FX15"/>
    <mergeCell ref="FY15:FZ15"/>
    <mergeCell ref="GA15:GB15"/>
    <mergeCell ref="GC15:GD15"/>
    <mergeCell ref="EU15:EV15"/>
    <mergeCell ref="EW15:EX15"/>
    <mergeCell ref="EY15:EZ15"/>
    <mergeCell ref="FA15:FB15"/>
    <mergeCell ref="FC15:FD15"/>
    <mergeCell ref="FE15:FF15"/>
    <mergeCell ref="FG15:FH15"/>
    <mergeCell ref="FI15:FJ15"/>
    <mergeCell ref="FK15:FL15"/>
    <mergeCell ref="EC15:ED15"/>
    <mergeCell ref="EE15:EF15"/>
    <mergeCell ref="EG15:EH15"/>
    <mergeCell ref="EI15:EJ15"/>
    <mergeCell ref="EK15:EL15"/>
    <mergeCell ref="EM15:EN15"/>
    <mergeCell ref="EO15:EP15"/>
    <mergeCell ref="EQ15:ER15"/>
    <mergeCell ref="ES15:ET15"/>
    <mergeCell ref="DK15:DL15"/>
    <mergeCell ref="DM15:DN15"/>
    <mergeCell ref="DO15:DP15"/>
    <mergeCell ref="DQ15:DR15"/>
    <mergeCell ref="DS15:DT15"/>
    <mergeCell ref="DU15:DV15"/>
    <mergeCell ref="DW15:DX15"/>
    <mergeCell ref="DY15:DZ15"/>
    <mergeCell ref="EA15:EB15"/>
    <mergeCell ref="CS15:CT15"/>
    <mergeCell ref="CU15:CV15"/>
    <mergeCell ref="CW15:CX15"/>
    <mergeCell ref="CY15:CZ15"/>
    <mergeCell ref="DA15:DB15"/>
    <mergeCell ref="DC15:DD15"/>
    <mergeCell ref="DE15:DF15"/>
    <mergeCell ref="DG15:DH15"/>
    <mergeCell ref="DI15:DJ15"/>
    <mergeCell ref="CA15:CB15"/>
    <mergeCell ref="CC15:CD15"/>
    <mergeCell ref="CE15:CF15"/>
    <mergeCell ref="CG15:CH15"/>
    <mergeCell ref="CI15:CJ15"/>
    <mergeCell ref="CK15:CL15"/>
    <mergeCell ref="CM15:CN15"/>
    <mergeCell ref="CO15:CP15"/>
    <mergeCell ref="CQ15:CR15"/>
    <mergeCell ref="BI15:BJ15"/>
    <mergeCell ref="BK15:BL15"/>
    <mergeCell ref="BM15:BN15"/>
    <mergeCell ref="BO15:BP15"/>
    <mergeCell ref="BQ15:BR15"/>
    <mergeCell ref="BS15:BT15"/>
    <mergeCell ref="BU15:BV15"/>
    <mergeCell ref="BW15:BX15"/>
    <mergeCell ref="BY15:BZ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FW14:FX14"/>
    <mergeCell ref="FY14:FZ14"/>
    <mergeCell ref="GA14:GB14"/>
    <mergeCell ref="GC14:GD14"/>
    <mergeCell ref="GE14:GF14"/>
    <mergeCell ref="GG14:GH14"/>
    <mergeCell ref="GI14:GJ14"/>
    <mergeCell ref="GK14:GL14"/>
    <mergeCell ref="GM14:GN14"/>
    <mergeCell ref="FE14:FF14"/>
    <mergeCell ref="FG14:FH14"/>
    <mergeCell ref="FI14:FJ14"/>
    <mergeCell ref="FK14:FL14"/>
    <mergeCell ref="FM14:FN14"/>
    <mergeCell ref="FO14:FP14"/>
    <mergeCell ref="FQ14:FR14"/>
    <mergeCell ref="FS14:FT14"/>
    <mergeCell ref="FU14:FV14"/>
    <mergeCell ref="EM14:EN14"/>
    <mergeCell ref="EO14:EP14"/>
    <mergeCell ref="EQ14:ER14"/>
    <mergeCell ref="ES14:ET14"/>
    <mergeCell ref="EU14:EV14"/>
    <mergeCell ref="EW14:EX14"/>
    <mergeCell ref="EY14:EZ14"/>
    <mergeCell ref="FA14:FB14"/>
    <mergeCell ref="FC14:FD14"/>
    <mergeCell ref="DU14:DV14"/>
    <mergeCell ref="DW14:DX14"/>
    <mergeCell ref="DY14:DZ14"/>
    <mergeCell ref="EA14:EB14"/>
    <mergeCell ref="EC14:ED14"/>
    <mergeCell ref="EE14:EF14"/>
    <mergeCell ref="EG14:EH14"/>
    <mergeCell ref="EI14:EJ14"/>
    <mergeCell ref="EK14:EL14"/>
    <mergeCell ref="DC14:DD14"/>
    <mergeCell ref="DE14:DF14"/>
    <mergeCell ref="DG14:DH14"/>
    <mergeCell ref="DI14:DJ14"/>
    <mergeCell ref="DK14:DL14"/>
    <mergeCell ref="DM14:DN14"/>
    <mergeCell ref="DO14:DP14"/>
    <mergeCell ref="DQ14:DR14"/>
    <mergeCell ref="DS14:DT14"/>
    <mergeCell ref="CK14:CL14"/>
    <mergeCell ref="CM14:CN14"/>
    <mergeCell ref="CO14:CP14"/>
    <mergeCell ref="CQ14:CR14"/>
    <mergeCell ref="CS14:CT14"/>
    <mergeCell ref="CU14:CV14"/>
    <mergeCell ref="CW14:CX14"/>
    <mergeCell ref="CY14:CZ14"/>
    <mergeCell ref="DA14:DB14"/>
    <mergeCell ref="BS14:BT14"/>
    <mergeCell ref="BU14:BV14"/>
    <mergeCell ref="BW14:BX14"/>
    <mergeCell ref="BY14:BZ14"/>
    <mergeCell ref="CA14:CB14"/>
    <mergeCell ref="CC14:CD14"/>
    <mergeCell ref="CE14:CF14"/>
    <mergeCell ref="CG14:CH14"/>
    <mergeCell ref="CI14:CJ14"/>
    <mergeCell ref="BA14:BB14"/>
    <mergeCell ref="BC14:BD14"/>
    <mergeCell ref="BE14:BF14"/>
    <mergeCell ref="BG14:BH14"/>
    <mergeCell ref="BI14:BJ14"/>
    <mergeCell ref="BK14:BL14"/>
    <mergeCell ref="BM14:BN14"/>
    <mergeCell ref="BO14:BP14"/>
    <mergeCell ref="BQ14:BR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GI13:GJ13"/>
    <mergeCell ref="GK13:GL13"/>
    <mergeCell ref="GM13:GN13"/>
    <mergeCell ref="GO13:GP13"/>
    <mergeCell ref="GQ13:GR13"/>
    <mergeCell ref="GS13:GT13"/>
    <mergeCell ref="GU13:GV13"/>
    <mergeCell ref="B14:B15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FQ13:FR13"/>
    <mergeCell ref="FS13:FT13"/>
    <mergeCell ref="FU13:FV13"/>
    <mergeCell ref="FW13:FX13"/>
    <mergeCell ref="FY13:FZ13"/>
    <mergeCell ref="GA13:GB13"/>
    <mergeCell ref="GC13:GD13"/>
    <mergeCell ref="GE13:GF13"/>
    <mergeCell ref="GG13:GH13"/>
    <mergeCell ref="EY13:EZ13"/>
    <mergeCell ref="FA13:FB13"/>
    <mergeCell ref="FC13:FD13"/>
    <mergeCell ref="FE13:FF13"/>
    <mergeCell ref="FG13:FH13"/>
    <mergeCell ref="FI13:FJ13"/>
    <mergeCell ref="FK13:FL13"/>
    <mergeCell ref="FM13:FN13"/>
    <mergeCell ref="FO13:FP13"/>
    <mergeCell ref="EG13:EH13"/>
    <mergeCell ref="EI13:EJ13"/>
    <mergeCell ref="EK13:EL13"/>
    <mergeCell ref="EM13:EN13"/>
    <mergeCell ref="EO13:EP13"/>
    <mergeCell ref="EQ13:ER13"/>
    <mergeCell ref="ES13:ET13"/>
    <mergeCell ref="EU13:EV13"/>
    <mergeCell ref="EW13:EX13"/>
    <mergeCell ref="DO13:DP13"/>
    <mergeCell ref="DQ13:DR13"/>
    <mergeCell ref="DS13:DT13"/>
    <mergeCell ref="DU13:DV13"/>
    <mergeCell ref="DW13:DX13"/>
    <mergeCell ref="DY13:DZ13"/>
    <mergeCell ref="EA13:EB13"/>
    <mergeCell ref="EC13:ED13"/>
    <mergeCell ref="EE13:EF13"/>
    <mergeCell ref="CW13:CX13"/>
    <mergeCell ref="CY13:CZ13"/>
    <mergeCell ref="DA13:DB13"/>
    <mergeCell ref="DC13:DD13"/>
    <mergeCell ref="DE13:DF13"/>
    <mergeCell ref="DG13:DH13"/>
    <mergeCell ref="DI13:DJ13"/>
    <mergeCell ref="DK13:DL13"/>
    <mergeCell ref="DM13:DN13"/>
    <mergeCell ref="CE13:CF13"/>
    <mergeCell ref="CG13:CH13"/>
    <mergeCell ref="CI13:CJ13"/>
    <mergeCell ref="CK13:CL13"/>
    <mergeCell ref="CM13:CN13"/>
    <mergeCell ref="CO13:CP13"/>
    <mergeCell ref="CQ13:CR13"/>
    <mergeCell ref="CS13:CT13"/>
    <mergeCell ref="CU13:CV13"/>
    <mergeCell ref="BM13:BN13"/>
    <mergeCell ref="BO13:BP13"/>
    <mergeCell ref="BQ13:BR13"/>
    <mergeCell ref="BS13:BT13"/>
    <mergeCell ref="BU13:BV13"/>
    <mergeCell ref="BW13:BX13"/>
    <mergeCell ref="BY13:BZ13"/>
    <mergeCell ref="CA13:CB13"/>
    <mergeCell ref="CC13:CD13"/>
    <mergeCell ref="AU13:AV13"/>
    <mergeCell ref="AW13:AX13"/>
    <mergeCell ref="AY13:AZ13"/>
    <mergeCell ref="BA13:BB13"/>
    <mergeCell ref="BC13:BD13"/>
    <mergeCell ref="BE13:BF13"/>
    <mergeCell ref="BG13:BH13"/>
    <mergeCell ref="BI13:BJ13"/>
    <mergeCell ref="BK13:BL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FY12:FZ12"/>
    <mergeCell ref="GA12:GB12"/>
    <mergeCell ref="GC12:GD12"/>
    <mergeCell ref="GE12:GF12"/>
    <mergeCell ref="GG12:GH12"/>
    <mergeCell ref="GI12:GJ12"/>
    <mergeCell ref="GK12:GL12"/>
    <mergeCell ref="GM12:GN12"/>
    <mergeCell ref="GO12:GP12"/>
    <mergeCell ref="FG12:FH12"/>
    <mergeCell ref="FI12:FJ12"/>
    <mergeCell ref="FK12:FL12"/>
    <mergeCell ref="FM12:FN12"/>
    <mergeCell ref="FO12:FP12"/>
    <mergeCell ref="FQ12:FR12"/>
    <mergeCell ref="FS12:FT12"/>
    <mergeCell ref="FU12:FV12"/>
    <mergeCell ref="FW12:FX12"/>
    <mergeCell ref="EO12:EP12"/>
    <mergeCell ref="EQ12:ER12"/>
    <mergeCell ref="ES12:ET12"/>
    <mergeCell ref="EU12:EV12"/>
    <mergeCell ref="EW12:EX12"/>
    <mergeCell ref="EY12:EZ12"/>
    <mergeCell ref="FA12:FB12"/>
    <mergeCell ref="FC12:FD12"/>
    <mergeCell ref="FE12:FF12"/>
    <mergeCell ref="DW12:DX12"/>
    <mergeCell ref="DY12:DZ12"/>
    <mergeCell ref="EA12:EB12"/>
    <mergeCell ref="EC12:ED12"/>
    <mergeCell ref="EE12:EF12"/>
    <mergeCell ref="EG12:EH12"/>
    <mergeCell ref="EI12:EJ12"/>
    <mergeCell ref="EK12:EL12"/>
    <mergeCell ref="EM12:EN12"/>
    <mergeCell ref="DE12:DF12"/>
    <mergeCell ref="DG12:DH12"/>
    <mergeCell ref="DI12:DJ12"/>
    <mergeCell ref="DK12:DL12"/>
    <mergeCell ref="DM12:DN12"/>
    <mergeCell ref="DO12:DP12"/>
    <mergeCell ref="DQ12:DR12"/>
    <mergeCell ref="DS12:DT12"/>
    <mergeCell ref="DU12:DV12"/>
    <mergeCell ref="CM12:CN12"/>
    <mergeCell ref="CO12:CP12"/>
    <mergeCell ref="CQ12:CR12"/>
    <mergeCell ref="CS12:CT12"/>
    <mergeCell ref="CU12:CV12"/>
    <mergeCell ref="CW12:CX12"/>
    <mergeCell ref="CY12:CZ12"/>
    <mergeCell ref="DA12:DB12"/>
    <mergeCell ref="DC12:DD12"/>
    <mergeCell ref="BU12:BV12"/>
    <mergeCell ref="BW12:BX12"/>
    <mergeCell ref="BY12:BZ12"/>
    <mergeCell ref="CA12:CB12"/>
    <mergeCell ref="CC12:CD12"/>
    <mergeCell ref="CE12:CF12"/>
    <mergeCell ref="CG12:CH12"/>
    <mergeCell ref="CI12:CJ12"/>
    <mergeCell ref="CK12:CL12"/>
    <mergeCell ref="BC12:BD12"/>
    <mergeCell ref="BE12:BF12"/>
    <mergeCell ref="BG12:BH12"/>
    <mergeCell ref="BI12:BJ12"/>
    <mergeCell ref="BK12:BL12"/>
    <mergeCell ref="BM12:BN12"/>
    <mergeCell ref="BO12:BP12"/>
    <mergeCell ref="BQ12:BR12"/>
    <mergeCell ref="BS12:BT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DS8:DS11"/>
    <mergeCell ref="DY8:DY11"/>
    <mergeCell ref="EA8:EA11"/>
    <mergeCell ref="EE8:EE11"/>
    <mergeCell ref="EK8:EK11"/>
    <mergeCell ref="EO8:EO11"/>
    <mergeCell ref="C9:AB9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EE1C-5230-4837-AC31-1325CB5BA5D5}">
  <sheetPr>
    <pageSetUpPr fitToPage="1"/>
  </sheetPr>
  <dimension ref="A1:GW71"/>
  <sheetViews>
    <sheetView topLeftCell="A19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36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27"/>
      <c r="BD18" s="127"/>
      <c r="BE18" s="127"/>
      <c r="BF18" s="127"/>
      <c r="BG18" s="127"/>
      <c r="BH18" s="127"/>
      <c r="BI18" s="127"/>
      <c r="BJ18" s="127"/>
      <c r="BK18" s="127"/>
      <c r="BL18" s="53"/>
      <c r="BM18" s="54"/>
      <c r="BN18" s="55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</f>
        <v>91859</v>
      </c>
      <c r="AR36" s="375"/>
      <c r="AS36" s="375"/>
      <c r="AT36" s="375"/>
      <c r="AU36" s="375"/>
      <c r="AV36" s="375"/>
      <c r="AW36" s="375"/>
      <c r="AX36" s="376"/>
      <c r="AY36" s="380">
        <f>AQ36/AJ36</f>
        <v>0.7229974892367752</v>
      </c>
      <c r="AZ36" s="381"/>
      <c r="BA36" s="381"/>
      <c r="BB36" s="381"/>
      <c r="BC36" s="381"/>
      <c r="BD36" s="381"/>
      <c r="BE36" s="381"/>
      <c r="BF36" s="382"/>
      <c r="BG36" s="374">
        <v>1993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35194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v>1980</v>
      </c>
      <c r="AR38" s="398"/>
      <c r="AS38" s="398"/>
      <c r="AT38" s="398"/>
      <c r="AU38" s="398"/>
      <c r="AV38" s="398"/>
      <c r="AW38" s="398"/>
      <c r="AX38" s="399"/>
      <c r="AY38" s="380">
        <f>AQ38/AJ38</f>
        <v>5.9522020141289642E-2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31285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0BE7-5B79-43B3-B58E-B180B6D208B5}">
  <sheetPr>
    <pageSetUpPr fitToPage="1"/>
  </sheetPr>
  <dimension ref="A1:GW71"/>
  <sheetViews>
    <sheetView topLeftCell="A13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35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28"/>
      <c r="BD18" s="128"/>
      <c r="BE18" s="128"/>
      <c r="BF18" s="128"/>
      <c r="BG18" s="128"/>
      <c r="BH18" s="128"/>
      <c r="BI18" s="128"/>
      <c r="BJ18" s="128"/>
      <c r="BK18" s="128"/>
      <c r="BL18" s="53"/>
      <c r="BM18" s="54"/>
      <c r="BN18" s="55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</f>
        <v>92285</v>
      </c>
      <c r="AR36" s="375"/>
      <c r="AS36" s="375"/>
      <c r="AT36" s="375"/>
      <c r="AU36" s="375"/>
      <c r="AV36" s="375"/>
      <c r="AW36" s="375"/>
      <c r="AX36" s="376"/>
      <c r="AY36" s="380">
        <f>AQ36/AJ36</f>
        <v>0.72635042069057798</v>
      </c>
      <c r="AZ36" s="381"/>
      <c r="BA36" s="381"/>
      <c r="BB36" s="381"/>
      <c r="BC36" s="381"/>
      <c r="BD36" s="381"/>
      <c r="BE36" s="381"/>
      <c r="BF36" s="382"/>
      <c r="BG36" s="374">
        <v>426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34768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</f>
        <v>2890</v>
      </c>
      <c r="AR38" s="398"/>
      <c r="AS38" s="398"/>
      <c r="AT38" s="398"/>
      <c r="AU38" s="398"/>
      <c r="AV38" s="398"/>
      <c r="AW38" s="398"/>
      <c r="AX38" s="399"/>
      <c r="AY38" s="380">
        <f>AQ38/AJ38</f>
        <v>8.6878100105215697E-2</v>
      </c>
      <c r="AZ38" s="381"/>
      <c r="BA38" s="381"/>
      <c r="BB38" s="381"/>
      <c r="BC38" s="381"/>
      <c r="BD38" s="381"/>
      <c r="BE38" s="381"/>
      <c r="BF38" s="382"/>
      <c r="BG38" s="374">
        <f>490+420</f>
        <v>910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30375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E8D7-BF5E-4949-83DE-3B3F810934C3}">
  <sheetPr>
    <pageSetUpPr fitToPage="1"/>
  </sheetPr>
  <dimension ref="A1:GW71"/>
  <sheetViews>
    <sheetView topLeftCell="BM10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37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32"/>
      <c r="BD18" s="132"/>
      <c r="BE18" s="132"/>
      <c r="BF18" s="132"/>
      <c r="BG18" s="132"/>
      <c r="BH18" s="132"/>
      <c r="BI18" s="132"/>
      <c r="BJ18" s="132"/>
      <c r="BK18" s="132"/>
      <c r="BL18" s="53"/>
      <c r="BM18" s="54"/>
      <c r="BN18" s="55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</f>
        <v>93545</v>
      </c>
      <c r="AR36" s="375"/>
      <c r="AS36" s="375"/>
      <c r="AT36" s="375"/>
      <c r="AU36" s="375"/>
      <c r="AV36" s="375"/>
      <c r="AW36" s="375"/>
      <c r="AX36" s="376"/>
      <c r="AY36" s="380">
        <f>AQ36/AJ36</f>
        <v>0.7362675418919663</v>
      </c>
      <c r="AZ36" s="381"/>
      <c r="BA36" s="381"/>
      <c r="BB36" s="381"/>
      <c r="BC36" s="381"/>
      <c r="BD36" s="381"/>
      <c r="BE36" s="381"/>
      <c r="BF36" s="382"/>
      <c r="BG36" s="374">
        <f>740+520</f>
        <v>1260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33508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</f>
        <v>3270</v>
      </c>
      <c r="AR38" s="398"/>
      <c r="AS38" s="398"/>
      <c r="AT38" s="398"/>
      <c r="AU38" s="398"/>
      <c r="AV38" s="398"/>
      <c r="AW38" s="398"/>
      <c r="AX38" s="399"/>
      <c r="AY38" s="380">
        <f>AQ38/AJ38</f>
        <v>9.8301518112129865E-2</v>
      </c>
      <c r="AZ38" s="381"/>
      <c r="BA38" s="381"/>
      <c r="BB38" s="381"/>
      <c r="BC38" s="381"/>
      <c r="BD38" s="381"/>
      <c r="BE38" s="381"/>
      <c r="BF38" s="382"/>
      <c r="BG38" s="374">
        <v>380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29995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B6EA-5077-4ACE-87BF-4AA9CA740089}">
  <sheetPr>
    <pageSetUpPr fitToPage="1"/>
  </sheetPr>
  <dimension ref="A1:GW71"/>
  <sheetViews>
    <sheetView topLeftCell="A16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38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33"/>
      <c r="BD18" s="133"/>
      <c r="BE18" s="133"/>
      <c r="BF18" s="133"/>
      <c r="BG18" s="133"/>
      <c r="BH18" s="133"/>
      <c r="BI18" s="133"/>
      <c r="BJ18" s="133"/>
      <c r="BK18" s="133"/>
      <c r="BL18" s="53"/>
      <c r="BM18" s="54"/>
      <c r="BN18" s="55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</f>
        <v>94953</v>
      </c>
      <c r="AR36" s="375"/>
      <c r="AS36" s="375"/>
      <c r="AT36" s="375"/>
      <c r="AU36" s="375"/>
      <c r="AV36" s="375"/>
      <c r="AW36" s="375"/>
      <c r="AX36" s="376"/>
      <c r="AY36" s="380">
        <f>AQ36/AJ36</f>
        <v>0.74734953129796222</v>
      </c>
      <c r="AZ36" s="381"/>
      <c r="BA36" s="381"/>
      <c r="BB36" s="381"/>
      <c r="BC36" s="381"/>
      <c r="BD36" s="381"/>
      <c r="BE36" s="381"/>
      <c r="BF36" s="382"/>
      <c r="BG36" s="374">
        <f>806+602</f>
        <v>1408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32100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</f>
        <v>3270</v>
      </c>
      <c r="AR38" s="398"/>
      <c r="AS38" s="398"/>
      <c r="AT38" s="398"/>
      <c r="AU38" s="398"/>
      <c r="AV38" s="398"/>
      <c r="AW38" s="398"/>
      <c r="AX38" s="399"/>
      <c r="AY38" s="380">
        <f>AQ38/AJ38</f>
        <v>9.8301518112129865E-2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29995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EA53-943A-4672-9613-AAB3EFB194D7}">
  <sheetPr>
    <pageSetUpPr fitToPage="1"/>
  </sheetPr>
  <dimension ref="A1:GW71"/>
  <sheetViews>
    <sheetView topLeftCell="A2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39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35"/>
      <c r="BD18" s="135"/>
      <c r="BE18" s="135"/>
      <c r="BF18" s="135"/>
      <c r="BG18" s="135"/>
      <c r="BH18" s="135"/>
      <c r="BI18" s="135"/>
      <c r="BJ18" s="135"/>
      <c r="BK18" s="135"/>
      <c r="BL18" s="53"/>
      <c r="BM18" s="54"/>
      <c r="BN18" s="5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</f>
        <v>95693</v>
      </c>
      <c r="AR36" s="375"/>
      <c r="AS36" s="375"/>
      <c r="AT36" s="375"/>
      <c r="AU36" s="375"/>
      <c r="AV36" s="375"/>
      <c r="AW36" s="375"/>
      <c r="AX36" s="376"/>
      <c r="AY36" s="380">
        <f>AQ36/AJ36</f>
        <v>0.75317387232099986</v>
      </c>
      <c r="AZ36" s="381"/>
      <c r="BA36" s="381"/>
      <c r="BB36" s="381"/>
      <c r="BC36" s="381"/>
      <c r="BD36" s="381"/>
      <c r="BE36" s="381"/>
      <c r="BF36" s="382"/>
      <c r="BG36" s="374">
        <v>740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31360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</f>
        <v>3270</v>
      </c>
      <c r="AR38" s="398"/>
      <c r="AS38" s="398"/>
      <c r="AT38" s="398"/>
      <c r="AU38" s="398"/>
      <c r="AV38" s="398"/>
      <c r="AW38" s="398"/>
      <c r="AX38" s="399"/>
      <c r="AY38" s="380">
        <f>AQ38/AJ38</f>
        <v>9.8301518112129865E-2</v>
      </c>
      <c r="AZ38" s="381"/>
      <c r="BA38" s="381"/>
      <c r="BB38" s="381"/>
      <c r="BC38" s="381"/>
      <c r="BD38" s="381"/>
      <c r="BE38" s="381"/>
      <c r="BF38" s="382"/>
      <c r="BG38" s="374">
        <v>380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29995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E283-BD29-4EE1-A66F-82C7BEE7AFEF}">
  <sheetPr>
    <pageSetUpPr fitToPage="1"/>
  </sheetPr>
  <dimension ref="A1:GW71"/>
  <sheetViews>
    <sheetView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40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34"/>
      <c r="BD18" s="134"/>
      <c r="BE18" s="134"/>
      <c r="BF18" s="134"/>
      <c r="BG18" s="134"/>
      <c r="BH18" s="134"/>
      <c r="BI18" s="134"/>
      <c r="BJ18" s="134"/>
      <c r="BK18" s="134"/>
      <c r="BL18" s="53"/>
      <c r="BM18" s="54"/>
      <c r="BN18" s="55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</f>
        <v>96453</v>
      </c>
      <c r="AR36" s="375"/>
      <c r="AS36" s="375"/>
      <c r="AT36" s="375"/>
      <c r="AU36" s="375"/>
      <c r="AV36" s="375"/>
      <c r="AW36" s="375"/>
      <c r="AX36" s="376"/>
      <c r="AY36" s="380">
        <f>AQ36/AJ36</f>
        <v>0.75915562796628178</v>
      </c>
      <c r="AZ36" s="381"/>
      <c r="BA36" s="381"/>
      <c r="BB36" s="381"/>
      <c r="BC36" s="381"/>
      <c r="BD36" s="381"/>
      <c r="BE36" s="381"/>
      <c r="BF36" s="382"/>
      <c r="BG36" s="374">
        <f>760</f>
        <v>760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30600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1980+910+380+760</f>
        <v>4030</v>
      </c>
      <c r="AR38" s="398"/>
      <c r="AS38" s="398"/>
      <c r="AT38" s="398"/>
      <c r="AU38" s="398"/>
      <c r="AV38" s="398"/>
      <c r="AW38" s="398"/>
      <c r="AX38" s="399"/>
      <c r="AY38" s="380">
        <f>AQ38/AJ38</f>
        <v>0.12114835412595822</v>
      </c>
      <c r="AZ38" s="381"/>
      <c r="BA38" s="381"/>
      <c r="BB38" s="381"/>
      <c r="BC38" s="381"/>
      <c r="BD38" s="381"/>
      <c r="BE38" s="381"/>
      <c r="BF38" s="382"/>
      <c r="BG38" s="374">
        <f>360+400</f>
        <v>760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29235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E356-ACF3-4597-8B80-910BD0C8BF5D}">
  <sheetPr>
    <pageSetUpPr fitToPage="1"/>
  </sheetPr>
  <dimension ref="A1:GW71"/>
  <sheetViews>
    <sheetView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38"/>
      <c r="BD18" s="138"/>
      <c r="BE18" s="138"/>
      <c r="BF18" s="138"/>
      <c r="BG18" s="138"/>
      <c r="BH18" s="138"/>
      <c r="BI18" s="138"/>
      <c r="BJ18" s="138"/>
      <c r="BK18" s="138"/>
      <c r="BL18" s="53"/>
      <c r="BM18" s="54"/>
      <c r="BN18" s="55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89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</f>
        <v>97203</v>
      </c>
      <c r="AR36" s="375"/>
      <c r="AS36" s="375"/>
      <c r="AT36" s="375"/>
      <c r="AU36" s="375"/>
      <c r="AV36" s="375"/>
      <c r="AW36" s="375"/>
      <c r="AX36" s="376"/>
      <c r="AY36" s="380">
        <f>AQ36/AJ36</f>
        <v>0.76505867630044155</v>
      </c>
      <c r="AZ36" s="381"/>
      <c r="BA36" s="381"/>
      <c r="BB36" s="381"/>
      <c r="BC36" s="381"/>
      <c r="BD36" s="381"/>
      <c r="BE36" s="381"/>
      <c r="BF36" s="382"/>
      <c r="BG36" s="374">
        <f>750</f>
        <v>750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29850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1980+910+380+760</f>
        <v>4030</v>
      </c>
      <c r="AR38" s="398"/>
      <c r="AS38" s="398"/>
      <c r="AT38" s="398"/>
      <c r="AU38" s="398"/>
      <c r="AV38" s="398"/>
      <c r="AW38" s="398"/>
      <c r="AX38" s="399"/>
      <c r="AY38" s="380">
        <f>AQ38/AJ38</f>
        <v>0.12114835412595822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29235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v>3298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8.0366498525720698E-2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37739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9B47-A6C1-4A57-91CF-55F6BF196B8C}">
  <sheetPr>
    <pageSetUpPr fitToPage="1"/>
  </sheetPr>
  <dimension ref="A1:GW71"/>
  <sheetViews>
    <sheetView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42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39"/>
      <c r="BD18" s="139"/>
      <c r="BE18" s="139"/>
      <c r="BF18" s="139"/>
      <c r="BG18" s="139"/>
      <c r="BH18" s="139"/>
      <c r="BI18" s="139"/>
      <c r="BJ18" s="139"/>
      <c r="BK18" s="139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39"/>
      <c r="CC18" s="139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</f>
        <v>97203</v>
      </c>
      <c r="AR36" s="375"/>
      <c r="AS36" s="375"/>
      <c r="AT36" s="375"/>
      <c r="AU36" s="375"/>
      <c r="AV36" s="375"/>
      <c r="AW36" s="375"/>
      <c r="AX36" s="376"/>
      <c r="AY36" s="380">
        <f>AQ36/AJ36</f>
        <v>0.76505867630044155</v>
      </c>
      <c r="AZ36" s="381"/>
      <c r="BA36" s="381"/>
      <c r="BB36" s="381"/>
      <c r="BC36" s="381"/>
      <c r="BD36" s="381"/>
      <c r="BE36" s="381"/>
      <c r="BF36" s="382"/>
      <c r="BG36" s="374">
        <v>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29850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1980+910+380+760</f>
        <v>4030</v>
      </c>
      <c r="AR38" s="398"/>
      <c r="AS38" s="398"/>
      <c r="AT38" s="398"/>
      <c r="AU38" s="398"/>
      <c r="AV38" s="398"/>
      <c r="AW38" s="398"/>
      <c r="AX38" s="399"/>
      <c r="AY38" s="380">
        <f>AQ38/AJ38</f>
        <v>0.12114835412595822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29235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</f>
        <v>5234.8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0.12756293101347566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35802.199999999997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2FDB-D8B3-44BE-BCF9-B2F4A2F2575A}">
  <sheetPr>
    <pageSetUpPr fitToPage="1"/>
  </sheetPr>
  <dimension ref="A1:GW71"/>
  <sheetViews>
    <sheetView topLeftCell="A28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43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40"/>
      <c r="BD18" s="140"/>
      <c r="BE18" s="140"/>
      <c r="BF18" s="140"/>
      <c r="BG18" s="140"/>
      <c r="BH18" s="140"/>
      <c r="BI18" s="140"/>
      <c r="BJ18" s="140"/>
      <c r="BK18" s="140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0"/>
      <c r="CC18" s="140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</f>
        <v>97203</v>
      </c>
      <c r="AR36" s="375"/>
      <c r="AS36" s="375"/>
      <c r="AT36" s="375"/>
      <c r="AU36" s="375"/>
      <c r="AV36" s="375"/>
      <c r="AW36" s="375"/>
      <c r="AX36" s="376"/>
      <c r="AY36" s="380">
        <f>AQ36/AJ36</f>
        <v>0.76505867630044155</v>
      </c>
      <c r="AZ36" s="381"/>
      <c r="BA36" s="381"/>
      <c r="BB36" s="381"/>
      <c r="BC36" s="381"/>
      <c r="BD36" s="381"/>
      <c r="BE36" s="381"/>
      <c r="BF36" s="382"/>
      <c r="BG36" s="374">
        <v>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29850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1980+910+380+760</f>
        <v>4030</v>
      </c>
      <c r="AR38" s="398"/>
      <c r="AS38" s="398"/>
      <c r="AT38" s="398"/>
      <c r="AU38" s="398"/>
      <c r="AV38" s="398"/>
      <c r="AW38" s="398"/>
      <c r="AX38" s="399"/>
      <c r="AY38" s="380">
        <f>AQ38/AJ38</f>
        <v>0.12114835412595822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29235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</f>
        <v>5234.8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0.12756293101347566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35802.199999999997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</f>
        <v>49981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0.59345056458602963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34240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C0C4-5EF4-44D1-96A7-DBD7AE0297E1}">
  <sheetPr>
    <pageSetUpPr fitToPage="1"/>
  </sheetPr>
  <dimension ref="A1:GW71"/>
  <sheetViews>
    <sheetView topLeftCell="A31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43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47"/>
      <c r="BD18" s="147"/>
      <c r="BE18" s="147"/>
      <c r="BF18" s="147"/>
      <c r="BG18" s="147"/>
      <c r="BH18" s="147"/>
      <c r="BI18" s="147"/>
      <c r="BJ18" s="147"/>
      <c r="BK18" s="147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7"/>
      <c r="CC18" s="147"/>
      <c r="CD18" s="53"/>
      <c r="CE18" s="56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69"/>
      <c r="CC19" s="69"/>
      <c r="CD19" s="69"/>
      <c r="CE19" s="69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69"/>
      <c r="CC20" s="69"/>
      <c r="CD20" s="69"/>
      <c r="CE20" s="69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73"/>
      <c r="CC21" s="73"/>
      <c r="CD21" s="73"/>
      <c r="CE21" s="73"/>
      <c r="CF21" s="73"/>
      <c r="CG21" s="73"/>
      <c r="CH21" s="73"/>
      <c r="CI21" s="73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69"/>
      <c r="CC22" s="69"/>
      <c r="CD22" s="69"/>
      <c r="CE22" s="69"/>
      <c r="CF22" s="69"/>
      <c r="CG22" s="69"/>
      <c r="CH22" s="69"/>
      <c r="CI22" s="69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86"/>
      <c r="CC23" s="86"/>
      <c r="CD23" s="87"/>
      <c r="CE23" s="88"/>
      <c r="CF23" s="60"/>
      <c r="CG23" s="49"/>
      <c r="CH23" s="49"/>
      <c r="CI23" s="49"/>
      <c r="CJ23" s="49"/>
      <c r="CK23" s="49"/>
      <c r="CL23" s="49"/>
      <c r="CM23" s="49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</f>
        <v>97203</v>
      </c>
      <c r="AR36" s="375"/>
      <c r="AS36" s="375"/>
      <c r="AT36" s="375"/>
      <c r="AU36" s="375"/>
      <c r="AV36" s="375"/>
      <c r="AW36" s="375"/>
      <c r="AX36" s="376"/>
      <c r="AY36" s="380">
        <f>AQ36/AJ36</f>
        <v>0.76505867630044155</v>
      </c>
      <c r="AZ36" s="381"/>
      <c r="BA36" s="381"/>
      <c r="BB36" s="381"/>
      <c r="BC36" s="381"/>
      <c r="BD36" s="381"/>
      <c r="BE36" s="381"/>
      <c r="BF36" s="382"/>
      <c r="BG36" s="374">
        <v>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29850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1980+910+380+760</f>
        <v>4030</v>
      </c>
      <c r="AR38" s="398"/>
      <c r="AS38" s="398"/>
      <c r="AT38" s="398"/>
      <c r="AU38" s="398"/>
      <c r="AV38" s="398"/>
      <c r="AW38" s="398"/>
      <c r="AX38" s="399"/>
      <c r="AY38" s="380">
        <f>AQ38/AJ38</f>
        <v>0.12114835412595822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29235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</f>
        <v>5234.8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0.12756293101347566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35802.199999999997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450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C715-7A8B-4616-B6DE-C22FE086331D}">
  <sheetPr>
    <pageSetUpPr fitToPage="1"/>
  </sheetPr>
  <dimension ref="A1:GW71"/>
  <sheetViews>
    <sheetView topLeftCell="A28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48"/>
      <c r="BD18" s="148"/>
      <c r="BE18" s="148"/>
      <c r="BF18" s="148"/>
      <c r="BG18" s="148"/>
      <c r="BH18" s="148"/>
      <c r="BI18" s="148"/>
      <c r="BJ18" s="148"/>
      <c r="BK18" s="148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</f>
        <v>97577</v>
      </c>
      <c r="AR36" s="375"/>
      <c r="AS36" s="375"/>
      <c r="AT36" s="375"/>
      <c r="AU36" s="375"/>
      <c r="AV36" s="375"/>
      <c r="AW36" s="375"/>
      <c r="AX36" s="376"/>
      <c r="AY36" s="380">
        <f>AQ36/AJ36</f>
        <v>0.76800232973640925</v>
      </c>
      <c r="AZ36" s="381"/>
      <c r="BA36" s="381"/>
      <c r="BB36" s="381"/>
      <c r="BC36" s="381"/>
      <c r="BD36" s="381"/>
      <c r="BE36" s="381"/>
      <c r="BF36" s="382"/>
      <c r="BG36" s="374"/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29476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</f>
        <v>3270</v>
      </c>
      <c r="AR38" s="398"/>
      <c r="AS38" s="398"/>
      <c r="AT38" s="398"/>
      <c r="AU38" s="398"/>
      <c r="AV38" s="398"/>
      <c r="AW38" s="398"/>
      <c r="AX38" s="399"/>
      <c r="AY38" s="380">
        <f>AQ38/AJ38</f>
        <v>9.8301518112129865E-2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29995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</f>
        <v>6881.8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0.16769744377025611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34155.199999999997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4254-B939-418E-B55E-4788118333D8}">
  <sheetPr>
    <pageSetUpPr fitToPage="1"/>
  </sheetPr>
  <dimension ref="A1:GW71"/>
  <sheetViews>
    <sheetView topLeftCell="A28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49"/>
      <c r="BD18" s="149"/>
      <c r="BE18" s="149"/>
      <c r="BF18" s="149"/>
      <c r="BG18" s="149"/>
      <c r="BH18" s="149"/>
      <c r="BI18" s="149"/>
      <c r="BJ18" s="149"/>
      <c r="BK18" s="149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57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69"/>
      <c r="CG19" s="69"/>
      <c r="CH19" s="69"/>
      <c r="CI19" s="69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69"/>
      <c r="CG20" s="69"/>
      <c r="CH20" s="69"/>
      <c r="CI20" s="69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49"/>
      <c r="CO23" s="49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</f>
        <v>98289</v>
      </c>
      <c r="AR36" s="375"/>
      <c r="AS36" s="375"/>
      <c r="AT36" s="375"/>
      <c r="AU36" s="375"/>
      <c r="AV36" s="375"/>
      <c r="AW36" s="375"/>
      <c r="AX36" s="376"/>
      <c r="AY36" s="380">
        <f>AQ36/AJ36</f>
        <v>0.77360629028830485</v>
      </c>
      <c r="AZ36" s="381"/>
      <c r="BA36" s="381"/>
      <c r="BB36" s="381"/>
      <c r="BC36" s="381"/>
      <c r="BD36" s="381"/>
      <c r="BE36" s="381"/>
      <c r="BF36" s="382"/>
      <c r="BG36" s="374">
        <v>712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28764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</f>
        <v>4160</v>
      </c>
      <c r="AR38" s="398"/>
      <c r="AS38" s="398"/>
      <c r="AT38" s="398"/>
      <c r="AU38" s="398"/>
      <c r="AV38" s="398"/>
      <c r="AW38" s="398"/>
      <c r="AX38" s="399"/>
      <c r="AY38" s="380">
        <f>AQ38/AJ38</f>
        <v>0.12505636554937621</v>
      </c>
      <c r="AZ38" s="381"/>
      <c r="BA38" s="381"/>
      <c r="BB38" s="381"/>
      <c r="BC38" s="381"/>
      <c r="BD38" s="381"/>
      <c r="BE38" s="381"/>
      <c r="BF38" s="382"/>
      <c r="BG38" s="374">
        <v>890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29105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</f>
        <v>7493.8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0.18261081463069914</v>
      </c>
      <c r="AZ50" s="381"/>
      <c r="BA50" s="381"/>
      <c r="BB50" s="381"/>
      <c r="BC50" s="381"/>
      <c r="BD50" s="381"/>
      <c r="BE50" s="381"/>
      <c r="BF50" s="382"/>
      <c r="BG50" s="374">
        <v>612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33543.199999999997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913E-23FB-47B2-8DEC-6628A963CFF0}">
  <sheetPr>
    <pageSetUpPr fitToPage="1"/>
  </sheetPr>
  <dimension ref="A1:GW71"/>
  <sheetViews>
    <sheetView topLeftCell="A28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45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49"/>
      <c r="BD18" s="149"/>
      <c r="BE18" s="149"/>
      <c r="BF18" s="149"/>
      <c r="BG18" s="149"/>
      <c r="BH18" s="149"/>
      <c r="BI18" s="149"/>
      <c r="BJ18" s="149"/>
      <c r="BK18" s="149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58"/>
      <c r="CN18" s="58"/>
      <c r="CO18" s="58"/>
      <c r="CP18" s="58"/>
      <c r="CQ18" s="59"/>
      <c r="CR18" s="60"/>
      <c r="CS18" s="49"/>
      <c r="CT18" s="49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90"/>
      <c r="CQ23" s="91"/>
      <c r="CR23" s="60"/>
      <c r="CS23" s="49"/>
      <c r="CT23" s="49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</f>
        <v>98549</v>
      </c>
      <c r="AR36" s="375"/>
      <c r="AS36" s="375"/>
      <c r="AT36" s="375"/>
      <c r="AU36" s="375"/>
      <c r="AV36" s="375"/>
      <c r="AW36" s="375"/>
      <c r="AX36" s="376"/>
      <c r="AY36" s="380">
        <f>AQ36/AJ36</f>
        <v>0.77565268037748025</v>
      </c>
      <c r="AZ36" s="381"/>
      <c r="BA36" s="381"/>
      <c r="BB36" s="381"/>
      <c r="BC36" s="381"/>
      <c r="BD36" s="381"/>
      <c r="BE36" s="381"/>
      <c r="BF36" s="382"/>
      <c r="BG36" s="374">
        <f>260</f>
        <v>260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28504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</f>
        <v>4670</v>
      </c>
      <c r="AR38" s="398"/>
      <c r="AS38" s="398"/>
      <c r="AT38" s="398"/>
      <c r="AU38" s="398"/>
      <c r="AV38" s="398"/>
      <c r="AW38" s="398"/>
      <c r="AX38" s="399"/>
      <c r="AY38" s="380">
        <f>AQ38/AJ38</f>
        <v>0.14038779497970841</v>
      </c>
      <c r="AZ38" s="381"/>
      <c r="BA38" s="381"/>
      <c r="BB38" s="381"/>
      <c r="BC38" s="381"/>
      <c r="BD38" s="381"/>
      <c r="BE38" s="381"/>
      <c r="BF38" s="382"/>
      <c r="BG38" s="374">
        <f>510</f>
        <v>510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28595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</f>
        <v>8343.7999999999993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0.20332382971464774</v>
      </c>
      <c r="AZ50" s="381"/>
      <c r="BA50" s="381"/>
      <c r="BB50" s="381"/>
      <c r="BC50" s="381"/>
      <c r="BD50" s="381"/>
      <c r="BE50" s="381"/>
      <c r="BF50" s="382"/>
      <c r="BG50" s="374">
        <v>850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32693.200000000001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F544-8FDA-42B6-8183-3B920B54FE04}">
  <sheetPr>
    <pageSetUpPr fitToPage="1"/>
  </sheetPr>
  <dimension ref="A1:GW71"/>
  <sheetViews>
    <sheetView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56"/>
      <c r="BD18" s="156"/>
      <c r="BE18" s="156"/>
      <c r="BF18" s="156"/>
      <c r="BG18" s="156"/>
      <c r="BH18" s="156"/>
      <c r="BI18" s="156"/>
      <c r="BJ18" s="156"/>
      <c r="BK18" s="156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</f>
        <v>98889</v>
      </c>
      <c r="AR36" s="375"/>
      <c r="AS36" s="375"/>
      <c r="AT36" s="375"/>
      <c r="AU36" s="375"/>
      <c r="AV36" s="375"/>
      <c r="AW36" s="375"/>
      <c r="AX36" s="376"/>
      <c r="AY36" s="380">
        <f>AQ36/AJ36</f>
        <v>0.77832872895563265</v>
      </c>
      <c r="AZ36" s="381"/>
      <c r="BA36" s="381"/>
      <c r="BB36" s="381"/>
      <c r="BC36" s="381"/>
      <c r="BD36" s="381"/>
      <c r="BE36" s="381"/>
      <c r="BF36" s="382"/>
      <c r="BG36" s="374">
        <v>340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28164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1980+1290+890+510+610</f>
        <v>5280</v>
      </c>
      <c r="AR38" s="398"/>
      <c r="AS38" s="398"/>
      <c r="AT38" s="398"/>
      <c r="AU38" s="398"/>
      <c r="AV38" s="398"/>
      <c r="AW38" s="398"/>
      <c r="AX38" s="399"/>
      <c r="AY38" s="380">
        <f>AQ38/AJ38</f>
        <v>0.15872538704343905</v>
      </c>
      <c r="AZ38" s="381"/>
      <c r="BA38" s="381"/>
      <c r="BB38" s="381"/>
      <c r="BC38" s="381"/>
      <c r="BD38" s="381"/>
      <c r="BE38" s="381"/>
      <c r="BF38" s="382"/>
      <c r="BG38" s="374">
        <v>610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27985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3298+520.8+1416+1647+612+850+1650</f>
        <v>9993.7999999999993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0.24353144723054804</v>
      </c>
      <c r="AZ50" s="381"/>
      <c r="BA50" s="381"/>
      <c r="BB50" s="381"/>
      <c r="BC50" s="381"/>
      <c r="BD50" s="381"/>
      <c r="BE50" s="381"/>
      <c r="BF50" s="382"/>
      <c r="BG50" s="374">
        <v>1650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31043.200000000001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24C2-0161-4097-ADE3-A9F7BDDB434B}">
  <sheetPr>
    <pageSetUpPr fitToPage="1"/>
  </sheetPr>
  <dimension ref="A1:GW71"/>
  <sheetViews>
    <sheetView topLeftCell="A13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59"/>
      <c r="BD18" s="159"/>
      <c r="BE18" s="159"/>
      <c r="BF18" s="159"/>
      <c r="BG18" s="159"/>
      <c r="BH18" s="159"/>
      <c r="BI18" s="159"/>
      <c r="BJ18" s="159"/>
      <c r="BK18" s="159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49"/>
      <c r="CV18" s="49"/>
      <c r="CW18" s="49"/>
      <c r="CX18" s="49"/>
      <c r="CY18" s="49"/>
      <c r="CZ18" s="49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49"/>
      <c r="CV23" s="49"/>
      <c r="CW23" s="49"/>
      <c r="CX23" s="49"/>
      <c r="CY23" s="49"/>
      <c r="CZ23" s="49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</f>
        <v>99539</v>
      </c>
      <c r="AR36" s="375"/>
      <c r="AS36" s="375"/>
      <c r="AT36" s="375"/>
      <c r="AU36" s="375"/>
      <c r="AV36" s="375"/>
      <c r="AW36" s="375"/>
      <c r="AX36" s="376"/>
      <c r="AY36" s="380">
        <f>AQ36/AJ36</f>
        <v>0.78344470417857115</v>
      </c>
      <c r="AZ36" s="381"/>
      <c r="BA36" s="381"/>
      <c r="BB36" s="381"/>
      <c r="BC36" s="381"/>
      <c r="BD36" s="381"/>
      <c r="BE36" s="381"/>
      <c r="BF36" s="382"/>
      <c r="BG36" s="374">
        <v>650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27514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1980+1290+890+510+610</f>
        <v>5280</v>
      </c>
      <c r="AR38" s="398"/>
      <c r="AS38" s="398"/>
      <c r="AT38" s="398"/>
      <c r="AU38" s="398"/>
      <c r="AV38" s="398"/>
      <c r="AW38" s="398"/>
      <c r="AX38" s="399"/>
      <c r="AY38" s="380">
        <f>AQ38/AJ38</f>
        <v>0.15872538704343905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27985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3298+520.8+1416+1647+612+850+1650</f>
        <v>9993.7999999999993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0.24353144723054804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31043.200000000001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AB39-764A-4542-B79B-C86FBB2DA139}">
  <sheetPr>
    <pageSetUpPr fitToPage="1"/>
  </sheetPr>
  <dimension ref="A1:GW71"/>
  <sheetViews>
    <sheetView topLeftCell="A28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63"/>
      <c r="BD18" s="163"/>
      <c r="BE18" s="163"/>
      <c r="BF18" s="163"/>
      <c r="BG18" s="163"/>
      <c r="BH18" s="163"/>
      <c r="BI18" s="163"/>
      <c r="BJ18" s="163"/>
      <c r="BK18" s="163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</f>
        <v>100089</v>
      </c>
      <c r="AR36" s="375"/>
      <c r="AS36" s="375"/>
      <c r="AT36" s="375"/>
      <c r="AU36" s="375"/>
      <c r="AV36" s="375"/>
      <c r="AW36" s="375"/>
      <c r="AX36" s="376"/>
      <c r="AY36" s="380">
        <f>AQ36/AJ36</f>
        <v>0.78777360629028825</v>
      </c>
      <c r="AZ36" s="381"/>
      <c r="BA36" s="381"/>
      <c r="BB36" s="381"/>
      <c r="BC36" s="381"/>
      <c r="BD36" s="381"/>
      <c r="BE36" s="381"/>
      <c r="BF36" s="382"/>
      <c r="BG36" s="374">
        <v>550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26964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1980+1290+890+510+610+639</f>
        <v>5919</v>
      </c>
      <c r="AR38" s="398"/>
      <c r="AS38" s="398"/>
      <c r="AT38" s="398"/>
      <c r="AU38" s="398"/>
      <c r="AV38" s="398"/>
      <c r="AW38" s="398"/>
      <c r="AX38" s="399"/>
      <c r="AY38" s="380">
        <f>AQ38/AJ38</f>
        <v>0.17793476627085525</v>
      </c>
      <c r="AZ38" s="381"/>
      <c r="BA38" s="381"/>
      <c r="BB38" s="381"/>
      <c r="BC38" s="381"/>
      <c r="BD38" s="381"/>
      <c r="BE38" s="381"/>
      <c r="BF38" s="382"/>
      <c r="BG38" s="374">
        <v>639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27346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3298+520.8+1416+1647+612+850+1650+2338</f>
        <v>12331.8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0.30050442283792672</v>
      </c>
      <c r="AZ50" s="381"/>
      <c r="BA50" s="381"/>
      <c r="BB50" s="381"/>
      <c r="BC50" s="381"/>
      <c r="BD50" s="381"/>
      <c r="BE50" s="381"/>
      <c r="BF50" s="382"/>
      <c r="BG50" s="374">
        <v>2338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28705.200000000001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5298-71A7-456C-80F1-32364030A7A0}">
  <sheetPr>
    <pageSetUpPr fitToPage="1"/>
  </sheetPr>
  <dimension ref="A1:GW71"/>
  <sheetViews>
    <sheetView topLeftCell="AS1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48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64"/>
      <c r="BD18" s="164"/>
      <c r="BE18" s="164"/>
      <c r="BF18" s="164"/>
      <c r="BG18" s="164"/>
      <c r="BH18" s="164"/>
      <c r="BI18" s="164"/>
      <c r="BJ18" s="164"/>
      <c r="BK18" s="164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</f>
        <v>100659</v>
      </c>
      <c r="AR36" s="375"/>
      <c r="AS36" s="375"/>
      <c r="AT36" s="375"/>
      <c r="AU36" s="375"/>
      <c r="AV36" s="375"/>
      <c r="AW36" s="375"/>
      <c r="AX36" s="376"/>
      <c r="AY36" s="380">
        <f>AQ36/AJ36</f>
        <v>0.79225992302424975</v>
      </c>
      <c r="AZ36" s="381"/>
      <c r="BA36" s="381"/>
      <c r="BB36" s="381"/>
      <c r="BC36" s="381"/>
      <c r="BD36" s="381"/>
      <c r="BE36" s="381"/>
      <c r="BF36" s="382"/>
      <c r="BG36" s="374">
        <v>570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26394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1980+1290+890+510+610+639</f>
        <v>5919</v>
      </c>
      <c r="AR38" s="398"/>
      <c r="AS38" s="398"/>
      <c r="AT38" s="398"/>
      <c r="AU38" s="398"/>
      <c r="AV38" s="398"/>
      <c r="AW38" s="398"/>
      <c r="AX38" s="399"/>
      <c r="AY38" s="380">
        <f>AQ38/AJ38</f>
        <v>0.17793476627085525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27346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3298+520.8+1416+1647+612+850+1650+2338</f>
        <v>12331.8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0.30050442283792672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28705.200000000001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AB28-4944-4BDA-97E2-8BBDC13C086F}">
  <sheetPr>
    <pageSetUpPr fitToPage="1"/>
  </sheetPr>
  <dimension ref="A1:GW71"/>
  <sheetViews>
    <sheetView topLeftCell="A16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49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65"/>
      <c r="BD18" s="165"/>
      <c r="BE18" s="165"/>
      <c r="BF18" s="165"/>
      <c r="BG18" s="165"/>
      <c r="BH18" s="165"/>
      <c r="BI18" s="165"/>
      <c r="BJ18" s="165"/>
      <c r="BK18" s="165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61"/>
      <c r="DB18" s="60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74"/>
      <c r="DB21" s="74"/>
      <c r="DC21" s="74"/>
      <c r="DD21" s="74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66"/>
      <c r="DB22" s="66"/>
      <c r="DC22" s="66"/>
      <c r="DD22" s="66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61"/>
      <c r="DB23" s="60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</f>
        <v>101139</v>
      </c>
      <c r="AR36" s="375"/>
      <c r="AS36" s="375"/>
      <c r="AT36" s="375"/>
      <c r="AU36" s="375"/>
      <c r="AV36" s="375"/>
      <c r="AW36" s="375"/>
      <c r="AX36" s="376"/>
      <c r="AY36" s="380">
        <f>AQ36/AJ36</f>
        <v>0.79603787395811199</v>
      </c>
      <c r="AZ36" s="381"/>
      <c r="BA36" s="381"/>
      <c r="BB36" s="381"/>
      <c r="BC36" s="381"/>
      <c r="BD36" s="381"/>
      <c r="BE36" s="381"/>
      <c r="BF36" s="382"/>
      <c r="BG36" s="374">
        <v>480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25914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1980+1290+890+510+610+639</f>
        <v>5919</v>
      </c>
      <c r="AR38" s="398"/>
      <c r="AS38" s="398"/>
      <c r="AT38" s="398"/>
      <c r="AU38" s="398"/>
      <c r="AV38" s="398"/>
      <c r="AW38" s="398"/>
      <c r="AX38" s="399"/>
      <c r="AY38" s="380">
        <f>AQ38/AJ38</f>
        <v>0.17793476627085525</v>
      </c>
      <c r="AZ38" s="381"/>
      <c r="BA38" s="381"/>
      <c r="BB38" s="381"/>
      <c r="BC38" s="381"/>
      <c r="BD38" s="381"/>
      <c r="BE38" s="381"/>
      <c r="BF38" s="382"/>
      <c r="BG38" s="374">
        <v>0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27346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3298+520.8+1416+1647+612+850+1650+2338</f>
        <v>12331.8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0.30050442283792672</v>
      </c>
      <c r="AZ50" s="381"/>
      <c r="BA50" s="381"/>
      <c r="BB50" s="381"/>
      <c r="BC50" s="381"/>
      <c r="BD50" s="381"/>
      <c r="BE50" s="381"/>
      <c r="BF50" s="382"/>
      <c r="BG50" s="374">
        <v>0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28705.200000000001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2FFC-02A9-410E-9A99-AFBF7448E547}">
  <sheetPr>
    <pageSetUpPr fitToPage="1"/>
  </sheetPr>
  <dimension ref="A1:GW71"/>
  <sheetViews>
    <sheetView topLeftCell="A2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50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66"/>
      <c r="BD18" s="166"/>
      <c r="BE18" s="166"/>
      <c r="BF18" s="166"/>
      <c r="BG18" s="166"/>
      <c r="BH18" s="166"/>
      <c r="BI18" s="166"/>
      <c r="BJ18" s="166"/>
      <c r="BK18" s="166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</f>
        <v>101659</v>
      </c>
      <c r="AR36" s="375"/>
      <c r="AS36" s="375"/>
      <c r="AT36" s="375"/>
      <c r="AU36" s="375"/>
      <c r="AV36" s="375"/>
      <c r="AW36" s="375"/>
      <c r="AX36" s="376"/>
      <c r="AY36" s="380">
        <f>AQ36/AJ36</f>
        <v>0.80013065413646278</v>
      </c>
      <c r="AZ36" s="381"/>
      <c r="BA36" s="381"/>
      <c r="BB36" s="381"/>
      <c r="BC36" s="381"/>
      <c r="BD36" s="381"/>
      <c r="BE36" s="381"/>
      <c r="BF36" s="382"/>
      <c r="BG36" s="374">
        <v>520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25394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1980+1290+890+510+610+639+408</f>
        <v>6327</v>
      </c>
      <c r="AR38" s="398"/>
      <c r="AS38" s="398"/>
      <c r="AT38" s="398"/>
      <c r="AU38" s="398"/>
      <c r="AV38" s="398"/>
      <c r="AW38" s="398"/>
      <c r="AX38" s="399"/>
      <c r="AY38" s="380">
        <f>AQ38/AJ38</f>
        <v>0.190199909815121</v>
      </c>
      <c r="AZ38" s="381"/>
      <c r="BA38" s="381"/>
      <c r="BB38" s="381"/>
      <c r="BC38" s="381"/>
      <c r="BD38" s="381"/>
      <c r="BE38" s="381"/>
      <c r="BF38" s="382"/>
      <c r="BG38" s="374">
        <v>408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26938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3298+520.8+1416+1647+612+850+1650+2338+813</f>
        <v>13144.8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0.32031581255939762</v>
      </c>
      <c r="AZ50" s="381"/>
      <c r="BA50" s="381"/>
      <c r="BB50" s="381"/>
      <c r="BC50" s="381"/>
      <c r="BD50" s="381"/>
      <c r="BE50" s="381"/>
      <c r="BF50" s="382"/>
      <c r="BG50" s="374">
        <v>813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27892.2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CDF2-2031-49C9-A1DE-C23CC4296E74}">
  <sheetPr>
    <pageSetUpPr fitToPage="1"/>
  </sheetPr>
  <dimension ref="A1:GW71"/>
  <sheetViews>
    <sheetView topLeftCell="A25" zoomScale="85" zoomScaleNormal="85" workbookViewId="0">
      <selection activeCell="BG38" sqref="BG38:BP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339"/>
      <c r="AJ15" s="340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141"/>
      <c r="S18" s="141"/>
      <c r="T18" s="141"/>
      <c r="U18" s="141"/>
      <c r="V18" s="141"/>
      <c r="W18" s="141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  <c r="AL18" s="51"/>
      <c r="AM18" s="50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167"/>
      <c r="BD18" s="167"/>
      <c r="BE18" s="167"/>
      <c r="BF18" s="167"/>
      <c r="BG18" s="167"/>
      <c r="BH18" s="167"/>
      <c r="BI18" s="167"/>
      <c r="BJ18" s="167"/>
      <c r="BK18" s="167"/>
      <c r="BL18" s="53"/>
      <c r="BM18" s="54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61"/>
      <c r="DZ18" s="60"/>
      <c r="EA18" s="49"/>
      <c r="EB18" s="49"/>
      <c r="EC18" s="49"/>
      <c r="ED18" s="49"/>
      <c r="EE18" s="49"/>
      <c r="EF18" s="49"/>
      <c r="EG18" s="49"/>
      <c r="EH18" s="49"/>
      <c r="EI18" s="49"/>
      <c r="EJ18" s="61"/>
      <c r="EK18" s="60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61"/>
      <c r="GD18" s="60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64"/>
      <c r="D19" s="64"/>
      <c r="E19" s="6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131"/>
      <c r="S19" s="131"/>
      <c r="T19" s="131"/>
      <c r="U19" s="131"/>
      <c r="V19" s="131"/>
      <c r="W19" s="131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7"/>
      <c r="AL19" s="350" t="s">
        <v>9</v>
      </c>
      <c r="AM19" s="67"/>
      <c r="AN19" s="67"/>
      <c r="AO19" s="66"/>
      <c r="AP19" s="66"/>
      <c r="AQ19" s="66"/>
      <c r="AR19" s="66"/>
      <c r="AS19" s="68"/>
      <c r="AT19" s="68"/>
      <c r="AU19" s="68"/>
      <c r="AV19" s="68"/>
      <c r="AW19" s="68"/>
      <c r="AX19" s="68"/>
      <c r="AY19" s="68"/>
      <c r="AZ19" s="68"/>
      <c r="BA19" s="6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64"/>
      <c r="D20" s="64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31"/>
      <c r="S20" s="131"/>
      <c r="T20" s="131"/>
      <c r="U20" s="131"/>
      <c r="V20" s="131"/>
      <c r="W20" s="131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  <c r="AK20" s="67"/>
      <c r="AL20" s="351"/>
      <c r="AM20" s="67"/>
      <c r="AN20" s="67"/>
      <c r="AO20" s="66"/>
      <c r="AP20" s="66"/>
      <c r="AQ20" s="66"/>
      <c r="AR20" s="66"/>
      <c r="AS20" s="68"/>
      <c r="AT20" s="68"/>
      <c r="AU20" s="68"/>
      <c r="AV20" s="68"/>
      <c r="AW20" s="68"/>
      <c r="AX20" s="68"/>
      <c r="AY20" s="68"/>
      <c r="AZ20" s="68"/>
      <c r="BA20" s="6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124"/>
      <c r="EN20" s="124"/>
      <c r="EO20" s="124"/>
      <c r="EP20" s="124"/>
      <c r="EQ20" s="124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124"/>
      <c r="FG20" s="124"/>
      <c r="FH20" s="124"/>
      <c r="FI20" s="67"/>
      <c r="FJ20" s="67"/>
      <c r="FK20" s="67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70"/>
      <c r="D21" s="70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129"/>
      <c r="S21" s="129"/>
      <c r="T21" s="129"/>
      <c r="U21" s="129"/>
      <c r="V21" s="129"/>
      <c r="W21" s="129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51"/>
      <c r="AK21" s="51"/>
      <c r="AL21" s="351"/>
      <c r="AM21" s="51"/>
      <c r="AN21" s="51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126"/>
      <c r="EN21" s="126"/>
      <c r="EO21" s="12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126"/>
      <c r="FG21" s="126"/>
      <c r="FH21" s="126"/>
      <c r="FI21" s="76"/>
      <c r="FJ21" s="76"/>
      <c r="FK21" s="7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  <c r="FX21" s="126"/>
      <c r="FY21" s="126"/>
      <c r="FZ21" s="126"/>
      <c r="GA21" s="126"/>
      <c r="GB21" s="126"/>
      <c r="GC21" s="126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77"/>
      <c r="D22" s="77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130"/>
      <c r="S22" s="130"/>
      <c r="T22" s="130"/>
      <c r="U22" s="130"/>
      <c r="V22" s="130"/>
      <c r="W22" s="130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80"/>
      <c r="AK22" s="80"/>
      <c r="AL22" s="352"/>
      <c r="AM22" s="80"/>
      <c r="AN22" s="80"/>
      <c r="AO22" s="79"/>
      <c r="AP22" s="79"/>
      <c r="AQ22" s="7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125"/>
      <c r="FX22" s="125"/>
      <c r="FY22" s="125"/>
      <c r="FZ22" s="125"/>
      <c r="GA22" s="125"/>
      <c r="GB22" s="125"/>
      <c r="GC22" s="125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142"/>
      <c r="S23" s="142"/>
      <c r="T23" s="142"/>
      <c r="U23" s="142"/>
      <c r="V23" s="142"/>
      <c r="W23" s="142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4"/>
      <c r="AL23" s="85"/>
      <c r="AM23" s="84"/>
      <c r="AN23" s="83"/>
      <c r="AO23" s="83"/>
      <c r="AP23" s="83"/>
      <c r="AQ23" s="83"/>
      <c r="AR23" s="83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7"/>
      <c r="BM23" s="88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61"/>
      <c r="DZ23" s="60"/>
      <c r="EA23" s="49"/>
      <c r="EB23" s="49"/>
      <c r="EC23" s="49"/>
      <c r="ED23" s="49"/>
      <c r="EE23" s="49"/>
      <c r="EF23" s="49"/>
      <c r="EG23" s="49"/>
      <c r="EH23" s="49"/>
      <c r="EI23" s="49"/>
      <c r="EJ23" s="61"/>
      <c r="EK23" s="60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61"/>
      <c r="GD23" s="60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3" spans="2:129" x14ac:dyDescent="0.25">
      <c r="AJ33" s="114"/>
    </row>
    <row r="34" spans="2:129" x14ac:dyDescent="0.25"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</row>
    <row r="35" spans="2:129" ht="41.25" customHeight="1" x14ac:dyDescent="0.25">
      <c r="B35" s="116"/>
      <c r="N35" s="359" t="s">
        <v>11</v>
      </c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1"/>
      <c r="AF35" s="117" t="s">
        <v>12</v>
      </c>
      <c r="AG35" s="117"/>
      <c r="AH35" s="117"/>
      <c r="AI35" s="117"/>
      <c r="AJ35" s="362" t="s">
        <v>13</v>
      </c>
      <c r="AK35" s="362"/>
      <c r="AL35" s="362"/>
      <c r="AM35" s="362"/>
      <c r="AN35" s="362"/>
      <c r="AO35" s="362"/>
      <c r="AP35" s="362"/>
      <c r="AQ35" s="363" t="s">
        <v>14</v>
      </c>
      <c r="AR35" s="364"/>
      <c r="AS35" s="364"/>
      <c r="AT35" s="364"/>
      <c r="AU35" s="364"/>
      <c r="AV35" s="364"/>
      <c r="AW35" s="364"/>
      <c r="AX35" s="365"/>
      <c r="AY35" s="366" t="s">
        <v>15</v>
      </c>
      <c r="AZ35" s="367"/>
      <c r="BA35" s="367"/>
      <c r="BB35" s="367"/>
      <c r="BC35" s="367"/>
      <c r="BD35" s="367"/>
      <c r="BE35" s="367"/>
      <c r="BF35" s="368"/>
      <c r="BG35" s="366" t="s">
        <v>16</v>
      </c>
      <c r="BH35" s="367"/>
      <c r="BI35" s="367"/>
      <c r="BJ35" s="367"/>
      <c r="BK35" s="367"/>
      <c r="BL35" s="367"/>
      <c r="BM35" s="367"/>
      <c r="BN35" s="367"/>
      <c r="BO35" s="367"/>
      <c r="BP35" s="368"/>
      <c r="BQ35" s="369" t="s">
        <v>17</v>
      </c>
      <c r="BR35" s="370"/>
      <c r="BS35" s="370"/>
      <c r="BT35" s="370"/>
      <c r="BU35" s="370"/>
      <c r="BV35" s="370"/>
      <c r="BW35" s="370"/>
      <c r="BX35" s="370"/>
      <c r="BY35" s="370"/>
      <c r="BZ35" s="371"/>
    </row>
    <row r="36" spans="2:129" ht="13.9" customHeight="1" x14ac:dyDescent="0.25">
      <c r="N36" s="372" t="s">
        <v>18</v>
      </c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62" t="s">
        <v>19</v>
      </c>
      <c r="AG36" s="362"/>
      <c r="AH36" s="362"/>
      <c r="AI36" s="362"/>
      <c r="AJ36" s="373">
        <f>127053+1383*0</f>
        <v>127053</v>
      </c>
      <c r="AK36" s="373"/>
      <c r="AL36" s="373"/>
      <c r="AM36" s="373"/>
      <c r="AN36" s="373"/>
      <c r="AO36" s="373"/>
      <c r="AP36" s="373"/>
      <c r="AQ36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</f>
        <v>102079</v>
      </c>
      <c r="AR36" s="375"/>
      <c r="AS36" s="375"/>
      <c r="AT36" s="375"/>
      <c r="AU36" s="375"/>
      <c r="AV36" s="375"/>
      <c r="AW36" s="375"/>
      <c r="AX36" s="376"/>
      <c r="AY36" s="380">
        <f>AQ36/AJ36</f>
        <v>0.80343636120359219</v>
      </c>
      <c r="AZ36" s="381"/>
      <c r="BA36" s="381"/>
      <c r="BB36" s="381"/>
      <c r="BC36" s="381"/>
      <c r="BD36" s="381"/>
      <c r="BE36" s="381"/>
      <c r="BF36" s="382"/>
      <c r="BG36" s="374">
        <v>420</v>
      </c>
      <c r="BH36" s="375"/>
      <c r="BI36" s="375"/>
      <c r="BJ36" s="375"/>
      <c r="BK36" s="375"/>
      <c r="BL36" s="375"/>
      <c r="BM36" s="375"/>
      <c r="BN36" s="375"/>
      <c r="BO36" s="375"/>
      <c r="BP36" s="376"/>
      <c r="BQ36" s="386">
        <f>AJ36-AQ36</f>
        <v>24974</v>
      </c>
      <c r="BR36" s="362"/>
      <c r="BS36" s="362"/>
      <c r="BT36" s="362"/>
      <c r="BU36" s="362"/>
      <c r="BV36" s="362"/>
      <c r="BW36" s="362"/>
      <c r="BX36" s="362"/>
      <c r="BY36" s="362"/>
      <c r="BZ36" s="362"/>
      <c r="CA36" s="387"/>
      <c r="CB36" s="388"/>
      <c r="CC36" s="388"/>
      <c r="CD36" s="388"/>
      <c r="CE36" s="388"/>
      <c r="CF36" s="388"/>
      <c r="CG36" s="388"/>
      <c r="CH36" s="388"/>
      <c r="CI36" s="388"/>
      <c r="CJ36" s="388"/>
      <c r="CK36" s="388"/>
      <c r="CL36" s="388"/>
      <c r="CM36" s="388"/>
      <c r="CN36" s="388"/>
      <c r="CO36" s="388"/>
      <c r="CP36" s="388"/>
      <c r="CQ36" s="388"/>
      <c r="CR36" s="388"/>
      <c r="CS36" s="388"/>
      <c r="CT36" s="388"/>
      <c r="CU36" s="388"/>
      <c r="CV36" s="388"/>
      <c r="CW36" s="388"/>
      <c r="CX36" s="388"/>
      <c r="CY36" s="388"/>
    </row>
    <row r="37" spans="2:129" x14ac:dyDescent="0.25">
      <c r="B37" s="118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62"/>
      <c r="AG37" s="362"/>
      <c r="AH37" s="362"/>
      <c r="AI37" s="362"/>
      <c r="AJ37" s="373"/>
      <c r="AK37" s="373"/>
      <c r="AL37" s="373"/>
      <c r="AM37" s="373"/>
      <c r="AN37" s="373"/>
      <c r="AO37" s="373"/>
      <c r="AP37" s="373"/>
      <c r="AQ37" s="377"/>
      <c r="AR37" s="378"/>
      <c r="AS37" s="378"/>
      <c r="AT37" s="378"/>
      <c r="AU37" s="378"/>
      <c r="AV37" s="378"/>
      <c r="AW37" s="378"/>
      <c r="AX37" s="379"/>
      <c r="AY37" s="383"/>
      <c r="AZ37" s="384"/>
      <c r="BA37" s="384"/>
      <c r="BB37" s="384"/>
      <c r="BC37" s="384"/>
      <c r="BD37" s="384"/>
      <c r="BE37" s="384"/>
      <c r="BF37" s="385"/>
      <c r="BG37" s="377"/>
      <c r="BH37" s="378"/>
      <c r="BI37" s="378"/>
      <c r="BJ37" s="378"/>
      <c r="BK37" s="378"/>
      <c r="BL37" s="378"/>
      <c r="BM37" s="378"/>
      <c r="BN37" s="378"/>
      <c r="BO37" s="378"/>
      <c r="BP37" s="379"/>
      <c r="BQ37" s="362"/>
      <c r="BR37" s="362"/>
      <c r="BS37" s="362"/>
      <c r="BT37" s="362"/>
      <c r="BU37" s="362"/>
      <c r="BV37" s="362"/>
      <c r="BW37" s="362"/>
      <c r="BX37" s="362"/>
      <c r="BY37" s="362"/>
      <c r="BZ37" s="362"/>
      <c r="CA37" s="389"/>
      <c r="CB37" s="388"/>
      <c r="CC37" s="388"/>
      <c r="CD37" s="388"/>
      <c r="CE37" s="388"/>
      <c r="CF37" s="388"/>
      <c r="CG37" s="388"/>
      <c r="CH37" s="388"/>
      <c r="CI37" s="388"/>
      <c r="CJ37" s="388"/>
      <c r="CK37" s="388"/>
      <c r="CL37" s="388"/>
      <c r="CM37" s="388"/>
      <c r="CN37" s="388"/>
      <c r="CO37" s="388"/>
      <c r="CP37" s="388"/>
      <c r="CQ37" s="388"/>
      <c r="CR37" s="388"/>
      <c r="CS37" s="388"/>
      <c r="CT37" s="388"/>
      <c r="CU37" s="388"/>
      <c r="CV37" s="388"/>
      <c r="CW37" s="388"/>
      <c r="CX37" s="388"/>
      <c r="CY37" s="388"/>
    </row>
    <row r="38" spans="2:129" ht="36" customHeight="1" x14ac:dyDescent="0.25">
      <c r="N38" s="390" t="s">
        <v>20</v>
      </c>
      <c r="O38" s="390"/>
      <c r="P38" s="390"/>
      <c r="Q38" s="390"/>
      <c r="R38" s="390"/>
      <c r="S38" s="390"/>
      <c r="T38" s="390"/>
      <c r="U38" s="390"/>
      <c r="V38" s="390"/>
      <c r="W38" s="390"/>
      <c r="X38" s="390"/>
      <c r="Y38" s="390"/>
      <c r="Z38" s="390"/>
      <c r="AA38" s="390"/>
      <c r="AB38" s="390"/>
      <c r="AC38" s="390"/>
      <c r="AD38" s="390"/>
      <c r="AE38" s="390"/>
      <c r="AF38" s="391" t="s">
        <v>19</v>
      </c>
      <c r="AG38" s="392"/>
      <c r="AH38" s="392"/>
      <c r="AI38" s="393"/>
      <c r="AJ38" s="397">
        <v>33265</v>
      </c>
      <c r="AK38" s="398"/>
      <c r="AL38" s="398"/>
      <c r="AM38" s="398"/>
      <c r="AN38" s="398"/>
      <c r="AO38" s="398"/>
      <c r="AP38" s="399"/>
      <c r="AQ38" s="397">
        <f>1980+1290+890+510+610+639+408+408</f>
        <v>6735</v>
      </c>
      <c r="AR38" s="398"/>
      <c r="AS38" s="398"/>
      <c r="AT38" s="398"/>
      <c r="AU38" s="398"/>
      <c r="AV38" s="398"/>
      <c r="AW38" s="398"/>
      <c r="AX38" s="399"/>
      <c r="AY38" s="380">
        <f>AQ38/AJ38</f>
        <v>0.20246505335938675</v>
      </c>
      <c r="AZ38" s="381"/>
      <c r="BA38" s="381"/>
      <c r="BB38" s="381"/>
      <c r="BC38" s="381"/>
      <c r="BD38" s="381"/>
      <c r="BE38" s="381"/>
      <c r="BF38" s="382"/>
      <c r="BG38" s="374">
        <v>408</v>
      </c>
      <c r="BH38" s="375"/>
      <c r="BI38" s="375"/>
      <c r="BJ38" s="375"/>
      <c r="BK38" s="375"/>
      <c r="BL38" s="375"/>
      <c r="BM38" s="375"/>
      <c r="BN38" s="375"/>
      <c r="BO38" s="375"/>
      <c r="BP38" s="376"/>
      <c r="BQ38" s="374">
        <f t="shared" ref="BQ38:BQ58" si="0">AJ38-AQ38</f>
        <v>26530</v>
      </c>
      <c r="BR38" s="375"/>
      <c r="BS38" s="375"/>
      <c r="BT38" s="375"/>
      <c r="BU38" s="375"/>
      <c r="BV38" s="375"/>
      <c r="BW38" s="375"/>
      <c r="BX38" s="375"/>
      <c r="BY38" s="375"/>
      <c r="BZ38" s="376"/>
      <c r="CZ38" s="119"/>
      <c r="DA38" s="119"/>
      <c r="DB38" s="119"/>
      <c r="DC38" s="119"/>
      <c r="DD38" s="119"/>
      <c r="DY38" s="120"/>
    </row>
    <row r="39" spans="2:129" ht="15" hidden="1" customHeight="1" x14ac:dyDescent="0.25">
      <c r="B39" s="118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4"/>
      <c r="AG39" s="395"/>
      <c r="AH39" s="395"/>
      <c r="AI39" s="396"/>
      <c r="AJ39" s="400"/>
      <c r="AK39" s="401"/>
      <c r="AL39" s="401"/>
      <c r="AM39" s="401"/>
      <c r="AN39" s="401"/>
      <c r="AO39" s="401"/>
      <c r="AP39" s="402"/>
      <c r="AQ39" s="400"/>
      <c r="AR39" s="401"/>
      <c r="AS39" s="401"/>
      <c r="AT39" s="401"/>
      <c r="AU39" s="401"/>
      <c r="AV39" s="401"/>
      <c r="AW39" s="401"/>
      <c r="AX39" s="402"/>
      <c r="AY39" s="406"/>
      <c r="AZ39" s="407"/>
      <c r="BA39" s="407"/>
      <c r="BB39" s="407"/>
      <c r="BC39" s="407"/>
      <c r="BD39" s="407"/>
      <c r="BE39" s="407"/>
      <c r="BF39" s="408"/>
      <c r="BG39" s="409"/>
      <c r="BH39" s="410"/>
      <c r="BI39" s="410"/>
      <c r="BJ39" s="410"/>
      <c r="BK39" s="410"/>
      <c r="BL39" s="410"/>
      <c r="BM39" s="410"/>
      <c r="BN39" s="410"/>
      <c r="BO39" s="410"/>
      <c r="BP39" s="411"/>
      <c r="BQ39" s="409"/>
      <c r="BR39" s="410"/>
      <c r="BS39" s="410"/>
      <c r="BT39" s="410"/>
      <c r="BU39" s="410"/>
      <c r="BV39" s="410"/>
      <c r="BW39" s="410"/>
      <c r="BX39" s="410"/>
      <c r="BY39" s="410"/>
      <c r="BZ39" s="411"/>
      <c r="CZ39" s="119"/>
      <c r="DA39" s="119"/>
      <c r="DB39" s="119"/>
      <c r="DC39" s="119"/>
      <c r="DD39" s="119"/>
    </row>
    <row r="40" spans="2:129" x14ac:dyDescent="0.25">
      <c r="B40" s="118"/>
      <c r="N40" s="412" t="s">
        <v>21</v>
      </c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391" t="s">
        <v>19</v>
      </c>
      <c r="AG40" s="392"/>
      <c r="AH40" s="392"/>
      <c r="AI40" s="393"/>
      <c r="AJ40" s="400"/>
      <c r="AK40" s="401"/>
      <c r="AL40" s="401"/>
      <c r="AM40" s="401"/>
      <c r="AN40" s="401"/>
      <c r="AO40" s="401"/>
      <c r="AP40" s="402"/>
      <c r="AQ40" s="400"/>
      <c r="AR40" s="401"/>
      <c r="AS40" s="401"/>
      <c r="AT40" s="401"/>
      <c r="AU40" s="401"/>
      <c r="AV40" s="401"/>
      <c r="AW40" s="401"/>
      <c r="AX40" s="402"/>
      <c r="AY40" s="406"/>
      <c r="AZ40" s="407"/>
      <c r="BA40" s="407"/>
      <c r="BB40" s="407"/>
      <c r="BC40" s="407"/>
      <c r="BD40" s="407"/>
      <c r="BE40" s="407"/>
      <c r="BF40" s="408"/>
      <c r="BG40" s="409"/>
      <c r="BH40" s="410"/>
      <c r="BI40" s="410"/>
      <c r="BJ40" s="410"/>
      <c r="BK40" s="410"/>
      <c r="BL40" s="410"/>
      <c r="BM40" s="410"/>
      <c r="BN40" s="410"/>
      <c r="BO40" s="410"/>
      <c r="BP40" s="411"/>
      <c r="BQ40" s="409"/>
      <c r="BR40" s="410"/>
      <c r="BS40" s="410"/>
      <c r="BT40" s="410"/>
      <c r="BU40" s="410"/>
      <c r="BV40" s="410"/>
      <c r="BW40" s="410"/>
      <c r="BX40" s="410"/>
      <c r="BY40" s="410"/>
      <c r="BZ40" s="411"/>
      <c r="CZ40" s="119"/>
      <c r="DA40" s="119"/>
      <c r="DB40" s="119"/>
      <c r="DC40" s="119"/>
      <c r="DD40" s="119"/>
    </row>
    <row r="41" spans="2:129" x14ac:dyDescent="0.25">
      <c r="B41" s="118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2"/>
      <c r="AF41" s="394"/>
      <c r="AG41" s="395"/>
      <c r="AH41" s="395"/>
      <c r="AI41" s="396"/>
      <c r="AJ41" s="403"/>
      <c r="AK41" s="404"/>
      <c r="AL41" s="404"/>
      <c r="AM41" s="404"/>
      <c r="AN41" s="404"/>
      <c r="AO41" s="404"/>
      <c r="AP41" s="405"/>
      <c r="AQ41" s="403"/>
      <c r="AR41" s="404"/>
      <c r="AS41" s="404"/>
      <c r="AT41" s="404"/>
      <c r="AU41" s="404"/>
      <c r="AV41" s="404"/>
      <c r="AW41" s="404"/>
      <c r="AX41" s="405"/>
      <c r="AY41" s="383"/>
      <c r="AZ41" s="384"/>
      <c r="BA41" s="384"/>
      <c r="BB41" s="384"/>
      <c r="BC41" s="384"/>
      <c r="BD41" s="384"/>
      <c r="BE41" s="384"/>
      <c r="BF41" s="385"/>
      <c r="BG41" s="377"/>
      <c r="BH41" s="378"/>
      <c r="BI41" s="378"/>
      <c r="BJ41" s="378"/>
      <c r="BK41" s="378"/>
      <c r="BL41" s="378"/>
      <c r="BM41" s="378"/>
      <c r="BN41" s="378"/>
      <c r="BO41" s="378"/>
      <c r="BP41" s="379"/>
      <c r="BQ41" s="377"/>
      <c r="BR41" s="378"/>
      <c r="BS41" s="378"/>
      <c r="BT41" s="378"/>
      <c r="BU41" s="378"/>
      <c r="BV41" s="378"/>
      <c r="BW41" s="378"/>
      <c r="BX41" s="378"/>
      <c r="BY41" s="378"/>
      <c r="BZ41" s="379"/>
      <c r="CL41" s="121"/>
      <c r="CZ41" s="119"/>
      <c r="DA41" s="119"/>
      <c r="DB41" s="119"/>
      <c r="DC41" s="119"/>
      <c r="DD41" s="119"/>
    </row>
    <row r="42" spans="2:129" x14ac:dyDescent="0.25">
      <c r="N42" s="413" t="s">
        <v>22</v>
      </c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391" t="s">
        <v>23</v>
      </c>
      <c r="AG42" s="392"/>
      <c r="AH42" s="392"/>
      <c r="AI42" s="393"/>
      <c r="AJ42" s="374">
        <v>70372.47</v>
      </c>
      <c r="AK42" s="375"/>
      <c r="AL42" s="375"/>
      <c r="AM42" s="375"/>
      <c r="AN42" s="375"/>
      <c r="AO42" s="375"/>
      <c r="AP42" s="376"/>
      <c r="AQ42" s="374">
        <v>0</v>
      </c>
      <c r="AR42" s="375"/>
      <c r="AS42" s="375"/>
      <c r="AT42" s="375"/>
      <c r="AU42" s="375"/>
      <c r="AV42" s="375"/>
      <c r="AW42" s="375"/>
      <c r="AX42" s="376"/>
      <c r="AY42" s="380">
        <f t="shared" ref="AY42:AY58" si="1">AQ42/AJ42</f>
        <v>0</v>
      </c>
      <c r="AZ42" s="381"/>
      <c r="BA42" s="381"/>
      <c r="BB42" s="381"/>
      <c r="BC42" s="381"/>
      <c r="BD42" s="381"/>
      <c r="BE42" s="381"/>
      <c r="BF42" s="382"/>
      <c r="BG42" s="374">
        <v>0</v>
      </c>
      <c r="BH42" s="375"/>
      <c r="BI42" s="375"/>
      <c r="BJ42" s="375"/>
      <c r="BK42" s="375"/>
      <c r="BL42" s="375"/>
      <c r="BM42" s="375"/>
      <c r="BN42" s="375"/>
      <c r="BO42" s="375"/>
      <c r="BP42" s="376"/>
      <c r="BQ42" s="386">
        <f t="shared" si="0"/>
        <v>70372.47</v>
      </c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4"/>
      <c r="AG43" s="395"/>
      <c r="AH43" s="395"/>
      <c r="AI43" s="396"/>
      <c r="AJ43" s="377"/>
      <c r="AK43" s="378"/>
      <c r="AL43" s="378"/>
      <c r="AM43" s="378"/>
      <c r="AN43" s="378"/>
      <c r="AO43" s="378"/>
      <c r="AP43" s="379"/>
      <c r="AQ43" s="377"/>
      <c r="AR43" s="378"/>
      <c r="AS43" s="378"/>
      <c r="AT43" s="378"/>
      <c r="AU43" s="378"/>
      <c r="AV43" s="378"/>
      <c r="AW43" s="378"/>
      <c r="AX43" s="379"/>
      <c r="AY43" s="383"/>
      <c r="AZ43" s="384"/>
      <c r="BA43" s="384"/>
      <c r="BB43" s="384"/>
      <c r="BC43" s="384"/>
      <c r="BD43" s="384"/>
      <c r="BE43" s="384"/>
      <c r="BF43" s="385"/>
      <c r="BG43" s="377"/>
      <c r="BH43" s="378"/>
      <c r="BI43" s="378"/>
      <c r="BJ43" s="378"/>
      <c r="BK43" s="378"/>
      <c r="BL43" s="378"/>
      <c r="BM43" s="378"/>
      <c r="BN43" s="378"/>
      <c r="BO43" s="378"/>
      <c r="BP43" s="379"/>
      <c r="BQ43" s="362"/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ht="13.9" customHeight="1" x14ac:dyDescent="0.25">
      <c r="N44" s="416" t="s">
        <v>24</v>
      </c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391" t="s">
        <v>23</v>
      </c>
      <c r="AG44" s="392"/>
      <c r="AH44" s="392"/>
      <c r="AI44" s="393"/>
      <c r="AJ44" s="374">
        <v>70570.95</v>
      </c>
      <c r="AK44" s="375"/>
      <c r="AL44" s="375"/>
      <c r="AM44" s="375"/>
      <c r="AN44" s="375"/>
      <c r="AO44" s="375"/>
      <c r="AP44" s="376"/>
      <c r="AQ44" s="374">
        <v>0</v>
      </c>
      <c r="AR44" s="375"/>
      <c r="AS44" s="375"/>
      <c r="AT44" s="375"/>
      <c r="AU44" s="375"/>
      <c r="AV44" s="375"/>
      <c r="AW44" s="375"/>
      <c r="AX44" s="376"/>
      <c r="AY44" s="380">
        <f t="shared" si="1"/>
        <v>0</v>
      </c>
      <c r="AZ44" s="381"/>
      <c r="BA44" s="381"/>
      <c r="BB44" s="381"/>
      <c r="BC44" s="381"/>
      <c r="BD44" s="381"/>
      <c r="BE44" s="381"/>
      <c r="BF44" s="382"/>
      <c r="BG44" s="374">
        <v>0</v>
      </c>
      <c r="BH44" s="375"/>
      <c r="BI44" s="375"/>
      <c r="BJ44" s="375"/>
      <c r="BK44" s="375"/>
      <c r="BL44" s="375"/>
      <c r="BM44" s="375"/>
      <c r="BN44" s="375"/>
      <c r="BO44" s="375"/>
      <c r="BP44" s="376"/>
      <c r="BQ44" s="386">
        <f t="shared" si="0"/>
        <v>70570.95</v>
      </c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x14ac:dyDescent="0.25"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4"/>
      <c r="AG45" s="395"/>
      <c r="AH45" s="395"/>
      <c r="AI45" s="396"/>
      <c r="AJ45" s="377"/>
      <c r="AK45" s="378"/>
      <c r="AL45" s="378"/>
      <c r="AM45" s="378"/>
      <c r="AN45" s="378"/>
      <c r="AO45" s="378"/>
      <c r="AP45" s="379"/>
      <c r="AQ45" s="377"/>
      <c r="AR45" s="378"/>
      <c r="AS45" s="378"/>
      <c r="AT45" s="378"/>
      <c r="AU45" s="378"/>
      <c r="AV45" s="378"/>
      <c r="AW45" s="378"/>
      <c r="AX45" s="379"/>
      <c r="AY45" s="383"/>
      <c r="AZ45" s="384"/>
      <c r="BA45" s="384"/>
      <c r="BB45" s="384"/>
      <c r="BC45" s="384"/>
      <c r="BD45" s="384"/>
      <c r="BE45" s="384"/>
      <c r="BF45" s="385"/>
      <c r="BG45" s="377"/>
      <c r="BH45" s="378"/>
      <c r="BI45" s="378"/>
      <c r="BJ45" s="378"/>
      <c r="BK45" s="378"/>
      <c r="BL45" s="378"/>
      <c r="BM45" s="378"/>
      <c r="BN45" s="378"/>
      <c r="BO45" s="378"/>
      <c r="BP45" s="379"/>
      <c r="BQ45" s="362"/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3" t="s">
        <v>25</v>
      </c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391" t="s">
        <v>23</v>
      </c>
      <c r="AG46" s="392"/>
      <c r="AH46" s="392"/>
      <c r="AI46" s="393"/>
      <c r="AJ46" s="374">
        <v>1211</v>
      </c>
      <c r="AK46" s="375"/>
      <c r="AL46" s="375"/>
      <c r="AM46" s="375"/>
      <c r="AN46" s="375"/>
      <c r="AO46" s="375"/>
      <c r="AP46" s="376"/>
      <c r="AQ46" s="374">
        <v>0</v>
      </c>
      <c r="AR46" s="375"/>
      <c r="AS46" s="375"/>
      <c r="AT46" s="375"/>
      <c r="AU46" s="375"/>
      <c r="AV46" s="375"/>
      <c r="AW46" s="375"/>
      <c r="AX46" s="376"/>
      <c r="AY46" s="380">
        <f t="shared" si="1"/>
        <v>0</v>
      </c>
      <c r="AZ46" s="381"/>
      <c r="BA46" s="381"/>
      <c r="BB46" s="381"/>
      <c r="BC46" s="381"/>
      <c r="BD46" s="381"/>
      <c r="BE46" s="381"/>
      <c r="BF46" s="382"/>
      <c r="BG46" s="374">
        <v>0</v>
      </c>
      <c r="BH46" s="375"/>
      <c r="BI46" s="375"/>
      <c r="BJ46" s="375"/>
      <c r="BK46" s="375"/>
      <c r="BL46" s="375"/>
      <c r="BM46" s="375"/>
      <c r="BN46" s="375"/>
      <c r="BO46" s="375"/>
      <c r="BP46" s="376"/>
      <c r="BQ46" s="386">
        <f t="shared" si="0"/>
        <v>1211</v>
      </c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x14ac:dyDescent="0.25"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394"/>
      <c r="AG47" s="395"/>
      <c r="AH47" s="395"/>
      <c r="AI47" s="396"/>
      <c r="AJ47" s="377"/>
      <c r="AK47" s="378"/>
      <c r="AL47" s="378"/>
      <c r="AM47" s="378"/>
      <c r="AN47" s="378"/>
      <c r="AO47" s="378"/>
      <c r="AP47" s="379"/>
      <c r="AQ47" s="377"/>
      <c r="AR47" s="378"/>
      <c r="AS47" s="378"/>
      <c r="AT47" s="378"/>
      <c r="AU47" s="378"/>
      <c r="AV47" s="378"/>
      <c r="AW47" s="378"/>
      <c r="AX47" s="379"/>
      <c r="AY47" s="383"/>
      <c r="AZ47" s="384"/>
      <c r="BA47" s="384"/>
      <c r="BB47" s="384"/>
      <c r="BC47" s="384"/>
      <c r="BD47" s="384"/>
      <c r="BE47" s="384"/>
      <c r="BF47" s="385"/>
      <c r="BG47" s="377"/>
      <c r="BH47" s="378"/>
      <c r="BI47" s="378"/>
      <c r="BJ47" s="378"/>
      <c r="BK47" s="378"/>
      <c r="BL47" s="378"/>
      <c r="BM47" s="378"/>
      <c r="BN47" s="378"/>
      <c r="BO47" s="378"/>
      <c r="BP47" s="379"/>
      <c r="BQ47" s="362"/>
      <c r="BR47" s="362"/>
      <c r="BS47" s="362"/>
      <c r="BT47" s="362"/>
      <c r="BU47" s="362"/>
      <c r="BV47" s="362"/>
      <c r="BW47" s="362"/>
      <c r="BX47" s="362"/>
      <c r="BY47" s="362"/>
      <c r="BZ47" s="362"/>
      <c r="CA47" s="414"/>
      <c r="CB47" s="415"/>
      <c r="CC47" s="415"/>
      <c r="CD47" s="415"/>
      <c r="CE47" s="415"/>
      <c r="CF47" s="415"/>
      <c r="CG47" s="415"/>
      <c r="CH47" s="415"/>
      <c r="CI47" s="415"/>
      <c r="CJ47" s="415"/>
      <c r="CK47" s="415"/>
      <c r="CL47" s="415"/>
      <c r="CM47" s="415"/>
      <c r="CN47" s="415"/>
      <c r="CO47" s="415"/>
      <c r="CP47" s="415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</row>
    <row r="48" spans="2:129" ht="13.9" customHeight="1" x14ac:dyDescent="0.25">
      <c r="N48" s="416" t="s">
        <v>26</v>
      </c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391" t="s">
        <v>23</v>
      </c>
      <c r="AG48" s="392"/>
      <c r="AH48" s="392"/>
      <c r="AI48" s="393"/>
      <c r="AJ48" s="374">
        <v>1211</v>
      </c>
      <c r="AK48" s="375"/>
      <c r="AL48" s="375"/>
      <c r="AM48" s="375"/>
      <c r="AN48" s="375"/>
      <c r="AO48" s="375"/>
      <c r="AP48" s="376"/>
      <c r="AQ48" s="374">
        <v>0</v>
      </c>
      <c r="AR48" s="375"/>
      <c r="AS48" s="375"/>
      <c r="AT48" s="375"/>
      <c r="AU48" s="375"/>
      <c r="AV48" s="375"/>
      <c r="AW48" s="375"/>
      <c r="AX48" s="376"/>
      <c r="AY48" s="380">
        <f t="shared" si="1"/>
        <v>0</v>
      </c>
      <c r="AZ48" s="381"/>
      <c r="BA48" s="381"/>
      <c r="BB48" s="381"/>
      <c r="BC48" s="381"/>
      <c r="BD48" s="381"/>
      <c r="BE48" s="381"/>
      <c r="BF48" s="382"/>
      <c r="BG48" s="374">
        <v>0</v>
      </c>
      <c r="BH48" s="375"/>
      <c r="BI48" s="375"/>
      <c r="BJ48" s="375"/>
      <c r="BK48" s="375"/>
      <c r="BL48" s="375"/>
      <c r="BM48" s="375"/>
      <c r="BN48" s="375"/>
      <c r="BO48" s="375"/>
      <c r="BP48" s="376"/>
      <c r="BQ48" s="386">
        <f t="shared" si="0"/>
        <v>1211</v>
      </c>
      <c r="BR48" s="362"/>
      <c r="BS48" s="362"/>
      <c r="BT48" s="362"/>
      <c r="BU48" s="362"/>
      <c r="BV48" s="362"/>
      <c r="BW48" s="362"/>
      <c r="BX48" s="362"/>
      <c r="BY48" s="362"/>
      <c r="BZ48" s="362"/>
      <c r="CA48" s="414"/>
      <c r="CB48" s="415"/>
      <c r="CC48" s="415"/>
      <c r="CD48" s="415"/>
      <c r="CE48" s="415"/>
      <c r="CF48" s="415"/>
      <c r="CG48" s="415"/>
      <c r="CH48" s="415"/>
      <c r="CI48" s="415"/>
      <c r="CJ48" s="415"/>
      <c r="CK48" s="415"/>
      <c r="CL48" s="415"/>
      <c r="CM48" s="415"/>
      <c r="CN48" s="415"/>
      <c r="CO48" s="415"/>
      <c r="CP48" s="415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</row>
    <row r="49" spans="1:119" x14ac:dyDescent="0.25"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394"/>
      <c r="AG49" s="395"/>
      <c r="AH49" s="395"/>
      <c r="AI49" s="396"/>
      <c r="AJ49" s="377"/>
      <c r="AK49" s="378"/>
      <c r="AL49" s="378"/>
      <c r="AM49" s="378"/>
      <c r="AN49" s="378"/>
      <c r="AO49" s="378"/>
      <c r="AP49" s="379"/>
      <c r="AQ49" s="377"/>
      <c r="AR49" s="378"/>
      <c r="AS49" s="378"/>
      <c r="AT49" s="378"/>
      <c r="AU49" s="378"/>
      <c r="AV49" s="378"/>
      <c r="AW49" s="378"/>
      <c r="AX49" s="379"/>
      <c r="AY49" s="383"/>
      <c r="AZ49" s="384"/>
      <c r="BA49" s="384"/>
      <c r="BB49" s="384"/>
      <c r="BC49" s="384"/>
      <c r="BD49" s="384"/>
      <c r="BE49" s="384"/>
      <c r="BF49" s="385"/>
      <c r="BG49" s="377"/>
      <c r="BH49" s="378"/>
      <c r="BI49" s="378"/>
      <c r="BJ49" s="378"/>
      <c r="BK49" s="378"/>
      <c r="BL49" s="378"/>
      <c r="BM49" s="378"/>
      <c r="BN49" s="378"/>
      <c r="BO49" s="378"/>
      <c r="BP49" s="379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414"/>
      <c r="CB49" s="415"/>
      <c r="CC49" s="415"/>
      <c r="CD49" s="415"/>
      <c r="CE49" s="415"/>
      <c r="CF49" s="415"/>
      <c r="CG49" s="415"/>
      <c r="CH49" s="415"/>
      <c r="CI49" s="415"/>
      <c r="CJ49" s="415"/>
      <c r="CK49" s="415"/>
      <c r="CL49" s="415"/>
      <c r="CM49" s="415"/>
      <c r="CN49" s="415"/>
      <c r="CO49" s="415"/>
      <c r="CP49" s="415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</row>
    <row r="50" spans="1:119" ht="15" customHeight="1" x14ac:dyDescent="0.25">
      <c r="N50" s="417" t="s">
        <v>27</v>
      </c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7"/>
      <c r="AA50" s="417"/>
      <c r="AB50" s="417"/>
      <c r="AC50" s="417"/>
      <c r="AD50" s="417"/>
      <c r="AE50" s="417"/>
      <c r="AF50" s="391" t="s">
        <v>23</v>
      </c>
      <c r="AG50" s="392"/>
      <c r="AH50" s="392"/>
      <c r="AI50" s="393"/>
      <c r="AJ50" s="374">
        <v>41037</v>
      </c>
      <c r="AK50" s="375"/>
      <c r="AL50" s="375"/>
      <c r="AM50" s="375"/>
      <c r="AN50" s="375"/>
      <c r="AO50" s="375"/>
      <c r="AP50" s="376"/>
      <c r="AQ50" s="374">
        <f>3298+520.8+1416+1647+612+850+1650+2338+813+813</f>
        <v>13957.8</v>
      </c>
      <c r="AR50" s="375"/>
      <c r="AS50" s="375"/>
      <c r="AT50" s="375"/>
      <c r="AU50" s="375"/>
      <c r="AV50" s="375"/>
      <c r="AW50" s="375"/>
      <c r="AX50" s="376"/>
      <c r="AY50" s="380">
        <f t="shared" si="1"/>
        <v>0.34012720228086846</v>
      </c>
      <c r="AZ50" s="381"/>
      <c r="BA50" s="381"/>
      <c r="BB50" s="381"/>
      <c r="BC50" s="381"/>
      <c r="BD50" s="381"/>
      <c r="BE50" s="381"/>
      <c r="BF50" s="382"/>
      <c r="BG50" s="374">
        <v>813</v>
      </c>
      <c r="BH50" s="375"/>
      <c r="BI50" s="375"/>
      <c r="BJ50" s="375"/>
      <c r="BK50" s="375"/>
      <c r="BL50" s="375"/>
      <c r="BM50" s="375"/>
      <c r="BN50" s="375"/>
      <c r="BO50" s="375"/>
      <c r="BP50" s="376"/>
      <c r="BQ50" s="374">
        <f t="shared" si="0"/>
        <v>27079.200000000001</v>
      </c>
      <c r="BR50" s="392"/>
      <c r="BS50" s="392"/>
      <c r="BT50" s="392"/>
      <c r="BU50" s="392"/>
      <c r="BV50" s="392"/>
      <c r="BW50" s="392"/>
      <c r="BX50" s="392"/>
      <c r="BY50" s="392"/>
      <c r="BZ50" s="393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x14ac:dyDescent="0.25"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7"/>
      <c r="AA51" s="417"/>
      <c r="AB51" s="417"/>
      <c r="AC51" s="417"/>
      <c r="AD51" s="417"/>
      <c r="AE51" s="417"/>
      <c r="AF51" s="394"/>
      <c r="AG51" s="395"/>
      <c r="AH51" s="395"/>
      <c r="AI51" s="396"/>
      <c r="AJ51" s="377"/>
      <c r="AK51" s="378"/>
      <c r="AL51" s="378"/>
      <c r="AM51" s="378"/>
      <c r="AN51" s="378"/>
      <c r="AO51" s="378"/>
      <c r="AP51" s="379"/>
      <c r="AQ51" s="377"/>
      <c r="AR51" s="378"/>
      <c r="AS51" s="378"/>
      <c r="AT51" s="378"/>
      <c r="AU51" s="378"/>
      <c r="AV51" s="378"/>
      <c r="AW51" s="378"/>
      <c r="AX51" s="379"/>
      <c r="AY51" s="383"/>
      <c r="AZ51" s="384"/>
      <c r="BA51" s="384"/>
      <c r="BB51" s="384"/>
      <c r="BC51" s="384"/>
      <c r="BD51" s="384"/>
      <c r="BE51" s="384"/>
      <c r="BF51" s="385"/>
      <c r="BG51" s="377"/>
      <c r="BH51" s="378"/>
      <c r="BI51" s="378"/>
      <c r="BJ51" s="378"/>
      <c r="BK51" s="378"/>
      <c r="BL51" s="378"/>
      <c r="BM51" s="378"/>
      <c r="BN51" s="378"/>
      <c r="BO51" s="378"/>
      <c r="BP51" s="379"/>
      <c r="BQ51" s="394"/>
      <c r="BR51" s="395"/>
      <c r="BS51" s="395"/>
      <c r="BT51" s="395"/>
      <c r="BU51" s="395"/>
      <c r="BV51" s="395"/>
      <c r="BW51" s="395"/>
      <c r="BX51" s="395"/>
      <c r="BY51" s="395"/>
      <c r="BZ51" s="396"/>
      <c r="CA51" s="418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ht="15" customHeight="1" x14ac:dyDescent="0.25">
      <c r="N52" s="420" t="s">
        <v>28</v>
      </c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391" t="s">
        <v>23</v>
      </c>
      <c r="AG52" s="392"/>
      <c r="AH52" s="392"/>
      <c r="AI52" s="393"/>
      <c r="AJ52" s="374">
        <v>41037</v>
      </c>
      <c r="AK52" s="375"/>
      <c r="AL52" s="375"/>
      <c r="AM52" s="375"/>
      <c r="AN52" s="375"/>
      <c r="AO52" s="375"/>
      <c r="AP52" s="376"/>
      <c r="AQ52" s="374">
        <v>0</v>
      </c>
      <c r="AR52" s="375"/>
      <c r="AS52" s="375"/>
      <c r="AT52" s="375"/>
      <c r="AU52" s="375"/>
      <c r="AV52" s="375"/>
      <c r="AW52" s="375"/>
      <c r="AX52" s="376"/>
      <c r="AY52" s="380">
        <f t="shared" si="1"/>
        <v>0</v>
      </c>
      <c r="AZ52" s="381"/>
      <c r="BA52" s="381"/>
      <c r="BB52" s="381"/>
      <c r="BC52" s="381"/>
      <c r="BD52" s="381"/>
      <c r="BE52" s="381"/>
      <c r="BF52" s="382"/>
      <c r="BG52" s="374">
        <v>0</v>
      </c>
      <c r="BH52" s="375"/>
      <c r="BI52" s="375"/>
      <c r="BJ52" s="375"/>
      <c r="BK52" s="375"/>
      <c r="BL52" s="375"/>
      <c r="BM52" s="375"/>
      <c r="BN52" s="375"/>
      <c r="BO52" s="375"/>
      <c r="BP52" s="376"/>
      <c r="BQ52" s="374">
        <f t="shared" si="0"/>
        <v>41037</v>
      </c>
      <c r="BR52" s="392"/>
      <c r="BS52" s="392"/>
      <c r="BT52" s="392"/>
      <c r="BU52" s="392"/>
      <c r="BV52" s="392"/>
      <c r="BW52" s="392"/>
      <c r="BX52" s="392"/>
      <c r="BY52" s="392"/>
      <c r="BZ52" s="393"/>
      <c r="CA52" s="421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x14ac:dyDescent="0.25"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394"/>
      <c r="AG53" s="395"/>
      <c r="AH53" s="395"/>
      <c r="AI53" s="396"/>
      <c r="AJ53" s="377"/>
      <c r="AK53" s="378"/>
      <c r="AL53" s="378"/>
      <c r="AM53" s="378"/>
      <c r="AN53" s="378"/>
      <c r="AO53" s="378"/>
      <c r="AP53" s="379"/>
      <c r="AQ53" s="377"/>
      <c r="AR53" s="378"/>
      <c r="AS53" s="378"/>
      <c r="AT53" s="378"/>
      <c r="AU53" s="378"/>
      <c r="AV53" s="378"/>
      <c r="AW53" s="378"/>
      <c r="AX53" s="379"/>
      <c r="AY53" s="383"/>
      <c r="AZ53" s="384"/>
      <c r="BA53" s="384"/>
      <c r="BB53" s="384"/>
      <c r="BC53" s="384"/>
      <c r="BD53" s="384"/>
      <c r="BE53" s="384"/>
      <c r="BF53" s="385"/>
      <c r="BG53" s="377"/>
      <c r="BH53" s="378"/>
      <c r="BI53" s="378"/>
      <c r="BJ53" s="378"/>
      <c r="BK53" s="378"/>
      <c r="BL53" s="378"/>
      <c r="BM53" s="378"/>
      <c r="BN53" s="378"/>
      <c r="BO53" s="378"/>
      <c r="BP53" s="379"/>
      <c r="BQ53" s="394"/>
      <c r="BR53" s="395"/>
      <c r="BS53" s="395"/>
      <c r="BT53" s="395"/>
      <c r="BU53" s="395"/>
      <c r="BV53" s="395"/>
      <c r="BW53" s="395"/>
      <c r="BX53" s="395"/>
      <c r="BY53" s="395"/>
      <c r="BZ53" s="396"/>
      <c r="CA53" s="418"/>
      <c r="CB53" s="419"/>
      <c r="CC53" s="419"/>
      <c r="CD53" s="419"/>
      <c r="CE53" s="419"/>
      <c r="CF53" s="419"/>
      <c r="CG53" s="419"/>
      <c r="CH53" s="419"/>
      <c r="CI53" s="419"/>
      <c r="CJ53" s="419"/>
      <c r="CK53" s="419"/>
      <c r="CL53" s="419"/>
      <c r="CM53" s="419"/>
      <c r="CN53" s="419"/>
      <c r="CO53" s="419"/>
      <c r="CP53" s="419"/>
      <c r="CQ53" s="419"/>
      <c r="CR53" s="419"/>
      <c r="CS53" s="419"/>
      <c r="CT53" s="419"/>
      <c r="CU53" s="419"/>
      <c r="CV53" s="419"/>
      <c r="CW53" s="419"/>
      <c r="CX53" s="419"/>
      <c r="CY53" s="419"/>
      <c r="CZ53" s="419"/>
      <c r="DA53" s="419"/>
      <c r="DB53" s="419"/>
      <c r="DC53" s="419"/>
      <c r="DD53" s="419"/>
      <c r="DE53" s="419"/>
      <c r="DF53" s="419"/>
      <c r="DG53" s="419"/>
      <c r="DH53" s="419"/>
      <c r="DI53" s="419"/>
      <c r="DJ53" s="419"/>
      <c r="DK53" s="419"/>
      <c r="DL53" s="419"/>
      <c r="DM53" s="419"/>
      <c r="DN53" s="419"/>
      <c r="DO53" s="419"/>
    </row>
    <row r="54" spans="1:119" customFormat="1" x14ac:dyDescent="0.25">
      <c r="N54" s="423" t="s">
        <v>29</v>
      </c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1" t="s">
        <v>23</v>
      </c>
      <c r="AG54" s="392"/>
      <c r="AH54" s="392"/>
      <c r="AI54" s="393"/>
      <c r="AJ54" s="374">
        <v>76657</v>
      </c>
      <c r="AK54" s="375"/>
      <c r="AL54" s="375"/>
      <c r="AM54" s="375"/>
      <c r="AN54" s="375"/>
      <c r="AO54" s="375"/>
      <c r="AP54" s="376"/>
      <c r="AQ54" s="374">
        <v>0</v>
      </c>
      <c r="AR54" s="375"/>
      <c r="AS54" s="375"/>
      <c r="AT54" s="375"/>
      <c r="AU54" s="375"/>
      <c r="AV54" s="375"/>
      <c r="AW54" s="375"/>
      <c r="AX54" s="376"/>
      <c r="AY54" s="380">
        <f t="shared" si="1"/>
        <v>0</v>
      </c>
      <c r="AZ54" s="381"/>
      <c r="BA54" s="381"/>
      <c r="BB54" s="381"/>
      <c r="BC54" s="381"/>
      <c r="BD54" s="381"/>
      <c r="BE54" s="381"/>
      <c r="BF54" s="382"/>
      <c r="BG54" s="374">
        <v>0</v>
      </c>
      <c r="BH54" s="375"/>
      <c r="BI54" s="375"/>
      <c r="BJ54" s="375"/>
      <c r="BK54" s="375"/>
      <c r="BL54" s="375"/>
      <c r="BM54" s="375"/>
      <c r="BN54" s="375"/>
      <c r="BO54" s="375"/>
      <c r="BP54" s="376"/>
      <c r="BQ54" s="374">
        <f t="shared" si="0"/>
        <v>76657</v>
      </c>
      <c r="BR54" s="392"/>
      <c r="BS54" s="392"/>
      <c r="BT54" s="392"/>
      <c r="BU54" s="392"/>
      <c r="BV54" s="392"/>
      <c r="BW54" s="392"/>
      <c r="BX54" s="392"/>
      <c r="BY54" s="392"/>
      <c r="BZ54" s="393"/>
    </row>
    <row r="55" spans="1:119" customFormat="1" x14ac:dyDescent="0.25"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394"/>
      <c r="AG55" s="395"/>
      <c r="AH55" s="395"/>
      <c r="AI55" s="396"/>
      <c r="AJ55" s="377"/>
      <c r="AK55" s="378"/>
      <c r="AL55" s="378"/>
      <c r="AM55" s="378"/>
      <c r="AN55" s="378"/>
      <c r="AO55" s="378"/>
      <c r="AP55" s="379"/>
      <c r="AQ55" s="377"/>
      <c r="AR55" s="378"/>
      <c r="AS55" s="378"/>
      <c r="AT55" s="378"/>
      <c r="AU55" s="378"/>
      <c r="AV55" s="378"/>
      <c r="AW55" s="378"/>
      <c r="AX55" s="379"/>
      <c r="AY55" s="383"/>
      <c r="AZ55" s="384"/>
      <c r="BA55" s="384"/>
      <c r="BB55" s="384"/>
      <c r="BC55" s="384"/>
      <c r="BD55" s="384"/>
      <c r="BE55" s="384"/>
      <c r="BF55" s="385"/>
      <c r="BG55" s="377"/>
      <c r="BH55" s="378"/>
      <c r="BI55" s="378"/>
      <c r="BJ55" s="378"/>
      <c r="BK55" s="378"/>
      <c r="BL55" s="378"/>
      <c r="BM55" s="378"/>
      <c r="BN55" s="378"/>
      <c r="BO55" s="378"/>
      <c r="BP55" s="379"/>
      <c r="BQ55" s="394"/>
      <c r="BR55" s="395"/>
      <c r="BS55" s="395"/>
      <c r="BT55" s="395"/>
      <c r="BU55" s="395"/>
      <c r="BV55" s="395"/>
      <c r="BW55" s="395"/>
      <c r="BX55" s="395"/>
      <c r="BY55" s="395"/>
      <c r="BZ55" s="396"/>
    </row>
    <row r="56" spans="1:119" customFormat="1" x14ac:dyDescent="0.25">
      <c r="N56" s="424" t="s">
        <v>30</v>
      </c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1" t="s">
        <v>23</v>
      </c>
      <c r="AG56" s="392"/>
      <c r="AH56" s="392"/>
      <c r="AI56" s="393"/>
      <c r="AJ56" s="374">
        <f>43981+40240</f>
        <v>84221</v>
      </c>
      <c r="AK56" s="375"/>
      <c r="AL56" s="375"/>
      <c r="AM56" s="375"/>
      <c r="AN56" s="375"/>
      <c r="AO56" s="375"/>
      <c r="AP56" s="376"/>
      <c r="AQ56" s="374">
        <f>6854+1245+1050+1070+840+540+2020+1050+2070+446.2+473.9+528.7+434+528+495+514+471+448+410+413+436+501+448+450+404+545+481+557+532+453+444+724+451+485+414+386+392+326+548+555+286+1000+2000+2000.2+13262+450</f>
        <v>50431</v>
      </c>
      <c r="AR56" s="375"/>
      <c r="AS56" s="375"/>
      <c r="AT56" s="375"/>
      <c r="AU56" s="375"/>
      <c r="AV56" s="375"/>
      <c r="AW56" s="375"/>
      <c r="AX56" s="376"/>
      <c r="AY56" s="380">
        <f t="shared" si="1"/>
        <v>0.59879365003977625</v>
      </c>
      <c r="AZ56" s="381"/>
      <c r="BA56" s="381"/>
      <c r="BB56" s="381"/>
      <c r="BC56" s="381"/>
      <c r="BD56" s="381"/>
      <c r="BE56" s="381"/>
      <c r="BF56" s="382"/>
      <c r="BG56" s="374">
        <v>0</v>
      </c>
      <c r="BH56" s="375"/>
      <c r="BI56" s="375"/>
      <c r="BJ56" s="375"/>
      <c r="BK56" s="375"/>
      <c r="BL56" s="375"/>
      <c r="BM56" s="375"/>
      <c r="BN56" s="375"/>
      <c r="BO56" s="375"/>
      <c r="BP56" s="376"/>
      <c r="BQ56" s="386">
        <f t="shared" si="0"/>
        <v>33790</v>
      </c>
      <c r="BR56" s="362"/>
      <c r="BS56" s="362"/>
      <c r="BT56" s="362"/>
      <c r="BU56" s="362"/>
      <c r="BV56" s="362"/>
      <c r="BW56" s="362"/>
      <c r="BX56" s="362"/>
      <c r="BY56" s="362"/>
      <c r="BZ56" s="362"/>
      <c r="CA56" s="122"/>
    </row>
    <row r="57" spans="1:119" customFormat="1" x14ac:dyDescent="0.25"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394"/>
      <c r="AG57" s="395"/>
      <c r="AH57" s="395"/>
      <c r="AI57" s="396"/>
      <c r="AJ57" s="377"/>
      <c r="AK57" s="378"/>
      <c r="AL57" s="378"/>
      <c r="AM57" s="378"/>
      <c r="AN57" s="378"/>
      <c r="AO57" s="378"/>
      <c r="AP57" s="379"/>
      <c r="AQ57" s="377"/>
      <c r="AR57" s="378"/>
      <c r="AS57" s="378"/>
      <c r="AT57" s="378"/>
      <c r="AU57" s="378"/>
      <c r="AV57" s="378"/>
      <c r="AW57" s="378"/>
      <c r="AX57" s="379"/>
      <c r="AY57" s="383"/>
      <c r="AZ57" s="384"/>
      <c r="BA57" s="384"/>
      <c r="BB57" s="384"/>
      <c r="BC57" s="384"/>
      <c r="BD57" s="384"/>
      <c r="BE57" s="384"/>
      <c r="BF57" s="385"/>
      <c r="BG57" s="377"/>
      <c r="BH57" s="378"/>
      <c r="BI57" s="378"/>
      <c r="BJ57" s="378"/>
      <c r="BK57" s="378"/>
      <c r="BL57" s="378"/>
      <c r="BM57" s="378"/>
      <c r="BN57" s="378"/>
      <c r="BO57" s="378"/>
      <c r="BP57" s="379"/>
      <c r="BQ57" s="362"/>
      <c r="BR57" s="362"/>
      <c r="BS57" s="362"/>
      <c r="BT57" s="362"/>
      <c r="BU57" s="362"/>
      <c r="BV57" s="362"/>
      <c r="BW57" s="362"/>
      <c r="BX57" s="362"/>
      <c r="BY57" s="362"/>
      <c r="BZ57" s="362"/>
    </row>
    <row r="58" spans="1:119" customFormat="1" x14ac:dyDescent="0.25">
      <c r="N58" s="422" t="s">
        <v>31</v>
      </c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1" t="s">
        <v>32</v>
      </c>
      <c r="AG58" s="392"/>
      <c r="AH58" s="392"/>
      <c r="AI58" s="393"/>
      <c r="AJ58" s="374">
        <v>1796</v>
      </c>
      <c r="AK58" s="375"/>
      <c r="AL58" s="375"/>
      <c r="AM58" s="375"/>
      <c r="AN58" s="375"/>
      <c r="AO58" s="375"/>
      <c r="AP58" s="376"/>
      <c r="AQ58" s="374">
        <v>0</v>
      </c>
      <c r="AR58" s="375"/>
      <c r="AS58" s="375"/>
      <c r="AT58" s="375"/>
      <c r="AU58" s="375"/>
      <c r="AV58" s="375"/>
      <c r="AW58" s="375"/>
      <c r="AX58" s="376"/>
      <c r="AY58" s="380">
        <f t="shared" si="1"/>
        <v>0</v>
      </c>
      <c r="AZ58" s="381"/>
      <c r="BA58" s="381"/>
      <c r="BB58" s="381"/>
      <c r="BC58" s="381"/>
      <c r="BD58" s="381"/>
      <c r="BE58" s="381"/>
      <c r="BF58" s="382"/>
      <c r="BG58" s="374">
        <v>0</v>
      </c>
      <c r="BH58" s="375"/>
      <c r="BI58" s="375"/>
      <c r="BJ58" s="375"/>
      <c r="BK58" s="375"/>
      <c r="BL58" s="375"/>
      <c r="BM58" s="375"/>
      <c r="BN58" s="375"/>
      <c r="BO58" s="375"/>
      <c r="BP58" s="376"/>
      <c r="BQ58" s="386">
        <f t="shared" si="0"/>
        <v>1796</v>
      </c>
      <c r="BR58" s="362"/>
      <c r="BS58" s="362"/>
      <c r="BT58" s="362"/>
      <c r="BU58" s="362"/>
      <c r="BV58" s="362"/>
      <c r="BW58" s="362"/>
      <c r="BX58" s="362"/>
      <c r="BY58" s="362"/>
      <c r="BZ58" s="362"/>
      <c r="CA58" s="122"/>
    </row>
    <row r="59" spans="1:119" customFormat="1" x14ac:dyDescent="0.25"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  <c r="AB59" s="422"/>
      <c r="AC59" s="422"/>
      <c r="AD59" s="422"/>
      <c r="AE59" s="422"/>
      <c r="AF59" s="394"/>
      <c r="AG59" s="395"/>
      <c r="AH59" s="395"/>
      <c r="AI59" s="396"/>
      <c r="AJ59" s="377"/>
      <c r="AK59" s="378"/>
      <c r="AL59" s="378"/>
      <c r="AM59" s="378"/>
      <c r="AN59" s="378"/>
      <c r="AO59" s="378"/>
      <c r="AP59" s="379"/>
      <c r="AQ59" s="377"/>
      <c r="AR59" s="378"/>
      <c r="AS59" s="378"/>
      <c r="AT59" s="378"/>
      <c r="AU59" s="378"/>
      <c r="AV59" s="378"/>
      <c r="AW59" s="378"/>
      <c r="AX59" s="379"/>
      <c r="AY59" s="383"/>
      <c r="AZ59" s="384"/>
      <c r="BA59" s="384"/>
      <c r="BB59" s="384"/>
      <c r="BC59" s="384"/>
      <c r="BD59" s="384"/>
      <c r="BE59" s="384"/>
      <c r="BF59" s="385"/>
      <c r="BG59" s="377"/>
      <c r="BH59" s="378"/>
      <c r="BI59" s="378"/>
      <c r="BJ59" s="378"/>
      <c r="BK59" s="378"/>
      <c r="BL59" s="378"/>
      <c r="BM59" s="378"/>
      <c r="BN59" s="378"/>
      <c r="BO59" s="378"/>
      <c r="BP59" s="379"/>
      <c r="BQ59" s="362"/>
      <c r="BR59" s="362"/>
      <c r="BS59" s="362"/>
      <c r="BT59" s="362"/>
      <c r="BU59" s="362"/>
      <c r="BV59" s="362"/>
      <c r="BW59" s="362"/>
      <c r="BX59" s="362"/>
      <c r="BY59" s="362"/>
      <c r="BZ59" s="362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  <c r="BU66" s="1" t="s">
        <v>33</v>
      </c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  <row r="71" spans="1:73" x14ac:dyDescent="0.25">
      <c r="A71" s="121"/>
      <c r="B71" s="121"/>
      <c r="C71" s="123"/>
      <c r="D71" s="123"/>
      <c r="E71" s="121"/>
      <c r="F71" s="121"/>
      <c r="G71" s="121"/>
      <c r="H71" s="121"/>
      <c r="I71" s="121"/>
      <c r="J71" s="121"/>
      <c r="K71" s="121"/>
    </row>
  </sheetData>
  <mergeCells count="92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5:AE35"/>
    <mergeCell ref="AJ35:AP35"/>
    <mergeCell ref="AQ35:AX35"/>
    <mergeCell ref="AY35:BF35"/>
    <mergeCell ref="BG35:BP35"/>
    <mergeCell ref="BQ35:BZ35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AF40:AI41"/>
    <mergeCell ref="N42:AE43"/>
    <mergeCell ref="AF42:AI43"/>
    <mergeCell ref="AJ42:AP43"/>
    <mergeCell ref="AQ42:AX43"/>
    <mergeCell ref="AY42:BF43"/>
    <mergeCell ref="BQ36:BZ37"/>
    <mergeCell ref="CA36:CY37"/>
    <mergeCell ref="N38:AE39"/>
    <mergeCell ref="AF38:AI39"/>
    <mergeCell ref="AJ38:AP41"/>
    <mergeCell ref="AQ38:AX41"/>
    <mergeCell ref="AY38:BF41"/>
    <mergeCell ref="BG38:BP41"/>
    <mergeCell ref="BQ38:BZ41"/>
    <mergeCell ref="N40:AE41"/>
    <mergeCell ref="N36:AE37"/>
    <mergeCell ref="AF36:AI37"/>
    <mergeCell ref="AJ36:AP37"/>
    <mergeCell ref="AQ36:AX37"/>
    <mergeCell ref="AY36:BF37"/>
    <mergeCell ref="BG36:BP37"/>
    <mergeCell ref="BG42:BP43"/>
    <mergeCell ref="BQ42:BZ43"/>
    <mergeCell ref="CA42:CP43"/>
    <mergeCell ref="N44:AE45"/>
    <mergeCell ref="AF44:AI45"/>
    <mergeCell ref="AJ44:AP45"/>
    <mergeCell ref="AQ44:AX45"/>
    <mergeCell ref="AY44:BF45"/>
    <mergeCell ref="BG44:BP45"/>
    <mergeCell ref="BQ44:BZ45"/>
    <mergeCell ref="CA44:CP45"/>
    <mergeCell ref="N46:AE47"/>
    <mergeCell ref="AF46:AI47"/>
    <mergeCell ref="AJ46:AP47"/>
    <mergeCell ref="AQ46:AX47"/>
    <mergeCell ref="AY46:BF47"/>
    <mergeCell ref="BG46:BP47"/>
    <mergeCell ref="BQ46:BZ47"/>
    <mergeCell ref="CA46:CP47"/>
    <mergeCell ref="BQ48:BZ49"/>
    <mergeCell ref="CA48:CP49"/>
    <mergeCell ref="N50:AE51"/>
    <mergeCell ref="AF50:AI51"/>
    <mergeCell ref="AJ50:AP51"/>
    <mergeCell ref="AQ50:AX51"/>
    <mergeCell ref="AY50:BF51"/>
    <mergeCell ref="BG50:BP51"/>
    <mergeCell ref="BQ50:BZ51"/>
    <mergeCell ref="CA50:DO51"/>
    <mergeCell ref="N48:AE49"/>
    <mergeCell ref="AF48:AI49"/>
    <mergeCell ref="AJ48:AP49"/>
    <mergeCell ref="AQ48:AX49"/>
    <mergeCell ref="AY48:BF49"/>
    <mergeCell ref="BG48:BP49"/>
    <mergeCell ref="BQ52:BZ53"/>
    <mergeCell ref="CA52:DO53"/>
    <mergeCell ref="N54:AE55"/>
    <mergeCell ref="AF54:AI55"/>
    <mergeCell ref="AJ54:AP55"/>
    <mergeCell ref="AQ54:AX55"/>
    <mergeCell ref="AY54:BF55"/>
    <mergeCell ref="BG54:BP55"/>
    <mergeCell ref="BQ54:BZ55"/>
    <mergeCell ref="N52:AE53"/>
    <mergeCell ref="AF52:AI53"/>
    <mergeCell ref="AJ52:AP53"/>
    <mergeCell ref="AQ52:AX53"/>
    <mergeCell ref="AY52:BF53"/>
    <mergeCell ref="BG52:BP53"/>
    <mergeCell ref="BQ56:BZ57"/>
    <mergeCell ref="N58:AE59"/>
    <mergeCell ref="AF58:AI59"/>
    <mergeCell ref="AJ58:AP59"/>
    <mergeCell ref="AQ58:AX59"/>
    <mergeCell ref="AY58:BF59"/>
    <mergeCell ref="BG58:BP59"/>
    <mergeCell ref="BQ58:BZ59"/>
    <mergeCell ref="N56:AE57"/>
    <mergeCell ref="AF56:AI57"/>
    <mergeCell ref="AJ56:AP57"/>
    <mergeCell ref="AQ56:AX57"/>
    <mergeCell ref="AY56:BF57"/>
    <mergeCell ref="BG56:BP57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FC57-CFCB-4B23-97F9-6E7D4539110B}">
  <sheetPr>
    <pageSetUpPr fitToPage="1"/>
  </sheetPr>
  <dimension ref="A1:GW68"/>
  <sheetViews>
    <sheetView zoomScale="70" zoomScaleNormal="70" workbookViewId="0">
      <selection activeCell="CZ34" sqref="CZ34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52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66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75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</f>
        <v>115770</v>
      </c>
      <c r="AR33" s="375"/>
      <c r="AS33" s="375"/>
      <c r="AT33" s="375"/>
      <c r="AU33" s="375"/>
      <c r="AV33" s="375"/>
      <c r="AW33" s="375"/>
      <c r="AX33" s="376"/>
      <c r="AY33" s="380">
        <f>AQ33/AJ33</f>
        <v>0.91119454086090057</v>
      </c>
      <c r="AZ33" s="381"/>
      <c r="BA33" s="381"/>
      <c r="BB33" s="381"/>
      <c r="BC33" s="381"/>
      <c r="BD33" s="381"/>
      <c r="BE33" s="381"/>
      <c r="BF33" s="382"/>
      <c r="BG33" s="374">
        <v>220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11283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</f>
        <v>17448</v>
      </c>
      <c r="AR35" s="398"/>
      <c r="AS35" s="398"/>
      <c r="AT35" s="398"/>
      <c r="AU35" s="398"/>
      <c r="AV35" s="398"/>
      <c r="AW35" s="398"/>
      <c r="AX35" s="399"/>
      <c r="AY35" s="380">
        <f>AQ35/AJ35</f>
        <v>0.52451525627536455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15817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</f>
        <v>2006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2.8505465276407096E-2</v>
      </c>
      <c r="AZ39" s="381"/>
      <c r="BA39" s="381"/>
      <c r="BB39" s="381"/>
      <c r="BC39" s="381"/>
      <c r="BD39" s="381"/>
      <c r="BE39" s="381"/>
      <c r="BF39" s="382"/>
      <c r="BG39" s="374">
        <v>918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68366.47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</f>
        <v>33514.800000000003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0.8166971269829667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7522.1999999999971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</f>
        <v>64334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0.76387124351408797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19887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A2C0-9DAE-4132-B650-8039D57B3102}">
  <sheetPr>
    <pageSetUpPr fitToPage="1"/>
  </sheetPr>
  <dimension ref="A1:GW68"/>
  <sheetViews>
    <sheetView zoomScale="70" zoomScaleNormal="70" workbookViewId="0">
      <selection activeCell="DV17" sqref="DV17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53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66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75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</f>
        <v>115980</v>
      </c>
      <c r="AR33" s="375"/>
      <c r="AS33" s="375"/>
      <c r="AT33" s="375"/>
      <c r="AU33" s="375"/>
      <c r="AV33" s="375"/>
      <c r="AW33" s="375"/>
      <c r="AX33" s="376"/>
      <c r="AY33" s="380">
        <f>AQ33/AJ33</f>
        <v>0.91284739439446527</v>
      </c>
      <c r="AZ33" s="381"/>
      <c r="BA33" s="381"/>
      <c r="BB33" s="381"/>
      <c r="BC33" s="381"/>
      <c r="BD33" s="381"/>
      <c r="BE33" s="381"/>
      <c r="BF33" s="382"/>
      <c r="BG33" s="374">
        <v>210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11073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</f>
        <v>17448</v>
      </c>
      <c r="AR35" s="398"/>
      <c r="AS35" s="398"/>
      <c r="AT35" s="398"/>
      <c r="AU35" s="398"/>
      <c r="AV35" s="398"/>
      <c r="AW35" s="398"/>
      <c r="AX35" s="399"/>
      <c r="AY35" s="380">
        <f>AQ35/AJ35</f>
        <v>0.52451525627536455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15817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</f>
        <v>2006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2.8505465276407096E-2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68366.47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</f>
        <v>33514.800000000003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0.8166971269829667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7522.1999999999971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</f>
        <v>64334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0.76387124351408797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19887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645F-5F29-4894-9B0B-37298FD2FB5E}">
  <sheetPr>
    <pageSetUpPr fitToPage="1"/>
  </sheetPr>
  <dimension ref="A1:GW68"/>
  <sheetViews>
    <sheetView topLeftCell="A19" zoomScale="70" zoomScaleNormal="70" workbookViewId="0">
      <selection activeCell="DD41" sqref="DD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3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66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75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</f>
        <v>116210</v>
      </c>
      <c r="AR33" s="375"/>
      <c r="AS33" s="375"/>
      <c r="AT33" s="375"/>
      <c r="AU33" s="375"/>
      <c r="AV33" s="375"/>
      <c r="AW33" s="375"/>
      <c r="AX33" s="376"/>
      <c r="AY33" s="380">
        <f>AQ33/AJ33</f>
        <v>0.91465766255027425</v>
      </c>
      <c r="AZ33" s="381"/>
      <c r="BA33" s="381"/>
      <c r="BB33" s="381"/>
      <c r="BC33" s="381"/>
      <c r="BD33" s="381"/>
      <c r="BE33" s="381"/>
      <c r="BF33" s="382"/>
      <c r="BG33" s="374">
        <v>230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10843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</f>
        <v>17448</v>
      </c>
      <c r="AR35" s="398"/>
      <c r="AS35" s="398"/>
      <c r="AT35" s="398"/>
      <c r="AU35" s="398"/>
      <c r="AV35" s="398"/>
      <c r="AW35" s="398"/>
      <c r="AX35" s="399"/>
      <c r="AY35" s="380">
        <f>AQ35/AJ35</f>
        <v>0.52451525627536455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15817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</f>
        <v>2006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2.8505465276407096E-2</v>
      </c>
      <c r="AZ39" s="381"/>
      <c r="BA39" s="381"/>
      <c r="BB39" s="381"/>
      <c r="BC39" s="381"/>
      <c r="BD39" s="381"/>
      <c r="BE39" s="381"/>
      <c r="BF39" s="382"/>
      <c r="BG39" s="374">
        <f>270*3.6</f>
        <v>972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68366.47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</f>
        <v>33514.800000000003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0.8166971269829667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7522.1999999999971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</f>
        <v>64334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0.76387124351408797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19887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CCD4-F4B4-4789-A261-C09E5A8819A6}">
  <sheetPr>
    <pageSetUpPr fitToPage="1"/>
  </sheetPr>
  <dimension ref="A1:GW68"/>
  <sheetViews>
    <sheetView zoomScale="70" zoomScaleNormal="70" workbookViewId="0">
      <selection activeCell="CW40" sqref="CW40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55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66"/>
      <c r="EM19" s="124"/>
      <c r="EN19" s="124"/>
      <c r="EO19" s="124"/>
      <c r="EP19" s="12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66"/>
      <c r="FI19" s="66"/>
      <c r="FJ19" s="66"/>
      <c r="FK19" s="66"/>
      <c r="FL19" s="66"/>
      <c r="FM19" s="66"/>
      <c r="FN19" s="66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66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75"/>
      <c r="EM21" s="126"/>
      <c r="EN21" s="126"/>
      <c r="EO21" s="126"/>
      <c r="EP21" s="126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26"/>
      <c r="FI21" s="126"/>
      <c r="FJ21" s="126"/>
      <c r="FK21" s="126"/>
      <c r="FL21" s="126"/>
      <c r="FM21" s="126"/>
      <c r="FN21" s="126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79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25"/>
      <c r="FI22" s="79"/>
      <c r="FJ22" s="79"/>
      <c r="FK22" s="79"/>
      <c r="FL22" s="79"/>
      <c r="FM22" s="79"/>
      <c r="FN22" s="79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</f>
        <v>116430</v>
      </c>
      <c r="AR33" s="375"/>
      <c r="AS33" s="375"/>
      <c r="AT33" s="375"/>
      <c r="AU33" s="375"/>
      <c r="AV33" s="375"/>
      <c r="AW33" s="375"/>
      <c r="AX33" s="376"/>
      <c r="AY33" s="380">
        <f>AQ33/AJ33</f>
        <v>0.91638922339496121</v>
      </c>
      <c r="AZ33" s="381"/>
      <c r="BA33" s="381"/>
      <c r="BB33" s="381"/>
      <c r="BC33" s="381"/>
      <c r="BD33" s="381"/>
      <c r="BE33" s="381"/>
      <c r="BF33" s="382"/>
      <c r="BG33" s="374">
        <v>220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10623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</f>
        <v>17448</v>
      </c>
      <c r="AR35" s="398"/>
      <c r="AS35" s="398"/>
      <c r="AT35" s="398"/>
      <c r="AU35" s="398"/>
      <c r="AV35" s="398"/>
      <c r="AW35" s="398"/>
      <c r="AX35" s="399"/>
      <c r="AY35" s="380">
        <f>AQ35/AJ35</f>
        <v>0.52451525627536455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15817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</f>
        <v>2006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2.8505465276407096E-2</v>
      </c>
      <c r="AZ39" s="381"/>
      <c r="BA39" s="381"/>
      <c r="BB39" s="381"/>
      <c r="BC39" s="381"/>
      <c r="BD39" s="381"/>
      <c r="BE39" s="381"/>
      <c r="BF39" s="382"/>
      <c r="BG39" s="374">
        <v>1080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68366.47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</f>
        <v>33514.800000000003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0.8166971269829667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7522.1999999999971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</f>
        <v>64584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0.76683962432172503</v>
      </c>
      <c r="AZ53" s="381"/>
      <c r="BA53" s="381"/>
      <c r="BB53" s="381"/>
      <c r="BC53" s="381"/>
      <c r="BD53" s="381"/>
      <c r="BE53" s="381"/>
      <c r="BF53" s="382"/>
      <c r="BG53" s="374">
        <v>250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19637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2A34-B1D1-45FA-83EC-C72AC2C4E606}">
  <sheetPr>
    <pageSetUpPr fitToPage="1"/>
  </sheetPr>
  <dimension ref="A1:GW68"/>
  <sheetViews>
    <sheetView zoomScale="70" zoomScaleNormal="70" workbookViewId="0">
      <selection activeCell="DB38" sqref="DB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</f>
        <v>116660</v>
      </c>
      <c r="AR33" s="375"/>
      <c r="AS33" s="375"/>
      <c r="AT33" s="375"/>
      <c r="AU33" s="375"/>
      <c r="AV33" s="375"/>
      <c r="AW33" s="375"/>
      <c r="AX33" s="376"/>
      <c r="AY33" s="380">
        <f>AQ33/AJ33</f>
        <v>0.91819949155077019</v>
      </c>
      <c r="AZ33" s="381"/>
      <c r="BA33" s="381"/>
      <c r="BB33" s="381"/>
      <c r="BC33" s="381"/>
      <c r="BD33" s="381"/>
      <c r="BE33" s="381"/>
      <c r="BF33" s="382"/>
      <c r="BG33" s="374">
        <v>230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10393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</f>
        <v>18298</v>
      </c>
      <c r="AR35" s="398"/>
      <c r="AS35" s="398"/>
      <c r="AT35" s="398"/>
      <c r="AU35" s="398"/>
      <c r="AV35" s="398"/>
      <c r="AW35" s="398"/>
      <c r="AX35" s="399"/>
      <c r="AY35" s="380">
        <f>AQ35/AJ35</f>
        <v>0.55006763865925146</v>
      </c>
      <c r="AZ35" s="381"/>
      <c r="BA35" s="381"/>
      <c r="BB35" s="381"/>
      <c r="BC35" s="381"/>
      <c r="BD35" s="381"/>
      <c r="BE35" s="381"/>
      <c r="BF35" s="382"/>
      <c r="BG35" s="374">
        <v>850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14967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</f>
        <v>3302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4.6921757897655146E-2</v>
      </c>
      <c r="AZ39" s="381"/>
      <c r="BA39" s="381"/>
      <c r="BB39" s="381"/>
      <c r="BC39" s="381"/>
      <c r="BD39" s="381"/>
      <c r="BE39" s="381"/>
      <c r="BF39" s="382"/>
      <c r="BG39" s="374">
        <v>1296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67070.47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410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</f>
        <v>65204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0.77420120872466491</v>
      </c>
      <c r="AZ53" s="381"/>
      <c r="BA53" s="381"/>
      <c r="BB53" s="381"/>
      <c r="BC53" s="381"/>
      <c r="BD53" s="381"/>
      <c r="BE53" s="381"/>
      <c r="BF53" s="382"/>
      <c r="BG53" s="374">
        <v>620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19017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F5BD-3620-4FCF-BEA0-A1738991CDEA}">
  <sheetPr>
    <pageSetUpPr fitToPage="1"/>
  </sheetPr>
  <dimension ref="A1:GW68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</f>
        <v>116870</v>
      </c>
      <c r="AR33" s="375"/>
      <c r="AS33" s="375"/>
      <c r="AT33" s="375"/>
      <c r="AU33" s="375"/>
      <c r="AV33" s="375"/>
      <c r="AW33" s="375"/>
      <c r="AX33" s="376"/>
      <c r="AY33" s="380">
        <f>AQ33/AJ33</f>
        <v>0.91985234508433489</v>
      </c>
      <c r="AZ33" s="381"/>
      <c r="BA33" s="381"/>
      <c r="BB33" s="381"/>
      <c r="BC33" s="381"/>
      <c r="BD33" s="381"/>
      <c r="BE33" s="381"/>
      <c r="BF33" s="382"/>
      <c r="BG33" s="374">
        <v>210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10183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</f>
        <v>18298</v>
      </c>
      <c r="AR35" s="398"/>
      <c r="AS35" s="398"/>
      <c r="AT35" s="398"/>
      <c r="AU35" s="398"/>
      <c r="AV35" s="398"/>
      <c r="AW35" s="398"/>
      <c r="AX35" s="399"/>
      <c r="AY35" s="380">
        <f>AQ35/AJ35</f>
        <v>0.55006763865925146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14967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</f>
        <v>4310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6.1245541047514743E-2</v>
      </c>
      <c r="AZ39" s="381"/>
      <c r="BA39" s="381"/>
      <c r="BB39" s="381"/>
      <c r="BC39" s="381"/>
      <c r="BD39" s="381"/>
      <c r="BE39" s="381"/>
      <c r="BF39" s="382"/>
      <c r="BG39" s="374">
        <f>1008</f>
        <v>1008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66062.47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</f>
        <v>65204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0.77420120872466491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19017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295-F96A-41AB-813C-8BF48B13D9C3}">
  <sheetPr>
    <pageSetUpPr fitToPage="1"/>
  </sheetPr>
  <dimension ref="A1:GW68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58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</f>
        <v>117090</v>
      </c>
      <c r="AR33" s="375"/>
      <c r="AS33" s="375"/>
      <c r="AT33" s="375"/>
      <c r="AU33" s="375"/>
      <c r="AV33" s="375"/>
      <c r="AW33" s="375"/>
      <c r="AX33" s="376"/>
      <c r="AY33" s="380">
        <f>AQ33/AJ33</f>
        <v>0.92158390592902173</v>
      </c>
      <c r="AZ33" s="381"/>
      <c r="BA33" s="381"/>
      <c r="BB33" s="381"/>
      <c r="BC33" s="381"/>
      <c r="BD33" s="381"/>
      <c r="BE33" s="381"/>
      <c r="BF33" s="382"/>
      <c r="BG33" s="374">
        <v>220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9963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</f>
        <v>18298</v>
      </c>
      <c r="AR35" s="398"/>
      <c r="AS35" s="398"/>
      <c r="AT35" s="398"/>
      <c r="AU35" s="398"/>
      <c r="AV35" s="398"/>
      <c r="AW35" s="398"/>
      <c r="AX35" s="399"/>
      <c r="AY35" s="380">
        <f>AQ35/AJ35</f>
        <v>0.55006763865925146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14967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</f>
        <v>4310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6.1245541047514743E-2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66062.47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</f>
        <v>65204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0.77420120872466491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19017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6C7F-4A55-41F9-8470-C1C525DAEEFA}">
  <sheetPr>
    <pageSetUpPr fitToPage="1"/>
  </sheetPr>
  <dimension ref="A1:GW68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59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70"/>
      <c r="Z21" s="170"/>
      <c r="AA21" s="170"/>
      <c r="AB21" s="170"/>
      <c r="AC21" s="170"/>
      <c r="AD21" s="170"/>
      <c r="AE21" s="17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71"/>
      <c r="Z22" s="171"/>
      <c r="AA22" s="171"/>
      <c r="AB22" s="171"/>
      <c r="AC22" s="171"/>
      <c r="AD22" s="171"/>
      <c r="AE22" s="17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</f>
        <v>117320</v>
      </c>
      <c r="AR33" s="375"/>
      <c r="AS33" s="375"/>
      <c r="AT33" s="375"/>
      <c r="AU33" s="375"/>
      <c r="AV33" s="375"/>
      <c r="AW33" s="375"/>
      <c r="AX33" s="376"/>
      <c r="AY33" s="380">
        <f>AQ33/AJ33</f>
        <v>0.92339417408483071</v>
      </c>
      <c r="AZ33" s="381"/>
      <c r="BA33" s="381"/>
      <c r="BB33" s="381"/>
      <c r="BC33" s="381"/>
      <c r="BD33" s="381"/>
      <c r="BE33" s="381"/>
      <c r="BF33" s="382"/>
      <c r="BG33" s="374">
        <v>230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9733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</f>
        <v>18298</v>
      </c>
      <c r="AR35" s="398"/>
      <c r="AS35" s="398"/>
      <c r="AT35" s="398"/>
      <c r="AU35" s="398"/>
      <c r="AV35" s="398"/>
      <c r="AW35" s="398"/>
      <c r="AX35" s="399"/>
      <c r="AY35" s="380">
        <f>AQ35/AJ35</f>
        <v>0.55006763865925146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14967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</f>
        <v>6044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8.5885858489832739E-2</v>
      </c>
      <c r="AZ39" s="381"/>
      <c r="BA39" s="381"/>
      <c r="BB39" s="381"/>
      <c r="BC39" s="381"/>
      <c r="BD39" s="381"/>
      <c r="BE39" s="381"/>
      <c r="BF39" s="382"/>
      <c r="BG39" s="374">
        <v>1734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64328.47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</f>
        <v>65444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0.77705085429999643</v>
      </c>
      <c r="AZ53" s="381"/>
      <c r="BA53" s="381"/>
      <c r="BB53" s="381"/>
      <c r="BC53" s="381"/>
      <c r="BD53" s="381"/>
      <c r="BE53" s="381"/>
      <c r="BF53" s="382"/>
      <c r="BG53" s="374">
        <v>240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18777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A1A3-413C-4108-82D8-0DA875344DC1}">
  <sheetPr>
    <pageSetUpPr fitToPage="1"/>
  </sheetPr>
  <dimension ref="A1:GW68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60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</f>
        <v>117530</v>
      </c>
      <c r="AR33" s="375"/>
      <c r="AS33" s="375"/>
      <c r="AT33" s="375"/>
      <c r="AU33" s="375"/>
      <c r="AV33" s="375"/>
      <c r="AW33" s="375"/>
      <c r="AX33" s="376"/>
      <c r="AY33" s="380">
        <f>AQ33/AJ33</f>
        <v>0.92504702761839552</v>
      </c>
      <c r="AZ33" s="381"/>
      <c r="BA33" s="381"/>
      <c r="BB33" s="381"/>
      <c r="BC33" s="381"/>
      <c r="BD33" s="381"/>
      <c r="BE33" s="381"/>
      <c r="BF33" s="382"/>
      <c r="BG33" s="374">
        <v>210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9523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</f>
        <v>18298</v>
      </c>
      <c r="AR35" s="398"/>
      <c r="AS35" s="398"/>
      <c r="AT35" s="398"/>
      <c r="AU35" s="398"/>
      <c r="AV35" s="398"/>
      <c r="AW35" s="398"/>
      <c r="AX35" s="399"/>
      <c r="AY35" s="380">
        <f>AQ35/AJ35</f>
        <v>0.55006763865925146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14967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</f>
        <v>7676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0.10907674549436733</v>
      </c>
      <c r="AZ39" s="381"/>
      <c r="BA39" s="381"/>
      <c r="BB39" s="381"/>
      <c r="BC39" s="381"/>
      <c r="BD39" s="381"/>
      <c r="BE39" s="381"/>
      <c r="BF39" s="382"/>
      <c r="BG39" s="374">
        <v>1632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62696.47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6854+1245+1050+1070+840+540+2020+1050+2070+446.2+473.9+528.7+434+528+495+514+471+448+410+413+436+501+448+450+404+545+481+557+532+453+444+724+451+485+414+386+392+326+548+555+286+1000+2000+2000.2+13262+450+4000+9253+650+250+620+240+250</f>
        <v>65694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0.78001923510763349</v>
      </c>
      <c r="AZ53" s="381"/>
      <c r="BA53" s="381"/>
      <c r="BB53" s="381"/>
      <c r="BC53" s="381"/>
      <c r="BD53" s="381"/>
      <c r="BE53" s="381"/>
      <c r="BF53" s="382"/>
      <c r="BG53" s="374">
        <v>250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18527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6497-0FF3-4D44-8CCC-14BBB540EBF5}">
  <sheetPr>
    <pageSetUpPr fitToPage="1"/>
  </sheetPr>
  <dimension ref="A1:GW68"/>
  <sheetViews>
    <sheetView topLeftCell="A10" zoomScale="70" zoomScaleNormal="70" workbookViewId="0">
      <selection activeCell="BG47" sqref="BG47:BP4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</f>
        <v>117750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0.92677858846308236</v>
      </c>
      <c r="AZ33" s="381"/>
      <c r="BA33" s="381"/>
      <c r="BB33" s="381"/>
      <c r="BC33" s="381"/>
      <c r="BD33" s="381"/>
      <c r="BE33" s="381"/>
      <c r="BF33" s="382"/>
      <c r="BG33" s="374">
        <v>220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9303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</f>
        <v>18298</v>
      </c>
      <c r="AR35" s="398"/>
      <c r="AS35" s="398"/>
      <c r="AT35" s="398"/>
      <c r="AU35" s="398"/>
      <c r="AV35" s="398"/>
      <c r="AW35" s="398"/>
      <c r="AX35" s="399"/>
      <c r="AY35" s="380">
        <f>AQ35/AJ35</f>
        <v>0.55006763865925146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14967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</f>
        <v>7676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0.10907674549436733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62696.47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6854+1245+1050+1070+840+540+2020+1050+2070+446.2+473.9+528.7+434+528+495+514+471+448+410+413+436+501+448+450+404+545+481+557+532+453+444+724+451+485+414+386+392+326+548+555+286+1000+2000+2000.2+13262+450+4000+9253+650+250+620+240+250+260</f>
        <v>65954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0.78310635114757599</v>
      </c>
      <c r="AZ53" s="381"/>
      <c r="BA53" s="381"/>
      <c r="BB53" s="381"/>
      <c r="BC53" s="381"/>
      <c r="BD53" s="381"/>
      <c r="BE53" s="381"/>
      <c r="BF53" s="382"/>
      <c r="BG53" s="374">
        <v>260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18267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1FF2-9082-4A00-8F7F-FCAAB35721FF}">
  <sheetPr>
    <pageSetUpPr fitToPage="1"/>
  </sheetPr>
  <dimension ref="A1:GW68"/>
  <sheetViews>
    <sheetView zoomScale="70" zoomScaleNormal="70" workbookViewId="0">
      <selection activeCell="DC42" sqref="DC4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62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66"/>
      <c r="ER19" s="66"/>
      <c r="ES19" s="66"/>
      <c r="ET19" s="66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70"/>
      <c r="AG21" s="188"/>
      <c r="AH21" s="188"/>
      <c r="AI21" s="188"/>
      <c r="AJ21" s="188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26"/>
      <c r="ER21" s="126"/>
      <c r="ES21" s="126"/>
      <c r="ET21" s="126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71"/>
      <c r="AG22" s="189"/>
      <c r="AH22" s="189"/>
      <c r="AI22" s="189"/>
      <c r="AJ22" s="189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25"/>
      <c r="ER22" s="125"/>
      <c r="ES22" s="125"/>
      <c r="ET22" s="125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</f>
        <v>117980</v>
      </c>
      <c r="AR33" s="375"/>
      <c r="AS33" s="375"/>
      <c r="AT33" s="375"/>
      <c r="AU33" s="375"/>
      <c r="AV33" s="375"/>
      <c r="AW33" s="375"/>
      <c r="AX33" s="376"/>
      <c r="AY33" s="380">
        <f>AQ33/AJ33</f>
        <v>0.92858885661889135</v>
      </c>
      <c r="AZ33" s="381"/>
      <c r="BA33" s="381"/>
      <c r="BB33" s="381"/>
      <c r="BC33" s="381"/>
      <c r="BD33" s="381"/>
      <c r="BE33" s="381"/>
      <c r="BF33" s="382"/>
      <c r="BG33" s="374">
        <v>230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9073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</f>
        <v>18298</v>
      </c>
      <c r="AR35" s="398"/>
      <c r="AS35" s="398"/>
      <c r="AT35" s="398"/>
      <c r="AU35" s="398"/>
      <c r="AV35" s="398"/>
      <c r="AW35" s="398"/>
      <c r="AX35" s="399"/>
      <c r="AY35" s="380">
        <f>AQ35/AJ35</f>
        <v>0.55006763865925146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14967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</f>
        <v>7676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0.10907674549436733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62696.47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6854+1245+1050+1070+840+540+2020+1050+2070+446.2+473.9+528.7+434+528+495+514+471+448+410+413+436+501+448+450+404+545+481+557+532+453+444+724+451+485+414+386+392+326+548+555+286+1000+2000+2000.2+13262+450+4000+9253+650+250+620+240+250+260+260</f>
        <v>66214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0.78619346718751859</v>
      </c>
      <c r="AZ53" s="381"/>
      <c r="BA53" s="381"/>
      <c r="BB53" s="381"/>
      <c r="BC53" s="381"/>
      <c r="BD53" s="381"/>
      <c r="BE53" s="381"/>
      <c r="BF53" s="382"/>
      <c r="BG53" s="374">
        <v>260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18007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0CF1-365B-4A2F-8371-EBCE0C10CC8F}">
  <sheetPr>
    <pageSetUpPr fitToPage="1"/>
  </sheetPr>
  <dimension ref="A1:GW68"/>
  <sheetViews>
    <sheetView topLeftCell="A2" zoomScale="70" zoomScaleNormal="70" workbookViewId="0">
      <selection activeCell="EB43" sqref="EB43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63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72"/>
      <c r="AB19" s="172"/>
      <c r="AC19" s="172"/>
      <c r="AD19" s="172"/>
      <c r="AE19" s="172"/>
      <c r="AF19" s="172"/>
      <c r="AG19" s="187"/>
      <c r="AH19" s="187"/>
      <c r="AI19" s="187"/>
      <c r="AJ19" s="187"/>
      <c r="AK19" s="187"/>
      <c r="AL19" s="350" t="s">
        <v>9</v>
      </c>
      <c r="AM19" s="131"/>
      <c r="AN19" s="131"/>
      <c r="AO19" s="131"/>
      <c r="AP19" s="131"/>
      <c r="AQ19" s="131"/>
      <c r="AR19" s="131"/>
      <c r="AS19" s="178"/>
      <c r="AT19" s="178"/>
      <c r="AU19" s="178"/>
      <c r="AV19" s="178"/>
      <c r="AW19" s="178"/>
      <c r="AX19" s="178"/>
      <c r="AY19" s="178"/>
      <c r="AZ19" s="178"/>
      <c r="BA19" s="178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72"/>
      <c r="AB20" s="172"/>
      <c r="AC20" s="172"/>
      <c r="AD20" s="172"/>
      <c r="AE20" s="172"/>
      <c r="AF20" s="172"/>
      <c r="AG20" s="187"/>
      <c r="AH20" s="187"/>
      <c r="AI20" s="187"/>
      <c r="AJ20" s="187"/>
      <c r="AK20" s="187"/>
      <c r="AL20" s="351"/>
      <c r="AM20" s="131"/>
      <c r="AN20" s="131"/>
      <c r="AO20" s="131"/>
      <c r="AP20" s="131"/>
      <c r="AQ20" s="131"/>
      <c r="AR20" s="131"/>
      <c r="AS20" s="178"/>
      <c r="AT20" s="178"/>
      <c r="AU20" s="178"/>
      <c r="AV20" s="178"/>
      <c r="AW20" s="178"/>
      <c r="AX20" s="178"/>
      <c r="AY20" s="178"/>
      <c r="AZ20" s="178"/>
      <c r="BA20" s="178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6"/>
      <c r="AH21" s="196"/>
      <c r="AI21" s="196"/>
      <c r="AJ21" s="196"/>
      <c r="AK21" s="188"/>
      <c r="AL21" s="351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7"/>
      <c r="AH22" s="197"/>
      <c r="AI22" s="197"/>
      <c r="AJ22" s="197"/>
      <c r="AK22" s="189"/>
      <c r="AL22" s="352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8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</f>
        <v>118220</v>
      </c>
      <c r="AR33" s="375"/>
      <c r="AS33" s="375"/>
      <c r="AT33" s="375"/>
      <c r="AU33" s="375"/>
      <c r="AV33" s="375"/>
      <c r="AW33" s="375"/>
      <c r="AX33" s="376"/>
      <c r="AY33" s="380">
        <f>AQ33/AJ33</f>
        <v>0.93047783208582246</v>
      </c>
      <c r="AZ33" s="381"/>
      <c r="BA33" s="381"/>
      <c r="BB33" s="381"/>
      <c r="BC33" s="381"/>
      <c r="BD33" s="381"/>
      <c r="BE33" s="381"/>
      <c r="BF33" s="382"/>
      <c r="BG33" s="374">
        <f>240</f>
        <v>240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8833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</f>
        <v>18706</v>
      </c>
      <c r="AR35" s="398"/>
      <c r="AS35" s="398"/>
      <c r="AT35" s="398"/>
      <c r="AU35" s="398"/>
      <c r="AV35" s="398"/>
      <c r="AW35" s="398"/>
      <c r="AX35" s="399"/>
      <c r="AY35" s="380">
        <f>AQ35/AJ35</f>
        <v>0.56233278220351723</v>
      </c>
      <c r="AZ35" s="381"/>
      <c r="BA35" s="381"/>
      <c r="BB35" s="381"/>
      <c r="BC35" s="381"/>
      <c r="BD35" s="381"/>
      <c r="BE35" s="381"/>
      <c r="BF35" s="382"/>
      <c r="BG35" s="374">
        <v>408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14559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</f>
        <v>8432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0.11981958285676203</v>
      </c>
      <c r="AZ39" s="381"/>
      <c r="BA39" s="381"/>
      <c r="BB39" s="381"/>
      <c r="BC39" s="381"/>
      <c r="BD39" s="381"/>
      <c r="BE39" s="381"/>
      <c r="BF39" s="382"/>
      <c r="BG39" s="374">
        <v>756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61940.47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6854+1245+1050+1070+840+540+2020+1050+2070+446.2+473.9+528.7+434+528+495+514+471+448+410+413+436+501+448+450+404+545+481+557+532+453+444+724+451+485+414+386+392+326+548+555+286+1000+2000+2000.2+13262+450+4000+9253+650+250+620+240+250+260+260</f>
        <v>66214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0.78619346718751859</v>
      </c>
      <c r="AZ53" s="381"/>
      <c r="BA53" s="381"/>
      <c r="BB53" s="381"/>
      <c r="BC53" s="381"/>
      <c r="BD53" s="381"/>
      <c r="BE53" s="381"/>
      <c r="BF53" s="382"/>
      <c r="BG53" s="374">
        <v>260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18007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0707-07D4-4A25-811F-862FE56C7257}">
  <sheetPr>
    <pageSetUpPr fitToPage="1"/>
  </sheetPr>
  <dimension ref="A1:GW68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41"/>
      <c r="EX17" s="41"/>
      <c r="EY17" s="41"/>
      <c r="EZ17" s="41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49"/>
      <c r="EV18" s="49"/>
      <c r="EW18" s="49"/>
      <c r="EX18" s="49"/>
      <c r="EY18" s="49"/>
      <c r="EZ18" s="49"/>
      <c r="FA18" s="49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72"/>
      <c r="AG19" s="187"/>
      <c r="AH19" s="187"/>
      <c r="AI19" s="187"/>
      <c r="AJ19" s="187"/>
      <c r="AK19" s="187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66"/>
      <c r="EV19" s="66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72"/>
      <c r="AG20" s="187"/>
      <c r="AH20" s="187"/>
      <c r="AI20" s="187"/>
      <c r="AJ20" s="187"/>
      <c r="AK20" s="187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6"/>
      <c r="AH21" s="196"/>
      <c r="AI21" s="196"/>
      <c r="AJ21" s="196"/>
      <c r="AK21" s="188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26"/>
      <c r="EV21" s="126"/>
      <c r="EW21" s="126"/>
      <c r="EX21" s="126"/>
      <c r="EY21" s="126"/>
      <c r="EZ21" s="126"/>
      <c r="FA21" s="126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7"/>
      <c r="AH22" s="197"/>
      <c r="AI22" s="197"/>
      <c r="AJ22" s="197"/>
      <c r="AK22" s="189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25"/>
      <c r="EV22" s="125"/>
      <c r="EW22" s="79"/>
      <c r="EX22" s="79"/>
      <c r="EY22" s="79"/>
      <c r="EZ22" s="79"/>
      <c r="FA22" s="79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49"/>
      <c r="EV23" s="49"/>
      <c r="EW23" s="49"/>
      <c r="EX23" s="49"/>
      <c r="EY23" s="49"/>
      <c r="EZ23" s="49"/>
      <c r="FA23" s="49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</f>
        <v>118470</v>
      </c>
      <c r="AR33" s="375"/>
      <c r="AS33" s="375"/>
      <c r="AT33" s="375"/>
      <c r="AU33" s="375"/>
      <c r="AV33" s="375"/>
      <c r="AW33" s="375"/>
      <c r="AX33" s="376"/>
      <c r="AY33" s="380">
        <f>AQ33/AJ33</f>
        <v>0.93244551486387572</v>
      </c>
      <c r="AZ33" s="381"/>
      <c r="BA33" s="381"/>
      <c r="BB33" s="381"/>
      <c r="BC33" s="381"/>
      <c r="BD33" s="381"/>
      <c r="BE33" s="381"/>
      <c r="BF33" s="382"/>
      <c r="BG33" s="374">
        <v>250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8583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</f>
        <v>20106</v>
      </c>
      <c r="AR35" s="398"/>
      <c r="AS35" s="398"/>
      <c r="AT35" s="398"/>
      <c r="AU35" s="398"/>
      <c r="AV35" s="398"/>
      <c r="AW35" s="398"/>
      <c r="AX35" s="399"/>
      <c r="AY35" s="380">
        <f>AQ35/AJ35</f>
        <v>0.60441905907109572</v>
      </c>
      <c r="AZ35" s="381"/>
      <c r="BA35" s="381"/>
      <c r="BB35" s="381"/>
      <c r="BC35" s="381"/>
      <c r="BD35" s="381"/>
      <c r="BE35" s="381"/>
      <c r="BF35" s="382"/>
      <c r="BG35" s="374">
        <v>1400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13159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</f>
        <v>9188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0.13056242021915673</v>
      </c>
      <c r="AZ39" s="381"/>
      <c r="BA39" s="381"/>
      <c r="BB39" s="381"/>
      <c r="BC39" s="381"/>
      <c r="BD39" s="381"/>
      <c r="BE39" s="381"/>
      <c r="BF39" s="382"/>
      <c r="BG39" s="374">
        <v>756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61184.47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</f>
        <v>33924.800000000003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0.8266881107293419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7112.1999999999971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6854+1245+1050+1070+840+540+2020+1050+2070+446.2+473.9+528.7+434+528+495+514+471+448+410+413+436+501+448+450+404+545+481+557+532+453+444+724+451+485+414+386+392+326+548+555+286+1000+2000+2000.2+13262+450+4000+9253+650+250+620+240+250+260+260+2460</f>
        <v>68674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0.81540233433466713</v>
      </c>
      <c r="AZ53" s="381"/>
      <c r="BA53" s="381"/>
      <c r="BB53" s="381"/>
      <c r="BC53" s="381"/>
      <c r="BD53" s="381"/>
      <c r="BE53" s="381"/>
      <c r="BF53" s="382"/>
      <c r="BG53" s="374">
        <v>2460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15547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622B-E529-4982-AB99-06D98031EC36}">
  <sheetPr>
    <pageSetUpPr fitToPage="1"/>
  </sheetPr>
  <dimension ref="A1:GW68"/>
  <sheetViews>
    <sheetView zoomScale="70" zoomScaleNormal="70" workbookViewId="0">
      <selection activeCell="EE38" sqref="EE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65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202"/>
      <c r="AH19" s="202"/>
      <c r="AI19" s="202"/>
      <c r="AJ19" s="202"/>
      <c r="AK19" s="202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202"/>
      <c r="AH20" s="202"/>
      <c r="AI20" s="202"/>
      <c r="AJ20" s="202"/>
      <c r="AK20" s="202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6"/>
      <c r="AH21" s="196"/>
      <c r="AI21" s="196"/>
      <c r="AJ21" s="196"/>
      <c r="AK21" s="196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7"/>
      <c r="AH22" s="197"/>
      <c r="AI22" s="197"/>
      <c r="AJ22" s="197"/>
      <c r="AK22" s="197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</f>
        <v>118730</v>
      </c>
      <c r="AR33" s="375"/>
      <c r="AS33" s="375"/>
      <c r="AT33" s="375"/>
      <c r="AU33" s="375"/>
      <c r="AV33" s="375"/>
      <c r="AW33" s="375"/>
      <c r="AX33" s="376"/>
      <c r="AY33" s="380">
        <f>AQ33/AJ33</f>
        <v>0.93449190495305112</v>
      </c>
      <c r="AZ33" s="381"/>
      <c r="BA33" s="381"/>
      <c r="BB33" s="381"/>
      <c r="BC33" s="381"/>
      <c r="BD33" s="381"/>
      <c r="BE33" s="381"/>
      <c r="BF33" s="382"/>
      <c r="BG33" s="374">
        <v>260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8323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</f>
        <v>20820</v>
      </c>
      <c r="AR35" s="398"/>
      <c r="AS35" s="398"/>
      <c r="AT35" s="398"/>
      <c r="AU35" s="398"/>
      <c r="AV35" s="398"/>
      <c r="AW35" s="398"/>
      <c r="AX35" s="399"/>
      <c r="AY35" s="380">
        <f>AQ35/AJ35</f>
        <v>0.62588306027356078</v>
      </c>
      <c r="AZ35" s="381"/>
      <c r="BA35" s="381"/>
      <c r="BB35" s="381"/>
      <c r="BC35" s="381"/>
      <c r="BD35" s="381"/>
      <c r="BE35" s="381"/>
      <c r="BF35" s="382"/>
      <c r="BG35" s="374">
        <v>714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12445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</f>
        <v>12180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0.17307904639413679</v>
      </c>
      <c r="AZ39" s="381"/>
      <c r="BA39" s="381"/>
      <c r="BB39" s="381"/>
      <c r="BC39" s="381"/>
      <c r="BD39" s="381"/>
      <c r="BE39" s="381"/>
      <c r="BF39" s="382"/>
      <c r="BG39" s="374">
        <v>2992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58192.47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</f>
        <v>35424.800000000003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0.86324049028925121</v>
      </c>
      <c r="AZ47" s="381"/>
      <c r="BA47" s="381"/>
      <c r="BB47" s="381"/>
      <c r="BC47" s="381"/>
      <c r="BD47" s="381"/>
      <c r="BE47" s="381"/>
      <c r="BF47" s="382"/>
      <c r="BG47" s="374">
        <v>1500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5612.1999999999971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6854+1245+1050+1070+840+540+2020+1050+2070+446.2+473.9+528.7+434+528+495+514+471+448+410+413+436+501+448+450+404+545+481+557+532+453+444+724+451+485+414+386+392+326+548+555+286+1000+2000+2000.2+13262+450+4000+9253+650+250+620+240+250+260+260+2460</f>
        <v>68674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0.81540233433466713</v>
      </c>
      <c r="AZ53" s="381"/>
      <c r="BA53" s="381"/>
      <c r="BB53" s="381"/>
      <c r="BC53" s="381"/>
      <c r="BD53" s="381"/>
      <c r="BE53" s="381"/>
      <c r="BF53" s="382"/>
      <c r="BG53" s="374">
        <v>2460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15547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0900-735E-4737-A5FE-1FAF68FA58F6}">
  <sheetPr>
    <pageSetUpPr fitToPage="1"/>
  </sheetPr>
  <dimension ref="A1:GW68"/>
  <sheetViews>
    <sheetView topLeftCell="A10" zoomScale="70" zoomScaleNormal="70" workbookViewId="0">
      <selection activeCell="DQ32" sqref="DQ3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4"/>
      <c r="BD18" s="144"/>
      <c r="BE18" s="144"/>
      <c r="BF18" s="144"/>
      <c r="BG18" s="144"/>
      <c r="BH18" s="144"/>
      <c r="BI18" s="144"/>
      <c r="BJ18" s="144"/>
      <c r="BK18" s="144"/>
      <c r="BL18" s="154"/>
      <c r="BM18" s="183"/>
      <c r="BN18" s="143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49"/>
      <c r="FC18" s="61"/>
      <c r="FD18" s="60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202"/>
      <c r="AH19" s="202"/>
      <c r="AI19" s="202"/>
      <c r="AJ19" s="202"/>
      <c r="AK19" s="202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24"/>
      <c r="FC19" s="124"/>
      <c r="FD19" s="12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202"/>
      <c r="AH20" s="202"/>
      <c r="AI20" s="202"/>
      <c r="AJ20" s="202"/>
      <c r="AK20" s="202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24"/>
      <c r="FC20" s="124"/>
      <c r="FD20" s="12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185"/>
      <c r="D21" s="185"/>
      <c r="E21" s="185"/>
      <c r="F21" s="185"/>
      <c r="G21" s="185"/>
      <c r="H21" s="185"/>
      <c r="I21" s="185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6"/>
      <c r="AH21" s="196"/>
      <c r="AI21" s="196"/>
      <c r="AJ21" s="196"/>
      <c r="AK21" s="196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26"/>
      <c r="FC21" s="126"/>
      <c r="FD21" s="126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186"/>
      <c r="D22" s="186"/>
      <c r="E22" s="186"/>
      <c r="F22" s="186"/>
      <c r="G22" s="186"/>
      <c r="H22" s="186"/>
      <c r="I22" s="186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7"/>
      <c r="AH22" s="197"/>
      <c r="AI22" s="197"/>
      <c r="AJ22" s="197"/>
      <c r="AK22" s="197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79"/>
      <c r="FC22" s="125"/>
      <c r="FD22" s="125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42"/>
      <c r="AO23" s="142"/>
      <c r="AP23" s="142"/>
      <c r="AQ23" s="142"/>
      <c r="AR23" s="142"/>
      <c r="AS23" s="142"/>
      <c r="AT23" s="142"/>
      <c r="AU23" s="142"/>
      <c r="AV23" s="142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51"/>
      <c r="BM23" s="152"/>
      <c r="BN23" s="145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49"/>
      <c r="FC23" s="61"/>
      <c r="FD23" s="60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</f>
        <v>118970</v>
      </c>
      <c r="AR33" s="375"/>
      <c r="AS33" s="375"/>
      <c r="AT33" s="375"/>
      <c r="AU33" s="375"/>
      <c r="AV33" s="375"/>
      <c r="AW33" s="375"/>
      <c r="AX33" s="376"/>
      <c r="AY33" s="380">
        <f>AQ33/AJ33</f>
        <v>0.93638088041998224</v>
      </c>
      <c r="AZ33" s="381"/>
      <c r="BA33" s="381"/>
      <c r="BB33" s="381"/>
      <c r="BC33" s="381"/>
      <c r="BD33" s="381"/>
      <c r="BE33" s="381"/>
      <c r="BF33" s="382"/>
      <c r="BG33" s="374">
        <v>240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8083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</f>
        <v>21137.79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0.63543634450623776</v>
      </c>
      <c r="AZ35" s="381"/>
      <c r="BA35" s="381"/>
      <c r="BB35" s="381"/>
      <c r="BC35" s="381"/>
      <c r="BD35" s="381"/>
      <c r="BE35" s="381"/>
      <c r="BF35" s="382"/>
      <c r="BG35" s="374">
        <f>126.89+190.9</f>
        <v>317.79000000000002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12127.21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</f>
        <v>12180</v>
      </c>
      <c r="AR39" s="375"/>
      <c r="AS39" s="375"/>
      <c r="AT39" s="375"/>
      <c r="AU39" s="375"/>
      <c r="AV39" s="375"/>
      <c r="AW39" s="375"/>
      <c r="AX39" s="376"/>
      <c r="AY39" s="380">
        <f t="shared" ref="AY39:AY55" si="0">AQ39/AJ39</f>
        <v>0.17307904639413679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5" si="1">AJ39-AQ39</f>
        <v>58192.47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v>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70570.95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</f>
        <v>35424.800000000003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0.86324049028925121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5612.1999999999971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1.5*2*1500</f>
        <v>4500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0.10965713867972805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36537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customFormat="1" x14ac:dyDescent="0.25">
      <c r="N51" s="423" t="s">
        <v>29</v>
      </c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391" t="s">
        <v>23</v>
      </c>
      <c r="AG51" s="392"/>
      <c r="AH51" s="392"/>
      <c r="AI51" s="393"/>
      <c r="AJ51" s="374">
        <v>76657</v>
      </c>
      <c r="AK51" s="375"/>
      <c r="AL51" s="375"/>
      <c r="AM51" s="375"/>
      <c r="AN51" s="375"/>
      <c r="AO51" s="375"/>
      <c r="AP51" s="376"/>
      <c r="AQ51" s="374">
        <v>0</v>
      </c>
      <c r="AR51" s="375"/>
      <c r="AS51" s="375"/>
      <c r="AT51" s="375"/>
      <c r="AU51" s="375"/>
      <c r="AV51" s="375"/>
      <c r="AW51" s="375"/>
      <c r="AX51" s="376"/>
      <c r="AY51" s="380">
        <f t="shared" si="0"/>
        <v>0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si="1"/>
        <v>76657</v>
      </c>
      <c r="BR51" s="392"/>
      <c r="BS51" s="392"/>
      <c r="BT51" s="392"/>
      <c r="BU51" s="392"/>
      <c r="BV51" s="392"/>
      <c r="BW51" s="392"/>
      <c r="BX51" s="392"/>
      <c r="BY51" s="392"/>
      <c r="BZ51" s="393"/>
    </row>
    <row r="52" spans="1:119" customFormat="1" x14ac:dyDescent="0.25"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</row>
    <row r="53" spans="1:119" customFormat="1" x14ac:dyDescent="0.25">
      <c r="N53" s="424" t="s">
        <v>30</v>
      </c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391" t="s">
        <v>23</v>
      </c>
      <c r="AG53" s="392"/>
      <c r="AH53" s="392"/>
      <c r="AI53" s="393"/>
      <c r="AJ53" s="374">
        <f>43981+40240</f>
        <v>84221</v>
      </c>
      <c r="AK53" s="375"/>
      <c r="AL53" s="375"/>
      <c r="AM53" s="375"/>
      <c r="AN53" s="375"/>
      <c r="AO53" s="375"/>
      <c r="AP53" s="376"/>
      <c r="AQ53" s="374">
        <f>6854+1245+1050+1070+840+540+2020+1050+2070+446.2+473.9+528.7+434+528+495+514+471+448+410+413+436+501+448+450+404+545+481+557+532+453+444+724+451+485+414+386+392+326+548+555+286+1000+2000+2000.2+13262+450+4000+9253+650+250+620+240+250+260+260+2460</f>
        <v>68674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0.81540233433466713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86">
        <f t="shared" si="1"/>
        <v>15547</v>
      </c>
      <c r="BR53" s="362"/>
      <c r="BS53" s="362"/>
      <c r="BT53" s="362"/>
      <c r="BU53" s="362"/>
      <c r="BV53" s="362"/>
      <c r="BW53" s="362"/>
      <c r="BX53" s="362"/>
      <c r="BY53" s="362"/>
      <c r="BZ53" s="362"/>
      <c r="CA53" s="122"/>
    </row>
    <row r="54" spans="1:119" customFormat="1" x14ac:dyDescent="0.25"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62"/>
      <c r="BR54" s="362"/>
      <c r="BS54" s="362"/>
      <c r="BT54" s="362"/>
      <c r="BU54" s="362"/>
      <c r="BV54" s="362"/>
      <c r="BW54" s="362"/>
      <c r="BX54" s="362"/>
      <c r="BY54" s="362"/>
      <c r="BZ54" s="362"/>
    </row>
    <row r="55" spans="1:119" customFormat="1" x14ac:dyDescent="0.25">
      <c r="N55" s="422" t="s">
        <v>31</v>
      </c>
      <c r="O55" s="422"/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  <c r="AB55" s="422"/>
      <c r="AC55" s="422"/>
      <c r="AD55" s="422"/>
      <c r="AE55" s="422"/>
      <c r="AF55" s="391" t="s">
        <v>32</v>
      </c>
      <c r="AG55" s="392"/>
      <c r="AH55" s="392"/>
      <c r="AI55" s="393"/>
      <c r="AJ55" s="374">
        <v>1796</v>
      </c>
      <c r="AK55" s="375"/>
      <c r="AL55" s="375"/>
      <c r="AM55" s="375"/>
      <c r="AN55" s="375"/>
      <c r="AO55" s="375"/>
      <c r="AP55" s="376"/>
      <c r="AQ55" s="374">
        <v>0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1796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  <c r="AB56" s="422"/>
      <c r="AC56" s="422"/>
      <c r="AD56" s="422"/>
      <c r="AE56" s="422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9" spans="1:119" x14ac:dyDescent="0.25">
      <c r="A59" s="121"/>
      <c r="B59" s="121"/>
      <c r="C59" s="123"/>
      <c r="D59" s="123"/>
      <c r="E59" s="121"/>
      <c r="F59" s="121"/>
      <c r="G59" s="121"/>
      <c r="H59" s="121"/>
      <c r="I59" s="121"/>
      <c r="J59" s="121"/>
      <c r="K59" s="121"/>
    </row>
    <row r="60" spans="1:119" x14ac:dyDescent="0.25">
      <c r="A60" s="121"/>
      <c r="B60" s="121"/>
      <c r="C60" s="123"/>
      <c r="D60" s="123"/>
      <c r="E60" s="121"/>
      <c r="F60" s="121"/>
      <c r="G60" s="121"/>
      <c r="H60" s="121"/>
      <c r="I60" s="121"/>
      <c r="J60" s="121"/>
      <c r="K60" s="121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  <c r="BU63" s="1" t="s">
        <v>33</v>
      </c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11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</row>
    <row r="66" spans="1:11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11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11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</sheetData>
  <mergeCells count="923"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5C5C-427E-4372-81F2-A000627E6027}">
  <sheetPr>
    <pageSetUpPr fitToPage="1"/>
  </sheetPr>
  <dimension ref="A1:GW70"/>
  <sheetViews>
    <sheetView zoomScale="70" zoomScaleNormal="70" workbookViewId="0">
      <selection activeCell="EL35" sqref="EL35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14"/>
      <c r="D19" s="214"/>
      <c r="E19" s="214"/>
      <c r="F19" s="214"/>
      <c r="G19" s="214"/>
      <c r="H19" s="214"/>
      <c r="I19" s="214"/>
      <c r="J19" s="214"/>
      <c r="K19" s="192"/>
      <c r="L19" s="192"/>
      <c r="M19" s="192"/>
      <c r="N19" s="192"/>
      <c r="O19" s="195"/>
      <c r="P19" s="195"/>
      <c r="Q19" s="195"/>
      <c r="R19" s="195"/>
      <c r="S19" s="195"/>
      <c r="T19" s="195"/>
      <c r="U19" s="195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202"/>
      <c r="AH19" s="202"/>
      <c r="AI19" s="202"/>
      <c r="AJ19" s="202"/>
      <c r="AK19" s="202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14"/>
      <c r="D20" s="214"/>
      <c r="E20" s="214"/>
      <c r="F20" s="214"/>
      <c r="G20" s="214"/>
      <c r="H20" s="214"/>
      <c r="I20" s="214"/>
      <c r="J20" s="214"/>
      <c r="K20" s="192"/>
      <c r="L20" s="192"/>
      <c r="M20" s="192"/>
      <c r="N20" s="192"/>
      <c r="O20" s="195"/>
      <c r="P20" s="195"/>
      <c r="Q20" s="195"/>
      <c r="R20" s="195"/>
      <c r="S20" s="195"/>
      <c r="T20" s="195"/>
      <c r="U20" s="195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202"/>
      <c r="AH20" s="202"/>
      <c r="AI20" s="202"/>
      <c r="AJ20" s="202"/>
      <c r="AK20" s="202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6"/>
      <c r="AH21" s="196"/>
      <c r="AI21" s="196"/>
      <c r="AJ21" s="196"/>
      <c r="AK21" s="196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7"/>
      <c r="AH22" s="197"/>
      <c r="AI22" s="197"/>
      <c r="AJ22" s="197"/>
      <c r="AK22" s="197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</f>
        <v>119240</v>
      </c>
      <c r="AR33" s="375"/>
      <c r="AS33" s="375"/>
      <c r="AT33" s="375"/>
      <c r="AU33" s="375"/>
      <c r="AV33" s="375"/>
      <c r="AW33" s="375"/>
      <c r="AX33" s="376"/>
      <c r="AY33" s="380">
        <f>AQ33/AJ33</f>
        <v>0.93850597782027978</v>
      </c>
      <c r="AZ33" s="381"/>
      <c r="BA33" s="381"/>
      <c r="BB33" s="381"/>
      <c r="BC33" s="381"/>
      <c r="BD33" s="381"/>
      <c r="BE33" s="381"/>
      <c r="BF33" s="382"/>
      <c r="BG33" s="374">
        <f>270</f>
        <v>270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7813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</f>
        <v>21545.79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0.64770148805050354</v>
      </c>
      <c r="AZ35" s="381"/>
      <c r="BA35" s="381"/>
      <c r="BB35" s="381"/>
      <c r="BC35" s="381"/>
      <c r="BD35" s="381"/>
      <c r="BE35" s="381"/>
      <c r="BF35" s="382"/>
      <c r="BG35" s="374">
        <v>408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11719.21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</f>
        <v>12180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0.17307904639413679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58192.47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1505</f>
        <v>1505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2.132605555118643E-2</v>
      </c>
      <c r="AZ41" s="381"/>
      <c r="BA41" s="381"/>
      <c r="BB41" s="381"/>
      <c r="BC41" s="381"/>
      <c r="BD41" s="381"/>
      <c r="BE41" s="381"/>
      <c r="BF41" s="382"/>
      <c r="BG41" s="374">
        <v>1505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69065.95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408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</f>
        <v>13212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0.32195335916368156</v>
      </c>
      <c r="AZ49" s="381"/>
      <c r="BA49" s="381"/>
      <c r="BB49" s="381"/>
      <c r="BC49" s="381"/>
      <c r="BD49" s="381"/>
      <c r="BE49" s="381"/>
      <c r="BF49" s="382"/>
      <c r="BG49" s="374">
        <f>13212-4500</f>
        <v>8712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27825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v>0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76657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</f>
        <v>68674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0.81540233433466713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15547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1">
    <mergeCell ref="BQ55:BZ56"/>
    <mergeCell ref="N57:AE58"/>
    <mergeCell ref="AF57:AI58"/>
    <mergeCell ref="AJ57:AP58"/>
    <mergeCell ref="AQ57:AX58"/>
    <mergeCell ref="AY57:BF58"/>
    <mergeCell ref="BG57:BP58"/>
    <mergeCell ref="BQ57:BZ58"/>
    <mergeCell ref="N55:AE56"/>
    <mergeCell ref="AF55:AI56"/>
    <mergeCell ref="AJ55:AP56"/>
    <mergeCell ref="AQ55:AX56"/>
    <mergeCell ref="AY55:BF56"/>
    <mergeCell ref="BG55:BP56"/>
    <mergeCell ref="BQ49:BZ50"/>
    <mergeCell ref="CA49:DO50"/>
    <mergeCell ref="N53:AE54"/>
    <mergeCell ref="AF53:AI54"/>
    <mergeCell ref="AJ53:AP54"/>
    <mergeCell ref="AQ53:AX54"/>
    <mergeCell ref="AY53:BF54"/>
    <mergeCell ref="BG53:BP54"/>
    <mergeCell ref="BQ53:BZ54"/>
    <mergeCell ref="N51:AE52"/>
    <mergeCell ref="N49:AE50"/>
    <mergeCell ref="AF49:AI50"/>
    <mergeCell ref="AJ49:AP50"/>
    <mergeCell ref="AQ49:AX50"/>
    <mergeCell ref="AY49:BF50"/>
    <mergeCell ref="BG49:BP50"/>
    <mergeCell ref="CA51:DO52"/>
    <mergeCell ref="AF51:AI52"/>
    <mergeCell ref="AJ51:AP52"/>
    <mergeCell ref="AQ51:AX52"/>
    <mergeCell ref="AY51:BF52"/>
    <mergeCell ref="BG51:BP52"/>
    <mergeCell ref="BQ51:BZ52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16EB-090D-4D62-9D2D-900EA2BDE608}">
  <sheetPr>
    <pageSetUpPr fitToPage="1"/>
  </sheetPr>
  <dimension ref="A1:GW70"/>
  <sheetViews>
    <sheetView zoomScale="70" zoomScaleNormal="70" workbookViewId="0">
      <selection activeCell="DM35" sqref="DM35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68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41"/>
      <c r="EF17" s="41"/>
      <c r="EG17" s="41"/>
      <c r="EH17" s="41"/>
      <c r="EI17" s="41"/>
      <c r="EJ17" s="41"/>
      <c r="EK17" s="41"/>
      <c r="EL17" s="41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5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202"/>
      <c r="AH19" s="202"/>
      <c r="AI19" s="202"/>
      <c r="AJ19" s="202"/>
      <c r="AK19" s="202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5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202"/>
      <c r="AH20" s="202"/>
      <c r="AI20" s="202"/>
      <c r="AJ20" s="202"/>
      <c r="AK20" s="202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6"/>
      <c r="AH21" s="196"/>
      <c r="AI21" s="196"/>
      <c r="AJ21" s="196"/>
      <c r="AK21" s="196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7"/>
      <c r="AH22" s="197"/>
      <c r="AI22" s="197"/>
      <c r="AJ22" s="197"/>
      <c r="AK22" s="197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97"/>
      <c r="FA24" s="97"/>
      <c r="FB24" s="97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</f>
        <v>119520</v>
      </c>
      <c r="AR33" s="375"/>
      <c r="AS33" s="375"/>
      <c r="AT33" s="375"/>
      <c r="AU33" s="375"/>
      <c r="AV33" s="375"/>
      <c r="AW33" s="375"/>
      <c r="AX33" s="376"/>
      <c r="AY33" s="380">
        <f>AQ33/AJ33</f>
        <v>0.94070978253169935</v>
      </c>
      <c r="AZ33" s="381"/>
      <c r="BA33" s="381"/>
      <c r="BB33" s="381"/>
      <c r="BC33" s="381"/>
      <c r="BD33" s="381"/>
      <c r="BE33" s="381"/>
      <c r="BF33" s="382"/>
      <c r="BG33" s="374">
        <v>280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7533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</f>
        <v>21545.79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0.64770148805050354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11719.21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</f>
        <v>12180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0.17307904639413679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58192.47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</f>
        <v>3150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4.4635930223413459E-2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67420.95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</f>
        <v>13212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0.32195335916368156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27825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v>0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76657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</f>
        <v>68914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0.81825197990999865</v>
      </c>
      <c r="AZ55" s="381"/>
      <c r="BA55" s="381"/>
      <c r="BB55" s="381"/>
      <c r="BC55" s="381"/>
      <c r="BD55" s="381"/>
      <c r="BE55" s="381"/>
      <c r="BF55" s="382"/>
      <c r="BG55" s="374">
        <v>240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15307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1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DC35-8AD8-4B02-8C8C-B01F9FE7C843}">
  <sheetPr>
    <pageSetUpPr fitToPage="1"/>
  </sheetPr>
  <dimension ref="A1:GW70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69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33"/>
      <c r="AN16" s="34"/>
      <c r="AO16" s="31"/>
      <c r="AP16" s="31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41"/>
      <c r="EJ17" s="41"/>
      <c r="EK17" s="41"/>
      <c r="EL17" s="41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144"/>
      <c r="BV18" s="144"/>
      <c r="BW18" s="14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192"/>
      <c r="O19" s="192"/>
      <c r="P19" s="192"/>
      <c r="Q19" s="192"/>
      <c r="R19" s="192"/>
      <c r="S19" s="192"/>
      <c r="T19" s="192"/>
      <c r="U19" s="195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202"/>
      <c r="AH19" s="202"/>
      <c r="AI19" s="202"/>
      <c r="AJ19" s="202"/>
      <c r="AK19" s="202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192"/>
      <c r="O20" s="192"/>
      <c r="P20" s="192"/>
      <c r="Q20" s="192"/>
      <c r="R20" s="192"/>
      <c r="S20" s="192"/>
      <c r="T20" s="192"/>
      <c r="U20" s="195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202"/>
      <c r="AH20" s="202"/>
      <c r="AI20" s="202"/>
      <c r="AJ20" s="202"/>
      <c r="AK20" s="202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6"/>
      <c r="AH21" s="196"/>
      <c r="AI21" s="196"/>
      <c r="AJ21" s="196"/>
      <c r="AK21" s="196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7"/>
      <c r="AH22" s="197"/>
      <c r="AI22" s="197"/>
      <c r="AJ22" s="197"/>
      <c r="AK22" s="197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146"/>
      <c r="BV23" s="146"/>
      <c r="BW23" s="146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103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</f>
        <v>119800</v>
      </c>
      <c r="AR33" s="375"/>
      <c r="AS33" s="375"/>
      <c r="AT33" s="375"/>
      <c r="AU33" s="375"/>
      <c r="AV33" s="375"/>
      <c r="AW33" s="375"/>
      <c r="AX33" s="376"/>
      <c r="AY33" s="380">
        <f>AQ33/AJ33</f>
        <v>0.94291358724311902</v>
      </c>
      <c r="AZ33" s="381"/>
      <c r="BA33" s="381"/>
      <c r="BB33" s="381"/>
      <c r="BC33" s="381"/>
      <c r="BD33" s="381"/>
      <c r="BE33" s="381"/>
      <c r="BF33" s="382"/>
      <c r="BG33" s="374">
        <f>280</f>
        <v>280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7253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</f>
        <v>21774.79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0.65458560048098602</v>
      </c>
      <c r="AZ35" s="381"/>
      <c r="BA35" s="381"/>
      <c r="BB35" s="381"/>
      <c r="BC35" s="381"/>
      <c r="BD35" s="381"/>
      <c r="BE35" s="381"/>
      <c r="BF35" s="382"/>
      <c r="BG35" s="374">
        <v>229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11490.21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</f>
        <v>12180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0.17307904639413679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58192.47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</f>
        <v>5100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7.2267696552193228E-2</v>
      </c>
      <c r="AZ41" s="381"/>
      <c r="BA41" s="381"/>
      <c r="BB41" s="381"/>
      <c r="BC41" s="381"/>
      <c r="BD41" s="381"/>
      <c r="BE41" s="381"/>
      <c r="BF41" s="382"/>
      <c r="BG41" s="374">
        <v>1950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65470.95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</f>
        <v>13974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0.34052196798011553</v>
      </c>
      <c r="AZ49" s="381"/>
      <c r="BA49" s="381"/>
      <c r="BB49" s="381"/>
      <c r="BC49" s="381"/>
      <c r="BD49" s="381"/>
      <c r="BE49" s="381"/>
      <c r="BF49" s="382"/>
      <c r="BG49" s="374">
        <v>762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27063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v>0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0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76657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</f>
        <v>69734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0.8279882689590482</v>
      </c>
      <c r="AZ55" s="381"/>
      <c r="BA55" s="381"/>
      <c r="BB55" s="381"/>
      <c r="BC55" s="381"/>
      <c r="BD55" s="381"/>
      <c r="BE55" s="381"/>
      <c r="BF55" s="382"/>
      <c r="BG55" s="374">
        <v>820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14487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1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AB95-F48D-44AF-9BC8-D1FEC33F9785}">
  <sheetPr>
    <pageSetUpPr fitToPage="1"/>
  </sheetPr>
  <dimension ref="A1:GW70"/>
  <sheetViews>
    <sheetView zoomScale="70" zoomScaleNormal="70" workbookViewId="0">
      <selection activeCell="DA38" sqref="DA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70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31"/>
      <c r="AR16" s="31"/>
      <c r="AS16" s="31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144"/>
      <c r="BY18" s="14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192"/>
      <c r="O19" s="192"/>
      <c r="P19" s="192"/>
      <c r="Q19" s="192"/>
      <c r="R19" s="192"/>
      <c r="S19" s="192"/>
      <c r="T19" s="192"/>
      <c r="U19" s="195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202"/>
      <c r="AH19" s="202"/>
      <c r="AI19" s="202"/>
      <c r="AJ19" s="202"/>
      <c r="AK19" s="202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192"/>
      <c r="O20" s="192"/>
      <c r="P20" s="192"/>
      <c r="Q20" s="192"/>
      <c r="R20" s="192"/>
      <c r="S20" s="192"/>
      <c r="T20" s="192"/>
      <c r="U20" s="195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202"/>
      <c r="AH20" s="202"/>
      <c r="AI20" s="202"/>
      <c r="AJ20" s="202"/>
      <c r="AK20" s="202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196"/>
      <c r="AJ21" s="196"/>
      <c r="AK21" s="196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197"/>
      <c r="AJ22" s="197"/>
      <c r="AK22" s="197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146"/>
      <c r="BY23" s="146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</f>
        <v>120050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0.94488127002117228</v>
      </c>
      <c r="AZ33" s="381"/>
      <c r="BA33" s="381"/>
      <c r="BB33" s="381"/>
      <c r="BC33" s="381"/>
      <c r="BD33" s="381"/>
      <c r="BE33" s="381"/>
      <c r="BF33" s="382"/>
      <c r="BG33" s="374">
        <v>250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7003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</f>
        <v>22004.79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0.66149977453780251</v>
      </c>
      <c r="AZ35" s="381"/>
      <c r="BA35" s="381"/>
      <c r="BB35" s="381"/>
      <c r="BC35" s="381"/>
      <c r="BD35" s="381"/>
      <c r="BE35" s="381"/>
      <c r="BF35" s="382"/>
      <c r="BG35" s="374">
        <v>230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11260.21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</f>
        <v>12180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0.17307904639413679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58192.47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</f>
        <v>7532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0.10672946871198419</v>
      </c>
      <c r="AZ41" s="381"/>
      <c r="BA41" s="381"/>
      <c r="BB41" s="381"/>
      <c r="BC41" s="381"/>
      <c r="BD41" s="381"/>
      <c r="BE41" s="381"/>
      <c r="BF41" s="382"/>
      <c r="BG41" s="374">
        <v>2432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63038.95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</f>
        <v>14906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0.36323317981333919</v>
      </c>
      <c r="AZ49" s="381"/>
      <c r="BA49" s="381"/>
      <c r="BB49" s="381"/>
      <c r="BC49" s="381"/>
      <c r="BD49" s="381"/>
      <c r="BE49" s="381"/>
      <c r="BF49" s="382"/>
      <c r="BG49" s="374">
        <v>932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26131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</f>
        <v>947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1.2353731557457245E-2</v>
      </c>
      <c r="AZ53" s="381"/>
      <c r="BA53" s="381"/>
      <c r="BB53" s="381"/>
      <c r="BC53" s="381"/>
      <c r="BD53" s="381"/>
      <c r="BE53" s="381"/>
      <c r="BF53" s="382"/>
      <c r="BG53" s="374">
        <v>947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75710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</f>
        <v>69734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0.8279882689590482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14487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1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B0F5-8F08-4D28-9176-E53449F25062}">
  <sheetPr>
    <pageSetUpPr fitToPage="1"/>
  </sheetPr>
  <dimension ref="A1:GW70"/>
  <sheetViews>
    <sheetView topLeftCell="A2"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31"/>
      <c r="AU16" s="346"/>
      <c r="AV16" s="346"/>
      <c r="AW16" s="346"/>
      <c r="AX16" s="346"/>
      <c r="AY16" s="346"/>
      <c r="AZ16" s="346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14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02"/>
      <c r="AJ19" s="202"/>
      <c r="AK19" s="202"/>
      <c r="AL19" s="350" t="s">
        <v>9</v>
      </c>
      <c r="AM19" s="187"/>
      <c r="AN19" s="187"/>
      <c r="AO19" s="187"/>
      <c r="AP19" s="187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02"/>
      <c r="AJ20" s="202"/>
      <c r="AK20" s="202"/>
      <c r="AL20" s="351"/>
      <c r="AM20" s="187"/>
      <c r="AN20" s="187"/>
      <c r="AO20" s="187"/>
      <c r="AP20" s="187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196"/>
      <c r="AJ21" s="196"/>
      <c r="AK21" s="196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197"/>
      <c r="AJ22" s="197"/>
      <c r="AK22" s="197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146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354"/>
      <c r="BD26" s="355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</f>
        <v>120320</v>
      </c>
      <c r="AR33" s="375"/>
      <c r="AS33" s="375"/>
      <c r="AT33" s="375"/>
      <c r="AU33" s="375"/>
      <c r="AV33" s="375"/>
      <c r="AW33" s="375"/>
      <c r="AX33" s="376"/>
      <c r="AY33" s="380">
        <f>AQ33/AJ33</f>
        <v>0.94700636742146982</v>
      </c>
      <c r="AZ33" s="381"/>
      <c r="BA33" s="381"/>
      <c r="BB33" s="381"/>
      <c r="BC33" s="381"/>
      <c r="BD33" s="381"/>
      <c r="BE33" s="381"/>
      <c r="BF33" s="382"/>
      <c r="BG33" s="374">
        <v>270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6733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</f>
        <v>22124.79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0.66510716969788064</v>
      </c>
      <c r="AZ35" s="381"/>
      <c r="BA35" s="381"/>
      <c r="BB35" s="381"/>
      <c r="BC35" s="381"/>
      <c r="BD35" s="381"/>
      <c r="BE35" s="381"/>
      <c r="BF35" s="382"/>
      <c r="BG35" s="374">
        <f>120</f>
        <v>120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11140.21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</f>
        <v>12180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0.17307904639413679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58192.47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</f>
        <v>11400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0.16153955699902015</v>
      </c>
      <c r="AZ41" s="381"/>
      <c r="BA41" s="381"/>
      <c r="BB41" s="381"/>
      <c r="BC41" s="381"/>
      <c r="BD41" s="381"/>
      <c r="BE41" s="381"/>
      <c r="BF41" s="382"/>
      <c r="BG41" s="374">
        <v>3868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59170.95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</f>
        <v>15542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0.37873138874674073</v>
      </c>
      <c r="AZ49" s="381"/>
      <c r="BA49" s="381"/>
      <c r="BB49" s="381"/>
      <c r="BC49" s="381"/>
      <c r="BD49" s="381"/>
      <c r="BE49" s="381"/>
      <c r="BF49" s="382"/>
      <c r="BG49" s="374">
        <v>636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25495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</f>
        <v>2162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2.8203556100551808E-2</v>
      </c>
      <c r="AZ53" s="381"/>
      <c r="BA53" s="381"/>
      <c r="BB53" s="381"/>
      <c r="BC53" s="381"/>
      <c r="BD53" s="381"/>
      <c r="BE53" s="381"/>
      <c r="BF53" s="382"/>
      <c r="BG53" s="374">
        <v>1215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74495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</f>
        <v>69734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0.8279882689590482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14487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1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AU16:AZ1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AW26:AX26"/>
    <mergeCell ref="AY26:AZ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98BD-A5FC-4FE5-9B50-DD8A56D67D36}">
  <sheetPr>
    <pageSetUpPr fitToPage="1"/>
  </sheetPr>
  <dimension ref="A1:GW70"/>
  <sheetViews>
    <sheetView zoomScale="70" zoomScaleNormal="70" workbookViewId="0">
      <selection activeCell="DX38" sqref="DX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72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33"/>
      <c r="BA16" s="31"/>
      <c r="BB16" s="31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144"/>
      <c r="CB18" s="144"/>
      <c r="CC18" s="14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187"/>
      <c r="AR19" s="187"/>
      <c r="AS19" s="198"/>
      <c r="AT19" s="198"/>
      <c r="AU19" s="198"/>
      <c r="AV19" s="198"/>
      <c r="AW19" s="198"/>
      <c r="AX19" s="198"/>
      <c r="AY19" s="198"/>
      <c r="AZ19" s="198"/>
      <c r="BA19" s="198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36"/>
      <c r="CB19" s="136"/>
      <c r="CC19" s="136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187"/>
      <c r="AR20" s="187"/>
      <c r="AS20" s="198"/>
      <c r="AT20" s="198"/>
      <c r="AU20" s="198"/>
      <c r="AV20" s="198"/>
      <c r="AW20" s="198"/>
      <c r="AX20" s="198"/>
      <c r="AY20" s="198"/>
      <c r="AZ20" s="198"/>
      <c r="BA20" s="198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36"/>
      <c r="CB20" s="136"/>
      <c r="CC20" s="136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137"/>
      <c r="CB21" s="137"/>
      <c r="CC21" s="137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36"/>
      <c r="CB22" s="136"/>
      <c r="CC22" s="136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146"/>
      <c r="CB23" s="146"/>
      <c r="CC23" s="146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97"/>
      <c r="EN24" s="97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23"/>
      <c r="BA25" s="223"/>
      <c r="BB25" s="102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</f>
        <v>120580</v>
      </c>
      <c r="AR33" s="375"/>
      <c r="AS33" s="375"/>
      <c r="AT33" s="375"/>
      <c r="AU33" s="375"/>
      <c r="AV33" s="375"/>
      <c r="AW33" s="375"/>
      <c r="AX33" s="376"/>
      <c r="AY33" s="380">
        <f>AQ33/AJ33</f>
        <v>0.94905275751064522</v>
      </c>
      <c r="AZ33" s="381"/>
      <c r="BA33" s="381"/>
      <c r="BB33" s="381"/>
      <c r="BC33" s="381"/>
      <c r="BD33" s="381"/>
      <c r="BE33" s="381"/>
      <c r="BF33" s="382"/>
      <c r="BG33" s="374">
        <v>260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6473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</f>
        <v>22244.79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0.66871456485795888</v>
      </c>
      <c r="AZ35" s="381"/>
      <c r="BA35" s="381"/>
      <c r="BB35" s="381"/>
      <c r="BC35" s="381"/>
      <c r="BD35" s="381"/>
      <c r="BE35" s="381"/>
      <c r="BF35" s="382"/>
      <c r="BG35" s="374">
        <v>120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11020.21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</f>
        <v>12926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0.18367978273321939</v>
      </c>
      <c r="AZ39" s="381"/>
      <c r="BA39" s="381"/>
      <c r="BB39" s="381"/>
      <c r="BC39" s="381"/>
      <c r="BD39" s="381"/>
      <c r="BE39" s="381"/>
      <c r="BF39" s="382"/>
      <c r="BG39" s="374">
        <v>746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57446.47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</f>
        <v>12236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0.17338579117894828</v>
      </c>
      <c r="AZ41" s="381"/>
      <c r="BA41" s="381"/>
      <c r="BB41" s="381"/>
      <c r="BC41" s="381"/>
      <c r="BD41" s="381"/>
      <c r="BE41" s="381"/>
      <c r="BF41" s="382"/>
      <c r="BG41" s="374">
        <v>836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58334.95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</f>
        <v>15753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0.383873090138168</v>
      </c>
      <c r="AZ49" s="381"/>
      <c r="BA49" s="381"/>
      <c r="BB49" s="381"/>
      <c r="BC49" s="381"/>
      <c r="BD49" s="381"/>
      <c r="BE49" s="381"/>
      <c r="BF49" s="382"/>
      <c r="BG49" s="374">
        <v>211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25284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</f>
        <v>4646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6.0607641833100696E-2</v>
      </c>
      <c r="AZ53" s="381"/>
      <c r="BA53" s="381"/>
      <c r="BB53" s="381"/>
      <c r="BC53" s="381"/>
      <c r="BD53" s="381"/>
      <c r="BE53" s="381"/>
      <c r="BF53" s="382"/>
      <c r="BG53" s="374">
        <v>2484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72011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</f>
        <v>69734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0.8279882689590482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14487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37:AE38"/>
    <mergeCell ref="AF37:AI38"/>
    <mergeCell ref="N39:AE40"/>
    <mergeCell ref="AF39:AI40"/>
    <mergeCell ref="AJ39:AP40"/>
    <mergeCell ref="AQ39:AX40"/>
    <mergeCell ref="BQ33:BZ34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3:AE34"/>
    <mergeCell ref="AF33:AI34"/>
    <mergeCell ref="AJ33:AP34"/>
    <mergeCell ref="AQ33:AX34"/>
    <mergeCell ref="AY33:BF34"/>
    <mergeCell ref="BG33:BP34"/>
    <mergeCell ref="AY39:BF40"/>
    <mergeCell ref="BG39:BP40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GK26:GL26"/>
    <mergeCell ref="GM26:GN26"/>
    <mergeCell ref="GO26:GP26"/>
    <mergeCell ref="GQ26:GR26"/>
    <mergeCell ref="GS26:GT26"/>
    <mergeCell ref="GU26:GV26"/>
    <mergeCell ref="FY26:FZ26"/>
    <mergeCell ref="GA26:GB26"/>
    <mergeCell ref="GC26:GD26"/>
    <mergeCell ref="GE26:GF26"/>
    <mergeCell ref="GG26:GH26"/>
    <mergeCell ref="GI26:GJ26"/>
    <mergeCell ref="FM26:FN26"/>
    <mergeCell ref="FO26:FP26"/>
    <mergeCell ref="FQ26:FR26"/>
    <mergeCell ref="FS26:FT26"/>
    <mergeCell ref="FU26:FV26"/>
    <mergeCell ref="FW26:FX26"/>
    <mergeCell ref="FA26:FB26"/>
    <mergeCell ref="FC26:FD26"/>
    <mergeCell ref="FE26:FF26"/>
    <mergeCell ref="FG26:FH26"/>
    <mergeCell ref="FI26:FJ26"/>
    <mergeCell ref="FK26:FL26"/>
    <mergeCell ref="EO26:EP26"/>
    <mergeCell ref="EQ26:ER26"/>
    <mergeCell ref="ES26:ET26"/>
    <mergeCell ref="EU26:EV26"/>
    <mergeCell ref="EW26:EX26"/>
    <mergeCell ref="EY26:EZ26"/>
    <mergeCell ref="EC26:ED26"/>
    <mergeCell ref="EE26:EF26"/>
    <mergeCell ref="EG26:EH26"/>
    <mergeCell ref="EI26:EJ26"/>
    <mergeCell ref="EK26:EL26"/>
    <mergeCell ref="EM26:EN26"/>
    <mergeCell ref="DQ26:DR26"/>
    <mergeCell ref="DS26:DT26"/>
    <mergeCell ref="DU26:DV26"/>
    <mergeCell ref="DW26:DX26"/>
    <mergeCell ref="DY26:DZ26"/>
    <mergeCell ref="EA26:EB26"/>
    <mergeCell ref="DE26:DF26"/>
    <mergeCell ref="DG26:DH26"/>
    <mergeCell ref="DI26:DJ26"/>
    <mergeCell ref="DK26:DL26"/>
    <mergeCell ref="DM26:DN26"/>
    <mergeCell ref="DO26:DP26"/>
    <mergeCell ref="CS26:CT26"/>
    <mergeCell ref="CU26:CV26"/>
    <mergeCell ref="CW26:CX26"/>
    <mergeCell ref="CY26:CZ26"/>
    <mergeCell ref="DA26:DB26"/>
    <mergeCell ref="DC26:DD26"/>
    <mergeCell ref="CG26:CH26"/>
    <mergeCell ref="CI26:CJ26"/>
    <mergeCell ref="CK26:CL26"/>
    <mergeCell ref="CM26:CN26"/>
    <mergeCell ref="CO26:CP26"/>
    <mergeCell ref="CQ26:CR26"/>
    <mergeCell ref="BU26:BV26"/>
    <mergeCell ref="BW26:BX26"/>
    <mergeCell ref="BY26:BZ26"/>
    <mergeCell ref="CA26:CB26"/>
    <mergeCell ref="CC26:CD26"/>
    <mergeCell ref="CE26:CF26"/>
    <mergeCell ref="BI26:BJ26"/>
    <mergeCell ref="BK26:BL26"/>
    <mergeCell ref="BM26:BN26"/>
    <mergeCell ref="BO26:BP26"/>
    <mergeCell ref="BQ26:BR26"/>
    <mergeCell ref="BS26:BT26"/>
    <mergeCell ref="AW26:AX26"/>
    <mergeCell ref="AY26:AZ26"/>
    <mergeCell ref="BA26:BB26"/>
    <mergeCell ref="BC26:BD26"/>
    <mergeCell ref="BE26:BF26"/>
    <mergeCell ref="BG26:BH26"/>
    <mergeCell ref="AK26:AL26"/>
    <mergeCell ref="AM26:AN26"/>
    <mergeCell ref="AO26:AP26"/>
    <mergeCell ref="AQ26:AR26"/>
    <mergeCell ref="AS26:AT26"/>
    <mergeCell ref="AU26:AV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Y26:Z26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O27:P27"/>
    <mergeCell ref="Q27:R27"/>
    <mergeCell ref="S27:T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fitToHeight="0" orientation="landscape" r:id="rId1"/>
  <colBreaks count="2" manualBreakCount="2">
    <brk id="178" max="1048575" man="1"/>
    <brk id="202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683A-983D-4930-BAB2-9D8F09F79018}">
  <sheetPr>
    <pageSetUpPr fitToPage="1"/>
  </sheetPr>
  <dimension ref="A1:GW70"/>
  <sheetViews>
    <sheetView zoomScale="70" zoomScaleNormal="70" workbookViewId="0">
      <selection activeCell="DM38" sqref="DM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73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202"/>
      <c r="AR19" s="202"/>
      <c r="AS19" s="224"/>
      <c r="AT19" s="224"/>
      <c r="AU19" s="224"/>
      <c r="AV19" s="224"/>
      <c r="AW19" s="224"/>
      <c r="AX19" s="224"/>
      <c r="AY19" s="224"/>
      <c r="AZ19" s="224"/>
      <c r="BA19" s="224"/>
      <c r="BB19" s="199"/>
      <c r="BC19" s="199"/>
      <c r="BD19" s="199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202"/>
      <c r="AR20" s="202"/>
      <c r="AS20" s="224"/>
      <c r="AT20" s="224"/>
      <c r="AU20" s="224"/>
      <c r="AV20" s="224"/>
      <c r="AW20" s="224"/>
      <c r="AX20" s="224"/>
      <c r="AY20" s="224"/>
      <c r="AZ20" s="224"/>
      <c r="BA20" s="224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</f>
        <v>120820</v>
      </c>
      <c r="AR33" s="375"/>
      <c r="AS33" s="375"/>
      <c r="AT33" s="375"/>
      <c r="AU33" s="375"/>
      <c r="AV33" s="375"/>
      <c r="AW33" s="375"/>
      <c r="AX33" s="376"/>
      <c r="AY33" s="380">
        <f>AQ33/AJ33</f>
        <v>0.95094173297757634</v>
      </c>
      <c r="AZ33" s="381"/>
      <c r="BA33" s="381"/>
      <c r="BB33" s="381"/>
      <c r="BC33" s="381"/>
      <c r="BD33" s="381"/>
      <c r="BE33" s="381"/>
      <c r="BF33" s="382"/>
      <c r="BG33" s="374">
        <v>240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6233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</f>
        <v>22484.79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0.67592935517811514</v>
      </c>
      <c r="AZ35" s="381"/>
      <c r="BA35" s="381"/>
      <c r="BB35" s="381"/>
      <c r="BC35" s="381"/>
      <c r="BD35" s="381"/>
      <c r="BE35" s="381"/>
      <c r="BF35" s="382"/>
      <c r="BG35" s="374">
        <v>240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10780.21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</f>
        <v>14046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0.19959509734417449</v>
      </c>
      <c r="AZ39" s="381"/>
      <c r="BA39" s="381"/>
      <c r="BB39" s="381"/>
      <c r="BC39" s="381"/>
      <c r="BD39" s="381"/>
      <c r="BE39" s="381"/>
      <c r="BF39" s="382"/>
      <c r="BG39" s="374">
        <v>1120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56326.47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</f>
        <v>12236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0.17338579117894828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58334.95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</f>
        <v>16389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0.39937129907156954</v>
      </c>
      <c r="AZ49" s="381"/>
      <c r="BA49" s="381"/>
      <c r="BB49" s="381"/>
      <c r="BC49" s="381"/>
      <c r="BD49" s="381"/>
      <c r="BE49" s="381"/>
      <c r="BF49" s="382"/>
      <c r="BG49" s="374">
        <v>636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24648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1457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240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fitToHeight="0" orientation="landscape" r:id="rId1"/>
  <colBreaks count="2" manualBreakCount="2">
    <brk id="178" max="1048575" man="1"/>
    <brk id="202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309C-F2C8-49F8-8A89-7A4820FE76A2}">
  <sheetPr>
    <pageSetUpPr fitToPage="1"/>
  </sheetPr>
  <dimension ref="A1:GW70"/>
  <sheetViews>
    <sheetView zoomScale="70" zoomScaleNormal="70" workbookViewId="0">
      <selection activeCell="CZ41" sqref="CZ41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49"/>
      <c r="FF18" s="49"/>
      <c r="FG18" s="49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202"/>
      <c r="AR19" s="202"/>
      <c r="AS19" s="224"/>
      <c r="AT19" s="224"/>
      <c r="AU19" s="224"/>
      <c r="AV19" s="224"/>
      <c r="AW19" s="224"/>
      <c r="AX19" s="224"/>
      <c r="AY19" s="224"/>
      <c r="AZ19" s="224"/>
      <c r="BA19" s="224"/>
      <c r="BB19" s="225"/>
      <c r="BC19" s="225"/>
      <c r="BD19" s="225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24"/>
      <c r="FF19" s="124"/>
      <c r="FG19" s="66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202"/>
      <c r="AR20" s="202"/>
      <c r="AS20" s="224"/>
      <c r="AT20" s="224"/>
      <c r="AU20" s="224"/>
      <c r="AV20" s="224"/>
      <c r="AW20" s="224"/>
      <c r="AX20" s="224"/>
      <c r="AY20" s="224"/>
      <c r="AZ20" s="224"/>
      <c r="BA20" s="224"/>
      <c r="BB20" s="225"/>
      <c r="BC20" s="225"/>
      <c r="BD20" s="225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24"/>
      <c r="FF20" s="124"/>
      <c r="FG20" s="12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26"/>
      <c r="FF21" s="126"/>
      <c r="FG21" s="126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25"/>
      <c r="FF22" s="125"/>
      <c r="FG22" s="125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49"/>
      <c r="FF23" s="49"/>
      <c r="FG23" s="49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</f>
        <v>121070</v>
      </c>
      <c r="AR33" s="375"/>
      <c r="AS33" s="375"/>
      <c r="AT33" s="375"/>
      <c r="AU33" s="375"/>
      <c r="AV33" s="375"/>
      <c r="AW33" s="375"/>
      <c r="AX33" s="376"/>
      <c r="AY33" s="380">
        <f>AQ33/AJ33</f>
        <v>0.95290941575562949</v>
      </c>
      <c r="AZ33" s="381"/>
      <c r="BA33" s="381"/>
      <c r="BB33" s="381"/>
      <c r="BC33" s="381"/>
      <c r="BD33" s="381"/>
      <c r="BE33" s="381"/>
      <c r="BF33" s="382"/>
      <c r="BG33" s="374">
        <v>250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5983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</f>
        <v>22484.79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0.67592935517811514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10780.21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</f>
        <v>15332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0.21786928894211047</v>
      </c>
      <c r="AZ39" s="381"/>
      <c r="BA39" s="381"/>
      <c r="BB39" s="381"/>
      <c r="BC39" s="381"/>
      <c r="BD39" s="381"/>
      <c r="BE39" s="381"/>
      <c r="BF39" s="382"/>
      <c r="BG39" s="374">
        <v>1286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55040.47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</f>
        <v>12236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0.17338579117894828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58334.95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</f>
        <v>35832.800000000003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0.87318273752954656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5204.1999999999971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</f>
        <v>16389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0.39937129907156954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24648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fitToHeight="0" orientation="landscape" r:id="rId1"/>
  <colBreaks count="2" manualBreakCount="2">
    <brk id="178" max="1048575" man="1"/>
    <brk id="202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EC72-E4F9-48A8-8288-C4C0D07AB2E8}">
  <sheetPr>
    <pageSetUpPr fitToPage="1"/>
  </sheetPr>
  <dimension ref="A1:GW70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75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202"/>
      <c r="AR19" s="202"/>
      <c r="AS19" s="224"/>
      <c r="AT19" s="224"/>
      <c r="AU19" s="224"/>
      <c r="AV19" s="224"/>
      <c r="AW19" s="224"/>
      <c r="AX19" s="224"/>
      <c r="AY19" s="224"/>
      <c r="AZ19" s="224"/>
      <c r="BA19" s="224"/>
      <c r="BB19" s="225"/>
      <c r="BC19" s="225"/>
      <c r="BD19" s="225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202"/>
      <c r="AR20" s="202"/>
      <c r="AS20" s="224"/>
      <c r="AT20" s="224"/>
      <c r="AU20" s="224"/>
      <c r="AV20" s="224"/>
      <c r="AW20" s="224"/>
      <c r="AX20" s="224"/>
      <c r="AY20" s="224"/>
      <c r="AZ20" s="224"/>
      <c r="BA20" s="224"/>
      <c r="BB20" s="225"/>
      <c r="BC20" s="225"/>
      <c r="BD20" s="225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26"/>
      <c r="AN21" s="226"/>
      <c r="AO21" s="226"/>
      <c r="AP21" s="226"/>
      <c r="AQ21" s="226"/>
      <c r="AR21" s="226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25"/>
      <c r="AN22" s="225"/>
      <c r="AO22" s="225"/>
      <c r="AP22" s="225"/>
      <c r="AQ22" s="225"/>
      <c r="AR22" s="225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</f>
        <v>121310</v>
      </c>
      <c r="AR33" s="375"/>
      <c r="AS33" s="375"/>
      <c r="AT33" s="375"/>
      <c r="AU33" s="375"/>
      <c r="AV33" s="375"/>
      <c r="AW33" s="375"/>
      <c r="AX33" s="376"/>
      <c r="AY33" s="380">
        <f>AQ33/AJ33</f>
        <v>0.95479839122256072</v>
      </c>
      <c r="AZ33" s="381"/>
      <c r="BA33" s="381"/>
      <c r="BB33" s="381"/>
      <c r="BC33" s="381"/>
      <c r="BD33" s="381"/>
      <c r="BE33" s="381"/>
      <c r="BF33" s="382"/>
      <c r="BG33" s="374">
        <v>240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5743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</f>
        <v>22634.79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0.68043859912821292</v>
      </c>
      <c r="AZ35" s="381"/>
      <c r="BA35" s="381"/>
      <c r="BB35" s="381"/>
      <c r="BC35" s="381"/>
      <c r="BD35" s="381"/>
      <c r="BE35" s="381"/>
      <c r="BF35" s="382"/>
      <c r="BG35" s="374">
        <v>150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10630.21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</f>
        <v>15978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0.22704901504807207</v>
      </c>
      <c r="AZ39" s="381"/>
      <c r="BA39" s="381"/>
      <c r="BB39" s="381"/>
      <c r="BC39" s="381"/>
      <c r="BD39" s="381"/>
      <c r="BE39" s="381"/>
      <c r="BF39" s="382"/>
      <c r="BG39" s="374">
        <v>646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54394.47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</f>
        <v>12236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0.17338579117894828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58334.95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56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</f>
        <v>16389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0.39937129907156954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24648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fitToHeight="0" orientation="landscape" r:id="rId1"/>
  <colBreaks count="2" manualBreakCount="2">
    <brk id="178" max="1048575" man="1"/>
    <brk id="202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BBAC-DCEE-449C-BF50-07BDDB01379E}">
  <sheetPr>
    <pageSetUpPr fitToPage="1"/>
  </sheetPr>
  <dimension ref="A1:GW70"/>
  <sheetViews>
    <sheetView zoomScale="70" zoomScaleNormal="70" workbookViewId="0">
      <selection activeCell="EO24" sqref="EO24:ET24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41"/>
      <c r="EP17" s="41"/>
      <c r="EQ17" s="41"/>
      <c r="ER17" s="41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202"/>
      <c r="AR19" s="202"/>
      <c r="AS19" s="224"/>
      <c r="AT19" s="224"/>
      <c r="AU19" s="224"/>
      <c r="AV19" s="224"/>
      <c r="AW19" s="224"/>
      <c r="AX19" s="224"/>
      <c r="AY19" s="224"/>
      <c r="AZ19" s="224"/>
      <c r="BA19" s="224"/>
      <c r="BB19" s="225"/>
      <c r="BC19" s="225"/>
      <c r="BD19" s="225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202"/>
      <c r="AR20" s="202"/>
      <c r="AS20" s="224"/>
      <c r="AT20" s="224"/>
      <c r="AU20" s="224"/>
      <c r="AV20" s="224"/>
      <c r="AW20" s="224"/>
      <c r="AX20" s="224"/>
      <c r="AY20" s="224"/>
      <c r="AZ20" s="224"/>
      <c r="BA20" s="224"/>
      <c r="BB20" s="225"/>
      <c r="BC20" s="225"/>
      <c r="BD20" s="225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97"/>
      <c r="EP24" s="97"/>
      <c r="EQ24" s="97"/>
      <c r="ER24" s="97"/>
      <c r="ES24" s="97"/>
      <c r="ET24" s="97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</f>
        <v>121570</v>
      </c>
      <c r="AR33" s="375"/>
      <c r="AS33" s="375"/>
      <c r="AT33" s="375"/>
      <c r="AU33" s="375"/>
      <c r="AV33" s="375"/>
      <c r="AW33" s="375"/>
      <c r="AX33" s="376"/>
      <c r="AY33" s="380">
        <f>AQ33/AJ33</f>
        <v>0.956844781311736</v>
      </c>
      <c r="AZ33" s="381"/>
      <c r="BA33" s="381"/>
      <c r="BB33" s="381"/>
      <c r="BC33" s="381"/>
      <c r="BD33" s="381"/>
      <c r="BE33" s="381"/>
      <c r="BF33" s="382"/>
      <c r="BG33" s="374">
        <v>260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5483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</f>
        <v>22634.79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0.68043859912821292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10630.21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</f>
        <v>17553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0.24942992621972768</v>
      </c>
      <c r="AZ39" s="381"/>
      <c r="BA39" s="381"/>
      <c r="BB39" s="381"/>
      <c r="BC39" s="381"/>
      <c r="BD39" s="381"/>
      <c r="BE39" s="381"/>
      <c r="BF39" s="382"/>
      <c r="BG39" s="374">
        <v>1575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52819.47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</f>
        <v>12236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0.17338579117894828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58334.95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</f>
        <v>16389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0.39937129907156954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24648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fitToHeight="0" orientation="landscape" r:id="rId1"/>
  <colBreaks count="2" manualBreakCount="2">
    <brk id="178" max="1048575" man="1"/>
    <brk id="202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758F-013A-47D4-BC17-1949128FF5B2}">
  <sheetPr>
    <pageSetUpPr fitToPage="1"/>
  </sheetPr>
  <dimension ref="A1:GW70"/>
  <sheetViews>
    <sheetView zoomScale="70" zoomScaleNormal="70" workbookViewId="0">
      <selection activeCell="E2" sqref="E2:AH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154"/>
      <c r="CE18" s="155"/>
      <c r="CF18" s="157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202"/>
      <c r="AR19" s="202"/>
      <c r="AS19" s="224"/>
      <c r="AT19" s="224"/>
      <c r="AU19" s="224"/>
      <c r="AV19" s="224"/>
      <c r="AW19" s="224"/>
      <c r="AX19" s="224"/>
      <c r="AY19" s="224"/>
      <c r="AZ19" s="224"/>
      <c r="BA19" s="224"/>
      <c r="BB19" s="225"/>
      <c r="BC19" s="225"/>
      <c r="BD19" s="225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36"/>
      <c r="CE19" s="136"/>
      <c r="CF19" s="136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202"/>
      <c r="AR20" s="202"/>
      <c r="AS20" s="224"/>
      <c r="AT20" s="224"/>
      <c r="AU20" s="224"/>
      <c r="AV20" s="224"/>
      <c r="AW20" s="224"/>
      <c r="AX20" s="224"/>
      <c r="AY20" s="224"/>
      <c r="AZ20" s="224"/>
      <c r="BA20" s="224"/>
      <c r="BB20" s="225"/>
      <c r="BC20" s="225"/>
      <c r="BD20" s="225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36"/>
      <c r="CE20" s="136"/>
      <c r="CF20" s="136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137"/>
      <c r="CE21" s="137"/>
      <c r="CF21" s="137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36"/>
      <c r="CE22" s="136"/>
      <c r="CF22" s="136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151"/>
      <c r="CE23" s="152"/>
      <c r="CF23" s="153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</f>
        <v>121840</v>
      </c>
      <c r="AR33" s="375"/>
      <c r="AS33" s="375"/>
      <c r="AT33" s="375"/>
      <c r="AU33" s="375"/>
      <c r="AV33" s="375"/>
      <c r="AW33" s="375"/>
      <c r="AX33" s="376"/>
      <c r="AY33" s="380">
        <f>AQ33/AJ33</f>
        <v>0.95896987871203354</v>
      </c>
      <c r="AZ33" s="381"/>
      <c r="BA33" s="381"/>
      <c r="BB33" s="381"/>
      <c r="BC33" s="381"/>
      <c r="BD33" s="381"/>
      <c r="BE33" s="381"/>
      <c r="BF33" s="382"/>
      <c r="BG33" s="374">
        <v>270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5213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</f>
        <v>22634.79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0.68043859912821292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10630.21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</f>
        <v>19428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0.2760738680907463</v>
      </c>
      <c r="AZ39" s="381"/>
      <c r="BA39" s="381"/>
      <c r="BB39" s="381"/>
      <c r="BC39" s="381"/>
      <c r="BD39" s="381"/>
      <c r="BE39" s="381"/>
      <c r="BF39" s="382"/>
      <c r="BG39" s="374">
        <v>1872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50944.47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</f>
        <v>12236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0.17338579117894828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58334.95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</f>
        <v>16389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0.39937129907156954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24648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fitToHeight="0" orientation="landscape" r:id="rId1"/>
  <colBreaks count="2" manualBreakCount="2">
    <brk id="178" max="1048575" man="1"/>
    <brk id="202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F14F-06C8-434F-99C2-A1E18BEC2B2D}">
  <sheetPr>
    <pageSetUpPr fitToPage="1"/>
  </sheetPr>
  <dimension ref="A1:GW70"/>
  <sheetViews>
    <sheetView zoomScale="70" zoomScaleNormal="70" workbookViewId="0">
      <selection activeCell="EZ2" sqref="EZ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78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202"/>
      <c r="AR19" s="202"/>
      <c r="AS19" s="224"/>
      <c r="AT19" s="224"/>
      <c r="AU19" s="224"/>
      <c r="AV19" s="224"/>
      <c r="AW19" s="224"/>
      <c r="AX19" s="224"/>
      <c r="AY19" s="224"/>
      <c r="AZ19" s="224"/>
      <c r="BA19" s="224"/>
      <c r="BB19" s="225"/>
      <c r="BC19" s="225"/>
      <c r="BD19" s="225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202"/>
      <c r="AR20" s="202"/>
      <c r="AS20" s="224"/>
      <c r="AT20" s="224"/>
      <c r="AU20" s="224"/>
      <c r="AV20" s="224"/>
      <c r="AW20" s="224"/>
      <c r="AX20" s="224"/>
      <c r="AY20" s="224"/>
      <c r="AZ20" s="224"/>
      <c r="BA20" s="224"/>
      <c r="BB20" s="225"/>
      <c r="BC20" s="225"/>
      <c r="BD20" s="225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</f>
        <v>122080</v>
      </c>
      <c r="AR33" s="375"/>
      <c r="AS33" s="375"/>
      <c r="AT33" s="375"/>
      <c r="AU33" s="375"/>
      <c r="AV33" s="375"/>
      <c r="AW33" s="375"/>
      <c r="AX33" s="376"/>
      <c r="AY33" s="380">
        <f>AQ33/AJ33</f>
        <v>0.96085885417896466</v>
      </c>
      <c r="AZ33" s="381"/>
      <c r="BA33" s="381"/>
      <c r="BB33" s="381"/>
      <c r="BC33" s="381"/>
      <c r="BD33" s="381"/>
      <c r="BE33" s="381"/>
      <c r="BF33" s="382"/>
      <c r="BG33" s="374">
        <v>240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4973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</f>
        <v>22761.79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0.6842564256726289</v>
      </c>
      <c r="AZ35" s="381"/>
      <c r="BA35" s="381"/>
      <c r="BB35" s="381"/>
      <c r="BC35" s="381"/>
      <c r="BD35" s="381"/>
      <c r="BE35" s="381"/>
      <c r="BF35" s="382"/>
      <c r="BG35" s="374">
        <v>127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10503.21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</f>
        <v>19428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0.2760738680907463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50944.47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</f>
        <v>12236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0.17338579117894828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58334.95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</f>
        <v>16791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0.40916733679362527</v>
      </c>
      <c r="AZ49" s="381"/>
      <c r="BA49" s="381"/>
      <c r="BB49" s="381"/>
      <c r="BC49" s="381"/>
      <c r="BD49" s="381"/>
      <c r="BE49" s="381"/>
      <c r="BF49" s="382"/>
      <c r="BG49" s="374">
        <v>402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24246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/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</v>
      </c>
      <c r="AZ51" s="381"/>
      <c r="BA51" s="381"/>
      <c r="BB51" s="381"/>
      <c r="BC51" s="381"/>
      <c r="BD51" s="381"/>
      <c r="BE51" s="381"/>
      <c r="BF51" s="382"/>
      <c r="BG51" s="374"/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41037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DF2B-732F-40C1-B352-CD02F4834EBC}">
  <sheetPr>
    <pageSetUpPr fitToPage="1"/>
  </sheetPr>
  <dimension ref="A1:GW70"/>
  <sheetViews>
    <sheetView zoomScale="70" zoomScaleNormal="70" workbookViewId="0">
      <selection activeCell="AQ41" sqref="AQ41:AX4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79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175"/>
      <c r="D18" s="176"/>
      <c r="E18" s="176"/>
      <c r="F18" s="176"/>
      <c r="G18" s="176"/>
      <c r="H18" s="176"/>
      <c r="I18" s="176"/>
      <c r="J18" s="176"/>
      <c r="K18" s="176"/>
      <c r="L18" s="176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02"/>
      <c r="AN19" s="202"/>
      <c r="AO19" s="202"/>
      <c r="AP19" s="202"/>
      <c r="AQ19" s="202"/>
      <c r="AR19" s="202"/>
      <c r="AS19" s="224"/>
      <c r="AT19" s="224"/>
      <c r="AU19" s="224"/>
      <c r="AV19" s="224"/>
      <c r="AW19" s="224"/>
      <c r="AX19" s="224"/>
      <c r="AY19" s="224"/>
      <c r="AZ19" s="224"/>
      <c r="BA19" s="224"/>
      <c r="BB19" s="225"/>
      <c r="BC19" s="225"/>
      <c r="BD19" s="225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36"/>
      <c r="CH19" s="136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02"/>
      <c r="AN20" s="202"/>
      <c r="AO20" s="202"/>
      <c r="AP20" s="202"/>
      <c r="AQ20" s="202"/>
      <c r="AR20" s="202"/>
      <c r="AS20" s="224"/>
      <c r="AT20" s="224"/>
      <c r="AU20" s="224"/>
      <c r="AV20" s="224"/>
      <c r="AW20" s="224"/>
      <c r="AX20" s="224"/>
      <c r="AY20" s="224"/>
      <c r="AZ20" s="224"/>
      <c r="BA20" s="224"/>
      <c r="BB20" s="225"/>
      <c r="BC20" s="225"/>
      <c r="BD20" s="225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36"/>
      <c r="CH20" s="136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137"/>
      <c r="CH21" s="137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36"/>
      <c r="CH22" s="136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41"/>
      <c r="CH23" s="141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</f>
        <v>122330</v>
      </c>
      <c r="AR33" s="375"/>
      <c r="AS33" s="375"/>
      <c r="AT33" s="375"/>
      <c r="AU33" s="375"/>
      <c r="AV33" s="375"/>
      <c r="AW33" s="375"/>
      <c r="AX33" s="376"/>
      <c r="AY33" s="380">
        <f>AQ33/AJ33</f>
        <v>0.96282653695701792</v>
      </c>
      <c r="AZ33" s="381"/>
      <c r="BA33" s="381"/>
      <c r="BB33" s="381"/>
      <c r="BC33" s="381"/>
      <c r="BD33" s="381"/>
      <c r="BE33" s="381"/>
      <c r="BF33" s="382"/>
      <c r="BG33" s="374">
        <v>250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4723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</f>
        <v>22761.79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0.6842564256726289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10503.21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</f>
        <v>19428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0.2760738680907463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50944.47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</f>
        <v>14927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0.21151762871266436</v>
      </c>
      <c r="AZ41" s="381"/>
      <c r="BA41" s="381"/>
      <c r="BB41" s="381"/>
      <c r="BC41" s="381"/>
      <c r="BD41" s="381"/>
      <c r="BE41" s="381"/>
      <c r="BF41" s="382"/>
      <c r="BG41" s="374">
        <v>2691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55643.95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</f>
        <v>16791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0.40916733679362527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24246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v>1085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2.643955454833443E-2</v>
      </c>
      <c r="AZ51" s="381"/>
      <c r="BA51" s="381"/>
      <c r="BB51" s="381"/>
      <c r="BC51" s="381"/>
      <c r="BD51" s="381"/>
      <c r="BE51" s="381"/>
      <c r="BF51" s="382"/>
      <c r="BG51" s="374">
        <v>1085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39952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61E6-2C9F-4800-AE2C-FDBFDDF7F513}">
  <sheetPr>
    <pageSetUpPr fitToPage="1"/>
  </sheetPr>
  <dimension ref="A1:GW70"/>
  <sheetViews>
    <sheetView topLeftCell="A2" zoomScale="115" zoomScaleNormal="115" workbookViewId="0">
      <selection activeCell="AQ41" sqref="AQ41:AX4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80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158"/>
      <c r="CJ18" s="158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24"/>
      <c r="BB19" s="225"/>
      <c r="BC19" s="225"/>
      <c r="BD19" s="225"/>
      <c r="BE19" s="199"/>
      <c r="BF19" s="199"/>
      <c r="BG19" s="199"/>
      <c r="BH19" s="199"/>
      <c r="BI19" s="199"/>
      <c r="BJ19" s="199"/>
      <c r="BK19" s="199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36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24"/>
      <c r="BB20" s="225"/>
      <c r="BC20" s="225"/>
      <c r="BD20" s="225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36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137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126"/>
      <c r="GM21" s="126"/>
      <c r="GN21" s="12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36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41"/>
      <c r="CJ23" s="141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</f>
        <v>123190</v>
      </c>
      <c r="AR33" s="375"/>
      <c r="AS33" s="375"/>
      <c r="AT33" s="375"/>
      <c r="AU33" s="375"/>
      <c r="AV33" s="375"/>
      <c r="AW33" s="375"/>
      <c r="AX33" s="376"/>
      <c r="AY33" s="380">
        <f>AQ33/AJ33</f>
        <v>0.96959536571352112</v>
      </c>
      <c r="AZ33" s="381"/>
      <c r="BA33" s="381"/>
      <c r="BB33" s="381"/>
      <c r="BC33" s="381"/>
      <c r="BD33" s="381"/>
      <c r="BE33" s="381"/>
      <c r="BF33" s="382"/>
      <c r="BG33" s="374">
        <v>860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3863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</f>
        <v>22926.79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0.68921659401773638</v>
      </c>
      <c r="AZ35" s="381"/>
      <c r="BA35" s="381"/>
      <c r="BB35" s="381"/>
      <c r="BC35" s="381"/>
      <c r="BD35" s="381"/>
      <c r="BE35" s="381"/>
      <c r="BF35" s="382"/>
      <c r="BG35" s="374">
        <v>165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10338.209999999999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</f>
        <v>19428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0.2760738680907463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50944.47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</f>
        <v>17356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0.24593689046271874</v>
      </c>
      <c r="AZ41" s="381"/>
      <c r="BA41" s="381"/>
      <c r="BB41" s="381"/>
      <c r="BC41" s="381"/>
      <c r="BD41" s="381"/>
      <c r="BE41" s="381"/>
      <c r="BF41" s="382"/>
      <c r="BG41" s="374">
        <v>2429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53214.95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</f>
        <v>16843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0.41043448595170212</v>
      </c>
      <c r="AZ49" s="381"/>
      <c r="BA49" s="381"/>
      <c r="BB49" s="381"/>
      <c r="BC49" s="381"/>
      <c r="BD49" s="381"/>
      <c r="BE49" s="381"/>
      <c r="BF49" s="382"/>
      <c r="BG49" s="374">
        <v>52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24194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1085+1520</f>
        <v>2605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6.3479299169042575E-2</v>
      </c>
      <c r="AZ51" s="381"/>
      <c r="BA51" s="381"/>
      <c r="BB51" s="381"/>
      <c r="BC51" s="381"/>
      <c r="BD51" s="381"/>
      <c r="BE51" s="381"/>
      <c r="BF51" s="382"/>
      <c r="BG51" s="374">
        <f>1085+435</f>
        <v>1520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38432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C6D3-0A83-4DF9-928E-C215371F9067}">
  <sheetPr>
    <pageSetUpPr fitToPage="1"/>
  </sheetPr>
  <dimension ref="A1:GW70"/>
  <sheetViews>
    <sheetView topLeftCell="A2" zoomScale="115" zoomScaleNormal="115" workbookViewId="0">
      <selection activeCell="DN65" sqref="DN65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177"/>
      <c r="AG18" s="177"/>
      <c r="AH18" s="177"/>
      <c r="AI18" s="177"/>
      <c r="AJ18" s="177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24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24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126"/>
      <c r="GM21" s="126"/>
      <c r="GN21" s="12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174"/>
      <c r="AG23" s="174"/>
      <c r="AH23" s="174"/>
      <c r="AI23" s="174"/>
      <c r="AJ23" s="174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</f>
        <v>123440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0.97156304849157438</v>
      </c>
      <c r="AZ33" s="381"/>
      <c r="BA33" s="381"/>
      <c r="BB33" s="381"/>
      <c r="BC33" s="381"/>
      <c r="BD33" s="381"/>
      <c r="BE33" s="381"/>
      <c r="BF33" s="382"/>
      <c r="BG33" s="374">
        <v>250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3613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</f>
        <v>23040.79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0.69264361941981067</v>
      </c>
      <c r="AZ35" s="381"/>
      <c r="BA35" s="381"/>
      <c r="BB35" s="381"/>
      <c r="BC35" s="381"/>
      <c r="BD35" s="381"/>
      <c r="BE35" s="381"/>
      <c r="BF35" s="382"/>
      <c r="BG35" s="374">
        <v>114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10224.209999999999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1451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</f>
        <v>17356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0.24593689046271874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53214.95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36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</f>
        <v>6290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0.15327631162121988</v>
      </c>
      <c r="AZ51" s="381"/>
      <c r="BA51" s="381"/>
      <c r="BB51" s="381"/>
      <c r="BC51" s="381"/>
      <c r="BD51" s="381"/>
      <c r="BE51" s="381"/>
      <c r="BF51" s="382"/>
      <c r="BG51" s="374">
        <f>6290-1085</f>
        <v>5205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34747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3F0E-CBD6-46A7-A0F8-FBF2D149291A}">
  <sheetPr>
    <pageSetUpPr fitToPage="1"/>
  </sheetPr>
  <dimension ref="A1:GW70"/>
  <sheetViews>
    <sheetView topLeftCell="A2" zoomScale="115" zoomScaleNormal="115" workbookViewId="0">
      <selection activeCell="BP16" sqref="BP16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158"/>
      <c r="CL18" s="158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24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24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126"/>
      <c r="GM21" s="126"/>
      <c r="GN21" s="12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41"/>
      <c r="CL23" s="141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</f>
        <v>123700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0.97360943858074978</v>
      </c>
      <c r="AZ33" s="381"/>
      <c r="BA33" s="381"/>
      <c r="BB33" s="381"/>
      <c r="BC33" s="381"/>
      <c r="BD33" s="381"/>
      <c r="BE33" s="381"/>
      <c r="BF33" s="382"/>
      <c r="BG33" s="374">
        <v>260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3353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</f>
        <v>23040.79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0.69264361941981067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10224.209999999999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</f>
        <v>19211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0.27222249381650665</v>
      </c>
      <c r="AZ41" s="381"/>
      <c r="BA41" s="381"/>
      <c r="BB41" s="381"/>
      <c r="BC41" s="381"/>
      <c r="BD41" s="381"/>
      <c r="BE41" s="381"/>
      <c r="BF41" s="382"/>
      <c r="BG41" s="374">
        <v>1855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51359.95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E430-FAC8-4A3B-812F-B08E9E6FD0CF}">
  <sheetPr>
    <pageSetUpPr fitToPage="1"/>
  </sheetPr>
  <dimension ref="A1:GW70"/>
  <sheetViews>
    <sheetView zoomScale="70" zoomScaleNormal="70" workbookViewId="0">
      <selection activeCell="AQ33" sqref="AQ33:AX34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82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158"/>
      <c r="CN18" s="158"/>
      <c r="CO18" s="158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87"/>
      <c r="CL19" s="187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87"/>
      <c r="CL20" s="187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67"/>
      <c r="GP20" s="67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238"/>
      <c r="CL21" s="238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126"/>
      <c r="GM21" s="126"/>
      <c r="GN21" s="126"/>
      <c r="GO21" s="76"/>
      <c r="GP21" s="7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87"/>
      <c r="CL22" s="187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41"/>
      <c r="CN23" s="141"/>
      <c r="CO23" s="141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+162</f>
        <v>123862</v>
      </c>
      <c r="AR33" s="375"/>
      <c r="AS33" s="375"/>
      <c r="AT33" s="375"/>
      <c r="AU33" s="375"/>
      <c r="AV33" s="375"/>
      <c r="AW33" s="375"/>
      <c r="AX33" s="376"/>
      <c r="AY33" s="380">
        <f>AQ33/AJ33</f>
        <v>0.97488449702092828</v>
      </c>
      <c r="AZ33" s="381"/>
      <c r="BA33" s="381"/>
      <c r="BB33" s="381"/>
      <c r="BC33" s="381"/>
      <c r="BD33" s="381"/>
      <c r="BE33" s="381"/>
      <c r="BF33" s="382"/>
      <c r="BG33" s="374">
        <v>162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3191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1980+1290+890+510+610+639+408+408+408+612+609+508+508+203+797+290+500+810+380+540+600+823+255+800+300+1020+470+280+850+408+1400+714+317.79+408+229+230+120+120+240+150+127+165+114+153</f>
        <v>23193.79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0.69724304824891026</v>
      </c>
      <c r="AZ35" s="381"/>
      <c r="BA35" s="381"/>
      <c r="BB35" s="381"/>
      <c r="BC35" s="381"/>
      <c r="BD35" s="381"/>
      <c r="BE35" s="381"/>
      <c r="BF35" s="382"/>
      <c r="BG35" s="374">
        <v>153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10071.209999999999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f>3.5*415</f>
        <v>1452.5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4C62-810F-4856-B355-92EF70433FD0}">
  <sheetPr>
    <pageSetUpPr fitToPage="1"/>
  </sheetPr>
  <dimension ref="A1:GW70"/>
  <sheetViews>
    <sheetView zoomScale="70" zoomScaleNormal="70" workbookViewId="0">
      <selection activeCell="CA33" sqref="CA33:CY34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85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87"/>
      <c r="CL19" s="187"/>
      <c r="CM19" s="187"/>
      <c r="CN19" s="187"/>
      <c r="CO19" s="187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87"/>
      <c r="CL20" s="187"/>
      <c r="CM20" s="187"/>
      <c r="CN20" s="187"/>
      <c r="CO20" s="187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124"/>
      <c r="GP20" s="124"/>
      <c r="GQ20" s="67"/>
      <c r="GR20" s="67"/>
      <c r="GS20" s="67"/>
      <c r="GT20" s="67"/>
      <c r="GU20" s="67"/>
      <c r="GV20" s="67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238"/>
      <c r="CL21" s="238"/>
      <c r="CM21" s="238"/>
      <c r="CN21" s="238"/>
      <c r="CO21" s="238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126"/>
      <c r="GM21" s="126"/>
      <c r="GN21" s="126"/>
      <c r="GO21" s="126"/>
      <c r="GP21" s="126"/>
      <c r="GQ21" s="76"/>
      <c r="GR21" s="76"/>
      <c r="GS21" s="76"/>
      <c r="GT21" s="76"/>
      <c r="GU21" s="76"/>
      <c r="GV21" s="7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87"/>
      <c r="CL22" s="187"/>
      <c r="CM22" s="187"/>
      <c r="CN22" s="187"/>
      <c r="CO22" s="187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+162+288</f>
        <v>124150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0.9771512675812456</v>
      </c>
      <c r="AZ33" s="381"/>
      <c r="BA33" s="381"/>
      <c r="BB33" s="381"/>
      <c r="BC33" s="381"/>
      <c r="BD33" s="381"/>
      <c r="BE33" s="381"/>
      <c r="BF33" s="382"/>
      <c r="BG33" s="374">
        <v>288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2903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1980+1290+890+510+610+639+408+408+408+612+609+508+508+203+797+290+500+810+380+540+600+823+255+800+300+1020+470+280+850+408+1400+714+317.79+408+229+230+120+120+240+150+127+165+114+153+154</f>
        <v>23347.79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0.70187253870434396</v>
      </c>
      <c r="AZ35" s="381"/>
      <c r="BA35" s="381"/>
      <c r="BB35" s="381"/>
      <c r="BC35" s="381"/>
      <c r="BD35" s="381"/>
      <c r="BE35" s="381"/>
      <c r="BF35" s="382"/>
      <c r="BG35" s="374">
        <v>154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9917.2099999999991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7787-00FF-481C-95F8-49B51FB5D40C}">
  <sheetPr>
    <pageSetUpPr fitToPage="1"/>
  </sheetPr>
  <dimension ref="A1:GW70"/>
  <sheetViews>
    <sheetView zoomScale="70" zoomScaleNormal="70" workbookViewId="0">
      <selection activeCell="CO15" sqref="CO15:CP15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158"/>
      <c r="CQ18" s="160"/>
      <c r="CR18" s="153"/>
      <c r="CS18" s="141"/>
      <c r="CT18" s="141"/>
      <c r="CU18" s="141"/>
      <c r="CV18" s="141"/>
      <c r="CW18" s="141"/>
      <c r="CX18" s="141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62"/>
      <c r="GL18" s="62"/>
      <c r="GM18" s="62"/>
      <c r="GN18" s="60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87"/>
      <c r="CL19" s="187"/>
      <c r="CM19" s="187"/>
      <c r="CN19" s="187"/>
      <c r="CO19" s="187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87"/>
      <c r="CL20" s="187"/>
      <c r="CM20" s="187"/>
      <c r="CN20" s="187"/>
      <c r="CO20" s="187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238"/>
      <c r="CL21" s="238"/>
      <c r="CM21" s="238"/>
      <c r="CN21" s="238"/>
      <c r="CO21" s="238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26"/>
      <c r="GL21" s="126"/>
      <c r="GM21" s="126"/>
      <c r="GN21" s="126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87"/>
      <c r="CL22" s="187"/>
      <c r="CM22" s="187"/>
      <c r="CN22" s="187"/>
      <c r="CO22" s="187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61"/>
      <c r="CQ23" s="162"/>
      <c r="CR23" s="153"/>
      <c r="CS23" s="141"/>
      <c r="CT23" s="141"/>
      <c r="CU23" s="141"/>
      <c r="CV23" s="141"/>
      <c r="CW23" s="141"/>
      <c r="CX23" s="141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+162+288</f>
        <v>124150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0.9771512675812456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2903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1980+1290+890+510+610+639+408+408+408+612+609+508+508+203+797+290+500+810+380+540+600+823+255+800+300+1020+470+280+850+408+1400+714+317.79+408+229+230+120+120+240+150+127+165+114+153+154+282</f>
        <v>23629.79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0.71034991733052766</v>
      </c>
      <c r="AZ35" s="381"/>
      <c r="BA35" s="381"/>
      <c r="BB35" s="381"/>
      <c r="BC35" s="381"/>
      <c r="BD35" s="381"/>
      <c r="BE35" s="381"/>
      <c r="BF35" s="382"/>
      <c r="BG35" s="374">
        <v>282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9635.2099999999991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FA23-9AAC-4941-A00E-9C9ACA0F1EDD}">
  <sheetPr>
    <pageSetUpPr fitToPage="1"/>
  </sheetPr>
  <dimension ref="A1:GW70"/>
  <sheetViews>
    <sheetView zoomScale="70" zoomScaleNormal="70" workbookViewId="0">
      <selection activeCell="CA39" sqref="CA39:CP40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83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41"/>
      <c r="FD17" s="41"/>
      <c r="FE17" s="41"/>
      <c r="FF17" s="41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141"/>
      <c r="CZ18" s="141"/>
      <c r="DA18" s="168"/>
      <c r="DB18" s="153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87"/>
      <c r="CL19" s="187"/>
      <c r="CM19" s="187"/>
      <c r="CN19" s="187"/>
      <c r="CO19" s="187"/>
      <c r="CP19" s="187"/>
      <c r="CQ19" s="187"/>
      <c r="CR19" s="187"/>
      <c r="CS19" s="187"/>
      <c r="CT19" s="187"/>
      <c r="CU19" s="187"/>
      <c r="CV19" s="187"/>
      <c r="CW19" s="187"/>
      <c r="CX19" s="187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87"/>
      <c r="CL20" s="187"/>
      <c r="CM20" s="187"/>
      <c r="CN20" s="187"/>
      <c r="CO20" s="187"/>
      <c r="CP20" s="187"/>
      <c r="CQ20" s="187"/>
      <c r="CR20" s="187"/>
      <c r="CS20" s="187"/>
      <c r="CT20" s="187"/>
      <c r="CU20" s="187"/>
      <c r="CV20" s="187"/>
      <c r="CW20" s="187"/>
      <c r="CX20" s="187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238"/>
      <c r="CL21" s="238"/>
      <c r="CM21" s="238"/>
      <c r="CN21" s="238"/>
      <c r="CO21" s="238"/>
      <c r="CP21" s="238"/>
      <c r="CQ21" s="238"/>
      <c r="CR21" s="238"/>
      <c r="CS21" s="238"/>
      <c r="CT21" s="238"/>
      <c r="CU21" s="238"/>
      <c r="CV21" s="238"/>
      <c r="CW21" s="238"/>
      <c r="CX21" s="238"/>
      <c r="CY21" s="150"/>
      <c r="CZ21" s="150"/>
      <c r="DA21" s="150"/>
      <c r="DB21" s="150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87"/>
      <c r="CL22" s="187"/>
      <c r="CM22" s="187"/>
      <c r="CN22" s="187"/>
      <c r="CO22" s="187"/>
      <c r="CP22" s="187"/>
      <c r="CQ22" s="187"/>
      <c r="CR22" s="187"/>
      <c r="CS22" s="187"/>
      <c r="CT22" s="187"/>
      <c r="CU22" s="187"/>
      <c r="CV22" s="187"/>
      <c r="CW22" s="187"/>
      <c r="CX22" s="187"/>
      <c r="CY22" s="131"/>
      <c r="CZ22" s="131"/>
      <c r="DA22" s="131"/>
      <c r="DB22" s="131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41"/>
      <c r="CZ23" s="141"/>
      <c r="DA23" s="168"/>
      <c r="DB23" s="153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97"/>
      <c r="FD24" s="97"/>
      <c r="FE24" s="97"/>
      <c r="FF24" s="97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+162+288</f>
        <v>124150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0.9771512675812456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2903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1980+1290+890+510+610+639+408+408+408+612+609+508+508+203+797+290+500+810+380+540+600+823+255+800+300+1020+470+280+850+408+1400+714+317.79+408+229+230+120+120+240+150+127+165+114+153+154+282+216+660</f>
        <v>24505.79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0.73668390199909817</v>
      </c>
      <c r="AZ35" s="381"/>
      <c r="BA35" s="381"/>
      <c r="BB35" s="381"/>
      <c r="BC35" s="381"/>
      <c r="BD35" s="381"/>
      <c r="BE35" s="381"/>
      <c r="BF35" s="382"/>
      <c r="BG35" s="374">
        <f>216+660</f>
        <v>876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8759.2099999999991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C3E5-4180-4FEB-B9A1-2EE1BC0C423B}">
  <sheetPr>
    <pageSetUpPr fitToPage="1"/>
  </sheetPr>
  <dimension ref="A1:GW70"/>
  <sheetViews>
    <sheetView topLeftCell="A2" zoomScale="70" zoomScaleNormal="70" workbookViewId="0">
      <selection activeCell="AQ41" sqref="AQ41:AX4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141"/>
      <c r="DD18" s="141"/>
      <c r="DE18" s="141"/>
      <c r="DF18" s="141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87"/>
      <c r="CL19" s="187"/>
      <c r="CM19" s="187"/>
      <c r="CN19" s="187"/>
      <c r="CO19" s="187"/>
      <c r="CP19" s="187"/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87"/>
      <c r="CL20" s="187"/>
      <c r="CM20" s="187"/>
      <c r="CN20" s="187"/>
      <c r="CO20" s="187"/>
      <c r="CP20" s="187"/>
      <c r="CQ20" s="187"/>
      <c r="CR20" s="187"/>
      <c r="CS20" s="187"/>
      <c r="CT20" s="187"/>
      <c r="CU20" s="187"/>
      <c r="CV20" s="187"/>
      <c r="CW20" s="187"/>
      <c r="CX20" s="187"/>
      <c r="CY20" s="187"/>
      <c r="CZ20" s="187"/>
      <c r="DA20" s="187"/>
      <c r="DB20" s="187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238"/>
      <c r="CL21" s="238"/>
      <c r="CM21" s="238"/>
      <c r="CN21" s="238"/>
      <c r="CO21" s="238"/>
      <c r="CP21" s="238"/>
      <c r="CQ21" s="238"/>
      <c r="CR21" s="238"/>
      <c r="CS21" s="238"/>
      <c r="CT21" s="238"/>
      <c r="CU21" s="238"/>
      <c r="CV21" s="238"/>
      <c r="CW21" s="238"/>
      <c r="CX21" s="238"/>
      <c r="CY21" s="238"/>
      <c r="CZ21" s="238"/>
      <c r="DA21" s="238"/>
      <c r="DB21" s="238"/>
      <c r="DC21" s="150"/>
      <c r="DD21" s="150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87"/>
      <c r="CL22" s="187"/>
      <c r="CM22" s="187"/>
      <c r="CN22" s="187"/>
      <c r="CO22" s="187"/>
      <c r="CP22" s="187"/>
      <c r="CQ22" s="187"/>
      <c r="CR22" s="187"/>
      <c r="CS22" s="187"/>
      <c r="CT22" s="187"/>
      <c r="CU22" s="187"/>
      <c r="CV22" s="187"/>
      <c r="CW22" s="187"/>
      <c r="CX22" s="187"/>
      <c r="CY22" s="187"/>
      <c r="CZ22" s="187"/>
      <c r="DA22" s="187"/>
      <c r="DB22" s="187"/>
      <c r="DC22" s="131"/>
      <c r="DD22" s="131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41"/>
      <c r="DD23" s="141"/>
      <c r="DE23" s="141"/>
      <c r="DF23" s="141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+162+288</f>
        <v>124150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0.9771512675812456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2903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1980+1290+890+510+610+639+408+408+408+612+609+508+508+203+797+290+500+810+380+540+600+823+255+800+300+1020+470+280+850+408+1400+714+317.79+408+229+230+120+120+240+150+127+165+114+153+154+282+216+660+264</f>
        <v>24769.79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0.74462017135127012</v>
      </c>
      <c r="AZ35" s="381"/>
      <c r="BA35" s="381"/>
      <c r="BB35" s="381"/>
      <c r="BC35" s="381"/>
      <c r="BD35" s="381"/>
      <c r="BE35" s="381"/>
      <c r="BF35" s="382"/>
      <c r="BG35" s="374">
        <v>264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8495.2099999999991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64" orientation="landscape" r:id="rId1"/>
  <colBreaks count="2" manualBreakCount="2">
    <brk id="178" max="1048575" man="1"/>
    <brk id="202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320C-A609-4A1B-8476-7E026BF9C37F}">
  <sheetPr>
    <pageSetUpPr fitToPage="1"/>
  </sheetPr>
  <dimension ref="A1:GW70"/>
  <sheetViews>
    <sheetView view="pageBreakPreview" topLeftCell="E1" zoomScale="70" zoomScaleNormal="70" zoomScaleSheetLayoutView="70" workbookViewId="0">
      <selection activeCell="E10" sqref="E10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141"/>
      <c r="DH18" s="141"/>
      <c r="DI18" s="141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87"/>
      <c r="CL19" s="187"/>
      <c r="CM19" s="187"/>
      <c r="CN19" s="187"/>
      <c r="CO19" s="187"/>
      <c r="CP19" s="187"/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87"/>
      <c r="DD19" s="187"/>
      <c r="DE19" s="187"/>
      <c r="DF19" s="187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87"/>
      <c r="CL20" s="187"/>
      <c r="CM20" s="187"/>
      <c r="CN20" s="187"/>
      <c r="CO20" s="187"/>
      <c r="CP20" s="187"/>
      <c r="CQ20" s="187"/>
      <c r="CR20" s="187"/>
      <c r="CS20" s="187"/>
      <c r="CT20" s="187"/>
      <c r="CU20" s="187"/>
      <c r="CV20" s="187"/>
      <c r="CW20" s="187"/>
      <c r="CX20" s="187"/>
      <c r="CY20" s="187"/>
      <c r="CZ20" s="187"/>
      <c r="DA20" s="187"/>
      <c r="DB20" s="187"/>
      <c r="DC20" s="187"/>
      <c r="DD20" s="187"/>
      <c r="DE20" s="187"/>
      <c r="DF20" s="187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238"/>
      <c r="CL21" s="238"/>
      <c r="CM21" s="238"/>
      <c r="CN21" s="238"/>
      <c r="CO21" s="238"/>
      <c r="CP21" s="238"/>
      <c r="CQ21" s="238"/>
      <c r="CR21" s="238"/>
      <c r="CS21" s="238"/>
      <c r="CT21" s="238"/>
      <c r="CU21" s="238"/>
      <c r="CV21" s="238"/>
      <c r="CW21" s="238"/>
      <c r="CX21" s="238"/>
      <c r="CY21" s="238"/>
      <c r="CZ21" s="238"/>
      <c r="DA21" s="238"/>
      <c r="DB21" s="238"/>
      <c r="DC21" s="238"/>
      <c r="DD21" s="238"/>
      <c r="DE21" s="238"/>
      <c r="DF21" s="238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87"/>
      <c r="CL22" s="187"/>
      <c r="CM22" s="187"/>
      <c r="CN22" s="187"/>
      <c r="CO22" s="187"/>
      <c r="CP22" s="187"/>
      <c r="CQ22" s="187"/>
      <c r="CR22" s="187"/>
      <c r="CS22" s="187"/>
      <c r="CT22" s="187"/>
      <c r="CU22" s="187"/>
      <c r="CV22" s="187"/>
      <c r="CW22" s="187"/>
      <c r="CX22" s="187"/>
      <c r="CY22" s="187"/>
      <c r="CZ22" s="187"/>
      <c r="DA22" s="187"/>
      <c r="DB22" s="187"/>
      <c r="DC22" s="187"/>
      <c r="DD22" s="187"/>
      <c r="DE22" s="187"/>
      <c r="DF22" s="187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41"/>
      <c r="DH23" s="141"/>
      <c r="DI23" s="141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+162+288</f>
        <v>124150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0.9771512675812456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2903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1980+1290+890+510+610+639+408+408+408+612+609+508+508+203+797+290+500+810+380+540+600+823+255+800+300+1020+470+280+850+408+1400+714+317.79+408+229+230+120+120+240+150+127+165+114+153+154+282+216+660+264+216</f>
        <v>24985.79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0.7511134826394108</v>
      </c>
      <c r="AZ35" s="381"/>
      <c r="BA35" s="381"/>
      <c r="BB35" s="381"/>
      <c r="BC35" s="381"/>
      <c r="BD35" s="381"/>
      <c r="BE35" s="381"/>
      <c r="BF35" s="382"/>
      <c r="BG35" s="374">
        <v>216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8279.2099999999991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179E-FA12-479F-B2D3-E07651BFB519}">
  <sheetPr>
    <pageSetUpPr fitToPage="1"/>
  </sheetPr>
  <dimension ref="A1:GW70"/>
  <sheetViews>
    <sheetView view="pageBreakPreview" topLeftCell="E16" zoomScale="70" zoomScaleNormal="70" zoomScaleSheetLayoutView="70" workbookViewId="0">
      <selection activeCell="AQ35" sqref="AQ35:AX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88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141"/>
      <c r="DK18" s="141"/>
      <c r="DL18" s="141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199"/>
      <c r="BO19" s="199"/>
      <c r="BP19" s="199"/>
      <c r="BQ19" s="199"/>
      <c r="BR19" s="199"/>
      <c r="BS19" s="199"/>
      <c r="BT19" s="199"/>
      <c r="BU19" s="199"/>
      <c r="BV19" s="199"/>
      <c r="BW19" s="199"/>
      <c r="BX19" s="199"/>
      <c r="BY19" s="199"/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87"/>
      <c r="CK19" s="187"/>
      <c r="CL19" s="187"/>
      <c r="CM19" s="187"/>
      <c r="CN19" s="187"/>
      <c r="CO19" s="187"/>
      <c r="CP19" s="187"/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87"/>
      <c r="DD19" s="187"/>
      <c r="DE19" s="187"/>
      <c r="DF19" s="187"/>
      <c r="DG19" s="187"/>
      <c r="DH19" s="187"/>
      <c r="DI19" s="187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87"/>
      <c r="CK20" s="187"/>
      <c r="CL20" s="187"/>
      <c r="CM20" s="187"/>
      <c r="CN20" s="187"/>
      <c r="CO20" s="187"/>
      <c r="CP20" s="187"/>
      <c r="CQ20" s="187"/>
      <c r="CR20" s="187"/>
      <c r="CS20" s="187"/>
      <c r="CT20" s="187"/>
      <c r="CU20" s="187"/>
      <c r="CV20" s="187"/>
      <c r="CW20" s="187"/>
      <c r="CX20" s="187"/>
      <c r="CY20" s="187"/>
      <c r="CZ20" s="187"/>
      <c r="DA20" s="187"/>
      <c r="DB20" s="187"/>
      <c r="DC20" s="187"/>
      <c r="DD20" s="187"/>
      <c r="DE20" s="187"/>
      <c r="DF20" s="187"/>
      <c r="DG20" s="187"/>
      <c r="DH20" s="187"/>
      <c r="DI20" s="187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200"/>
      <c r="BO21" s="200"/>
      <c r="BP21" s="200"/>
      <c r="BQ21" s="200"/>
      <c r="BR21" s="200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38"/>
      <c r="CK21" s="238"/>
      <c r="CL21" s="238"/>
      <c r="CM21" s="238"/>
      <c r="CN21" s="238"/>
      <c r="CO21" s="238"/>
      <c r="CP21" s="238"/>
      <c r="CQ21" s="238"/>
      <c r="CR21" s="238"/>
      <c r="CS21" s="238"/>
      <c r="CT21" s="238"/>
      <c r="CU21" s="238"/>
      <c r="CV21" s="238"/>
      <c r="CW21" s="238"/>
      <c r="CX21" s="238"/>
      <c r="CY21" s="238"/>
      <c r="CZ21" s="238"/>
      <c r="DA21" s="238"/>
      <c r="DB21" s="238"/>
      <c r="DC21" s="238"/>
      <c r="DD21" s="238"/>
      <c r="DE21" s="238"/>
      <c r="DF21" s="238"/>
      <c r="DG21" s="238"/>
      <c r="DH21" s="238"/>
      <c r="DI21" s="238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87"/>
      <c r="CK22" s="187"/>
      <c r="CL22" s="187"/>
      <c r="CM22" s="187"/>
      <c r="CN22" s="187"/>
      <c r="CO22" s="187"/>
      <c r="CP22" s="187"/>
      <c r="CQ22" s="187"/>
      <c r="CR22" s="187"/>
      <c r="CS22" s="187"/>
      <c r="CT22" s="187"/>
      <c r="CU22" s="187"/>
      <c r="CV22" s="187"/>
      <c r="CW22" s="187"/>
      <c r="CX22" s="187"/>
      <c r="CY22" s="187"/>
      <c r="CZ22" s="187"/>
      <c r="DA22" s="187"/>
      <c r="DB22" s="187"/>
      <c r="DC22" s="187"/>
      <c r="DD22" s="187"/>
      <c r="DE22" s="187"/>
      <c r="DF22" s="187"/>
      <c r="DG22" s="187"/>
      <c r="DH22" s="187"/>
      <c r="DI22" s="187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41"/>
      <c r="DK23" s="141"/>
      <c r="DL23" s="141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34714+200+636+408+480+444+288+396+576+468+468+348+504+552+1092+1128+168+984+1464+708+1008+960+1332+1344+1416+1416+1164+756+732+886+680+760+670+662+552+777+802+734+484+836+769+494+1286+1064+908+980+718+460+1500+1400+1445+1317+1416+8058+978+808+972+1296+1993+426+1260+1408+740+760+750+374+712+260+340+650+550+570+480+520+420+560+440+380+240+415+320+410+220+230+220+320+315+400+1071+7000+200+270+220+240+220+210+230+220+230+210+220+230+210+220+230+240+250+260+240+270+280+280+250+270+260+240+250+240+260+270+240+250+860+250+260+162+288</f>
        <v>124150</v>
      </c>
      <c r="AR33" s="375"/>
      <c r="AS33" s="375"/>
      <c r="AT33" s="375"/>
      <c r="AU33" s="375"/>
      <c r="AV33" s="375"/>
      <c r="AW33" s="375"/>
      <c r="AX33" s="376"/>
      <c r="AY33" s="380">
        <f>AQ33/AJ33</f>
        <v>0.9771512675812456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2903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387"/>
      <c r="CB33" s="388"/>
      <c r="CC33" s="388"/>
      <c r="CD33" s="388"/>
      <c r="CE33" s="388"/>
      <c r="CF33" s="388"/>
      <c r="CG33" s="388"/>
      <c r="CH33" s="388"/>
      <c r="CI33" s="388"/>
      <c r="CJ33" s="388"/>
      <c r="CK33" s="388"/>
      <c r="CL33" s="388"/>
      <c r="CM33" s="388"/>
      <c r="CN33" s="388"/>
      <c r="CO33" s="388"/>
      <c r="CP33" s="388"/>
      <c r="CQ33" s="388"/>
      <c r="CR33" s="388"/>
      <c r="CS33" s="388"/>
      <c r="CT33" s="388"/>
      <c r="CU33" s="388"/>
      <c r="CV33" s="388"/>
      <c r="CW33" s="388"/>
      <c r="CX33" s="388"/>
      <c r="CY33" s="388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389"/>
      <c r="CB34" s="388"/>
      <c r="CC34" s="388"/>
      <c r="CD34" s="388"/>
      <c r="CE34" s="388"/>
      <c r="CF34" s="388"/>
      <c r="CG34" s="388"/>
      <c r="CH34" s="388"/>
      <c r="CI34" s="388"/>
      <c r="CJ34" s="388"/>
      <c r="CK34" s="388"/>
      <c r="CL34" s="388"/>
      <c r="CM34" s="388"/>
      <c r="CN34" s="388"/>
      <c r="CO34" s="388"/>
      <c r="CP34" s="388"/>
      <c r="CQ34" s="388"/>
      <c r="CR34" s="388"/>
      <c r="CS34" s="388"/>
      <c r="CT34" s="388"/>
      <c r="CU34" s="388"/>
      <c r="CV34" s="388"/>
      <c r="CW34" s="388"/>
      <c r="CX34" s="388"/>
      <c r="CY34" s="388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97">
        <v>33265</v>
      </c>
      <c r="AK35" s="398"/>
      <c r="AL35" s="398"/>
      <c r="AM35" s="398"/>
      <c r="AN35" s="398"/>
      <c r="AO35" s="398"/>
      <c r="AP35" s="399"/>
      <c r="AQ35" s="397">
        <f>1980+1290+890+510+610+639+408+408+408+612+609+508+508+203+797+290+500+810+380+540+600+823+255+800+300+1020+470+280+850+408+1400+714+317.79+408+229+230+120+120+240+150+127+165+114+153+154+282+216+660+264+216+192</f>
        <v>25177.79</v>
      </c>
      <c r="AR35" s="398"/>
      <c r="AS35" s="398"/>
      <c r="AT35" s="398"/>
      <c r="AU35" s="398"/>
      <c r="AV35" s="398"/>
      <c r="AW35" s="398"/>
      <c r="AX35" s="399"/>
      <c r="AY35" s="380">
        <f>AQ35/AJ35</f>
        <v>0.7568853148955359</v>
      </c>
      <c r="AZ35" s="381"/>
      <c r="BA35" s="381"/>
      <c r="BB35" s="381"/>
      <c r="BC35" s="381"/>
      <c r="BD35" s="381"/>
      <c r="BE35" s="381"/>
      <c r="BF35" s="382"/>
      <c r="BG35" s="374">
        <f>144+48</f>
        <v>192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74">
        <f>AJ35-AQ35</f>
        <v>8087.2099999999991</v>
      </c>
      <c r="BR35" s="375"/>
      <c r="BS35" s="375"/>
      <c r="BT35" s="375"/>
      <c r="BU35" s="375"/>
      <c r="BV35" s="375"/>
      <c r="BW35" s="375"/>
      <c r="BX35" s="375"/>
      <c r="BY35" s="375"/>
      <c r="BZ35" s="376"/>
      <c r="CA35" s="427"/>
      <c r="CB35" s="428"/>
      <c r="CC35" s="428"/>
      <c r="CD35" s="428"/>
      <c r="CE35" s="428"/>
      <c r="CF35" s="428"/>
      <c r="CG35" s="428"/>
      <c r="CH35" s="428"/>
      <c r="CI35" s="428"/>
      <c r="CJ35" s="428"/>
      <c r="CK35" s="428"/>
      <c r="CL35" s="428"/>
      <c r="CM35" s="428"/>
      <c r="CN35" s="428"/>
      <c r="CO35" s="428"/>
      <c r="CP35" s="428"/>
      <c r="CQ35" s="428"/>
      <c r="CR35" s="428"/>
      <c r="CS35" s="428"/>
      <c r="CT35" s="428"/>
      <c r="CU35" s="428"/>
      <c r="CV35" s="428"/>
      <c r="CW35" s="428"/>
      <c r="CX35" s="428"/>
      <c r="CY35" s="428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400"/>
      <c r="AK36" s="401"/>
      <c r="AL36" s="401"/>
      <c r="AM36" s="401"/>
      <c r="AN36" s="401"/>
      <c r="AO36" s="401"/>
      <c r="AP36" s="402"/>
      <c r="AQ36" s="400"/>
      <c r="AR36" s="401"/>
      <c r="AS36" s="401"/>
      <c r="AT36" s="401"/>
      <c r="AU36" s="401"/>
      <c r="AV36" s="401"/>
      <c r="AW36" s="401"/>
      <c r="AX36" s="402"/>
      <c r="AY36" s="406"/>
      <c r="AZ36" s="407"/>
      <c r="BA36" s="407"/>
      <c r="BB36" s="407"/>
      <c r="BC36" s="407"/>
      <c r="BD36" s="407"/>
      <c r="BE36" s="407"/>
      <c r="BF36" s="408"/>
      <c r="BG36" s="409"/>
      <c r="BH36" s="410"/>
      <c r="BI36" s="410"/>
      <c r="BJ36" s="410"/>
      <c r="BK36" s="410"/>
      <c r="BL36" s="410"/>
      <c r="BM36" s="410"/>
      <c r="BN36" s="410"/>
      <c r="BO36" s="410"/>
      <c r="BP36" s="411"/>
      <c r="BQ36" s="409"/>
      <c r="BR36" s="410"/>
      <c r="BS36" s="410"/>
      <c r="BT36" s="410"/>
      <c r="BU36" s="410"/>
      <c r="BV36" s="410"/>
      <c r="BW36" s="410"/>
      <c r="BX36" s="410"/>
      <c r="BY36" s="410"/>
      <c r="BZ36" s="411"/>
      <c r="CA36" s="427"/>
      <c r="CB36" s="428"/>
      <c r="CC36" s="428"/>
      <c r="CD36" s="428"/>
      <c r="CE36" s="428"/>
      <c r="CF36" s="428"/>
      <c r="CG36" s="428"/>
      <c r="CH36" s="428"/>
      <c r="CI36" s="428"/>
      <c r="CJ36" s="428"/>
      <c r="CK36" s="428"/>
      <c r="CL36" s="428"/>
      <c r="CM36" s="428"/>
      <c r="CN36" s="428"/>
      <c r="CO36" s="428"/>
      <c r="CP36" s="428"/>
      <c r="CQ36" s="428"/>
      <c r="CR36" s="428"/>
      <c r="CS36" s="428"/>
      <c r="CT36" s="428"/>
      <c r="CU36" s="428"/>
      <c r="CV36" s="428"/>
      <c r="CW36" s="428"/>
      <c r="CX36" s="428"/>
      <c r="CY36" s="428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400"/>
      <c r="AK37" s="401"/>
      <c r="AL37" s="401"/>
      <c r="AM37" s="401"/>
      <c r="AN37" s="401"/>
      <c r="AO37" s="401"/>
      <c r="AP37" s="402"/>
      <c r="AQ37" s="400"/>
      <c r="AR37" s="401"/>
      <c r="AS37" s="401"/>
      <c r="AT37" s="401"/>
      <c r="AU37" s="401"/>
      <c r="AV37" s="401"/>
      <c r="AW37" s="401"/>
      <c r="AX37" s="402"/>
      <c r="AY37" s="406"/>
      <c r="AZ37" s="407"/>
      <c r="BA37" s="407"/>
      <c r="BB37" s="407"/>
      <c r="BC37" s="407"/>
      <c r="BD37" s="407"/>
      <c r="BE37" s="407"/>
      <c r="BF37" s="408"/>
      <c r="BG37" s="409"/>
      <c r="BH37" s="410"/>
      <c r="BI37" s="410"/>
      <c r="BJ37" s="410"/>
      <c r="BK37" s="410"/>
      <c r="BL37" s="410"/>
      <c r="BM37" s="410"/>
      <c r="BN37" s="410"/>
      <c r="BO37" s="410"/>
      <c r="BP37" s="411"/>
      <c r="BQ37" s="409"/>
      <c r="BR37" s="410"/>
      <c r="BS37" s="410"/>
      <c r="BT37" s="410"/>
      <c r="BU37" s="410"/>
      <c r="BV37" s="410"/>
      <c r="BW37" s="410"/>
      <c r="BX37" s="410"/>
      <c r="BY37" s="410"/>
      <c r="BZ37" s="411"/>
      <c r="CA37" s="427"/>
      <c r="CB37" s="428"/>
      <c r="CC37" s="428"/>
      <c r="CD37" s="428"/>
      <c r="CE37" s="428"/>
      <c r="CF37" s="428"/>
      <c r="CG37" s="428"/>
      <c r="CH37" s="428"/>
      <c r="CI37" s="428"/>
      <c r="CJ37" s="428"/>
      <c r="CK37" s="428"/>
      <c r="CL37" s="428"/>
      <c r="CM37" s="428"/>
      <c r="CN37" s="428"/>
      <c r="CO37" s="428"/>
      <c r="CP37" s="428"/>
      <c r="CQ37" s="428"/>
      <c r="CR37" s="428"/>
      <c r="CS37" s="428"/>
      <c r="CT37" s="428"/>
      <c r="CU37" s="428"/>
      <c r="CV37" s="428"/>
      <c r="CW37" s="428"/>
      <c r="CX37" s="428"/>
      <c r="CY37" s="428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403"/>
      <c r="AK38" s="404"/>
      <c r="AL38" s="404"/>
      <c r="AM38" s="404"/>
      <c r="AN38" s="404"/>
      <c r="AO38" s="404"/>
      <c r="AP38" s="405"/>
      <c r="AQ38" s="403"/>
      <c r="AR38" s="404"/>
      <c r="AS38" s="404"/>
      <c r="AT38" s="404"/>
      <c r="AU38" s="404"/>
      <c r="AV38" s="404"/>
      <c r="AW38" s="404"/>
      <c r="AX38" s="405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77"/>
      <c r="BR38" s="378"/>
      <c r="BS38" s="378"/>
      <c r="BT38" s="378"/>
      <c r="BU38" s="378"/>
      <c r="BV38" s="378"/>
      <c r="BW38" s="378"/>
      <c r="BX38" s="378"/>
      <c r="BY38" s="378"/>
      <c r="BZ38" s="379"/>
      <c r="CA38" s="427"/>
      <c r="CB38" s="428"/>
      <c r="CC38" s="428"/>
      <c r="CD38" s="428"/>
      <c r="CE38" s="428"/>
      <c r="CF38" s="428"/>
      <c r="CG38" s="428"/>
      <c r="CH38" s="428"/>
      <c r="CI38" s="428"/>
      <c r="CJ38" s="428"/>
      <c r="CK38" s="428"/>
      <c r="CL38" s="428"/>
      <c r="CM38" s="428"/>
      <c r="CN38" s="428"/>
      <c r="CO38" s="428"/>
      <c r="CP38" s="428"/>
      <c r="CQ38" s="428"/>
      <c r="CR38" s="428"/>
      <c r="CS38" s="428"/>
      <c r="CT38" s="428"/>
      <c r="CU38" s="428"/>
      <c r="CV38" s="428"/>
      <c r="CW38" s="428"/>
      <c r="CX38" s="428"/>
      <c r="CY38" s="428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414"/>
      <c r="CB39" s="415"/>
      <c r="CC39" s="415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415"/>
      <c r="CO39" s="415"/>
      <c r="CP39" s="415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414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414"/>
      <c r="CB41" s="415"/>
      <c r="CC41" s="415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415"/>
      <c r="CO41" s="415"/>
      <c r="CP41" s="415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414"/>
      <c r="CB42" s="415"/>
      <c r="CC42" s="415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415"/>
      <c r="CO42" s="415"/>
      <c r="CP42" s="415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414"/>
      <c r="CB43" s="415"/>
      <c r="CC43" s="415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415"/>
      <c r="CO43" s="415"/>
      <c r="CP43" s="415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414"/>
      <c r="CB44" s="415"/>
      <c r="CC44" s="415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415"/>
      <c r="CO44" s="415"/>
      <c r="CP44" s="415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414"/>
      <c r="CB45" s="415"/>
      <c r="CC45" s="415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415"/>
      <c r="CO45" s="415"/>
      <c r="CP45" s="415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414"/>
      <c r="CB46" s="415"/>
      <c r="CC46" s="415"/>
      <c r="CD46" s="415"/>
      <c r="CE46" s="415"/>
      <c r="CF46" s="415"/>
      <c r="CG46" s="415"/>
      <c r="CH46" s="415"/>
      <c r="CI46" s="415"/>
      <c r="CJ46" s="415"/>
      <c r="CK46" s="415"/>
      <c r="CL46" s="415"/>
      <c r="CM46" s="415"/>
      <c r="CN46" s="415"/>
      <c r="CO46" s="415"/>
      <c r="CP46" s="415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23</v>
      </c>
      <c r="AG47" s="392"/>
      <c r="AH47" s="392"/>
      <c r="AI47" s="393"/>
      <c r="AJ47" s="374">
        <v>41037</v>
      </c>
      <c r="AK47" s="375"/>
      <c r="AL47" s="375"/>
      <c r="AM47" s="375"/>
      <c r="AN47" s="375"/>
      <c r="AO47" s="375"/>
      <c r="AP47" s="376"/>
      <c r="AQ47" s="374">
        <f>3298+520.8+1416+1647+612+850+1650+2338+813+813+2086+1231+1026+1026+410+1696+1140+3*200+2220+2098+4344+1680+410+1500+408+56</f>
        <v>35888.800000000003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0.87454735969978314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5148.1999999999971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418"/>
      <c r="CB47" s="419"/>
      <c r="CC47" s="419"/>
      <c r="CD47" s="419"/>
      <c r="CE47" s="419"/>
      <c r="CF47" s="419"/>
      <c r="CG47" s="419"/>
      <c r="CH47" s="419"/>
      <c r="CI47" s="419"/>
      <c r="CJ47" s="419"/>
      <c r="CK47" s="419"/>
      <c r="CL47" s="419"/>
      <c r="CM47" s="419"/>
      <c r="CN47" s="419"/>
      <c r="CO47" s="419"/>
      <c r="CP47" s="419"/>
      <c r="CQ47" s="419"/>
      <c r="CR47" s="419"/>
      <c r="CS47" s="419"/>
      <c r="CT47" s="419"/>
      <c r="CU47" s="419"/>
      <c r="CV47" s="419"/>
      <c r="CW47" s="419"/>
      <c r="CX47" s="419"/>
      <c r="CY47" s="419"/>
      <c r="CZ47" s="419"/>
      <c r="DA47" s="419"/>
      <c r="DB47" s="419"/>
      <c r="DC47" s="419"/>
      <c r="DD47" s="419"/>
      <c r="DE47" s="419"/>
      <c r="DF47" s="419"/>
      <c r="DG47" s="419"/>
      <c r="DH47" s="419"/>
      <c r="DI47" s="419"/>
      <c r="DJ47" s="419"/>
      <c r="DK47" s="419"/>
      <c r="DL47" s="419"/>
      <c r="DM47" s="419"/>
      <c r="DN47" s="419"/>
      <c r="DO47" s="419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418"/>
      <c r="CB48" s="419"/>
      <c r="CC48" s="419"/>
      <c r="CD48" s="419"/>
      <c r="CE48" s="419"/>
      <c r="CF48" s="419"/>
      <c r="CG48" s="419"/>
      <c r="CH48" s="419"/>
      <c r="CI48" s="419"/>
      <c r="CJ48" s="419"/>
      <c r="CK48" s="419"/>
      <c r="CL48" s="419"/>
      <c r="CM48" s="419"/>
      <c r="CN48" s="419"/>
      <c r="CO48" s="419"/>
      <c r="CP48" s="419"/>
      <c r="CQ48" s="419"/>
      <c r="CR48" s="419"/>
      <c r="CS48" s="419"/>
      <c r="CT48" s="419"/>
      <c r="CU48" s="419"/>
      <c r="CV48" s="419"/>
      <c r="CW48" s="419"/>
      <c r="CX48" s="419"/>
      <c r="CY48" s="419"/>
      <c r="CZ48" s="419"/>
      <c r="DA48" s="419"/>
      <c r="DB48" s="419"/>
      <c r="DC48" s="419"/>
      <c r="DD48" s="419"/>
      <c r="DE48" s="419"/>
      <c r="DF48" s="419"/>
      <c r="DG48" s="419"/>
      <c r="DH48" s="419"/>
      <c r="DI48" s="419"/>
      <c r="DJ48" s="419"/>
      <c r="DK48" s="419"/>
      <c r="DL48" s="419"/>
      <c r="DM48" s="419"/>
      <c r="DN48" s="419"/>
      <c r="DO48" s="419"/>
      <c r="DP48" s="1">
        <f>BQ47*0.2</f>
        <v>1029.6399999999994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23</v>
      </c>
      <c r="AG49" s="392"/>
      <c r="AH49" s="392"/>
      <c r="AI49" s="393"/>
      <c r="AJ49" s="374">
        <v>41037</v>
      </c>
      <c r="AK49" s="375"/>
      <c r="AL49" s="375"/>
      <c r="AM49" s="375"/>
      <c r="AN49" s="375"/>
      <c r="AO49" s="375"/>
      <c r="AP49" s="376"/>
      <c r="AQ49" s="374">
        <f>4500+8712+762+932+636+211+636+402+52+36</f>
        <v>16879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0.41131174306113993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24158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421"/>
      <c r="CB49" s="419"/>
      <c r="CC49" s="419"/>
      <c r="CD49" s="419"/>
      <c r="CE49" s="419"/>
      <c r="CF49" s="419"/>
      <c r="CG49" s="419"/>
      <c r="CH49" s="419"/>
      <c r="CI49" s="419"/>
      <c r="CJ49" s="419"/>
      <c r="CK49" s="419"/>
      <c r="CL49" s="419"/>
      <c r="CM49" s="419"/>
      <c r="CN49" s="419"/>
      <c r="CO49" s="419"/>
      <c r="CP49" s="419"/>
      <c r="CQ49" s="419"/>
      <c r="CR49" s="419"/>
      <c r="CS49" s="419"/>
      <c r="CT49" s="419"/>
      <c r="CU49" s="419"/>
      <c r="CV49" s="419"/>
      <c r="CW49" s="419"/>
      <c r="CX49" s="419"/>
      <c r="CY49" s="419"/>
      <c r="CZ49" s="419"/>
      <c r="DA49" s="419"/>
      <c r="DB49" s="419"/>
      <c r="DC49" s="419"/>
      <c r="DD49" s="419"/>
      <c r="DE49" s="419"/>
      <c r="DF49" s="419"/>
      <c r="DG49" s="419"/>
      <c r="DH49" s="419"/>
      <c r="DI49" s="419"/>
      <c r="DJ49" s="419"/>
      <c r="DK49" s="419"/>
      <c r="DL49" s="419"/>
      <c r="DM49" s="419"/>
      <c r="DN49" s="419"/>
      <c r="DO49" s="419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418"/>
      <c r="CB50" s="419"/>
      <c r="CC50" s="419"/>
      <c r="CD50" s="419"/>
      <c r="CE50" s="419"/>
      <c r="CF50" s="419"/>
      <c r="CG50" s="419"/>
      <c r="CH50" s="419"/>
      <c r="CI50" s="419"/>
      <c r="CJ50" s="419"/>
      <c r="CK50" s="419"/>
      <c r="CL50" s="419"/>
      <c r="CM50" s="419"/>
      <c r="CN50" s="419"/>
      <c r="CO50" s="419"/>
      <c r="CP50" s="419"/>
      <c r="CQ50" s="419"/>
      <c r="CR50" s="419"/>
      <c r="CS50" s="419"/>
      <c r="CT50" s="419"/>
      <c r="CU50" s="419"/>
      <c r="CV50" s="419"/>
      <c r="CW50" s="419"/>
      <c r="CX50" s="419"/>
      <c r="CY50" s="419"/>
      <c r="CZ50" s="419"/>
      <c r="DA50" s="419"/>
      <c r="DB50" s="419"/>
      <c r="DC50" s="419"/>
      <c r="DD50" s="419"/>
      <c r="DE50" s="419"/>
      <c r="DF50" s="419"/>
      <c r="DG50" s="419"/>
      <c r="DH50" s="419"/>
      <c r="DI50" s="419"/>
      <c r="DJ50" s="419"/>
      <c r="DK50" s="419"/>
      <c r="DL50" s="419"/>
      <c r="DM50" s="419"/>
      <c r="DN50" s="419"/>
      <c r="DO50" s="419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23</v>
      </c>
      <c r="AG51" s="392"/>
      <c r="AH51" s="392"/>
      <c r="AI51" s="393"/>
      <c r="AJ51" s="374">
        <v>41037</v>
      </c>
      <c r="AK51" s="375"/>
      <c r="AL51" s="375"/>
      <c r="AM51" s="375"/>
      <c r="AN51" s="375"/>
      <c r="AO51" s="375"/>
      <c r="AP51" s="376"/>
      <c r="AQ51" s="374">
        <f>1085+5205+992</f>
        <v>7282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0.17744961863683992</v>
      </c>
      <c r="AZ51" s="381"/>
      <c r="BA51" s="381"/>
      <c r="BB51" s="381"/>
      <c r="BC51" s="381"/>
      <c r="BD51" s="381"/>
      <c r="BE51" s="381"/>
      <c r="BF51" s="382"/>
      <c r="BG51" s="374">
        <v>992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33755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421"/>
      <c r="CB51" s="419"/>
      <c r="CC51" s="419"/>
      <c r="CD51" s="419"/>
      <c r="CE51" s="419"/>
      <c r="CF51" s="419"/>
      <c r="CG51" s="419"/>
      <c r="CH51" s="419"/>
      <c r="CI51" s="419"/>
      <c r="CJ51" s="419"/>
      <c r="CK51" s="419"/>
      <c r="CL51" s="419"/>
      <c r="CM51" s="419"/>
      <c r="CN51" s="419"/>
      <c r="CO51" s="419"/>
      <c r="CP51" s="419"/>
      <c r="CQ51" s="419"/>
      <c r="CR51" s="419"/>
      <c r="CS51" s="419"/>
      <c r="CT51" s="419"/>
      <c r="CU51" s="419"/>
      <c r="CV51" s="419"/>
      <c r="CW51" s="419"/>
      <c r="CX51" s="419"/>
      <c r="CY51" s="419"/>
      <c r="CZ51" s="419"/>
      <c r="DA51" s="419"/>
      <c r="DB51" s="419"/>
      <c r="DC51" s="419"/>
      <c r="DD51" s="419"/>
      <c r="DE51" s="419"/>
      <c r="DF51" s="419"/>
      <c r="DG51" s="419"/>
      <c r="DH51" s="419"/>
      <c r="DI51" s="419"/>
      <c r="DJ51" s="419"/>
      <c r="DK51" s="419"/>
      <c r="DL51" s="419"/>
      <c r="DM51" s="419"/>
      <c r="DN51" s="419"/>
      <c r="DO51" s="419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418"/>
      <c r="CB52" s="419"/>
      <c r="CC52" s="419"/>
      <c r="CD52" s="419"/>
      <c r="CE52" s="419"/>
      <c r="CF52" s="419"/>
      <c r="CG52" s="419"/>
      <c r="CH52" s="419"/>
      <c r="CI52" s="419"/>
      <c r="CJ52" s="419"/>
      <c r="CK52" s="419"/>
      <c r="CL52" s="419"/>
      <c r="CM52" s="419"/>
      <c r="CN52" s="419"/>
      <c r="CO52" s="419"/>
      <c r="CP52" s="419"/>
      <c r="CQ52" s="419"/>
      <c r="CR52" s="419"/>
      <c r="CS52" s="419"/>
      <c r="CT52" s="419"/>
      <c r="CU52" s="419"/>
      <c r="CV52" s="419"/>
      <c r="CW52" s="419"/>
      <c r="CX52" s="419"/>
      <c r="CY52" s="419"/>
      <c r="CZ52" s="419"/>
      <c r="DA52" s="419"/>
      <c r="DB52" s="419"/>
      <c r="DC52" s="419"/>
      <c r="DD52" s="419"/>
      <c r="DE52" s="419"/>
      <c r="DF52" s="419"/>
      <c r="DG52" s="419"/>
      <c r="DH52" s="419"/>
      <c r="DI52" s="419"/>
      <c r="DJ52" s="419"/>
      <c r="DK52" s="419"/>
      <c r="DL52" s="419"/>
      <c r="DM52" s="419"/>
      <c r="DN52" s="419"/>
      <c r="DO52" s="419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CA49:DO50"/>
    <mergeCell ref="N51:AE52"/>
    <mergeCell ref="AF51:AI52"/>
    <mergeCell ref="AJ51:AP52"/>
    <mergeCell ref="AQ51:AX52"/>
    <mergeCell ref="AY51:BF52"/>
    <mergeCell ref="BG51:BP52"/>
    <mergeCell ref="BQ51:BZ52"/>
    <mergeCell ref="CA51:DO52"/>
    <mergeCell ref="N49:AE50"/>
    <mergeCell ref="AF49:AI50"/>
    <mergeCell ref="AJ49:AP50"/>
    <mergeCell ref="AQ49:AX50"/>
    <mergeCell ref="AY49:BF50"/>
    <mergeCell ref="BG49:BP50"/>
    <mergeCell ref="BQ45:BZ46"/>
    <mergeCell ref="CA45:CP46"/>
    <mergeCell ref="N47:AE48"/>
    <mergeCell ref="AF47:AI48"/>
    <mergeCell ref="AJ47:AP48"/>
    <mergeCell ref="AQ47:AX48"/>
    <mergeCell ref="AY47:BF48"/>
    <mergeCell ref="BG47:BP48"/>
    <mergeCell ref="BQ47:BZ48"/>
    <mergeCell ref="CA47:DO48"/>
    <mergeCell ref="N45:AE46"/>
    <mergeCell ref="AF45:AI46"/>
    <mergeCell ref="AJ45:AP46"/>
    <mergeCell ref="AQ45:AX46"/>
    <mergeCell ref="AY45:BF46"/>
    <mergeCell ref="BG45:BP46"/>
    <mergeCell ref="N41:AE42"/>
    <mergeCell ref="AF41:AI42"/>
    <mergeCell ref="AJ41:AP42"/>
    <mergeCell ref="AQ41:AX42"/>
    <mergeCell ref="AY41:BF42"/>
    <mergeCell ref="BG41:BP42"/>
    <mergeCell ref="BQ41:BZ42"/>
    <mergeCell ref="CA41:CP42"/>
    <mergeCell ref="N43:AE44"/>
    <mergeCell ref="AF43:AI44"/>
    <mergeCell ref="AJ43:AP44"/>
    <mergeCell ref="AQ43:AX44"/>
    <mergeCell ref="AY43:BF44"/>
    <mergeCell ref="BG43:BP44"/>
    <mergeCell ref="BQ43:BZ44"/>
    <mergeCell ref="CA43:CP44"/>
    <mergeCell ref="AF37:AI38"/>
    <mergeCell ref="N39:AE40"/>
    <mergeCell ref="AF39:AI40"/>
    <mergeCell ref="AJ39:AP40"/>
    <mergeCell ref="AQ39:AX40"/>
    <mergeCell ref="AY39:BF40"/>
    <mergeCell ref="CA33:CY34"/>
    <mergeCell ref="N35:AE36"/>
    <mergeCell ref="AF35:AI36"/>
    <mergeCell ref="AJ35:AP38"/>
    <mergeCell ref="AQ35:AX38"/>
    <mergeCell ref="AY35:BF38"/>
    <mergeCell ref="BG35:BP38"/>
    <mergeCell ref="BQ35:BZ38"/>
    <mergeCell ref="CA35:CY38"/>
    <mergeCell ref="N37:AE38"/>
    <mergeCell ref="BG39:BP40"/>
    <mergeCell ref="BQ39:BZ40"/>
    <mergeCell ref="CA39:CP40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5D2D-2DAF-4DBD-9228-1CE7CB2C32C1}">
  <sheetPr>
    <pageSetUpPr fitToPage="1"/>
  </sheetPr>
  <dimension ref="A1:GW70"/>
  <sheetViews>
    <sheetView view="pageBreakPreview" topLeftCell="A16" zoomScale="70" zoomScaleNormal="70" zoomScaleSheetLayoutView="70" workbookViewId="0">
      <selection activeCell="AQ37" sqref="AQ37:AX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89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4"/>
      <c r="GP17" s="44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141"/>
      <c r="DN18" s="141"/>
      <c r="DO18" s="141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432" t="s">
        <v>105</v>
      </c>
      <c r="BO19" s="433"/>
      <c r="BP19" s="199"/>
      <c r="BQ19" s="199"/>
      <c r="BR19" s="199"/>
      <c r="BS19" s="199"/>
      <c r="BT19" s="432" t="s">
        <v>104</v>
      </c>
      <c r="BU19" s="433"/>
      <c r="BV19" s="432" t="s">
        <v>103</v>
      </c>
      <c r="BW19" s="433"/>
      <c r="BX19" s="432" t="s">
        <v>102</v>
      </c>
      <c r="BY19" s="433"/>
      <c r="BZ19" s="438" t="s">
        <v>101</v>
      </c>
      <c r="CA19" s="199"/>
      <c r="CB19" s="432" t="s">
        <v>100</v>
      </c>
      <c r="CC19" s="433"/>
      <c r="CD19" s="199"/>
      <c r="CE19" s="432" t="s">
        <v>99</v>
      </c>
      <c r="CF19" s="433"/>
      <c r="CG19" s="432" t="s">
        <v>96</v>
      </c>
      <c r="CH19" s="433"/>
      <c r="CI19" s="432" t="s">
        <v>98</v>
      </c>
      <c r="CJ19" s="433"/>
      <c r="CK19" s="432" t="s">
        <v>95</v>
      </c>
      <c r="CL19" s="433"/>
      <c r="CM19" s="187"/>
      <c r="CN19" s="432" t="s">
        <v>97</v>
      </c>
      <c r="CO19" s="433"/>
      <c r="CP19" s="187"/>
      <c r="CQ19" s="187"/>
      <c r="CR19" s="187"/>
      <c r="CS19" s="187"/>
      <c r="CT19" s="187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434"/>
      <c r="BO20" s="435"/>
      <c r="BP20" s="199"/>
      <c r="BQ20" s="199"/>
      <c r="BR20" s="199"/>
      <c r="BS20" s="199"/>
      <c r="BT20" s="434"/>
      <c r="BU20" s="435"/>
      <c r="BV20" s="434"/>
      <c r="BW20" s="435"/>
      <c r="BX20" s="434"/>
      <c r="BY20" s="435"/>
      <c r="BZ20" s="439"/>
      <c r="CA20" s="199"/>
      <c r="CB20" s="434"/>
      <c r="CC20" s="435"/>
      <c r="CD20" s="199"/>
      <c r="CE20" s="434"/>
      <c r="CF20" s="435"/>
      <c r="CG20" s="434"/>
      <c r="CH20" s="435"/>
      <c r="CI20" s="434"/>
      <c r="CJ20" s="435"/>
      <c r="CK20" s="434"/>
      <c r="CL20" s="435"/>
      <c r="CM20" s="187"/>
      <c r="CN20" s="434"/>
      <c r="CO20" s="435"/>
      <c r="CP20" s="187"/>
      <c r="CQ20" s="187"/>
      <c r="CR20" s="187"/>
      <c r="CS20" s="187"/>
      <c r="CT20" s="187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434"/>
      <c r="BO21" s="435"/>
      <c r="BP21" s="200"/>
      <c r="BQ21" s="200"/>
      <c r="BR21" s="200"/>
      <c r="BS21" s="200"/>
      <c r="BT21" s="434"/>
      <c r="BU21" s="435"/>
      <c r="BV21" s="434"/>
      <c r="BW21" s="435"/>
      <c r="BX21" s="434"/>
      <c r="BY21" s="435"/>
      <c r="BZ21" s="439"/>
      <c r="CA21" s="200"/>
      <c r="CB21" s="434"/>
      <c r="CC21" s="435"/>
      <c r="CD21" s="200"/>
      <c r="CE21" s="434"/>
      <c r="CF21" s="435"/>
      <c r="CG21" s="434"/>
      <c r="CH21" s="435"/>
      <c r="CI21" s="434"/>
      <c r="CJ21" s="435"/>
      <c r="CK21" s="434"/>
      <c r="CL21" s="435"/>
      <c r="CM21" s="238"/>
      <c r="CN21" s="434"/>
      <c r="CO21" s="435"/>
      <c r="CP21" s="238"/>
      <c r="CQ21" s="238"/>
      <c r="CR21" s="238"/>
      <c r="CS21" s="238"/>
      <c r="CT21" s="238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436"/>
      <c r="BO22" s="437"/>
      <c r="BP22" s="199"/>
      <c r="BQ22" s="199"/>
      <c r="BR22" s="199"/>
      <c r="BS22" s="199"/>
      <c r="BT22" s="436"/>
      <c r="BU22" s="437"/>
      <c r="BV22" s="436"/>
      <c r="BW22" s="437"/>
      <c r="BX22" s="436"/>
      <c r="BY22" s="437"/>
      <c r="BZ22" s="440"/>
      <c r="CA22" s="199"/>
      <c r="CB22" s="436"/>
      <c r="CC22" s="437"/>
      <c r="CD22" s="199"/>
      <c r="CE22" s="436"/>
      <c r="CF22" s="437"/>
      <c r="CG22" s="436"/>
      <c r="CH22" s="437"/>
      <c r="CI22" s="436"/>
      <c r="CJ22" s="437"/>
      <c r="CK22" s="436"/>
      <c r="CL22" s="437"/>
      <c r="CM22" s="187"/>
      <c r="CN22" s="436"/>
      <c r="CO22" s="437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41"/>
      <c r="DN23" s="141"/>
      <c r="DO23" s="141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335"/>
      <c r="GR26" s="336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127053-621</f>
        <v>126432</v>
      </c>
      <c r="AR33" s="375"/>
      <c r="AS33" s="375"/>
      <c r="AT33" s="375"/>
      <c r="AU33" s="375"/>
      <c r="AV33" s="375"/>
      <c r="AW33" s="375"/>
      <c r="AX33" s="376"/>
      <c r="AY33" s="380">
        <f>AQ33/AJ33</f>
        <v>0.99511227597931573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621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377"/>
      <c r="BH36" s="378"/>
      <c r="BI36" s="378"/>
      <c r="BJ36" s="378"/>
      <c r="BK36" s="378"/>
      <c r="BL36" s="378"/>
      <c r="BM36" s="378"/>
      <c r="BN36" s="378"/>
      <c r="BO36" s="378"/>
      <c r="BP36" s="379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</f>
        <v>5984.3949999999995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0.46815262457951962</v>
      </c>
      <c r="AZ37" s="381"/>
      <c r="BA37" s="381"/>
      <c r="BB37" s="381"/>
      <c r="BC37" s="381"/>
      <c r="BD37" s="381"/>
      <c r="BE37" s="381"/>
      <c r="BF37" s="382"/>
      <c r="BG37" s="441">
        <f>180*0.8</f>
        <v>144</v>
      </c>
      <c r="BH37" s="442"/>
      <c r="BI37" s="442"/>
      <c r="BJ37" s="442"/>
      <c r="BK37" s="442"/>
      <c r="BL37" s="442"/>
      <c r="BM37" s="442"/>
      <c r="BN37" s="442"/>
      <c r="BO37" s="442"/>
      <c r="BP37" s="443"/>
      <c r="BQ37" s="386">
        <f>AJ37-AQ37</f>
        <v>6798.6050000000005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44"/>
      <c r="BH38" s="445"/>
      <c r="BI38" s="445"/>
      <c r="BJ38" s="445"/>
      <c r="BK38" s="445"/>
      <c r="BL38" s="445"/>
      <c r="BM38" s="445"/>
      <c r="BN38" s="445"/>
      <c r="BO38" s="445"/>
      <c r="BP38" s="446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</f>
        <v>2250.6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0.57758045475542785</v>
      </c>
      <c r="AZ49" s="381"/>
      <c r="BA49" s="381"/>
      <c r="BB49" s="381"/>
      <c r="BC49" s="381"/>
      <c r="BD49" s="381"/>
      <c r="BE49" s="381"/>
      <c r="BF49" s="382"/>
      <c r="BG49" s="441">
        <f>180*0.2</f>
        <v>36</v>
      </c>
      <c r="BH49" s="442"/>
      <c r="BI49" s="442"/>
      <c r="BJ49" s="442"/>
      <c r="BK49" s="442"/>
      <c r="BL49" s="442"/>
      <c r="BM49" s="442"/>
      <c r="BN49" s="442"/>
      <c r="BO49" s="442"/>
      <c r="BP49" s="443"/>
      <c r="BQ49" s="374">
        <f t="shared" si="1"/>
        <v>1646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44"/>
      <c r="BH50" s="445"/>
      <c r="BI50" s="445"/>
      <c r="BJ50" s="445"/>
      <c r="BK50" s="445"/>
      <c r="BL50" s="445"/>
      <c r="BM50" s="445"/>
      <c r="BN50" s="445"/>
      <c r="BO50" s="445"/>
      <c r="BP50" s="446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</f>
        <v>69974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0.83083791453437983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14247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O26:P26"/>
    <mergeCell ref="Q26:R26"/>
    <mergeCell ref="S26:T26"/>
    <mergeCell ref="U26:V26"/>
    <mergeCell ref="W26:X26"/>
    <mergeCell ref="Y26:Z26"/>
    <mergeCell ref="B19:B22"/>
    <mergeCell ref="AL19:AL22"/>
    <mergeCell ref="A21:A29"/>
    <mergeCell ref="B26:B27"/>
    <mergeCell ref="C26:D26"/>
    <mergeCell ref="E26:F26"/>
    <mergeCell ref="G26:H26"/>
    <mergeCell ref="I26:J26"/>
    <mergeCell ref="K26:L26"/>
    <mergeCell ref="M26:N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I27:BJ27"/>
    <mergeCell ref="BK27:BL27"/>
    <mergeCell ref="BM27:BN27"/>
    <mergeCell ref="BO27:BP27"/>
    <mergeCell ref="BQ27:BR27"/>
    <mergeCell ref="BS27:BT27"/>
    <mergeCell ref="BG27:BH27"/>
    <mergeCell ref="AK27:AL27"/>
    <mergeCell ref="AM27:AN27"/>
    <mergeCell ref="AO27:AP27"/>
    <mergeCell ref="AQ27:AR27"/>
    <mergeCell ref="AS27:AT27"/>
    <mergeCell ref="AU27:AV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O29:P29"/>
    <mergeCell ref="Q29:R29"/>
    <mergeCell ref="S29:T29"/>
    <mergeCell ref="U29:V29"/>
    <mergeCell ref="W29:X29"/>
    <mergeCell ref="Y29:Z29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GM28:GN28"/>
    <mergeCell ref="GO28:GP28"/>
    <mergeCell ref="GQ28:GR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AM29:AN29"/>
    <mergeCell ref="AO29:AP29"/>
    <mergeCell ref="AQ29:AR29"/>
    <mergeCell ref="AS29:AT29"/>
    <mergeCell ref="AU29:AV29"/>
    <mergeCell ref="AW29:AX29"/>
    <mergeCell ref="BQ29:BR29"/>
    <mergeCell ref="BS29:BT29"/>
    <mergeCell ref="BU29:BV29"/>
    <mergeCell ref="DU29:DV29"/>
    <mergeCell ref="DW29:DX29"/>
    <mergeCell ref="DY29:DZ29"/>
    <mergeCell ref="EA29:EB29"/>
    <mergeCell ref="EC29:ED29"/>
    <mergeCell ref="DG29:DH29"/>
    <mergeCell ref="DI29:DJ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AA29:AB29"/>
    <mergeCell ref="AC29:AD29"/>
    <mergeCell ref="AE29:AF29"/>
    <mergeCell ref="AG29:AH29"/>
    <mergeCell ref="EI29:EJ29"/>
    <mergeCell ref="EK29:EL29"/>
    <mergeCell ref="EM29:EN29"/>
    <mergeCell ref="EO29:EP29"/>
    <mergeCell ref="DS29:DT29"/>
    <mergeCell ref="CO29:CP29"/>
    <mergeCell ref="CQ29:CR29"/>
    <mergeCell ref="CS29:CT29"/>
    <mergeCell ref="BW29:BX29"/>
    <mergeCell ref="BY29:BZ29"/>
    <mergeCell ref="CA29:CB29"/>
    <mergeCell ref="DK29:DL29"/>
    <mergeCell ref="DM29:DN29"/>
    <mergeCell ref="DO29:DP29"/>
    <mergeCell ref="DQ29:DR29"/>
    <mergeCell ref="N33:AE34"/>
    <mergeCell ref="AF33:AI34"/>
    <mergeCell ref="AJ33:AP34"/>
    <mergeCell ref="AQ33:AX34"/>
    <mergeCell ref="AY33:BF34"/>
    <mergeCell ref="BG33:BP34"/>
    <mergeCell ref="BQ33:BZ34"/>
    <mergeCell ref="EE29:EF29"/>
    <mergeCell ref="EG29:EH29"/>
    <mergeCell ref="AI29:AJ29"/>
    <mergeCell ref="AK29:AL29"/>
    <mergeCell ref="BK29:BL29"/>
    <mergeCell ref="BM29:BN29"/>
    <mergeCell ref="BO29:BP29"/>
    <mergeCell ref="AY29:AZ29"/>
    <mergeCell ref="BA29:BB29"/>
    <mergeCell ref="BC29:BD29"/>
    <mergeCell ref="BE29:BF29"/>
    <mergeCell ref="BG29:BH29"/>
    <mergeCell ref="BI29:BJ29"/>
    <mergeCell ref="CC29:CD29"/>
    <mergeCell ref="CE29:CF29"/>
    <mergeCell ref="CG29:CH29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FY29:FZ29"/>
    <mergeCell ref="FC29:FD29"/>
    <mergeCell ref="FE29:FF29"/>
    <mergeCell ref="FG29:FH29"/>
    <mergeCell ref="AF37:AI38"/>
    <mergeCell ref="N39:AE40"/>
    <mergeCell ref="AF39:AI40"/>
    <mergeCell ref="AJ39:AP40"/>
    <mergeCell ref="AQ39:AX40"/>
    <mergeCell ref="AY39:BF40"/>
    <mergeCell ref="N35:AE36"/>
    <mergeCell ref="AF35:AI36"/>
    <mergeCell ref="N37:AE38"/>
    <mergeCell ref="AJ35:AP36"/>
    <mergeCell ref="AQ35:AX36"/>
    <mergeCell ref="AY35:BF36"/>
    <mergeCell ref="N43:AE44"/>
    <mergeCell ref="AF43:AI44"/>
    <mergeCell ref="AJ43:AP44"/>
    <mergeCell ref="AQ43:AX44"/>
    <mergeCell ref="AY43:BF44"/>
    <mergeCell ref="BG43:BP44"/>
    <mergeCell ref="BQ43:BZ44"/>
    <mergeCell ref="BG39:BP40"/>
    <mergeCell ref="BQ39:BZ40"/>
    <mergeCell ref="N41:AE42"/>
    <mergeCell ref="AF41:AI42"/>
    <mergeCell ref="AJ41:AP42"/>
    <mergeCell ref="AQ41:AX42"/>
    <mergeCell ref="AY41:BF42"/>
    <mergeCell ref="BG41:BP42"/>
    <mergeCell ref="BQ41:BZ42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BQ45:BZ46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49:BZ50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57:BZ58"/>
    <mergeCell ref="BG35:BP36"/>
    <mergeCell ref="BQ35:BZ36"/>
    <mergeCell ref="AJ37:AP38"/>
    <mergeCell ref="AQ37:AX38"/>
    <mergeCell ref="AY37:BF38"/>
    <mergeCell ref="BG37:BP38"/>
    <mergeCell ref="DK19:DL22"/>
    <mergeCell ref="DH19:DI22"/>
    <mergeCell ref="DE19:DF22"/>
    <mergeCell ref="DA19:DB22"/>
    <mergeCell ref="CW19:CX22"/>
    <mergeCell ref="CN19:CO22"/>
    <mergeCell ref="CK19:CL22"/>
    <mergeCell ref="BQ37:BZ38"/>
    <mergeCell ref="BQ32:BZ32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BW28:BX28"/>
    <mergeCell ref="BY28:BZ28"/>
    <mergeCell ref="CA28:CB28"/>
    <mergeCell ref="CC28:CD28"/>
    <mergeCell ref="CE28:CF28"/>
    <mergeCell ref="CG28:CH28"/>
    <mergeCell ref="BN19:BO22"/>
    <mergeCell ref="CI19:CJ22"/>
    <mergeCell ref="CG19:CH22"/>
    <mergeCell ref="CE19:CF22"/>
    <mergeCell ref="CB19:CC22"/>
    <mergeCell ref="BZ19:BZ22"/>
    <mergeCell ref="BX19:BY22"/>
    <mergeCell ref="BV19:BW22"/>
    <mergeCell ref="BT19:BU22"/>
    <mergeCell ref="BY27:BZ27"/>
    <mergeCell ref="CA27:CB27"/>
    <mergeCell ref="CC27:CD27"/>
    <mergeCell ref="CE27:CF27"/>
    <mergeCell ref="BU27:BV27"/>
    <mergeCell ref="BW27:BX27"/>
    <mergeCell ref="CI26:CJ26"/>
  </mergeCells>
  <phoneticPr fontId="25" type="noConversion"/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C06C-FDDF-488C-BCA0-F0D194B9717E}">
  <sheetPr>
    <pageSetUpPr fitToPage="1"/>
  </sheetPr>
  <dimension ref="A1:GW70"/>
  <sheetViews>
    <sheetView view="pageBreakPreview" topLeftCell="A16" zoomScale="70" zoomScaleNormal="70" zoomScaleSheetLayoutView="70" workbookViewId="0">
      <selection activeCell="AQ37" sqref="AQ37:AX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107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432" t="s">
        <v>105</v>
      </c>
      <c r="BO19" s="433"/>
      <c r="BP19" s="199"/>
      <c r="BQ19" s="199"/>
      <c r="BR19" s="199"/>
      <c r="BS19" s="199"/>
      <c r="BT19" s="432" t="s">
        <v>104</v>
      </c>
      <c r="BU19" s="433"/>
      <c r="BV19" s="432" t="s">
        <v>103</v>
      </c>
      <c r="BW19" s="433"/>
      <c r="BX19" s="432" t="s">
        <v>102</v>
      </c>
      <c r="BY19" s="433"/>
      <c r="BZ19" s="438" t="s">
        <v>101</v>
      </c>
      <c r="CA19" s="199"/>
      <c r="CB19" s="432" t="s">
        <v>100</v>
      </c>
      <c r="CC19" s="433"/>
      <c r="CD19" s="199"/>
      <c r="CE19" s="432" t="s">
        <v>99</v>
      </c>
      <c r="CF19" s="433"/>
      <c r="CG19" s="432" t="s">
        <v>96</v>
      </c>
      <c r="CH19" s="433"/>
      <c r="CI19" s="432" t="s">
        <v>98</v>
      </c>
      <c r="CJ19" s="433"/>
      <c r="CK19" s="432" t="s">
        <v>95</v>
      </c>
      <c r="CL19" s="433"/>
      <c r="CM19" s="187"/>
      <c r="CN19" s="432" t="s">
        <v>97</v>
      </c>
      <c r="CO19" s="433"/>
      <c r="CP19" s="187"/>
      <c r="CQ19" s="187"/>
      <c r="CR19" s="187"/>
      <c r="CS19" s="187"/>
      <c r="CT19" s="187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434"/>
      <c r="BO20" s="435"/>
      <c r="BP20" s="199"/>
      <c r="BQ20" s="199"/>
      <c r="BR20" s="199"/>
      <c r="BS20" s="199"/>
      <c r="BT20" s="434"/>
      <c r="BU20" s="435"/>
      <c r="BV20" s="434"/>
      <c r="BW20" s="435"/>
      <c r="BX20" s="434"/>
      <c r="BY20" s="435"/>
      <c r="BZ20" s="439"/>
      <c r="CA20" s="199"/>
      <c r="CB20" s="434"/>
      <c r="CC20" s="435"/>
      <c r="CD20" s="199"/>
      <c r="CE20" s="434"/>
      <c r="CF20" s="435"/>
      <c r="CG20" s="434"/>
      <c r="CH20" s="435"/>
      <c r="CI20" s="434"/>
      <c r="CJ20" s="435"/>
      <c r="CK20" s="434"/>
      <c r="CL20" s="435"/>
      <c r="CM20" s="187"/>
      <c r="CN20" s="434"/>
      <c r="CO20" s="435"/>
      <c r="CP20" s="187"/>
      <c r="CQ20" s="187"/>
      <c r="CR20" s="187"/>
      <c r="CS20" s="187"/>
      <c r="CT20" s="187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434"/>
      <c r="BO21" s="435"/>
      <c r="BP21" s="200"/>
      <c r="BQ21" s="200"/>
      <c r="BR21" s="200"/>
      <c r="BS21" s="200"/>
      <c r="BT21" s="434"/>
      <c r="BU21" s="435"/>
      <c r="BV21" s="434"/>
      <c r="BW21" s="435"/>
      <c r="BX21" s="434"/>
      <c r="BY21" s="435"/>
      <c r="BZ21" s="439"/>
      <c r="CA21" s="200"/>
      <c r="CB21" s="434"/>
      <c r="CC21" s="435"/>
      <c r="CD21" s="200"/>
      <c r="CE21" s="434"/>
      <c r="CF21" s="435"/>
      <c r="CG21" s="434"/>
      <c r="CH21" s="435"/>
      <c r="CI21" s="434"/>
      <c r="CJ21" s="435"/>
      <c r="CK21" s="434"/>
      <c r="CL21" s="435"/>
      <c r="CM21" s="238"/>
      <c r="CN21" s="434"/>
      <c r="CO21" s="435"/>
      <c r="CP21" s="238"/>
      <c r="CQ21" s="238"/>
      <c r="CR21" s="238"/>
      <c r="CS21" s="238"/>
      <c r="CT21" s="238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436"/>
      <c r="BO22" s="437"/>
      <c r="BP22" s="199"/>
      <c r="BQ22" s="199"/>
      <c r="BR22" s="199"/>
      <c r="BS22" s="199"/>
      <c r="BT22" s="436"/>
      <c r="BU22" s="437"/>
      <c r="BV22" s="436"/>
      <c r="BW22" s="437"/>
      <c r="BX22" s="436"/>
      <c r="BY22" s="437"/>
      <c r="BZ22" s="440"/>
      <c r="CA22" s="199"/>
      <c r="CB22" s="436"/>
      <c r="CC22" s="437"/>
      <c r="CD22" s="199"/>
      <c r="CE22" s="436"/>
      <c r="CF22" s="437"/>
      <c r="CG22" s="436"/>
      <c r="CH22" s="437"/>
      <c r="CI22" s="436"/>
      <c r="CJ22" s="437"/>
      <c r="CK22" s="436"/>
      <c r="CL22" s="437"/>
      <c r="CM22" s="187"/>
      <c r="CN22" s="436"/>
      <c r="CO22" s="437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127053-621</f>
        <v>126432</v>
      </c>
      <c r="AR33" s="375"/>
      <c r="AS33" s="375"/>
      <c r="AT33" s="375"/>
      <c r="AU33" s="375"/>
      <c r="AV33" s="375"/>
      <c r="AW33" s="375"/>
      <c r="AX33" s="376"/>
      <c r="AY33" s="380">
        <f>AQ33/AJ33</f>
        <v>0.99511227597931573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621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377"/>
      <c r="BH36" s="378"/>
      <c r="BI36" s="378"/>
      <c r="BJ36" s="378"/>
      <c r="BK36" s="378"/>
      <c r="BL36" s="378"/>
      <c r="BM36" s="378"/>
      <c r="BN36" s="378"/>
      <c r="BO36" s="378"/>
      <c r="BP36" s="379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</f>
        <v>6118.3949999999995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0.47863529687866696</v>
      </c>
      <c r="AZ37" s="381"/>
      <c r="BA37" s="381"/>
      <c r="BB37" s="381"/>
      <c r="BC37" s="381"/>
      <c r="BD37" s="381"/>
      <c r="BE37" s="381"/>
      <c r="BF37" s="382"/>
      <c r="BG37" s="441">
        <v>134</v>
      </c>
      <c r="BH37" s="442"/>
      <c r="BI37" s="442"/>
      <c r="BJ37" s="442"/>
      <c r="BK37" s="442"/>
      <c r="BL37" s="442"/>
      <c r="BM37" s="442"/>
      <c r="BN37" s="442"/>
      <c r="BO37" s="442"/>
      <c r="BP37" s="443"/>
      <c r="BQ37" s="386">
        <f>AJ37-AQ37</f>
        <v>6664.6050000000005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44"/>
      <c r="BH38" s="445"/>
      <c r="BI38" s="445"/>
      <c r="BJ38" s="445"/>
      <c r="BK38" s="445"/>
      <c r="BL38" s="445"/>
      <c r="BM38" s="445"/>
      <c r="BN38" s="445"/>
      <c r="BO38" s="445"/>
      <c r="BP38" s="446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</f>
        <v>2284.6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0.58630601036801311</v>
      </c>
      <c r="AZ49" s="381"/>
      <c r="BA49" s="381"/>
      <c r="BB49" s="381"/>
      <c r="BC49" s="381"/>
      <c r="BD49" s="381"/>
      <c r="BE49" s="381"/>
      <c r="BF49" s="382"/>
      <c r="BG49" s="441">
        <v>34</v>
      </c>
      <c r="BH49" s="442"/>
      <c r="BI49" s="442"/>
      <c r="BJ49" s="442"/>
      <c r="BK49" s="442"/>
      <c r="BL49" s="442"/>
      <c r="BM49" s="442"/>
      <c r="BN49" s="442"/>
      <c r="BO49" s="442"/>
      <c r="BP49" s="443"/>
      <c r="BQ49" s="374">
        <f t="shared" si="1"/>
        <v>1612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44"/>
      <c r="BH50" s="445"/>
      <c r="BI50" s="445"/>
      <c r="BJ50" s="445"/>
      <c r="BK50" s="445"/>
      <c r="BL50" s="445"/>
      <c r="BM50" s="445"/>
      <c r="BN50" s="445"/>
      <c r="BO50" s="445"/>
      <c r="BP50" s="446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>
        <f>200*3</f>
        <v>600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3"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C9:AB9"/>
    <mergeCell ref="M15:N15"/>
    <mergeCell ref="O15:P15"/>
    <mergeCell ref="Q15:R15"/>
    <mergeCell ref="DS8:DS11"/>
    <mergeCell ref="DY8:DY11"/>
    <mergeCell ref="EA8:EA11"/>
    <mergeCell ref="EE8:EE11"/>
    <mergeCell ref="EK8:EK11"/>
    <mergeCell ref="EO8:EO11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BC12:BD12"/>
    <mergeCell ref="BE12:BF12"/>
    <mergeCell ref="BG12:BH12"/>
    <mergeCell ref="G12:H12"/>
    <mergeCell ref="I12:J12"/>
    <mergeCell ref="K12:L12"/>
    <mergeCell ref="M12:N12"/>
    <mergeCell ref="O12:P12"/>
    <mergeCell ref="Q12:R12"/>
    <mergeCell ref="E13:F13"/>
    <mergeCell ref="G13:H13"/>
    <mergeCell ref="I13:J13"/>
    <mergeCell ref="K13:L13"/>
    <mergeCell ref="M13:N13"/>
    <mergeCell ref="O13:P13"/>
    <mergeCell ref="Q13:R13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EU12:EV12"/>
    <mergeCell ref="EW12:EX12"/>
    <mergeCell ref="EY12:EZ12"/>
    <mergeCell ref="S13:T13"/>
    <mergeCell ref="U13:V13"/>
    <mergeCell ref="W13:X13"/>
    <mergeCell ref="Y13:Z13"/>
    <mergeCell ref="AA13:AB13"/>
    <mergeCell ref="AC13:AD13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AQ13:AR13"/>
    <mergeCell ref="AS13:AT13"/>
    <mergeCell ref="AU13:AV13"/>
    <mergeCell ref="AW13:AX13"/>
    <mergeCell ref="AY13:AZ13"/>
    <mergeCell ref="BA13:BB13"/>
    <mergeCell ref="AE13:AF13"/>
    <mergeCell ref="GQ12:GR12"/>
    <mergeCell ref="GS12:GT12"/>
    <mergeCell ref="GU12:GV12"/>
    <mergeCell ref="GI12:GJ12"/>
    <mergeCell ref="GK12:GL12"/>
    <mergeCell ref="GM12:GN12"/>
    <mergeCell ref="GO12:GP12"/>
    <mergeCell ref="FA12:FB12"/>
    <mergeCell ref="FC12:FD12"/>
    <mergeCell ref="FE12:FF12"/>
    <mergeCell ref="GE12:GF12"/>
    <mergeCell ref="GG12:GH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AG13:AH13"/>
    <mergeCell ref="AI13:AJ13"/>
    <mergeCell ref="AK13:AL13"/>
    <mergeCell ref="AM13:AN13"/>
    <mergeCell ref="AO13:AP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EA13:EB13"/>
    <mergeCell ref="EC13:ED13"/>
    <mergeCell ref="EE13:EF13"/>
    <mergeCell ref="EG13:EH13"/>
    <mergeCell ref="FK13:FL13"/>
    <mergeCell ref="FM13:FN13"/>
    <mergeCell ref="FO13:FP13"/>
    <mergeCell ref="FQ13:FR13"/>
    <mergeCell ref="EU13:EV13"/>
    <mergeCell ref="EW13:EX13"/>
    <mergeCell ref="EY13:EZ13"/>
    <mergeCell ref="FA13:FB13"/>
    <mergeCell ref="FC13:FD13"/>
    <mergeCell ref="FE13:FF13"/>
    <mergeCell ref="GQ13:GR13"/>
    <mergeCell ref="GS13:GT13"/>
    <mergeCell ref="GU13:GV13"/>
    <mergeCell ref="B14:B15"/>
    <mergeCell ref="C14:D14"/>
    <mergeCell ref="E14:F14"/>
    <mergeCell ref="G14:H14"/>
    <mergeCell ref="I14:J14"/>
    <mergeCell ref="K14:L14"/>
    <mergeCell ref="M14:N14"/>
    <mergeCell ref="GE13:GF13"/>
    <mergeCell ref="GG13:GH13"/>
    <mergeCell ref="GI13:GJ13"/>
    <mergeCell ref="GK13:GL13"/>
    <mergeCell ref="GM13:GN13"/>
    <mergeCell ref="GO13:GP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AA14:AB14"/>
    <mergeCell ref="AC14:AD14"/>
    <mergeCell ref="AE14:AF14"/>
    <mergeCell ref="AG14:AH14"/>
    <mergeCell ref="AI14:AJ14"/>
    <mergeCell ref="AK14:AL14"/>
    <mergeCell ref="O14:P14"/>
    <mergeCell ref="Q14:R14"/>
    <mergeCell ref="S14:T14"/>
    <mergeCell ref="U14:V14"/>
    <mergeCell ref="W14:X14"/>
    <mergeCell ref="Y14:Z14"/>
    <mergeCell ref="AY14:AZ14"/>
    <mergeCell ref="BA14:BB14"/>
    <mergeCell ref="BC14:BD14"/>
    <mergeCell ref="BE14:BF14"/>
    <mergeCell ref="BG14:BH14"/>
    <mergeCell ref="BI14:BJ14"/>
    <mergeCell ref="AM14:AN14"/>
    <mergeCell ref="AO14:AP14"/>
    <mergeCell ref="AQ14:AR14"/>
    <mergeCell ref="AS14:AT14"/>
    <mergeCell ref="AU14:AV14"/>
    <mergeCell ref="AW14:AX14"/>
    <mergeCell ref="BW14:BX14"/>
    <mergeCell ref="BY14:BZ14"/>
    <mergeCell ref="CA14:CB14"/>
    <mergeCell ref="CC14:CD14"/>
    <mergeCell ref="CE14:CF14"/>
    <mergeCell ref="CG14:CH14"/>
    <mergeCell ref="BK14:BL14"/>
    <mergeCell ref="BM14:BN14"/>
    <mergeCell ref="BO14:BP14"/>
    <mergeCell ref="BQ14:BR14"/>
    <mergeCell ref="BS14:BT14"/>
    <mergeCell ref="BU14:BV14"/>
    <mergeCell ref="CU14:CV14"/>
    <mergeCell ref="CW14:CX14"/>
    <mergeCell ref="CY14:CZ14"/>
    <mergeCell ref="DA14:DB14"/>
    <mergeCell ref="DC14:DD14"/>
    <mergeCell ref="DE14:DF14"/>
    <mergeCell ref="CI14:CJ14"/>
    <mergeCell ref="CK14:CL14"/>
    <mergeCell ref="CM14:CN14"/>
    <mergeCell ref="CO14:CP14"/>
    <mergeCell ref="CQ14:CR14"/>
    <mergeCell ref="CS14:CT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S15:T15"/>
    <mergeCell ref="U15:V15"/>
    <mergeCell ref="W15:X15"/>
    <mergeCell ref="GM14:GN14"/>
    <mergeCell ref="GO14:GP14"/>
    <mergeCell ref="GQ14:GR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AL19:AL22"/>
    <mergeCell ref="BN19:BO22"/>
    <mergeCell ref="BT19:BU22"/>
    <mergeCell ref="BV19:BW22"/>
    <mergeCell ref="BX19:BY22"/>
    <mergeCell ref="GK15:GL15"/>
    <mergeCell ref="GM15:GN15"/>
    <mergeCell ref="GO15:GP15"/>
    <mergeCell ref="GQ15:GR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CN19:CO22"/>
    <mergeCell ref="CW19:CX22"/>
    <mergeCell ref="DA19:DB22"/>
    <mergeCell ref="DE19:DF22"/>
    <mergeCell ref="DH19:DI22"/>
    <mergeCell ref="DK19:DL22"/>
    <mergeCell ref="BZ19:BZ22"/>
    <mergeCell ref="CB19:CC22"/>
    <mergeCell ref="CE19:CF22"/>
    <mergeCell ref="CG19:CH22"/>
    <mergeCell ref="CI19:CJ22"/>
    <mergeCell ref="CK19:CL22"/>
    <mergeCell ref="K26:L26"/>
    <mergeCell ref="M26:N26"/>
    <mergeCell ref="O26:P26"/>
    <mergeCell ref="Q26:R26"/>
    <mergeCell ref="S26:T26"/>
    <mergeCell ref="U26:V26"/>
    <mergeCell ref="A21:A29"/>
    <mergeCell ref="B26:B27"/>
    <mergeCell ref="C26:D26"/>
    <mergeCell ref="E26:F26"/>
    <mergeCell ref="G26:H26"/>
    <mergeCell ref="I26:J26"/>
    <mergeCell ref="B19:B22"/>
    <mergeCell ref="U27:V27"/>
    <mergeCell ref="E29:F29"/>
    <mergeCell ref="G29:H29"/>
    <mergeCell ref="I29:J29"/>
    <mergeCell ref="K29:L29"/>
    <mergeCell ref="M29:N29"/>
    <mergeCell ref="O29:P29"/>
    <mergeCell ref="Q29:R29"/>
    <mergeCell ref="A12:A20"/>
    <mergeCell ref="B12:B13"/>
    <mergeCell ref="E12:F12"/>
    <mergeCell ref="AI26:AJ26"/>
    <mergeCell ref="AK26:AL26"/>
    <mergeCell ref="AM26:AN26"/>
    <mergeCell ref="AO26:AP26"/>
    <mergeCell ref="AQ26:AR26"/>
    <mergeCell ref="AS26:AT26"/>
    <mergeCell ref="W26:X26"/>
    <mergeCell ref="Y26:Z26"/>
    <mergeCell ref="AA26:AB26"/>
    <mergeCell ref="AC26:AD26"/>
    <mergeCell ref="AE26:AF26"/>
    <mergeCell ref="AG26:AH26"/>
    <mergeCell ref="BG26:BH26"/>
    <mergeCell ref="BI26:BJ26"/>
    <mergeCell ref="BK26:BL26"/>
    <mergeCell ref="BM26:BN26"/>
    <mergeCell ref="BO26:BP26"/>
    <mergeCell ref="BQ26:BR26"/>
    <mergeCell ref="AU26:AV26"/>
    <mergeCell ref="AW26:AX26"/>
    <mergeCell ref="AY26:AZ26"/>
    <mergeCell ref="BA26:BB26"/>
    <mergeCell ref="BC26:BD26"/>
    <mergeCell ref="BE26:BF26"/>
    <mergeCell ref="CE26:CF26"/>
    <mergeCell ref="CG26:CH26"/>
    <mergeCell ref="CI26:CJ26"/>
    <mergeCell ref="CK26:CL26"/>
    <mergeCell ref="CM26:CN26"/>
    <mergeCell ref="CO26:CP26"/>
    <mergeCell ref="BS26:BT26"/>
    <mergeCell ref="BU26:BV26"/>
    <mergeCell ref="BW26:BX26"/>
    <mergeCell ref="BY26:BZ26"/>
    <mergeCell ref="CA26:CB26"/>
    <mergeCell ref="CC26:CD26"/>
    <mergeCell ref="DC26:DD26"/>
    <mergeCell ref="DE26:DF26"/>
    <mergeCell ref="DG26:DH26"/>
    <mergeCell ref="DI26:DJ26"/>
    <mergeCell ref="DK26:DL26"/>
    <mergeCell ref="DM26:DN26"/>
    <mergeCell ref="CQ26:CR26"/>
    <mergeCell ref="CS26:CT26"/>
    <mergeCell ref="CU26:CV26"/>
    <mergeCell ref="CW26:CX26"/>
    <mergeCell ref="CY26:CZ26"/>
    <mergeCell ref="DA26:DB26"/>
    <mergeCell ref="EA26:EB26"/>
    <mergeCell ref="EC26:ED26"/>
    <mergeCell ref="EE26:EF26"/>
    <mergeCell ref="EG26:EH26"/>
    <mergeCell ref="EI26:EJ26"/>
    <mergeCell ref="EK26:EL26"/>
    <mergeCell ref="DO26:DP26"/>
    <mergeCell ref="DQ26:DR26"/>
    <mergeCell ref="DS26:DT26"/>
    <mergeCell ref="DU26:DV26"/>
    <mergeCell ref="DW26:DX26"/>
    <mergeCell ref="DY26:DZ26"/>
    <mergeCell ref="EY26:EZ26"/>
    <mergeCell ref="FA26:FB26"/>
    <mergeCell ref="FC26:FD26"/>
    <mergeCell ref="FE26:FF26"/>
    <mergeCell ref="FG26:FH26"/>
    <mergeCell ref="FI26:FJ26"/>
    <mergeCell ref="EM26:EN26"/>
    <mergeCell ref="EO26:EP26"/>
    <mergeCell ref="EQ26:ER26"/>
    <mergeCell ref="ES26:ET26"/>
    <mergeCell ref="EU26:EV26"/>
    <mergeCell ref="EW26:EX26"/>
    <mergeCell ref="GA26:GB26"/>
    <mergeCell ref="GC26:GD26"/>
    <mergeCell ref="GE26:GF26"/>
    <mergeCell ref="GG26:GH26"/>
    <mergeCell ref="FK26:FL26"/>
    <mergeCell ref="FM26:FN26"/>
    <mergeCell ref="FO26:FP26"/>
    <mergeCell ref="FQ26:FR26"/>
    <mergeCell ref="FS26:FT26"/>
    <mergeCell ref="FU26:FV26"/>
    <mergeCell ref="W27:X27"/>
    <mergeCell ref="Y27:Z27"/>
    <mergeCell ref="AA27:AB27"/>
    <mergeCell ref="AC27:AD27"/>
    <mergeCell ref="AE27:AF27"/>
    <mergeCell ref="GU26:G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GI26:GJ26"/>
    <mergeCell ref="GK26:GL26"/>
    <mergeCell ref="GM26:GN26"/>
    <mergeCell ref="GO26:GP26"/>
    <mergeCell ref="GQ26:GR26"/>
    <mergeCell ref="GS26:GT26"/>
    <mergeCell ref="FW26:FX26"/>
    <mergeCell ref="FY26:FZ26"/>
    <mergeCell ref="AS27:AT27"/>
    <mergeCell ref="AU27:AV27"/>
    <mergeCell ref="AW27:AX27"/>
    <mergeCell ref="AY27:AZ27"/>
    <mergeCell ref="BA27:BB27"/>
    <mergeCell ref="BC27:BD27"/>
    <mergeCell ref="AG27:AH27"/>
    <mergeCell ref="AI27:AJ27"/>
    <mergeCell ref="AK27:AL27"/>
    <mergeCell ref="AM27:AN27"/>
    <mergeCell ref="AO27:AP27"/>
    <mergeCell ref="AQ27:AR27"/>
    <mergeCell ref="BQ27:BR27"/>
    <mergeCell ref="BS27:BT27"/>
    <mergeCell ref="BU27:BV27"/>
    <mergeCell ref="BW27:BX27"/>
    <mergeCell ref="BY27:BZ27"/>
    <mergeCell ref="CA27:CB27"/>
    <mergeCell ref="BE27:BF27"/>
    <mergeCell ref="BG27:BH27"/>
    <mergeCell ref="BI27:BJ27"/>
    <mergeCell ref="BK27:BL27"/>
    <mergeCell ref="BM27:BN27"/>
    <mergeCell ref="BO27:BP27"/>
    <mergeCell ref="CO27:CP27"/>
    <mergeCell ref="CQ27:CR27"/>
    <mergeCell ref="CS27:CT27"/>
    <mergeCell ref="CU27:CV27"/>
    <mergeCell ref="CW27:CX27"/>
    <mergeCell ref="CY27:CZ27"/>
    <mergeCell ref="CC27:CD27"/>
    <mergeCell ref="CE27:CF27"/>
    <mergeCell ref="CG27:CH27"/>
    <mergeCell ref="CI27:CJ27"/>
    <mergeCell ref="CK27:CL27"/>
    <mergeCell ref="CM27:CN27"/>
    <mergeCell ref="DM27:DN27"/>
    <mergeCell ref="DO27:DP27"/>
    <mergeCell ref="DQ27:DR27"/>
    <mergeCell ref="DS27:DT27"/>
    <mergeCell ref="DU27:DV27"/>
    <mergeCell ref="DW27:DX27"/>
    <mergeCell ref="DA27:DB27"/>
    <mergeCell ref="DC27:DD27"/>
    <mergeCell ref="DE27:DF27"/>
    <mergeCell ref="DG27:DH27"/>
    <mergeCell ref="DI27:DJ27"/>
    <mergeCell ref="DK27:DL27"/>
    <mergeCell ref="EK27:EL27"/>
    <mergeCell ref="EM27:EN27"/>
    <mergeCell ref="EO27:EP27"/>
    <mergeCell ref="EQ27:ER27"/>
    <mergeCell ref="ES27:ET27"/>
    <mergeCell ref="EU27:EV27"/>
    <mergeCell ref="DY27:DZ27"/>
    <mergeCell ref="EA27:EB27"/>
    <mergeCell ref="EC27:ED27"/>
    <mergeCell ref="EE27:EF27"/>
    <mergeCell ref="EG27:EH27"/>
    <mergeCell ref="EI27:EJ27"/>
    <mergeCell ref="FM27:FN27"/>
    <mergeCell ref="FO27:FP27"/>
    <mergeCell ref="FQ27:FR27"/>
    <mergeCell ref="FS27:FT27"/>
    <mergeCell ref="EW27:EX27"/>
    <mergeCell ref="EY27:EZ27"/>
    <mergeCell ref="FA27:FB27"/>
    <mergeCell ref="FC27:FD27"/>
    <mergeCell ref="FE27:FF27"/>
    <mergeCell ref="FG27:FH27"/>
    <mergeCell ref="GS27:GT27"/>
    <mergeCell ref="GU27:GV27"/>
    <mergeCell ref="B28:B29"/>
    <mergeCell ref="E28:F28"/>
    <mergeCell ref="G28:H28"/>
    <mergeCell ref="I28:J28"/>
    <mergeCell ref="K28:L28"/>
    <mergeCell ref="M28:N28"/>
    <mergeCell ref="O28:P28"/>
    <mergeCell ref="Q28:R28"/>
    <mergeCell ref="GG27:GH27"/>
    <mergeCell ref="GI27:GJ27"/>
    <mergeCell ref="GK27:GL27"/>
    <mergeCell ref="GM27:GN27"/>
    <mergeCell ref="GO27:GP27"/>
    <mergeCell ref="GQ27:GR27"/>
    <mergeCell ref="FU27:FV27"/>
    <mergeCell ref="FW27:FX27"/>
    <mergeCell ref="FY27:FZ27"/>
    <mergeCell ref="GA27:GB27"/>
    <mergeCell ref="GC27:GD27"/>
    <mergeCell ref="GE27:GF27"/>
    <mergeCell ref="FI27:FJ27"/>
    <mergeCell ref="FK27:FL27"/>
    <mergeCell ref="AE28:AF28"/>
    <mergeCell ref="AG28:AH28"/>
    <mergeCell ref="AI28:AJ28"/>
    <mergeCell ref="AK28:AL28"/>
    <mergeCell ref="AM28:AN28"/>
    <mergeCell ref="AO28:AP28"/>
    <mergeCell ref="S28:T28"/>
    <mergeCell ref="U28:V28"/>
    <mergeCell ref="W28:X28"/>
    <mergeCell ref="Y28:Z28"/>
    <mergeCell ref="AA28:AB28"/>
    <mergeCell ref="AC28:AD28"/>
    <mergeCell ref="BC28:BD28"/>
    <mergeCell ref="BE28:BF28"/>
    <mergeCell ref="BG28:BH28"/>
    <mergeCell ref="BI28:BJ28"/>
    <mergeCell ref="BK28:BL28"/>
    <mergeCell ref="BM28:BN28"/>
    <mergeCell ref="AQ28:AR28"/>
    <mergeCell ref="AS28:AT28"/>
    <mergeCell ref="AU28:AV28"/>
    <mergeCell ref="AW28:AX28"/>
    <mergeCell ref="AY28:AZ28"/>
    <mergeCell ref="BA28:BB28"/>
    <mergeCell ref="CA28:CB28"/>
    <mergeCell ref="CC28:CD28"/>
    <mergeCell ref="CE28:CF28"/>
    <mergeCell ref="CG28:CH28"/>
    <mergeCell ref="CI28:CJ28"/>
    <mergeCell ref="CK28:CL28"/>
    <mergeCell ref="BO28:BP28"/>
    <mergeCell ref="BQ28:BR28"/>
    <mergeCell ref="BS28:BT28"/>
    <mergeCell ref="BU28:BV28"/>
    <mergeCell ref="BW28:BX28"/>
    <mergeCell ref="BY28:BZ28"/>
    <mergeCell ref="CY28:CZ28"/>
    <mergeCell ref="DA28:DB28"/>
    <mergeCell ref="DC28:DD28"/>
    <mergeCell ref="DE28:DF28"/>
    <mergeCell ref="DG28:DH28"/>
    <mergeCell ref="DI28:DJ28"/>
    <mergeCell ref="CM28:CN28"/>
    <mergeCell ref="CO28:CP28"/>
    <mergeCell ref="CQ28:CR28"/>
    <mergeCell ref="CS28:CT28"/>
    <mergeCell ref="CU28:CV28"/>
    <mergeCell ref="CW28:CX28"/>
    <mergeCell ref="EA28:EB28"/>
    <mergeCell ref="EC28:ED28"/>
    <mergeCell ref="EE28:EF28"/>
    <mergeCell ref="EG28:EH28"/>
    <mergeCell ref="DK28:DL28"/>
    <mergeCell ref="DM28:DN28"/>
    <mergeCell ref="DO28:DP28"/>
    <mergeCell ref="DQ28:DR28"/>
    <mergeCell ref="DS28:DT28"/>
    <mergeCell ref="DU28:DV28"/>
    <mergeCell ref="EU28:EV28"/>
    <mergeCell ref="EW28:EX28"/>
    <mergeCell ref="EY28:EZ28"/>
    <mergeCell ref="S29:T29"/>
    <mergeCell ref="U29:V29"/>
    <mergeCell ref="W29:X29"/>
    <mergeCell ref="Y29:Z29"/>
    <mergeCell ref="AA29:AB29"/>
    <mergeCell ref="AC29:AD29"/>
    <mergeCell ref="EI28:EJ28"/>
    <mergeCell ref="EK28:EL28"/>
    <mergeCell ref="EM28:EN28"/>
    <mergeCell ref="EO28:EP28"/>
    <mergeCell ref="EQ28:ER28"/>
    <mergeCell ref="ES28:ET28"/>
    <mergeCell ref="DW28:DX28"/>
    <mergeCell ref="DY28:DZ28"/>
    <mergeCell ref="AQ29:AR29"/>
    <mergeCell ref="AS29:AT29"/>
    <mergeCell ref="AU29:AV29"/>
    <mergeCell ref="AW29:AX29"/>
    <mergeCell ref="AY29:AZ29"/>
    <mergeCell ref="BA29:BB29"/>
    <mergeCell ref="AE29:AF29"/>
    <mergeCell ref="GQ28:GR28"/>
    <mergeCell ref="GS28:GT28"/>
    <mergeCell ref="GU28:GV28"/>
    <mergeCell ref="GI28:GJ28"/>
    <mergeCell ref="GK28:GL28"/>
    <mergeCell ref="GM28:GN28"/>
    <mergeCell ref="GO28:GP28"/>
    <mergeCell ref="FA28:FB28"/>
    <mergeCell ref="FC28:FD28"/>
    <mergeCell ref="FE28:FF28"/>
    <mergeCell ref="GE28:GF28"/>
    <mergeCell ref="GG28:GH28"/>
    <mergeCell ref="FS28:FT28"/>
    <mergeCell ref="FU28:FV28"/>
    <mergeCell ref="FW28:FX28"/>
    <mergeCell ref="FY28:FZ28"/>
    <mergeCell ref="GA28:GB28"/>
    <mergeCell ref="GC28:GD28"/>
    <mergeCell ref="FG28:FH28"/>
    <mergeCell ref="FI28:FJ28"/>
    <mergeCell ref="FK28:FL28"/>
    <mergeCell ref="FM28:FN28"/>
    <mergeCell ref="FO28:FP28"/>
    <mergeCell ref="FQ28:FR28"/>
    <mergeCell ref="AG29:AH29"/>
    <mergeCell ref="AI29:AJ29"/>
    <mergeCell ref="AK29:AL29"/>
    <mergeCell ref="AM29:AN29"/>
    <mergeCell ref="AO29:AP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BK29:BL29"/>
    <mergeCell ref="BM29:BN29"/>
    <mergeCell ref="CM29:CN29"/>
    <mergeCell ref="CO29:CP29"/>
    <mergeCell ref="CQ29:CR29"/>
    <mergeCell ref="CS29:CT29"/>
    <mergeCell ref="CU29:CV29"/>
    <mergeCell ref="CW29:CX29"/>
    <mergeCell ref="CA29:CB29"/>
    <mergeCell ref="CC29:CD29"/>
    <mergeCell ref="CE29:CF29"/>
    <mergeCell ref="CG29:CH29"/>
    <mergeCell ref="CI29:CJ29"/>
    <mergeCell ref="CK29:CL29"/>
    <mergeCell ref="DK29:DL29"/>
    <mergeCell ref="DM29:DN29"/>
    <mergeCell ref="DO29:DP29"/>
    <mergeCell ref="DQ29:DR29"/>
    <mergeCell ref="DS29:DT29"/>
    <mergeCell ref="DU29:DV29"/>
    <mergeCell ref="CY29:CZ29"/>
    <mergeCell ref="DA29:DB29"/>
    <mergeCell ref="DC29:DD29"/>
    <mergeCell ref="DE29:DF29"/>
    <mergeCell ref="DG29:DH29"/>
    <mergeCell ref="DI29:DJ29"/>
    <mergeCell ref="EI29:EJ29"/>
    <mergeCell ref="EK29:EL29"/>
    <mergeCell ref="EM29:EN29"/>
    <mergeCell ref="EO29:EP29"/>
    <mergeCell ref="EQ29:ER29"/>
    <mergeCell ref="ES29:ET29"/>
    <mergeCell ref="DW29:DX29"/>
    <mergeCell ref="DY29:DZ29"/>
    <mergeCell ref="EA29:EB29"/>
    <mergeCell ref="EC29:ED29"/>
    <mergeCell ref="EE29:EF29"/>
    <mergeCell ref="EG29:EH29"/>
    <mergeCell ref="FM29:FN29"/>
    <mergeCell ref="FO29:FP29"/>
    <mergeCell ref="FQ29:FR29"/>
    <mergeCell ref="EU29:EV29"/>
    <mergeCell ref="EW29:EX29"/>
    <mergeCell ref="EY29:EZ29"/>
    <mergeCell ref="FA29:FB29"/>
    <mergeCell ref="FC29:FD29"/>
    <mergeCell ref="FE29:FF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E29:GF29"/>
    <mergeCell ref="GG29:GH29"/>
    <mergeCell ref="GI29:GJ29"/>
    <mergeCell ref="GK29:GL29"/>
    <mergeCell ref="GM29:GN29"/>
    <mergeCell ref="GO29:GP29"/>
    <mergeCell ref="FS29:FT29"/>
    <mergeCell ref="FU29:FV29"/>
    <mergeCell ref="FW29:FX29"/>
    <mergeCell ref="FY29:FZ29"/>
    <mergeCell ref="GA29:GB29"/>
    <mergeCell ref="GC29:GD29"/>
    <mergeCell ref="FG29:FH29"/>
    <mergeCell ref="FI29:FJ29"/>
    <mergeCell ref="FK29:FL29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7:BZ58"/>
    <mergeCell ref="DN19:DO22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N51:AE52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0103-5AB6-4FE6-97D6-E2DB7C2C37B5}">
  <sheetPr>
    <pageSetUpPr fitToPage="1"/>
  </sheetPr>
  <dimension ref="A1:GW70"/>
  <sheetViews>
    <sheetView view="pageBreakPreview" topLeftCell="A16" zoomScale="70" zoomScaleNormal="70" zoomScaleSheetLayoutView="70" workbookViewId="0">
      <selection activeCell="E10" sqref="E10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110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432" t="s">
        <v>105</v>
      </c>
      <c r="BO19" s="433"/>
      <c r="BP19" s="199"/>
      <c r="BQ19" s="199"/>
      <c r="BR19" s="199"/>
      <c r="BS19" s="199"/>
      <c r="BT19" s="432" t="s">
        <v>104</v>
      </c>
      <c r="BU19" s="433"/>
      <c r="BV19" s="432" t="s">
        <v>103</v>
      </c>
      <c r="BW19" s="433"/>
      <c r="BX19" s="432" t="s">
        <v>102</v>
      </c>
      <c r="BY19" s="433"/>
      <c r="BZ19" s="438" t="s">
        <v>101</v>
      </c>
      <c r="CA19" s="199"/>
      <c r="CB19" s="432" t="s">
        <v>100</v>
      </c>
      <c r="CC19" s="433"/>
      <c r="CD19" s="199"/>
      <c r="CE19" s="432" t="s">
        <v>99</v>
      </c>
      <c r="CF19" s="433"/>
      <c r="CG19" s="432" t="s">
        <v>96</v>
      </c>
      <c r="CH19" s="433"/>
      <c r="CI19" s="432" t="s">
        <v>98</v>
      </c>
      <c r="CJ19" s="433"/>
      <c r="CK19" s="432" t="s">
        <v>95</v>
      </c>
      <c r="CL19" s="433"/>
      <c r="CM19" s="187"/>
      <c r="CN19" s="432" t="s">
        <v>97</v>
      </c>
      <c r="CO19" s="433"/>
      <c r="CP19" s="187"/>
      <c r="CQ19" s="187"/>
      <c r="CR19" s="187"/>
      <c r="CS19" s="187"/>
      <c r="CT19" s="187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434"/>
      <c r="BO20" s="435"/>
      <c r="BP20" s="199"/>
      <c r="BQ20" s="199"/>
      <c r="BR20" s="199"/>
      <c r="BS20" s="199"/>
      <c r="BT20" s="434"/>
      <c r="BU20" s="435"/>
      <c r="BV20" s="434"/>
      <c r="BW20" s="435"/>
      <c r="BX20" s="434"/>
      <c r="BY20" s="435"/>
      <c r="BZ20" s="439"/>
      <c r="CA20" s="199"/>
      <c r="CB20" s="434"/>
      <c r="CC20" s="435"/>
      <c r="CD20" s="199"/>
      <c r="CE20" s="434"/>
      <c r="CF20" s="435"/>
      <c r="CG20" s="434"/>
      <c r="CH20" s="435"/>
      <c r="CI20" s="434"/>
      <c r="CJ20" s="435"/>
      <c r="CK20" s="434"/>
      <c r="CL20" s="435"/>
      <c r="CM20" s="187"/>
      <c r="CN20" s="434"/>
      <c r="CO20" s="435"/>
      <c r="CP20" s="187"/>
      <c r="CQ20" s="187"/>
      <c r="CR20" s="187"/>
      <c r="CS20" s="187"/>
      <c r="CT20" s="187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434"/>
      <c r="BO21" s="435"/>
      <c r="BP21" s="200"/>
      <c r="BQ21" s="200"/>
      <c r="BR21" s="200"/>
      <c r="BS21" s="200"/>
      <c r="BT21" s="434"/>
      <c r="BU21" s="435"/>
      <c r="BV21" s="434"/>
      <c r="BW21" s="435"/>
      <c r="BX21" s="434"/>
      <c r="BY21" s="435"/>
      <c r="BZ21" s="439"/>
      <c r="CA21" s="200"/>
      <c r="CB21" s="434"/>
      <c r="CC21" s="435"/>
      <c r="CD21" s="200"/>
      <c r="CE21" s="434"/>
      <c r="CF21" s="435"/>
      <c r="CG21" s="434"/>
      <c r="CH21" s="435"/>
      <c r="CI21" s="434"/>
      <c r="CJ21" s="435"/>
      <c r="CK21" s="434"/>
      <c r="CL21" s="435"/>
      <c r="CM21" s="238"/>
      <c r="CN21" s="434"/>
      <c r="CO21" s="435"/>
      <c r="CP21" s="238"/>
      <c r="CQ21" s="238"/>
      <c r="CR21" s="238"/>
      <c r="CS21" s="238"/>
      <c r="CT21" s="238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436"/>
      <c r="BO22" s="437"/>
      <c r="BP22" s="199"/>
      <c r="BQ22" s="199"/>
      <c r="BR22" s="199"/>
      <c r="BS22" s="199"/>
      <c r="BT22" s="436"/>
      <c r="BU22" s="437"/>
      <c r="BV22" s="436"/>
      <c r="BW22" s="437"/>
      <c r="BX22" s="436"/>
      <c r="BY22" s="437"/>
      <c r="BZ22" s="440"/>
      <c r="CA22" s="199"/>
      <c r="CB22" s="436"/>
      <c r="CC22" s="437"/>
      <c r="CD22" s="199"/>
      <c r="CE22" s="436"/>
      <c r="CF22" s="437"/>
      <c r="CG22" s="436"/>
      <c r="CH22" s="437"/>
      <c r="CI22" s="436"/>
      <c r="CJ22" s="437"/>
      <c r="CK22" s="436"/>
      <c r="CL22" s="437"/>
      <c r="CM22" s="187"/>
      <c r="CN22" s="436"/>
      <c r="CO22" s="437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127053-621</f>
        <v>126432</v>
      </c>
      <c r="AR33" s="375"/>
      <c r="AS33" s="375"/>
      <c r="AT33" s="375"/>
      <c r="AU33" s="375"/>
      <c r="AV33" s="375"/>
      <c r="AW33" s="375"/>
      <c r="AX33" s="376"/>
      <c r="AY33" s="380">
        <f>AQ33/AJ33</f>
        <v>0.99511227597931573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621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 t="s">
        <v>108</v>
      </c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377"/>
      <c r="BH36" s="378"/>
      <c r="BI36" s="378"/>
      <c r="BJ36" s="378"/>
      <c r="BK36" s="378"/>
      <c r="BL36" s="378"/>
      <c r="BM36" s="378"/>
      <c r="BN36" s="378"/>
      <c r="BO36" s="378"/>
      <c r="BP36" s="379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</f>
        <v>6118.3949999999995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0.47863529687866696</v>
      </c>
      <c r="AZ37" s="381"/>
      <c r="BA37" s="381"/>
      <c r="BB37" s="381"/>
      <c r="BC37" s="381"/>
      <c r="BD37" s="381"/>
      <c r="BE37" s="381"/>
      <c r="BF37" s="382"/>
      <c r="BG37" s="374">
        <v>0</v>
      </c>
      <c r="BH37" s="375"/>
      <c r="BI37" s="375"/>
      <c r="BJ37" s="375"/>
      <c r="BK37" s="375"/>
      <c r="BL37" s="375"/>
      <c r="BM37" s="375"/>
      <c r="BN37" s="375"/>
      <c r="BO37" s="375"/>
      <c r="BP37" s="376"/>
      <c r="BQ37" s="386">
        <f>AJ37-AQ37</f>
        <v>6664.6050000000005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</f>
        <v>2284.6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0.58630601036801311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1612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>
        <f>200*3</f>
        <v>600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E13:F13"/>
    <mergeCell ref="G13:H13"/>
    <mergeCell ref="I13:J13"/>
    <mergeCell ref="K13:L13"/>
    <mergeCell ref="M13:N13"/>
    <mergeCell ref="O13:P13"/>
    <mergeCell ref="Q13:R13"/>
    <mergeCell ref="M15:N15"/>
    <mergeCell ref="O15:P15"/>
    <mergeCell ref="Q15:R15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EU12:EV12"/>
    <mergeCell ref="EW12:EX12"/>
    <mergeCell ref="EY12:EZ12"/>
    <mergeCell ref="S13:T13"/>
    <mergeCell ref="U13:V13"/>
    <mergeCell ref="W13:X13"/>
    <mergeCell ref="Y13:Z13"/>
    <mergeCell ref="AA13:AB13"/>
    <mergeCell ref="AC13:AD13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AQ13:AR13"/>
    <mergeCell ref="AS13:AT13"/>
    <mergeCell ref="AU13:AV13"/>
    <mergeCell ref="AW13:AX13"/>
    <mergeCell ref="AY13:AZ13"/>
    <mergeCell ref="BA13:BB13"/>
    <mergeCell ref="AE13:AF13"/>
    <mergeCell ref="GQ12:GR12"/>
    <mergeCell ref="GS12:GT12"/>
    <mergeCell ref="GU12:GV12"/>
    <mergeCell ref="GI12:GJ12"/>
    <mergeCell ref="GK12:GL12"/>
    <mergeCell ref="GM12:GN12"/>
    <mergeCell ref="GO12:GP12"/>
    <mergeCell ref="FA12:FB12"/>
    <mergeCell ref="FC12:FD12"/>
    <mergeCell ref="FE12:FF12"/>
    <mergeCell ref="GE12:GF12"/>
    <mergeCell ref="GG12:GH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AG13:AH13"/>
    <mergeCell ref="AI13:AJ13"/>
    <mergeCell ref="AK13:AL13"/>
    <mergeCell ref="AM13:AN13"/>
    <mergeCell ref="AO13:AP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EA13:EB13"/>
    <mergeCell ref="EC13:ED13"/>
    <mergeCell ref="EE13:EF13"/>
    <mergeCell ref="EG13:EH13"/>
    <mergeCell ref="FK13:FL13"/>
    <mergeCell ref="FM13:FN13"/>
    <mergeCell ref="FO13:FP13"/>
    <mergeCell ref="FQ13:FR13"/>
    <mergeCell ref="EU13:EV13"/>
    <mergeCell ref="EW13:EX13"/>
    <mergeCell ref="EY13:EZ13"/>
    <mergeCell ref="FA13:FB13"/>
    <mergeCell ref="FC13:FD13"/>
    <mergeCell ref="FE13:FF13"/>
    <mergeCell ref="GQ13:GR13"/>
    <mergeCell ref="GS13:GT13"/>
    <mergeCell ref="GU13:GV13"/>
    <mergeCell ref="B14:B15"/>
    <mergeCell ref="C14:D14"/>
    <mergeCell ref="E14:F14"/>
    <mergeCell ref="G14:H14"/>
    <mergeCell ref="I14:J14"/>
    <mergeCell ref="K14:L14"/>
    <mergeCell ref="M14:N14"/>
    <mergeCell ref="GE13:GF13"/>
    <mergeCell ref="GG13:GH13"/>
    <mergeCell ref="GI13:GJ13"/>
    <mergeCell ref="GK13:GL13"/>
    <mergeCell ref="GM13:GN13"/>
    <mergeCell ref="GO13:GP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AA14:AB14"/>
    <mergeCell ref="AC14:AD14"/>
    <mergeCell ref="AE14:AF14"/>
    <mergeCell ref="AG14:AH14"/>
    <mergeCell ref="AI14:AJ14"/>
    <mergeCell ref="AK14:AL14"/>
    <mergeCell ref="O14:P14"/>
    <mergeCell ref="Q14:R14"/>
    <mergeCell ref="S14:T14"/>
    <mergeCell ref="U14:V14"/>
    <mergeCell ref="W14:X14"/>
    <mergeCell ref="Y14:Z14"/>
    <mergeCell ref="AY14:AZ14"/>
    <mergeCell ref="BA14:BB14"/>
    <mergeCell ref="BC14:BD14"/>
    <mergeCell ref="BE14:BF14"/>
    <mergeCell ref="BG14:BH14"/>
    <mergeCell ref="BI14:BJ14"/>
    <mergeCell ref="AM14:AN14"/>
    <mergeCell ref="AO14:AP14"/>
    <mergeCell ref="AQ14:AR14"/>
    <mergeCell ref="AS14:AT14"/>
    <mergeCell ref="AU14:AV14"/>
    <mergeCell ref="AW14:AX14"/>
    <mergeCell ref="BW14:BX14"/>
    <mergeCell ref="BY14:BZ14"/>
    <mergeCell ref="CA14:CB14"/>
    <mergeCell ref="CC14:CD14"/>
    <mergeCell ref="CE14:CF14"/>
    <mergeCell ref="CG14:CH14"/>
    <mergeCell ref="BK14:BL14"/>
    <mergeCell ref="BM14:BN14"/>
    <mergeCell ref="BO14:BP14"/>
    <mergeCell ref="BQ14:BR14"/>
    <mergeCell ref="BS14:BT14"/>
    <mergeCell ref="BU14:BV14"/>
    <mergeCell ref="CU14:CV14"/>
    <mergeCell ref="CW14:CX14"/>
    <mergeCell ref="CY14:CZ14"/>
    <mergeCell ref="DA14:DB14"/>
    <mergeCell ref="DC14:DD14"/>
    <mergeCell ref="DE14:DF14"/>
    <mergeCell ref="CI14:CJ14"/>
    <mergeCell ref="CK14:CL14"/>
    <mergeCell ref="CM14:CN14"/>
    <mergeCell ref="CO14:CP14"/>
    <mergeCell ref="CQ14:CR14"/>
    <mergeCell ref="CS14:CT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S15:T15"/>
    <mergeCell ref="U15:V15"/>
    <mergeCell ref="W15:X15"/>
    <mergeCell ref="GM14:GN14"/>
    <mergeCell ref="GO14:GP14"/>
    <mergeCell ref="GQ14:GR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BN19:BO22"/>
    <mergeCell ref="BT19:BU22"/>
    <mergeCell ref="BV19:BW22"/>
    <mergeCell ref="BX19:BY22"/>
    <mergeCell ref="GK15:GL15"/>
    <mergeCell ref="GM15:GN15"/>
    <mergeCell ref="GO15:GP15"/>
    <mergeCell ref="GQ15:GR15"/>
    <mergeCell ref="GS15:GT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DN19:DO22"/>
    <mergeCell ref="A21:A29"/>
    <mergeCell ref="B26:B27"/>
    <mergeCell ref="C26:D26"/>
    <mergeCell ref="E26:F26"/>
    <mergeCell ref="G26:H26"/>
    <mergeCell ref="I26:J26"/>
    <mergeCell ref="K26:L26"/>
    <mergeCell ref="M26:N26"/>
    <mergeCell ref="O26:P26"/>
    <mergeCell ref="CN19:CO22"/>
    <mergeCell ref="CW19:CX22"/>
    <mergeCell ref="DA19:DB22"/>
    <mergeCell ref="DE19:DF22"/>
    <mergeCell ref="DH19:DI22"/>
    <mergeCell ref="DK19:DL22"/>
    <mergeCell ref="BZ19:BZ22"/>
    <mergeCell ref="CB19:CC22"/>
    <mergeCell ref="CE19:CF22"/>
    <mergeCell ref="CG19:CH22"/>
    <mergeCell ref="CI19:CJ22"/>
    <mergeCell ref="CK19:CL22"/>
    <mergeCell ref="B19:B22"/>
    <mergeCell ref="AL19:AL22"/>
    <mergeCell ref="AC26:AD26"/>
    <mergeCell ref="AE26:AF26"/>
    <mergeCell ref="AG26:AH26"/>
    <mergeCell ref="AI26:AJ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BY26:BZ26"/>
    <mergeCell ref="CA26:CB26"/>
    <mergeCell ref="CC26:CD26"/>
    <mergeCell ref="CE26:CF26"/>
    <mergeCell ref="CG26:CH26"/>
    <mergeCell ref="CI26:CJ26"/>
    <mergeCell ref="BM26:BN26"/>
    <mergeCell ref="BO26:BP26"/>
    <mergeCell ref="BQ26:BR26"/>
    <mergeCell ref="BS26:BT26"/>
    <mergeCell ref="BU26:BV26"/>
    <mergeCell ref="BW26:BX26"/>
    <mergeCell ref="CW26:CX26"/>
    <mergeCell ref="CY26:CZ26"/>
    <mergeCell ref="DA26:DB26"/>
    <mergeCell ref="DC26:DD26"/>
    <mergeCell ref="DE26:DF26"/>
    <mergeCell ref="DG26:DH26"/>
    <mergeCell ref="CK26:CL26"/>
    <mergeCell ref="CM26:CN26"/>
    <mergeCell ref="CO26:CP26"/>
    <mergeCell ref="CQ26:CR26"/>
    <mergeCell ref="CS26:CT26"/>
    <mergeCell ref="CU26:CV26"/>
    <mergeCell ref="DY26:DZ26"/>
    <mergeCell ref="EA26:EB26"/>
    <mergeCell ref="EC26:ED26"/>
    <mergeCell ref="EE26:EF26"/>
    <mergeCell ref="DI26:DJ26"/>
    <mergeCell ref="DK26:DL26"/>
    <mergeCell ref="DM26:DN26"/>
    <mergeCell ref="DO26:DP26"/>
    <mergeCell ref="DQ26:DR26"/>
    <mergeCell ref="DS26:DT26"/>
    <mergeCell ref="GU26:GV26"/>
    <mergeCell ref="C27:D27"/>
    <mergeCell ref="E27:F27"/>
    <mergeCell ref="G27:H27"/>
    <mergeCell ref="I27:J27"/>
    <mergeCell ref="K27:L27"/>
    <mergeCell ref="M27:N27"/>
    <mergeCell ref="GC26:GD26"/>
    <mergeCell ref="GE26:GF26"/>
    <mergeCell ref="GG26:GH26"/>
    <mergeCell ref="GI26:GJ26"/>
    <mergeCell ref="GK26:GL26"/>
    <mergeCell ref="GM26:GN26"/>
    <mergeCell ref="FQ26:FR26"/>
    <mergeCell ref="FS26:FT26"/>
    <mergeCell ref="FU26:FV26"/>
    <mergeCell ref="FW26:FX26"/>
    <mergeCell ref="FY26:FZ26"/>
    <mergeCell ref="GA26:GB26"/>
    <mergeCell ref="FE26:FF26"/>
    <mergeCell ref="FG26:FH26"/>
    <mergeCell ref="FI26:FJ26"/>
    <mergeCell ref="FK26:FL26"/>
    <mergeCell ref="FM26:FN26"/>
    <mergeCell ref="O27:P27"/>
    <mergeCell ref="Q27:R27"/>
    <mergeCell ref="S27:T27"/>
    <mergeCell ref="U27:V27"/>
    <mergeCell ref="W27:X27"/>
    <mergeCell ref="Y27:Z27"/>
    <mergeCell ref="GO26:GP26"/>
    <mergeCell ref="GQ26:GR26"/>
    <mergeCell ref="GS26:GT26"/>
    <mergeCell ref="FO26:FP26"/>
    <mergeCell ref="ES26:ET26"/>
    <mergeCell ref="EU26:EV26"/>
    <mergeCell ref="EW26:EX26"/>
    <mergeCell ref="EY26:EZ26"/>
    <mergeCell ref="FA26:FB26"/>
    <mergeCell ref="FC26:FD26"/>
    <mergeCell ref="EG26:EH26"/>
    <mergeCell ref="EI26:EJ26"/>
    <mergeCell ref="EK26:EL26"/>
    <mergeCell ref="EM26:EN26"/>
    <mergeCell ref="EO26:EP26"/>
    <mergeCell ref="EQ26:ER26"/>
    <mergeCell ref="DU26:DV26"/>
    <mergeCell ref="DW26:DX26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BQ49:BZ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FE03-C1B3-4A6D-9929-F22FBCFA10E0}">
  <sheetPr>
    <pageSetUpPr fitToPage="1"/>
  </sheetPr>
  <dimension ref="A1:GW70"/>
  <sheetViews>
    <sheetView view="pageBreakPreview" topLeftCell="A16" zoomScale="70" zoomScaleNormal="70" zoomScaleSheetLayoutView="70" workbookViewId="0">
      <selection activeCell="E10" sqref="E10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109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141"/>
      <c r="DQ18" s="141"/>
      <c r="DR18" s="141"/>
      <c r="DS18" s="141"/>
      <c r="DT18" s="141"/>
      <c r="DU18" s="141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432" t="s">
        <v>105</v>
      </c>
      <c r="BO19" s="433"/>
      <c r="BP19" s="199"/>
      <c r="BQ19" s="199"/>
      <c r="BR19" s="199"/>
      <c r="BS19" s="199"/>
      <c r="BT19" s="432" t="s">
        <v>104</v>
      </c>
      <c r="BU19" s="433"/>
      <c r="BV19" s="432" t="s">
        <v>103</v>
      </c>
      <c r="BW19" s="433"/>
      <c r="BX19" s="432" t="s">
        <v>102</v>
      </c>
      <c r="BY19" s="433"/>
      <c r="BZ19" s="438" t="s">
        <v>101</v>
      </c>
      <c r="CA19" s="199"/>
      <c r="CB19" s="432" t="s">
        <v>100</v>
      </c>
      <c r="CC19" s="433"/>
      <c r="CD19" s="199"/>
      <c r="CE19" s="432" t="s">
        <v>99</v>
      </c>
      <c r="CF19" s="433"/>
      <c r="CG19" s="432" t="s">
        <v>96</v>
      </c>
      <c r="CH19" s="433"/>
      <c r="CI19" s="432" t="s">
        <v>98</v>
      </c>
      <c r="CJ19" s="433"/>
      <c r="CK19" s="432" t="s">
        <v>95</v>
      </c>
      <c r="CL19" s="433"/>
      <c r="CM19" s="187"/>
      <c r="CN19" s="432" t="s">
        <v>97</v>
      </c>
      <c r="CO19" s="433"/>
      <c r="CP19" s="187"/>
      <c r="CQ19" s="187"/>
      <c r="CR19" s="187"/>
      <c r="CS19" s="187"/>
      <c r="CT19" s="187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434"/>
      <c r="BO20" s="435"/>
      <c r="BP20" s="199"/>
      <c r="BQ20" s="199"/>
      <c r="BR20" s="199"/>
      <c r="BS20" s="199"/>
      <c r="BT20" s="434"/>
      <c r="BU20" s="435"/>
      <c r="BV20" s="434"/>
      <c r="BW20" s="435"/>
      <c r="BX20" s="434"/>
      <c r="BY20" s="435"/>
      <c r="BZ20" s="439"/>
      <c r="CA20" s="199"/>
      <c r="CB20" s="434"/>
      <c r="CC20" s="435"/>
      <c r="CD20" s="199"/>
      <c r="CE20" s="434"/>
      <c r="CF20" s="435"/>
      <c r="CG20" s="434"/>
      <c r="CH20" s="435"/>
      <c r="CI20" s="434"/>
      <c r="CJ20" s="435"/>
      <c r="CK20" s="434"/>
      <c r="CL20" s="435"/>
      <c r="CM20" s="187"/>
      <c r="CN20" s="434"/>
      <c r="CO20" s="435"/>
      <c r="CP20" s="187"/>
      <c r="CQ20" s="187"/>
      <c r="CR20" s="187"/>
      <c r="CS20" s="187"/>
      <c r="CT20" s="187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434"/>
      <c r="BO21" s="435"/>
      <c r="BP21" s="200"/>
      <c r="BQ21" s="200"/>
      <c r="BR21" s="200"/>
      <c r="BS21" s="200"/>
      <c r="BT21" s="434"/>
      <c r="BU21" s="435"/>
      <c r="BV21" s="434"/>
      <c r="BW21" s="435"/>
      <c r="BX21" s="434"/>
      <c r="BY21" s="435"/>
      <c r="BZ21" s="439"/>
      <c r="CA21" s="200"/>
      <c r="CB21" s="434"/>
      <c r="CC21" s="435"/>
      <c r="CD21" s="200"/>
      <c r="CE21" s="434"/>
      <c r="CF21" s="435"/>
      <c r="CG21" s="434"/>
      <c r="CH21" s="435"/>
      <c r="CI21" s="434"/>
      <c r="CJ21" s="435"/>
      <c r="CK21" s="434"/>
      <c r="CL21" s="435"/>
      <c r="CM21" s="238"/>
      <c r="CN21" s="434"/>
      <c r="CO21" s="435"/>
      <c r="CP21" s="238"/>
      <c r="CQ21" s="238"/>
      <c r="CR21" s="238"/>
      <c r="CS21" s="238"/>
      <c r="CT21" s="238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436"/>
      <c r="BO22" s="437"/>
      <c r="BP22" s="199"/>
      <c r="BQ22" s="199"/>
      <c r="BR22" s="199"/>
      <c r="BS22" s="199"/>
      <c r="BT22" s="436"/>
      <c r="BU22" s="437"/>
      <c r="BV22" s="436"/>
      <c r="BW22" s="437"/>
      <c r="BX22" s="436"/>
      <c r="BY22" s="437"/>
      <c r="BZ22" s="440"/>
      <c r="CA22" s="199"/>
      <c r="CB22" s="436"/>
      <c r="CC22" s="437"/>
      <c r="CD22" s="199"/>
      <c r="CE22" s="436"/>
      <c r="CF22" s="437"/>
      <c r="CG22" s="436"/>
      <c r="CH22" s="437"/>
      <c r="CI22" s="436"/>
      <c r="CJ22" s="437"/>
      <c r="CK22" s="436"/>
      <c r="CL22" s="437"/>
      <c r="CM22" s="187"/>
      <c r="CN22" s="436"/>
      <c r="CO22" s="437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41"/>
      <c r="DQ23" s="141"/>
      <c r="DR23" s="141"/>
      <c r="DS23" s="141"/>
      <c r="DT23" s="141"/>
      <c r="DU23" s="141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127053-621</f>
        <v>126432</v>
      </c>
      <c r="AR33" s="375"/>
      <c r="AS33" s="375"/>
      <c r="AT33" s="375"/>
      <c r="AU33" s="375"/>
      <c r="AV33" s="375"/>
      <c r="AW33" s="375"/>
      <c r="AX33" s="376"/>
      <c r="AY33" s="380">
        <f>AQ33/AJ33</f>
        <v>0.99511227597931573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621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 t="s">
        <v>108</v>
      </c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377"/>
      <c r="BH36" s="378"/>
      <c r="BI36" s="378"/>
      <c r="BJ36" s="378"/>
      <c r="BK36" s="378"/>
      <c r="BL36" s="378"/>
      <c r="BM36" s="378"/>
      <c r="BN36" s="378"/>
      <c r="BO36" s="378"/>
      <c r="BP36" s="379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</f>
        <v>6118.3949999999995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0.47863529687866696</v>
      </c>
      <c r="AZ37" s="381"/>
      <c r="BA37" s="381"/>
      <c r="BB37" s="381"/>
      <c r="BC37" s="381"/>
      <c r="BD37" s="381"/>
      <c r="BE37" s="381"/>
      <c r="BF37" s="382"/>
      <c r="BG37" s="374">
        <v>0</v>
      </c>
      <c r="BH37" s="375"/>
      <c r="BI37" s="375"/>
      <c r="BJ37" s="375"/>
      <c r="BK37" s="375"/>
      <c r="BL37" s="375"/>
      <c r="BM37" s="375"/>
      <c r="BN37" s="375"/>
      <c r="BO37" s="375"/>
      <c r="BP37" s="376"/>
      <c r="BQ37" s="386">
        <f>AJ37-AQ37</f>
        <v>6664.6050000000005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377"/>
      <c r="BH38" s="378"/>
      <c r="BI38" s="378"/>
      <c r="BJ38" s="378"/>
      <c r="BK38" s="378"/>
      <c r="BL38" s="378"/>
      <c r="BM38" s="378"/>
      <c r="BN38" s="378"/>
      <c r="BO38" s="378"/>
      <c r="BP38" s="379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</f>
        <v>2284.6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0.58630601036801311</v>
      </c>
      <c r="AZ49" s="381"/>
      <c r="BA49" s="381"/>
      <c r="BB49" s="381"/>
      <c r="BC49" s="381"/>
      <c r="BD49" s="381"/>
      <c r="BE49" s="381"/>
      <c r="BF49" s="382"/>
      <c r="BG49" s="374">
        <v>0</v>
      </c>
      <c r="BH49" s="375"/>
      <c r="BI49" s="375"/>
      <c r="BJ49" s="375"/>
      <c r="BK49" s="375"/>
      <c r="BL49" s="375"/>
      <c r="BM49" s="375"/>
      <c r="BN49" s="375"/>
      <c r="BO49" s="375"/>
      <c r="BP49" s="376"/>
      <c r="BQ49" s="374">
        <f t="shared" si="1"/>
        <v>1612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377"/>
      <c r="BH50" s="378"/>
      <c r="BI50" s="378"/>
      <c r="BJ50" s="378"/>
      <c r="BK50" s="378"/>
      <c r="BL50" s="378"/>
      <c r="BM50" s="378"/>
      <c r="BN50" s="378"/>
      <c r="BO50" s="378"/>
      <c r="BP50" s="379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>
        <f>200*3</f>
        <v>600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3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E13:F13"/>
    <mergeCell ref="G13:H13"/>
    <mergeCell ref="I13:J13"/>
    <mergeCell ref="K13:L13"/>
    <mergeCell ref="M13:N13"/>
    <mergeCell ref="O13:P13"/>
    <mergeCell ref="Q13:R13"/>
    <mergeCell ref="M15:N15"/>
    <mergeCell ref="O15:P15"/>
    <mergeCell ref="Q15:R15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EU12:EV12"/>
    <mergeCell ref="EW12:EX12"/>
    <mergeCell ref="EY12:EZ12"/>
    <mergeCell ref="S13:T13"/>
    <mergeCell ref="U13:V13"/>
    <mergeCell ref="W13:X13"/>
    <mergeCell ref="Y13:Z13"/>
    <mergeCell ref="AA13:AB13"/>
    <mergeCell ref="AC13:AD13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AQ13:AR13"/>
    <mergeCell ref="AS13:AT13"/>
    <mergeCell ref="AU13:AV13"/>
    <mergeCell ref="AW13:AX13"/>
    <mergeCell ref="AY13:AZ13"/>
    <mergeCell ref="BA13:BB13"/>
    <mergeCell ref="AE13:AF13"/>
    <mergeCell ref="GQ12:GR12"/>
    <mergeCell ref="GS12:GT12"/>
    <mergeCell ref="GU12:GV12"/>
    <mergeCell ref="GI12:GJ12"/>
    <mergeCell ref="GK12:GL12"/>
    <mergeCell ref="GM12:GN12"/>
    <mergeCell ref="GO12:GP12"/>
    <mergeCell ref="FA12:FB12"/>
    <mergeCell ref="FC12:FD12"/>
    <mergeCell ref="FE12:FF12"/>
    <mergeCell ref="GE12:GF12"/>
    <mergeCell ref="GG12:GH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AG13:AH13"/>
    <mergeCell ref="AI13:AJ13"/>
    <mergeCell ref="AK13:AL13"/>
    <mergeCell ref="AM13:AN13"/>
    <mergeCell ref="AO13:AP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EA13:EB13"/>
    <mergeCell ref="EC13:ED13"/>
    <mergeCell ref="EE13:EF13"/>
    <mergeCell ref="EG13:EH13"/>
    <mergeCell ref="FK13:FL13"/>
    <mergeCell ref="FM13:FN13"/>
    <mergeCell ref="FO13:FP13"/>
    <mergeCell ref="FQ13:FR13"/>
    <mergeCell ref="EU13:EV13"/>
    <mergeCell ref="EW13:EX13"/>
    <mergeCell ref="EY13:EZ13"/>
    <mergeCell ref="FA13:FB13"/>
    <mergeCell ref="FC13:FD13"/>
    <mergeCell ref="FE13:FF13"/>
    <mergeCell ref="GQ13:GR13"/>
    <mergeCell ref="GS13:GT13"/>
    <mergeCell ref="GU13:GV13"/>
    <mergeCell ref="B14:B15"/>
    <mergeCell ref="C14:D14"/>
    <mergeCell ref="E14:F14"/>
    <mergeCell ref="G14:H14"/>
    <mergeCell ref="I14:J14"/>
    <mergeCell ref="K14:L14"/>
    <mergeCell ref="M14:N14"/>
    <mergeCell ref="GE13:GF13"/>
    <mergeCell ref="GG13:GH13"/>
    <mergeCell ref="GI13:GJ13"/>
    <mergeCell ref="GK13:GL13"/>
    <mergeCell ref="GM13:GN13"/>
    <mergeCell ref="GO13:GP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AA14:AB14"/>
    <mergeCell ref="AC14:AD14"/>
    <mergeCell ref="AE14:AF14"/>
    <mergeCell ref="AG14:AH14"/>
    <mergeCell ref="AI14:AJ14"/>
    <mergeCell ref="AK14:AL14"/>
    <mergeCell ref="O14:P14"/>
    <mergeCell ref="Q14:R14"/>
    <mergeCell ref="S14:T14"/>
    <mergeCell ref="U14:V14"/>
    <mergeCell ref="W14:X14"/>
    <mergeCell ref="Y14:Z14"/>
    <mergeCell ref="AY14:AZ14"/>
    <mergeCell ref="BA14:BB14"/>
    <mergeCell ref="BC14:BD14"/>
    <mergeCell ref="BE14:BF14"/>
    <mergeCell ref="BG14:BH14"/>
    <mergeCell ref="BI14:BJ14"/>
    <mergeCell ref="AM14:AN14"/>
    <mergeCell ref="AO14:AP14"/>
    <mergeCell ref="AQ14:AR14"/>
    <mergeCell ref="AS14:AT14"/>
    <mergeCell ref="AU14:AV14"/>
    <mergeCell ref="AW14:AX14"/>
    <mergeCell ref="BW14:BX14"/>
    <mergeCell ref="BY14:BZ14"/>
    <mergeCell ref="CA14:CB14"/>
    <mergeCell ref="CC14:CD14"/>
    <mergeCell ref="CE14:CF14"/>
    <mergeCell ref="CG14:CH14"/>
    <mergeCell ref="BK14:BL14"/>
    <mergeCell ref="BM14:BN14"/>
    <mergeCell ref="BO14:BP14"/>
    <mergeCell ref="BQ14:BR14"/>
    <mergeCell ref="BS14:BT14"/>
    <mergeCell ref="BU14:BV14"/>
    <mergeCell ref="CU14:CV14"/>
    <mergeCell ref="CW14:CX14"/>
    <mergeCell ref="CY14:CZ14"/>
    <mergeCell ref="DA14:DB14"/>
    <mergeCell ref="DC14:DD14"/>
    <mergeCell ref="DE14:DF14"/>
    <mergeCell ref="CI14:CJ14"/>
    <mergeCell ref="CK14:CL14"/>
    <mergeCell ref="CM14:CN14"/>
    <mergeCell ref="CO14:CP14"/>
    <mergeCell ref="CQ14:CR14"/>
    <mergeCell ref="CS14:CT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S15:T15"/>
    <mergeCell ref="U15:V15"/>
    <mergeCell ref="W15:X15"/>
    <mergeCell ref="GM14:GN14"/>
    <mergeCell ref="GO14:GP14"/>
    <mergeCell ref="GQ14:GR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BN19:BO22"/>
    <mergeCell ref="BT19:BU22"/>
    <mergeCell ref="BV19:BW22"/>
    <mergeCell ref="BX19:BY22"/>
    <mergeCell ref="GK15:GL15"/>
    <mergeCell ref="GM15:GN15"/>
    <mergeCell ref="GO15:GP15"/>
    <mergeCell ref="GQ15:GR15"/>
    <mergeCell ref="GS15:GT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DN19:DO22"/>
    <mergeCell ref="A21:A29"/>
    <mergeCell ref="B26:B27"/>
    <mergeCell ref="C26:D26"/>
    <mergeCell ref="E26:F26"/>
    <mergeCell ref="G26:H26"/>
    <mergeCell ref="I26:J26"/>
    <mergeCell ref="K26:L26"/>
    <mergeCell ref="M26:N26"/>
    <mergeCell ref="O26:P26"/>
    <mergeCell ref="CN19:CO22"/>
    <mergeCell ref="CW19:CX22"/>
    <mergeCell ref="DA19:DB22"/>
    <mergeCell ref="DE19:DF22"/>
    <mergeCell ref="DH19:DI22"/>
    <mergeCell ref="DK19:DL22"/>
    <mergeCell ref="BZ19:BZ22"/>
    <mergeCell ref="CB19:CC22"/>
    <mergeCell ref="CE19:CF22"/>
    <mergeCell ref="CG19:CH22"/>
    <mergeCell ref="CI19:CJ22"/>
    <mergeCell ref="CK19:CL22"/>
    <mergeCell ref="B19:B22"/>
    <mergeCell ref="AL19:AL22"/>
    <mergeCell ref="AC26:AD26"/>
    <mergeCell ref="AE26:AF26"/>
    <mergeCell ref="AG26:AH26"/>
    <mergeCell ref="AI26:AJ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BY26:BZ26"/>
    <mergeCell ref="CA26:CB26"/>
    <mergeCell ref="CC26:CD26"/>
    <mergeCell ref="CE26:CF26"/>
    <mergeCell ref="CG26:CH26"/>
    <mergeCell ref="CI26:CJ26"/>
    <mergeCell ref="BM26:BN26"/>
    <mergeCell ref="BO26:BP26"/>
    <mergeCell ref="BQ26:BR26"/>
    <mergeCell ref="BS26:BT26"/>
    <mergeCell ref="BU26:BV26"/>
    <mergeCell ref="BW26:BX26"/>
    <mergeCell ref="CW26:CX26"/>
    <mergeCell ref="CY26:CZ26"/>
    <mergeCell ref="DA26:DB26"/>
    <mergeCell ref="DC26:DD26"/>
    <mergeCell ref="DE26:DF26"/>
    <mergeCell ref="DG26:DH26"/>
    <mergeCell ref="CK26:CL26"/>
    <mergeCell ref="CM26:CN26"/>
    <mergeCell ref="CO26:CP26"/>
    <mergeCell ref="CQ26:CR26"/>
    <mergeCell ref="CS26:CT26"/>
    <mergeCell ref="CU26:CV26"/>
    <mergeCell ref="DY26:DZ26"/>
    <mergeCell ref="EA26:EB26"/>
    <mergeCell ref="EC26:ED26"/>
    <mergeCell ref="EE26:EF26"/>
    <mergeCell ref="DI26:DJ26"/>
    <mergeCell ref="DK26:DL26"/>
    <mergeCell ref="DM26:DN26"/>
    <mergeCell ref="DO26:DP26"/>
    <mergeCell ref="DQ26:DR26"/>
    <mergeCell ref="DS26:DT26"/>
    <mergeCell ref="GU26:GV26"/>
    <mergeCell ref="C27:D27"/>
    <mergeCell ref="E27:F27"/>
    <mergeCell ref="G27:H27"/>
    <mergeCell ref="I27:J27"/>
    <mergeCell ref="K27:L27"/>
    <mergeCell ref="M27:N27"/>
    <mergeCell ref="GC26:GD26"/>
    <mergeCell ref="GE26:GF26"/>
    <mergeCell ref="GG26:GH26"/>
    <mergeCell ref="GI26:GJ26"/>
    <mergeCell ref="GK26:GL26"/>
    <mergeCell ref="GM26:GN26"/>
    <mergeCell ref="FQ26:FR26"/>
    <mergeCell ref="FS26:FT26"/>
    <mergeCell ref="FU26:FV26"/>
    <mergeCell ref="FW26:FX26"/>
    <mergeCell ref="FY26:FZ26"/>
    <mergeCell ref="GA26:GB26"/>
    <mergeCell ref="FE26:FF26"/>
    <mergeCell ref="FG26:FH26"/>
    <mergeCell ref="FI26:FJ26"/>
    <mergeCell ref="FK26:FL26"/>
    <mergeCell ref="FM26:FN26"/>
    <mergeCell ref="O27:P27"/>
    <mergeCell ref="Q27:R27"/>
    <mergeCell ref="S27:T27"/>
    <mergeCell ref="U27:V27"/>
    <mergeCell ref="W27:X27"/>
    <mergeCell ref="Y27:Z27"/>
    <mergeCell ref="GO26:GP26"/>
    <mergeCell ref="GQ26:GR26"/>
    <mergeCell ref="GS26:GT26"/>
    <mergeCell ref="FO26:FP26"/>
    <mergeCell ref="ES26:ET26"/>
    <mergeCell ref="EU26:EV26"/>
    <mergeCell ref="EW26:EX26"/>
    <mergeCell ref="EY26:EZ26"/>
    <mergeCell ref="FA26:FB26"/>
    <mergeCell ref="FC26:FD26"/>
    <mergeCell ref="EG26:EH26"/>
    <mergeCell ref="EI26:EJ26"/>
    <mergeCell ref="EK26:EL26"/>
    <mergeCell ref="EM26:EN26"/>
    <mergeCell ref="EO26:EP26"/>
    <mergeCell ref="EQ26:ER26"/>
    <mergeCell ref="DU26:DV26"/>
    <mergeCell ref="DW26:DX26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BQ49:BZ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4F00-A698-41EA-9367-09887FE71873}">
  <sheetPr>
    <pageSetUpPr fitToPage="1"/>
  </sheetPr>
  <dimension ref="A1:GW70"/>
  <sheetViews>
    <sheetView view="pageBreakPreview" topLeftCell="A19" zoomScale="70" zoomScaleNormal="70" zoomScaleSheetLayoutView="70" workbookViewId="0">
      <selection activeCell="AQ37" sqref="AQ37:AX38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111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141"/>
      <c r="DW18" s="141"/>
      <c r="DX18" s="141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432" t="s">
        <v>105</v>
      </c>
      <c r="BO19" s="433"/>
      <c r="BP19" s="199"/>
      <c r="BQ19" s="199"/>
      <c r="BR19" s="199"/>
      <c r="BS19" s="199"/>
      <c r="BT19" s="432" t="s">
        <v>104</v>
      </c>
      <c r="BU19" s="433"/>
      <c r="BV19" s="432" t="s">
        <v>103</v>
      </c>
      <c r="BW19" s="433"/>
      <c r="BX19" s="432" t="s">
        <v>102</v>
      </c>
      <c r="BY19" s="433"/>
      <c r="BZ19" s="438" t="s">
        <v>101</v>
      </c>
      <c r="CA19" s="199"/>
      <c r="CB19" s="432" t="s">
        <v>100</v>
      </c>
      <c r="CC19" s="433"/>
      <c r="CD19" s="199"/>
      <c r="CE19" s="432" t="s">
        <v>99</v>
      </c>
      <c r="CF19" s="433"/>
      <c r="CG19" s="432" t="s">
        <v>96</v>
      </c>
      <c r="CH19" s="433"/>
      <c r="CI19" s="432" t="s">
        <v>98</v>
      </c>
      <c r="CJ19" s="433"/>
      <c r="CK19" s="432" t="s">
        <v>95</v>
      </c>
      <c r="CL19" s="433"/>
      <c r="CM19" s="187"/>
      <c r="CN19" s="432" t="s">
        <v>97</v>
      </c>
      <c r="CO19" s="433"/>
      <c r="CP19" s="187"/>
      <c r="CQ19" s="187"/>
      <c r="CR19" s="187"/>
      <c r="CS19" s="187"/>
      <c r="CT19" s="187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252"/>
      <c r="DQ19" s="238"/>
      <c r="DR19" s="238"/>
      <c r="DS19" s="238"/>
      <c r="DT19" s="432" t="s">
        <v>112</v>
      </c>
      <c r="DU19" s="433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434"/>
      <c r="BO20" s="435"/>
      <c r="BP20" s="199"/>
      <c r="BQ20" s="199"/>
      <c r="BR20" s="199"/>
      <c r="BS20" s="199"/>
      <c r="BT20" s="434"/>
      <c r="BU20" s="435"/>
      <c r="BV20" s="434"/>
      <c r="BW20" s="435"/>
      <c r="BX20" s="434"/>
      <c r="BY20" s="435"/>
      <c r="BZ20" s="439"/>
      <c r="CA20" s="199"/>
      <c r="CB20" s="434"/>
      <c r="CC20" s="435"/>
      <c r="CD20" s="199"/>
      <c r="CE20" s="434"/>
      <c r="CF20" s="435"/>
      <c r="CG20" s="434"/>
      <c r="CH20" s="435"/>
      <c r="CI20" s="434"/>
      <c r="CJ20" s="435"/>
      <c r="CK20" s="434"/>
      <c r="CL20" s="435"/>
      <c r="CM20" s="187"/>
      <c r="CN20" s="434"/>
      <c r="CO20" s="435"/>
      <c r="CP20" s="187"/>
      <c r="CQ20" s="187"/>
      <c r="CR20" s="187"/>
      <c r="CS20" s="187"/>
      <c r="CT20" s="187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253"/>
      <c r="DQ20" s="256"/>
      <c r="DR20" s="256"/>
      <c r="DS20" s="256"/>
      <c r="DT20" s="434"/>
      <c r="DU20" s="435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67"/>
      <c r="GR20" s="67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00"/>
      <c r="BM21" s="200"/>
      <c r="BN21" s="434"/>
      <c r="BO21" s="435"/>
      <c r="BP21" s="200"/>
      <c r="BQ21" s="200"/>
      <c r="BR21" s="200"/>
      <c r="BS21" s="200"/>
      <c r="BT21" s="434"/>
      <c r="BU21" s="435"/>
      <c r="BV21" s="434"/>
      <c r="BW21" s="435"/>
      <c r="BX21" s="434"/>
      <c r="BY21" s="435"/>
      <c r="BZ21" s="439"/>
      <c r="CA21" s="200"/>
      <c r="CB21" s="434"/>
      <c r="CC21" s="435"/>
      <c r="CD21" s="200"/>
      <c r="CE21" s="434"/>
      <c r="CF21" s="435"/>
      <c r="CG21" s="434"/>
      <c r="CH21" s="435"/>
      <c r="CI21" s="434"/>
      <c r="CJ21" s="435"/>
      <c r="CK21" s="434"/>
      <c r="CL21" s="435"/>
      <c r="CM21" s="238"/>
      <c r="CN21" s="434"/>
      <c r="CO21" s="435"/>
      <c r="CP21" s="238"/>
      <c r="CQ21" s="238"/>
      <c r="CR21" s="238"/>
      <c r="CS21" s="238"/>
      <c r="CT21" s="238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254"/>
      <c r="DQ21" s="251"/>
      <c r="DR21" s="251"/>
      <c r="DS21" s="251"/>
      <c r="DT21" s="434"/>
      <c r="DU21" s="435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76"/>
      <c r="GR21" s="7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231"/>
      <c r="BL22" s="199"/>
      <c r="BM22" s="199"/>
      <c r="BN22" s="436"/>
      <c r="BO22" s="437"/>
      <c r="BP22" s="199"/>
      <c r="BQ22" s="199"/>
      <c r="BR22" s="199"/>
      <c r="BS22" s="199"/>
      <c r="BT22" s="436"/>
      <c r="BU22" s="437"/>
      <c r="BV22" s="436"/>
      <c r="BW22" s="437"/>
      <c r="BX22" s="436"/>
      <c r="BY22" s="437"/>
      <c r="BZ22" s="440"/>
      <c r="CA22" s="199"/>
      <c r="CB22" s="436"/>
      <c r="CC22" s="437"/>
      <c r="CD22" s="199"/>
      <c r="CE22" s="436"/>
      <c r="CF22" s="437"/>
      <c r="CG22" s="436"/>
      <c r="CH22" s="437"/>
      <c r="CI22" s="436"/>
      <c r="CJ22" s="437"/>
      <c r="CK22" s="436"/>
      <c r="CL22" s="437"/>
      <c r="CM22" s="187"/>
      <c r="CN22" s="436"/>
      <c r="CO22" s="437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255"/>
      <c r="DQ22" s="257"/>
      <c r="DR22" s="257"/>
      <c r="DS22" s="257"/>
      <c r="DT22" s="436"/>
      <c r="DU22" s="437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9"/>
      <c r="BM23" s="210"/>
      <c r="BN23" s="211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41"/>
      <c r="DW23" s="141"/>
      <c r="DX23" s="141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127053-621</f>
        <v>126432</v>
      </c>
      <c r="AR33" s="375"/>
      <c r="AS33" s="375"/>
      <c r="AT33" s="375"/>
      <c r="AU33" s="375"/>
      <c r="AV33" s="375"/>
      <c r="AW33" s="375"/>
      <c r="AX33" s="376"/>
      <c r="AY33" s="380">
        <f>AQ33/AJ33</f>
        <v>0.99511227597931573</v>
      </c>
      <c r="AZ33" s="381"/>
      <c r="BA33" s="381"/>
      <c r="BB33" s="381"/>
      <c r="BC33" s="381"/>
      <c r="BD33" s="381"/>
      <c r="BE33" s="381"/>
      <c r="BF33" s="382"/>
      <c r="BG33" s="374">
        <v>0</v>
      </c>
      <c r="BH33" s="375"/>
      <c r="BI33" s="375"/>
      <c r="BJ33" s="375"/>
      <c r="BK33" s="375"/>
      <c r="BL33" s="375"/>
      <c r="BM33" s="375"/>
      <c r="BN33" s="375"/>
      <c r="BO33" s="375"/>
      <c r="BP33" s="376"/>
      <c r="BQ33" s="386">
        <f>AJ33-AQ33</f>
        <v>621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377"/>
      <c r="BH34" s="378"/>
      <c r="BI34" s="378"/>
      <c r="BJ34" s="378"/>
      <c r="BK34" s="378"/>
      <c r="BL34" s="378"/>
      <c r="BM34" s="378"/>
      <c r="BN34" s="378"/>
      <c r="BO34" s="378"/>
      <c r="BP34" s="379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374">
        <v>0</v>
      </c>
      <c r="BH35" s="375"/>
      <c r="BI35" s="375"/>
      <c r="BJ35" s="375"/>
      <c r="BK35" s="375"/>
      <c r="BL35" s="375"/>
      <c r="BM35" s="375"/>
      <c r="BN35" s="375"/>
      <c r="BO35" s="375"/>
      <c r="BP35" s="376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377"/>
      <c r="BH36" s="378"/>
      <c r="BI36" s="378"/>
      <c r="BJ36" s="378"/>
      <c r="BK36" s="378"/>
      <c r="BL36" s="378"/>
      <c r="BM36" s="378"/>
      <c r="BN36" s="378"/>
      <c r="BO36" s="378"/>
      <c r="BP36" s="379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1272.73/2+5204.03+180*0.8+134+270</f>
        <v>6388.3949999999995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0.49975709927247119</v>
      </c>
      <c r="AZ37" s="381"/>
      <c r="BA37" s="381"/>
      <c r="BB37" s="381"/>
      <c r="BC37" s="381"/>
      <c r="BD37" s="381"/>
      <c r="BE37" s="381"/>
      <c r="BF37" s="382"/>
      <c r="BG37" s="441">
        <f>300*0.9</f>
        <v>270</v>
      </c>
      <c r="BH37" s="442"/>
      <c r="BI37" s="442"/>
      <c r="BJ37" s="442"/>
      <c r="BK37" s="442"/>
      <c r="BL37" s="442"/>
      <c r="BM37" s="442"/>
      <c r="BN37" s="442"/>
      <c r="BO37" s="442"/>
      <c r="BP37" s="443"/>
      <c r="BQ37" s="386">
        <f>AJ37-AQ37</f>
        <v>6394.6050000000005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44"/>
      <c r="BH38" s="445"/>
      <c r="BI38" s="445"/>
      <c r="BJ38" s="445"/>
      <c r="BK38" s="445"/>
      <c r="BL38" s="445"/>
      <c r="BM38" s="445"/>
      <c r="BN38" s="445"/>
      <c r="BO38" s="445"/>
      <c r="BP38" s="446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</f>
        <v>20879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0.29669272657333184</v>
      </c>
      <c r="AZ39" s="381"/>
      <c r="BA39" s="381"/>
      <c r="BB39" s="381"/>
      <c r="BC39" s="381"/>
      <c r="BD39" s="381"/>
      <c r="BE39" s="381"/>
      <c r="BF39" s="382"/>
      <c r="BG39" s="374">
        <v>0</v>
      </c>
      <c r="BH39" s="375"/>
      <c r="BI39" s="375"/>
      <c r="BJ39" s="375"/>
      <c r="BK39" s="375"/>
      <c r="BL39" s="375"/>
      <c r="BM39" s="375"/>
      <c r="BN39" s="375"/>
      <c r="BO39" s="375"/>
      <c r="BP39" s="376"/>
      <c r="BQ39" s="386">
        <f t="shared" ref="BQ39:BQ57" si="1">AJ39-AQ39</f>
        <v>49493.47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377"/>
      <c r="BH40" s="378"/>
      <c r="BI40" s="378"/>
      <c r="BJ40" s="378"/>
      <c r="BK40" s="378"/>
      <c r="BL40" s="378"/>
      <c r="BM40" s="378"/>
      <c r="BN40" s="378"/>
      <c r="BO40" s="378"/>
      <c r="BP40" s="379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374">
        <v>0</v>
      </c>
      <c r="BH41" s="375"/>
      <c r="BI41" s="375"/>
      <c r="BJ41" s="375"/>
      <c r="BK41" s="375"/>
      <c r="BL41" s="375"/>
      <c r="BM41" s="375"/>
      <c r="BN41" s="375"/>
      <c r="BO41" s="375"/>
      <c r="BP41" s="376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377"/>
      <c r="BH42" s="378"/>
      <c r="BI42" s="378"/>
      <c r="BJ42" s="378"/>
      <c r="BK42" s="378"/>
      <c r="BL42" s="378"/>
      <c r="BM42" s="378"/>
      <c r="BN42" s="378"/>
      <c r="BO42" s="378"/>
      <c r="BP42" s="379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374">
        <v>0</v>
      </c>
      <c r="BH43" s="375"/>
      <c r="BI43" s="375"/>
      <c r="BJ43" s="375"/>
      <c r="BK43" s="375"/>
      <c r="BL43" s="375"/>
      <c r="BM43" s="375"/>
      <c r="BN43" s="375"/>
      <c r="BO43" s="375"/>
      <c r="BP43" s="376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377"/>
      <c r="BH44" s="378"/>
      <c r="BI44" s="378"/>
      <c r="BJ44" s="378"/>
      <c r="BK44" s="378"/>
      <c r="BL44" s="378"/>
      <c r="BM44" s="378"/>
      <c r="BN44" s="378"/>
      <c r="BO44" s="378"/>
      <c r="BP44" s="379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374">
        <v>0</v>
      </c>
      <c r="BH45" s="375"/>
      <c r="BI45" s="375"/>
      <c r="BJ45" s="375"/>
      <c r="BK45" s="375"/>
      <c r="BL45" s="375"/>
      <c r="BM45" s="375"/>
      <c r="BN45" s="375"/>
      <c r="BO45" s="375"/>
      <c r="BP45" s="376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377"/>
      <c r="BH46" s="378"/>
      <c r="BI46" s="378"/>
      <c r="BJ46" s="378"/>
      <c r="BK46" s="378"/>
      <c r="BL46" s="378"/>
      <c r="BM46" s="378"/>
      <c r="BN46" s="378"/>
      <c r="BO46" s="378"/>
      <c r="BP46" s="379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374">
        <v>0</v>
      </c>
      <c r="BH47" s="375"/>
      <c r="BI47" s="375"/>
      <c r="BJ47" s="375"/>
      <c r="BK47" s="375"/>
      <c r="BL47" s="375"/>
      <c r="BM47" s="375"/>
      <c r="BN47" s="375"/>
      <c r="BO47" s="375"/>
      <c r="BP47" s="376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377"/>
      <c r="BH48" s="378"/>
      <c r="BI48" s="378"/>
      <c r="BJ48" s="378"/>
      <c r="BK48" s="378"/>
      <c r="BL48" s="378"/>
      <c r="BM48" s="378"/>
      <c r="BN48" s="378"/>
      <c r="BO48" s="378"/>
      <c r="BP48" s="379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</f>
        <v>2284.6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0.58630601036801311</v>
      </c>
      <c r="AZ49" s="381"/>
      <c r="BA49" s="381"/>
      <c r="BB49" s="381"/>
      <c r="BC49" s="381"/>
      <c r="BD49" s="381"/>
      <c r="BE49" s="381"/>
      <c r="BF49" s="382"/>
      <c r="BG49" s="441">
        <f>300*0.1</f>
        <v>30</v>
      </c>
      <c r="BH49" s="442"/>
      <c r="BI49" s="442"/>
      <c r="BJ49" s="442"/>
      <c r="BK49" s="442"/>
      <c r="BL49" s="442"/>
      <c r="BM49" s="442"/>
      <c r="BN49" s="442"/>
      <c r="BO49" s="442"/>
      <c r="BP49" s="443"/>
      <c r="BQ49" s="374">
        <f t="shared" si="1"/>
        <v>1612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44"/>
      <c r="BH50" s="445"/>
      <c r="BI50" s="445"/>
      <c r="BJ50" s="445"/>
      <c r="BK50" s="445"/>
      <c r="BL50" s="445"/>
      <c r="BM50" s="445"/>
      <c r="BN50" s="445"/>
      <c r="BO50" s="445"/>
      <c r="BP50" s="446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>
        <f>200*3</f>
        <v>600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4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E13:F13"/>
    <mergeCell ref="G13:H13"/>
    <mergeCell ref="I13:J13"/>
    <mergeCell ref="K13:L13"/>
    <mergeCell ref="M13:N13"/>
    <mergeCell ref="O13:P13"/>
    <mergeCell ref="Q13:R13"/>
    <mergeCell ref="M15:N15"/>
    <mergeCell ref="O15:P15"/>
    <mergeCell ref="Q15:R15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EU12:EV12"/>
    <mergeCell ref="EW12:EX12"/>
    <mergeCell ref="EY12:EZ12"/>
    <mergeCell ref="S13:T13"/>
    <mergeCell ref="U13:V13"/>
    <mergeCell ref="W13:X13"/>
    <mergeCell ref="Y13:Z13"/>
    <mergeCell ref="AA13:AB13"/>
    <mergeCell ref="AC13:AD13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AQ13:AR13"/>
    <mergeCell ref="AS13:AT13"/>
    <mergeCell ref="AU13:AV13"/>
    <mergeCell ref="AW13:AX13"/>
    <mergeCell ref="AY13:AZ13"/>
    <mergeCell ref="BA13:BB13"/>
    <mergeCell ref="AE13:AF13"/>
    <mergeCell ref="GQ12:GR12"/>
    <mergeCell ref="GS12:GT12"/>
    <mergeCell ref="GU12:GV12"/>
    <mergeCell ref="GI12:GJ12"/>
    <mergeCell ref="GK12:GL12"/>
    <mergeCell ref="GM12:GN12"/>
    <mergeCell ref="GO12:GP12"/>
    <mergeCell ref="FA12:FB12"/>
    <mergeCell ref="FC12:FD12"/>
    <mergeCell ref="FE12:FF12"/>
    <mergeCell ref="GE12:GF12"/>
    <mergeCell ref="GG12:GH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AG13:AH13"/>
    <mergeCell ref="AI13:AJ13"/>
    <mergeCell ref="AK13:AL13"/>
    <mergeCell ref="AM13:AN13"/>
    <mergeCell ref="AO13:AP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EA13:EB13"/>
    <mergeCell ref="EC13:ED13"/>
    <mergeCell ref="EE13:EF13"/>
    <mergeCell ref="EG13:EH13"/>
    <mergeCell ref="FK13:FL13"/>
    <mergeCell ref="FM13:FN13"/>
    <mergeCell ref="FO13:FP13"/>
    <mergeCell ref="FQ13:FR13"/>
    <mergeCell ref="EU13:EV13"/>
    <mergeCell ref="EW13:EX13"/>
    <mergeCell ref="EY13:EZ13"/>
    <mergeCell ref="FA13:FB13"/>
    <mergeCell ref="FC13:FD13"/>
    <mergeCell ref="FE13:FF13"/>
    <mergeCell ref="GQ13:GR13"/>
    <mergeCell ref="GS13:GT13"/>
    <mergeCell ref="GU13:GV13"/>
    <mergeCell ref="B14:B15"/>
    <mergeCell ref="C14:D14"/>
    <mergeCell ref="E14:F14"/>
    <mergeCell ref="G14:H14"/>
    <mergeCell ref="I14:J14"/>
    <mergeCell ref="K14:L14"/>
    <mergeCell ref="M14:N14"/>
    <mergeCell ref="GE13:GF13"/>
    <mergeCell ref="GG13:GH13"/>
    <mergeCell ref="GI13:GJ13"/>
    <mergeCell ref="GK13:GL13"/>
    <mergeCell ref="GM13:GN13"/>
    <mergeCell ref="GO13:GP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AA14:AB14"/>
    <mergeCell ref="AC14:AD14"/>
    <mergeCell ref="AE14:AF14"/>
    <mergeCell ref="AG14:AH14"/>
    <mergeCell ref="AI14:AJ14"/>
    <mergeCell ref="AK14:AL14"/>
    <mergeCell ref="O14:P14"/>
    <mergeCell ref="Q14:R14"/>
    <mergeCell ref="S14:T14"/>
    <mergeCell ref="U14:V14"/>
    <mergeCell ref="W14:X14"/>
    <mergeCell ref="Y14:Z14"/>
    <mergeCell ref="AY14:AZ14"/>
    <mergeCell ref="BA14:BB14"/>
    <mergeCell ref="BC14:BD14"/>
    <mergeCell ref="BE14:BF14"/>
    <mergeCell ref="BG14:BH14"/>
    <mergeCell ref="BI14:BJ14"/>
    <mergeCell ref="AM14:AN14"/>
    <mergeCell ref="AO14:AP14"/>
    <mergeCell ref="AQ14:AR14"/>
    <mergeCell ref="AS14:AT14"/>
    <mergeCell ref="AU14:AV14"/>
    <mergeCell ref="AW14:AX14"/>
    <mergeCell ref="BW14:BX14"/>
    <mergeCell ref="BY14:BZ14"/>
    <mergeCell ref="CA14:CB14"/>
    <mergeCell ref="CC14:CD14"/>
    <mergeCell ref="CE14:CF14"/>
    <mergeCell ref="CG14:CH14"/>
    <mergeCell ref="BK14:BL14"/>
    <mergeCell ref="BM14:BN14"/>
    <mergeCell ref="BO14:BP14"/>
    <mergeCell ref="BQ14:BR14"/>
    <mergeCell ref="BS14:BT14"/>
    <mergeCell ref="BU14:BV14"/>
    <mergeCell ref="CU14:CV14"/>
    <mergeCell ref="CW14:CX14"/>
    <mergeCell ref="CY14:CZ14"/>
    <mergeCell ref="DA14:DB14"/>
    <mergeCell ref="DC14:DD14"/>
    <mergeCell ref="DE14:DF14"/>
    <mergeCell ref="CI14:CJ14"/>
    <mergeCell ref="CK14:CL14"/>
    <mergeCell ref="CM14:CN14"/>
    <mergeCell ref="CO14:CP14"/>
    <mergeCell ref="CQ14:CR14"/>
    <mergeCell ref="CS14:CT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S15:T15"/>
    <mergeCell ref="U15:V15"/>
    <mergeCell ref="W15:X15"/>
    <mergeCell ref="GM14:GN14"/>
    <mergeCell ref="GO14:GP14"/>
    <mergeCell ref="GQ14:GR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BN19:BO22"/>
    <mergeCell ref="BT19:BU22"/>
    <mergeCell ref="BV19:BW22"/>
    <mergeCell ref="BX19:BY22"/>
    <mergeCell ref="GK15:GL15"/>
    <mergeCell ref="GM15:GN15"/>
    <mergeCell ref="GO15:GP15"/>
    <mergeCell ref="GQ15:GR15"/>
    <mergeCell ref="GS15:GT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DN19:DO22"/>
    <mergeCell ref="A21:A29"/>
    <mergeCell ref="B26:B27"/>
    <mergeCell ref="C26:D26"/>
    <mergeCell ref="E26:F26"/>
    <mergeCell ref="G26:H26"/>
    <mergeCell ref="I26:J26"/>
    <mergeCell ref="K26:L26"/>
    <mergeCell ref="M26:N26"/>
    <mergeCell ref="O26:P26"/>
    <mergeCell ref="CN19:CO22"/>
    <mergeCell ref="CW19:CX22"/>
    <mergeCell ref="DA19:DB22"/>
    <mergeCell ref="DE19:DF22"/>
    <mergeCell ref="DH19:DI22"/>
    <mergeCell ref="DK19:DL22"/>
    <mergeCell ref="BZ19:BZ22"/>
    <mergeCell ref="CB19:CC22"/>
    <mergeCell ref="CE19:CF22"/>
    <mergeCell ref="CG19:CH22"/>
    <mergeCell ref="CI19:CJ22"/>
    <mergeCell ref="CK19:CL22"/>
    <mergeCell ref="B19:B22"/>
    <mergeCell ref="AL19:AL22"/>
    <mergeCell ref="AC26:AD26"/>
    <mergeCell ref="AE26:AF26"/>
    <mergeCell ref="AG26:AH26"/>
    <mergeCell ref="AI26:AJ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BY26:BZ26"/>
    <mergeCell ref="CA26:CB26"/>
    <mergeCell ref="CC26:CD26"/>
    <mergeCell ref="CE26:CF26"/>
    <mergeCell ref="CG26:CH26"/>
    <mergeCell ref="CI26:CJ26"/>
    <mergeCell ref="BM26:BN26"/>
    <mergeCell ref="BO26:BP26"/>
    <mergeCell ref="BQ26:BR26"/>
    <mergeCell ref="BS26:BT26"/>
    <mergeCell ref="BU26:BV26"/>
    <mergeCell ref="BW26:BX26"/>
    <mergeCell ref="CW26:CX26"/>
    <mergeCell ref="CY26:CZ26"/>
    <mergeCell ref="DA26:DB26"/>
    <mergeCell ref="DC26:DD26"/>
    <mergeCell ref="DE26:DF26"/>
    <mergeCell ref="DG26:DH26"/>
    <mergeCell ref="CK26:CL26"/>
    <mergeCell ref="CM26:CN26"/>
    <mergeCell ref="CO26:CP26"/>
    <mergeCell ref="CQ26:CR26"/>
    <mergeCell ref="CS26:CT26"/>
    <mergeCell ref="CU26:CV26"/>
    <mergeCell ref="DY26:DZ26"/>
    <mergeCell ref="EA26:EB26"/>
    <mergeCell ref="EC26:ED26"/>
    <mergeCell ref="EE26:EF26"/>
    <mergeCell ref="DI26:DJ26"/>
    <mergeCell ref="DK26:DL26"/>
    <mergeCell ref="DM26:DN26"/>
    <mergeCell ref="DO26:DP26"/>
    <mergeCell ref="DQ26:DR26"/>
    <mergeCell ref="DS26:DT26"/>
    <mergeCell ref="GU26:GV26"/>
    <mergeCell ref="C27:D27"/>
    <mergeCell ref="E27:F27"/>
    <mergeCell ref="G27:H27"/>
    <mergeCell ref="I27:J27"/>
    <mergeCell ref="K27:L27"/>
    <mergeCell ref="M27:N27"/>
    <mergeCell ref="GC26:GD26"/>
    <mergeCell ref="GE26:GF26"/>
    <mergeCell ref="GG26:GH26"/>
    <mergeCell ref="GI26:GJ26"/>
    <mergeCell ref="GK26:GL26"/>
    <mergeCell ref="GM26:GN26"/>
    <mergeCell ref="FQ26:FR26"/>
    <mergeCell ref="FS26:FT26"/>
    <mergeCell ref="FU26:FV26"/>
    <mergeCell ref="FW26:FX26"/>
    <mergeCell ref="FY26:FZ26"/>
    <mergeCell ref="GA26:GB26"/>
    <mergeCell ref="FE26:FF26"/>
    <mergeCell ref="FG26:FH26"/>
    <mergeCell ref="FI26:FJ26"/>
    <mergeCell ref="FK26:FL26"/>
    <mergeCell ref="FM26:FN26"/>
    <mergeCell ref="O27:P27"/>
    <mergeCell ref="Q27:R27"/>
    <mergeCell ref="S27:T27"/>
    <mergeCell ref="U27:V27"/>
    <mergeCell ref="W27:X27"/>
    <mergeCell ref="Y27:Z27"/>
    <mergeCell ref="GO26:GP26"/>
    <mergeCell ref="GQ26:GR26"/>
    <mergeCell ref="GS26:GT26"/>
    <mergeCell ref="FO26:FP26"/>
    <mergeCell ref="ES26:ET26"/>
    <mergeCell ref="EU26:EV26"/>
    <mergeCell ref="EW26:EX26"/>
    <mergeCell ref="EY26:EZ26"/>
    <mergeCell ref="FA26:FB26"/>
    <mergeCell ref="FC26:FD26"/>
    <mergeCell ref="EG26:EH26"/>
    <mergeCell ref="EI26:EJ26"/>
    <mergeCell ref="EK26:EL26"/>
    <mergeCell ref="EM26:EN26"/>
    <mergeCell ref="EO26:EP26"/>
    <mergeCell ref="EQ26:ER26"/>
    <mergeCell ref="DU26:DV26"/>
    <mergeCell ref="DW26:DX26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7:BZ58"/>
    <mergeCell ref="DT19:DU22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N51:AE52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780D-6F2C-4804-A00E-2418539A0FC8}">
  <sheetPr>
    <pageSetUpPr fitToPage="1"/>
  </sheetPr>
  <dimension ref="A1:GW70"/>
  <sheetViews>
    <sheetView view="pageBreakPreview" zoomScale="70" zoomScaleNormal="70" zoomScaleSheetLayoutView="70" workbookViewId="0">
      <selection activeCell="CT39" sqref="CT39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113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261"/>
      <c r="BO19" s="262"/>
      <c r="BP19" s="199"/>
      <c r="BQ19" s="199"/>
      <c r="BR19" s="199"/>
      <c r="BS19" s="199"/>
      <c r="BT19" s="261"/>
      <c r="BU19" s="262"/>
      <c r="BV19" s="261"/>
      <c r="BW19" s="262"/>
      <c r="BX19" s="261"/>
      <c r="BY19" s="262"/>
      <c r="BZ19" s="258"/>
      <c r="CA19" s="199"/>
      <c r="CB19" s="261"/>
      <c r="CC19" s="262"/>
      <c r="CD19" s="199"/>
      <c r="CE19" s="261"/>
      <c r="CF19" s="262"/>
      <c r="CG19" s="261"/>
      <c r="CH19" s="262"/>
      <c r="CI19" s="261"/>
      <c r="CJ19" s="262"/>
      <c r="CK19" s="261"/>
      <c r="CL19" s="262"/>
      <c r="CM19" s="187"/>
      <c r="CN19" s="432" t="s">
        <v>97</v>
      </c>
      <c r="CO19" s="433"/>
      <c r="CP19" s="187"/>
      <c r="CQ19" s="187"/>
      <c r="CR19" s="187"/>
      <c r="CS19" s="187"/>
      <c r="CT19" s="187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252"/>
      <c r="DQ19" s="238"/>
      <c r="DR19" s="238"/>
      <c r="DS19" s="238"/>
      <c r="DT19" s="432" t="s">
        <v>112</v>
      </c>
      <c r="DU19" s="433"/>
      <c r="DV19" s="187"/>
      <c r="DW19" s="432" t="s">
        <v>114</v>
      </c>
      <c r="DX19" s="433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263"/>
      <c r="BO20" s="264"/>
      <c r="BP20" s="199"/>
      <c r="BQ20" s="199"/>
      <c r="BR20" s="199"/>
      <c r="BS20" s="199"/>
      <c r="BT20" s="263"/>
      <c r="BU20" s="264"/>
      <c r="BV20" s="263"/>
      <c r="BW20" s="264"/>
      <c r="BX20" s="263"/>
      <c r="BY20" s="264"/>
      <c r="BZ20" s="259"/>
      <c r="CA20" s="199"/>
      <c r="CB20" s="263"/>
      <c r="CC20" s="264"/>
      <c r="CD20" s="199"/>
      <c r="CE20" s="263"/>
      <c r="CF20" s="264"/>
      <c r="CG20" s="263"/>
      <c r="CH20" s="264"/>
      <c r="CI20" s="263"/>
      <c r="CJ20" s="264"/>
      <c r="CK20" s="263"/>
      <c r="CL20" s="264"/>
      <c r="CM20" s="187"/>
      <c r="CN20" s="434"/>
      <c r="CO20" s="435"/>
      <c r="CP20" s="187"/>
      <c r="CQ20" s="187"/>
      <c r="CR20" s="187"/>
      <c r="CS20" s="187"/>
      <c r="CT20" s="187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253"/>
      <c r="DQ20" s="256"/>
      <c r="DR20" s="256"/>
      <c r="DS20" s="256"/>
      <c r="DT20" s="434"/>
      <c r="DU20" s="435"/>
      <c r="DV20" s="187"/>
      <c r="DW20" s="434"/>
      <c r="DX20" s="435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124"/>
      <c r="GR20" s="12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53">
        <v>46277</v>
      </c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5"/>
      <c r="BY21" s="264"/>
      <c r="BZ21" s="259"/>
      <c r="CA21" s="200"/>
      <c r="CB21" s="263"/>
      <c r="CC21" s="264"/>
      <c r="CD21" s="200"/>
      <c r="CE21" s="263"/>
      <c r="CF21" s="264"/>
      <c r="CG21" s="263"/>
      <c r="CH21" s="264"/>
      <c r="CI21" s="263"/>
      <c r="CJ21" s="264"/>
      <c r="CK21" s="263"/>
      <c r="CL21" s="264"/>
      <c r="CM21" s="238"/>
      <c r="CN21" s="434"/>
      <c r="CO21" s="435"/>
      <c r="CP21" s="238"/>
      <c r="CQ21" s="238"/>
      <c r="CR21" s="238"/>
      <c r="CS21" s="238"/>
      <c r="CT21" s="238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254"/>
      <c r="DQ21" s="251"/>
      <c r="DR21" s="251"/>
      <c r="DS21" s="251"/>
      <c r="DT21" s="434"/>
      <c r="DU21" s="435"/>
      <c r="DV21" s="251"/>
      <c r="DW21" s="434"/>
      <c r="DX21" s="435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126"/>
      <c r="GR21" s="12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56"/>
      <c r="BL22" s="457"/>
      <c r="BM22" s="457"/>
      <c r="BN22" s="457"/>
      <c r="BO22" s="457"/>
      <c r="BP22" s="457"/>
      <c r="BQ22" s="457"/>
      <c r="BR22" s="457"/>
      <c r="BS22" s="457"/>
      <c r="BT22" s="457"/>
      <c r="BU22" s="457"/>
      <c r="BV22" s="457"/>
      <c r="BW22" s="457"/>
      <c r="BX22" s="458"/>
      <c r="BY22" s="266"/>
      <c r="BZ22" s="260"/>
      <c r="CA22" s="199"/>
      <c r="CB22" s="265"/>
      <c r="CC22" s="266"/>
      <c r="CD22" s="199"/>
      <c r="CE22" s="265"/>
      <c r="CF22" s="266"/>
      <c r="CG22" s="265"/>
      <c r="CH22" s="266"/>
      <c r="CI22" s="265"/>
      <c r="CJ22" s="266"/>
      <c r="CK22" s="265"/>
      <c r="CL22" s="266"/>
      <c r="CM22" s="187"/>
      <c r="CN22" s="436"/>
      <c r="CO22" s="437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255"/>
      <c r="DQ22" s="257"/>
      <c r="DR22" s="257"/>
      <c r="DS22" s="257"/>
      <c r="DT22" s="436"/>
      <c r="DU22" s="437"/>
      <c r="DV22" s="189"/>
      <c r="DW22" s="436"/>
      <c r="DX22" s="437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1">
        <v>621</v>
      </c>
      <c r="BH33" s="442"/>
      <c r="BI33" s="442"/>
      <c r="BJ33" s="442"/>
      <c r="BK33" s="442"/>
      <c r="BL33" s="442"/>
      <c r="BM33" s="442"/>
      <c r="BN33" s="442"/>
      <c r="BO33" s="442"/>
      <c r="BP33" s="443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44"/>
      <c r="BH34" s="445"/>
      <c r="BI34" s="445"/>
      <c r="BJ34" s="445"/>
      <c r="BK34" s="445"/>
      <c r="BL34" s="445"/>
      <c r="BM34" s="445"/>
      <c r="BN34" s="445"/>
      <c r="BO34" s="445"/>
      <c r="BP34" s="446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447">
        <v>0</v>
      </c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</f>
        <v>6474.3949999999995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0.50648478447938661</v>
      </c>
      <c r="AZ37" s="381"/>
      <c r="BA37" s="381"/>
      <c r="BB37" s="381"/>
      <c r="BC37" s="381"/>
      <c r="BD37" s="381"/>
      <c r="BE37" s="381"/>
      <c r="BF37" s="382"/>
      <c r="BG37" s="441">
        <v>86</v>
      </c>
      <c r="BH37" s="442"/>
      <c r="BI37" s="442"/>
      <c r="BJ37" s="442"/>
      <c r="BK37" s="442"/>
      <c r="BL37" s="442"/>
      <c r="BM37" s="442"/>
      <c r="BN37" s="442"/>
      <c r="BO37" s="442"/>
      <c r="BP37" s="443"/>
      <c r="BQ37" s="386">
        <f>AJ37-AQ37</f>
        <v>6308.6050000000005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44"/>
      <c r="BH38" s="445"/>
      <c r="BI38" s="445"/>
      <c r="BJ38" s="445"/>
      <c r="BK38" s="445"/>
      <c r="BL38" s="445"/>
      <c r="BM38" s="445"/>
      <c r="BN38" s="445"/>
      <c r="BO38" s="445"/>
      <c r="BP38" s="446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</f>
        <v>23072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0.32785548098567524</v>
      </c>
      <c r="AZ39" s="381"/>
      <c r="BA39" s="381"/>
      <c r="BB39" s="381"/>
      <c r="BC39" s="381"/>
      <c r="BD39" s="381"/>
      <c r="BE39" s="381"/>
      <c r="BF39" s="382"/>
      <c r="BG39" s="441">
        <f>(3720-3075)*3.4</f>
        <v>2193</v>
      </c>
      <c r="BH39" s="442"/>
      <c r="BI39" s="442"/>
      <c r="BJ39" s="442"/>
      <c r="BK39" s="442"/>
      <c r="BL39" s="442"/>
      <c r="BM39" s="442"/>
      <c r="BN39" s="442"/>
      <c r="BO39" s="442"/>
      <c r="BP39" s="443"/>
      <c r="BQ39" s="386">
        <f t="shared" ref="BQ39:BQ57" si="1">AJ39-AQ39</f>
        <v>47300.47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44"/>
      <c r="BH40" s="445"/>
      <c r="BI40" s="445"/>
      <c r="BJ40" s="445"/>
      <c r="BK40" s="445"/>
      <c r="BL40" s="445"/>
      <c r="BM40" s="445"/>
      <c r="BN40" s="445"/>
      <c r="BO40" s="445"/>
      <c r="BP40" s="446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>
        <v>0</v>
      </c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>
        <v>0</v>
      </c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>
        <v>0</v>
      </c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447">
        <v>0</v>
      </c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</f>
        <v>2294.6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0.58887235025406759</v>
      </c>
      <c r="AZ49" s="381"/>
      <c r="BA49" s="381"/>
      <c r="BB49" s="381"/>
      <c r="BC49" s="381"/>
      <c r="BD49" s="381"/>
      <c r="BE49" s="381"/>
      <c r="BF49" s="382"/>
      <c r="BG49" s="441">
        <v>10</v>
      </c>
      <c r="BH49" s="442"/>
      <c r="BI49" s="442"/>
      <c r="BJ49" s="442"/>
      <c r="BK49" s="442"/>
      <c r="BL49" s="442"/>
      <c r="BM49" s="442"/>
      <c r="BN49" s="442"/>
      <c r="BO49" s="442"/>
      <c r="BP49" s="443"/>
      <c r="BQ49" s="374">
        <f t="shared" si="1"/>
        <v>1602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44"/>
      <c r="BH50" s="445"/>
      <c r="BI50" s="445"/>
      <c r="BJ50" s="445"/>
      <c r="BK50" s="445"/>
      <c r="BL50" s="445"/>
      <c r="BM50" s="445"/>
      <c r="BN50" s="445"/>
      <c r="BO50" s="445"/>
      <c r="BP50" s="446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374">
        <v>0</v>
      </c>
      <c r="BH51" s="375"/>
      <c r="BI51" s="375"/>
      <c r="BJ51" s="375"/>
      <c r="BK51" s="375"/>
      <c r="BL51" s="375"/>
      <c r="BM51" s="375"/>
      <c r="BN51" s="375"/>
      <c r="BO51" s="375"/>
      <c r="BP51" s="376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377"/>
      <c r="BH52" s="378"/>
      <c r="BI52" s="378"/>
      <c r="BJ52" s="378"/>
      <c r="BK52" s="378"/>
      <c r="BL52" s="378"/>
      <c r="BM52" s="378"/>
      <c r="BN52" s="378"/>
      <c r="BO52" s="378"/>
      <c r="BP52" s="379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>
        <v>0</v>
      </c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>
        <v>0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>
        <v>0</v>
      </c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6">
    <mergeCell ref="DW19:DX22"/>
    <mergeCell ref="BK21:BX22"/>
    <mergeCell ref="BQ55:BZ56"/>
    <mergeCell ref="N57:AE58"/>
    <mergeCell ref="AF57:AI58"/>
    <mergeCell ref="AJ57:AP58"/>
    <mergeCell ref="AQ57:AX58"/>
    <mergeCell ref="AY57:BF58"/>
    <mergeCell ref="BG57:BP58"/>
    <mergeCell ref="BQ57:BZ58"/>
    <mergeCell ref="N55:AE56"/>
    <mergeCell ref="AF55:AI56"/>
    <mergeCell ref="AJ55:AP56"/>
    <mergeCell ref="AQ55:AX56"/>
    <mergeCell ref="AY55:BF56"/>
    <mergeCell ref="BG55:BP56"/>
    <mergeCell ref="BQ51:BZ52"/>
    <mergeCell ref="N53:AE54"/>
    <mergeCell ref="AF53:AI54"/>
    <mergeCell ref="AJ53:AP54"/>
    <mergeCell ref="AQ53:AX54"/>
    <mergeCell ref="AY53:BF54"/>
    <mergeCell ref="BG53:BP54"/>
    <mergeCell ref="BQ53:BZ54"/>
    <mergeCell ref="N51:AE52"/>
    <mergeCell ref="AF51:AI52"/>
    <mergeCell ref="AJ51:AP52"/>
    <mergeCell ref="AQ51:AX52"/>
    <mergeCell ref="AY51:BF52"/>
    <mergeCell ref="BG51:BP52"/>
    <mergeCell ref="BQ47:BZ48"/>
    <mergeCell ref="N49:AE50"/>
    <mergeCell ref="AF49:AI50"/>
    <mergeCell ref="AJ49:AP50"/>
    <mergeCell ref="AQ49:AX50"/>
    <mergeCell ref="AY49:BF50"/>
    <mergeCell ref="BG49:BP50"/>
    <mergeCell ref="BQ49:BZ50"/>
    <mergeCell ref="N47:AE48"/>
    <mergeCell ref="AF47:AI48"/>
    <mergeCell ref="AJ47:AP48"/>
    <mergeCell ref="AQ47:AX48"/>
    <mergeCell ref="AY47:BF48"/>
    <mergeCell ref="BG47:BP48"/>
    <mergeCell ref="BQ43:BZ44"/>
    <mergeCell ref="N45:AE46"/>
    <mergeCell ref="AF45:AI46"/>
    <mergeCell ref="AJ45:AP46"/>
    <mergeCell ref="AQ45:AX46"/>
    <mergeCell ref="AY45:BF46"/>
    <mergeCell ref="BG45:BP46"/>
    <mergeCell ref="BQ45:BZ46"/>
    <mergeCell ref="N43:AE44"/>
    <mergeCell ref="AF43:AI44"/>
    <mergeCell ref="AJ43:AP44"/>
    <mergeCell ref="AQ43:AX44"/>
    <mergeCell ref="AY43:BF44"/>
    <mergeCell ref="BG43:BP44"/>
    <mergeCell ref="BQ39:BZ40"/>
    <mergeCell ref="N41:AE42"/>
    <mergeCell ref="AF41:AI42"/>
    <mergeCell ref="AJ41:AP42"/>
    <mergeCell ref="AQ41:AX42"/>
    <mergeCell ref="AY41:BF42"/>
    <mergeCell ref="BG41:BP42"/>
    <mergeCell ref="BQ41:BZ42"/>
    <mergeCell ref="N39:AE40"/>
    <mergeCell ref="AF39:AI40"/>
    <mergeCell ref="AJ39:AP40"/>
    <mergeCell ref="AQ39:AX40"/>
    <mergeCell ref="AY39:BF40"/>
    <mergeCell ref="BG39:BP40"/>
    <mergeCell ref="BQ35:BZ36"/>
    <mergeCell ref="N37:AE38"/>
    <mergeCell ref="AF37:AI38"/>
    <mergeCell ref="AJ37:AP38"/>
    <mergeCell ref="AQ37:AX38"/>
    <mergeCell ref="AY37:BF38"/>
    <mergeCell ref="BG37:BP38"/>
    <mergeCell ref="BQ37:BZ38"/>
    <mergeCell ref="N35:AE36"/>
    <mergeCell ref="AF35:AI36"/>
    <mergeCell ref="AJ35:AP36"/>
    <mergeCell ref="AQ35:AX36"/>
    <mergeCell ref="AY35:BF36"/>
    <mergeCell ref="BG35:BP36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Q27:R27"/>
    <mergeCell ref="S27:T27"/>
    <mergeCell ref="U27:V27"/>
    <mergeCell ref="W27:X27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DN19:DO22"/>
    <mergeCell ref="DT19:DU22"/>
    <mergeCell ref="A21:A29"/>
    <mergeCell ref="B26:B27"/>
    <mergeCell ref="C26:D26"/>
    <mergeCell ref="E26:F26"/>
    <mergeCell ref="G26:H26"/>
    <mergeCell ref="I26:J26"/>
    <mergeCell ref="K26:L26"/>
    <mergeCell ref="M26:N26"/>
    <mergeCell ref="CN19:CO22"/>
    <mergeCell ref="CW19:CX22"/>
    <mergeCell ref="DA19:DB22"/>
    <mergeCell ref="DE19:DF22"/>
    <mergeCell ref="DH19:DI22"/>
    <mergeCell ref="DK19:DL22"/>
    <mergeCell ref="B19:B22"/>
    <mergeCell ref="AL19:AL22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70FE-6EE4-4FD9-B4E9-0D32CAC4DACE}">
  <sheetPr>
    <pageSetUpPr fitToPage="1"/>
  </sheetPr>
  <dimension ref="A1:GW70"/>
  <sheetViews>
    <sheetView view="pageBreakPreview" zoomScale="70" zoomScaleNormal="70" zoomScaleSheetLayoutView="70" workbookViewId="0">
      <selection activeCell="BU27" sqref="BU27:BV27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116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04"/>
      <c r="BL18" s="205"/>
      <c r="BM18" s="206"/>
      <c r="BN18" s="207"/>
      <c r="BO18" s="204"/>
      <c r="BP18" s="204"/>
      <c r="BQ18" s="204"/>
      <c r="BR18" s="204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4"/>
      <c r="CD18" s="205"/>
      <c r="CE18" s="227"/>
      <c r="CF18" s="22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168"/>
      <c r="DZ18" s="153"/>
      <c r="EA18" s="141"/>
      <c r="EB18" s="141"/>
      <c r="EC18" s="141"/>
      <c r="ED18" s="141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25"/>
      <c r="BL19" s="199"/>
      <c r="BM19" s="199"/>
      <c r="BN19" s="261"/>
      <c r="BO19" s="262"/>
      <c r="BP19" s="199"/>
      <c r="BQ19" s="199"/>
      <c r="BR19" s="199"/>
      <c r="BS19" s="199"/>
      <c r="BT19" s="261"/>
      <c r="BU19" s="262"/>
      <c r="BV19" s="261"/>
      <c r="BW19" s="262"/>
      <c r="BX19" s="261"/>
      <c r="BY19" s="262"/>
      <c r="BZ19" s="258"/>
      <c r="CA19" s="199"/>
      <c r="CB19" s="261"/>
      <c r="CC19" s="262"/>
      <c r="CD19" s="199"/>
      <c r="CE19" s="261"/>
      <c r="CF19" s="262"/>
      <c r="CG19" s="261"/>
      <c r="CH19" s="262"/>
      <c r="CI19" s="261"/>
      <c r="CJ19" s="262"/>
      <c r="CK19" s="261"/>
      <c r="CL19" s="262"/>
      <c r="CM19" s="187"/>
      <c r="CN19" s="432" t="s">
        <v>97</v>
      </c>
      <c r="CO19" s="433"/>
      <c r="CP19" s="187"/>
      <c r="CQ19" s="187"/>
      <c r="CR19" s="187"/>
      <c r="CS19" s="187"/>
      <c r="CT19" s="187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252"/>
      <c r="DQ19" s="238"/>
      <c r="DR19" s="238"/>
      <c r="DS19" s="238"/>
      <c r="DT19" s="432" t="s">
        <v>112</v>
      </c>
      <c r="DU19" s="433"/>
      <c r="DV19" s="187"/>
      <c r="DW19" s="432" t="s">
        <v>114</v>
      </c>
      <c r="DX19" s="433"/>
      <c r="DY19" s="432" t="s">
        <v>115</v>
      </c>
      <c r="DZ19" s="433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25"/>
      <c r="BL20" s="199"/>
      <c r="BM20" s="199"/>
      <c r="BN20" s="263"/>
      <c r="BO20" s="264"/>
      <c r="BP20" s="199"/>
      <c r="BQ20" s="199"/>
      <c r="BR20" s="199"/>
      <c r="BS20" s="199"/>
      <c r="BT20" s="263"/>
      <c r="BU20" s="264"/>
      <c r="BV20" s="263"/>
      <c r="BW20" s="264"/>
      <c r="BX20" s="263"/>
      <c r="BY20" s="264"/>
      <c r="BZ20" s="259"/>
      <c r="CA20" s="199"/>
      <c r="CB20" s="263"/>
      <c r="CC20" s="264"/>
      <c r="CD20" s="199"/>
      <c r="CE20" s="263"/>
      <c r="CF20" s="264"/>
      <c r="CG20" s="263"/>
      <c r="CH20" s="264"/>
      <c r="CI20" s="263"/>
      <c r="CJ20" s="264"/>
      <c r="CK20" s="263"/>
      <c r="CL20" s="264"/>
      <c r="CM20" s="187"/>
      <c r="CN20" s="434"/>
      <c r="CO20" s="435"/>
      <c r="CP20" s="187"/>
      <c r="CQ20" s="187"/>
      <c r="CR20" s="187"/>
      <c r="CS20" s="187"/>
      <c r="CT20" s="187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253"/>
      <c r="DQ20" s="256"/>
      <c r="DR20" s="256"/>
      <c r="DS20" s="256"/>
      <c r="DT20" s="434"/>
      <c r="DU20" s="435"/>
      <c r="DV20" s="187"/>
      <c r="DW20" s="434"/>
      <c r="DX20" s="435"/>
      <c r="DY20" s="434"/>
      <c r="DZ20" s="435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124"/>
      <c r="GR20" s="12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59">
        <v>46277</v>
      </c>
      <c r="BL21" s="460"/>
      <c r="BM21" s="460"/>
      <c r="BN21" s="460"/>
      <c r="BO21" s="460"/>
      <c r="BP21" s="460"/>
      <c r="BQ21" s="460"/>
      <c r="BR21" s="460"/>
      <c r="BS21" s="460"/>
      <c r="BT21" s="460"/>
      <c r="BU21" s="460"/>
      <c r="BV21" s="460"/>
      <c r="BW21" s="460"/>
      <c r="BX21" s="461"/>
      <c r="BY21" s="264"/>
      <c r="BZ21" s="259"/>
      <c r="CA21" s="200"/>
      <c r="CB21" s="263"/>
      <c r="CC21" s="264"/>
      <c r="CD21" s="200"/>
      <c r="CE21" s="263"/>
      <c r="CF21" s="264"/>
      <c r="CG21" s="263"/>
      <c r="CH21" s="264"/>
      <c r="CI21" s="263"/>
      <c r="CJ21" s="264"/>
      <c r="CK21" s="263"/>
      <c r="CL21" s="264"/>
      <c r="CM21" s="238"/>
      <c r="CN21" s="434"/>
      <c r="CO21" s="435"/>
      <c r="CP21" s="238"/>
      <c r="CQ21" s="238"/>
      <c r="CR21" s="238"/>
      <c r="CS21" s="238"/>
      <c r="CT21" s="238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254"/>
      <c r="DQ21" s="251"/>
      <c r="DR21" s="251"/>
      <c r="DS21" s="251"/>
      <c r="DT21" s="434"/>
      <c r="DU21" s="435"/>
      <c r="DV21" s="251"/>
      <c r="DW21" s="434"/>
      <c r="DX21" s="435"/>
      <c r="DY21" s="434"/>
      <c r="DZ21" s="435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126"/>
      <c r="GR21" s="12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266"/>
      <c r="BZ22" s="260"/>
      <c r="CA22" s="199"/>
      <c r="CB22" s="265"/>
      <c r="CC22" s="266"/>
      <c r="CD22" s="199"/>
      <c r="CE22" s="265"/>
      <c r="CF22" s="266"/>
      <c r="CG22" s="265"/>
      <c r="CH22" s="266"/>
      <c r="CI22" s="265"/>
      <c r="CJ22" s="266"/>
      <c r="CK22" s="265"/>
      <c r="CL22" s="266"/>
      <c r="CM22" s="187"/>
      <c r="CN22" s="436"/>
      <c r="CO22" s="437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255"/>
      <c r="DQ22" s="257"/>
      <c r="DR22" s="257"/>
      <c r="DS22" s="257"/>
      <c r="DT22" s="436"/>
      <c r="DU22" s="437"/>
      <c r="DV22" s="189"/>
      <c r="DW22" s="436"/>
      <c r="DX22" s="437"/>
      <c r="DY22" s="436"/>
      <c r="DZ22" s="437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168"/>
      <c r="DZ23" s="153"/>
      <c r="EA23" s="141"/>
      <c r="EB23" s="141"/>
      <c r="EC23" s="141"/>
      <c r="ED23" s="141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447"/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</f>
        <v>6624.3949999999995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0.51821911914261121</v>
      </c>
      <c r="AZ37" s="381"/>
      <c r="BA37" s="381"/>
      <c r="BB37" s="381"/>
      <c r="BC37" s="381"/>
      <c r="BD37" s="381"/>
      <c r="BE37" s="381"/>
      <c r="BF37" s="382"/>
      <c r="BG37" s="441">
        <v>150</v>
      </c>
      <c r="BH37" s="442"/>
      <c r="BI37" s="442"/>
      <c r="BJ37" s="442"/>
      <c r="BK37" s="442"/>
      <c r="BL37" s="442"/>
      <c r="BM37" s="442"/>
      <c r="BN37" s="442"/>
      <c r="BO37" s="442"/>
      <c r="BP37" s="443"/>
      <c r="BQ37" s="386">
        <f>AJ37-AQ37</f>
        <v>6158.6050000000005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44"/>
      <c r="BH38" s="445"/>
      <c r="BI38" s="445"/>
      <c r="BJ38" s="445"/>
      <c r="BK38" s="445"/>
      <c r="BL38" s="445"/>
      <c r="BM38" s="445"/>
      <c r="BN38" s="445"/>
      <c r="BO38" s="445"/>
      <c r="BP38" s="446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</f>
        <v>23072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0.32785548098567524</v>
      </c>
      <c r="AZ39" s="381"/>
      <c r="BA39" s="381"/>
      <c r="BB39" s="381"/>
      <c r="BC39" s="381"/>
      <c r="BD39" s="381"/>
      <c r="BE39" s="381"/>
      <c r="BF39" s="382"/>
      <c r="BG39" s="447"/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47300.47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447"/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</f>
        <v>2294.6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0.58887235025406759</v>
      </c>
      <c r="AZ49" s="381"/>
      <c r="BA49" s="381"/>
      <c r="BB49" s="381"/>
      <c r="BC49" s="381"/>
      <c r="BD49" s="381"/>
      <c r="BE49" s="381"/>
      <c r="BF49" s="382"/>
      <c r="BG49" s="441">
        <v>15</v>
      </c>
      <c r="BH49" s="442"/>
      <c r="BI49" s="442"/>
      <c r="BJ49" s="442"/>
      <c r="BK49" s="442"/>
      <c r="BL49" s="442"/>
      <c r="BM49" s="442"/>
      <c r="BN49" s="442"/>
      <c r="BO49" s="442"/>
      <c r="BP49" s="443"/>
      <c r="BQ49" s="374">
        <f t="shared" si="1"/>
        <v>1602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44"/>
      <c r="BH50" s="445"/>
      <c r="BI50" s="445"/>
      <c r="BJ50" s="445"/>
      <c r="BK50" s="445"/>
      <c r="BL50" s="445"/>
      <c r="BM50" s="445"/>
      <c r="BN50" s="445"/>
      <c r="BO50" s="445"/>
      <c r="BP50" s="446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7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DH19:DI22"/>
    <mergeCell ref="DK19:DL22"/>
    <mergeCell ref="DN19:DO22"/>
    <mergeCell ref="DT19:DU22"/>
    <mergeCell ref="DW19:DX22"/>
    <mergeCell ref="A21:A29"/>
    <mergeCell ref="BK21:BX22"/>
    <mergeCell ref="B26:B27"/>
    <mergeCell ref="C26:D26"/>
    <mergeCell ref="E26:F26"/>
    <mergeCell ref="B19:B22"/>
    <mergeCell ref="AL19:AL22"/>
    <mergeCell ref="CN19:CO22"/>
    <mergeCell ref="CW19:CX22"/>
    <mergeCell ref="DA19:DB22"/>
    <mergeCell ref="DE19:DF22"/>
    <mergeCell ref="S26:T26"/>
    <mergeCell ref="U26:V26"/>
    <mergeCell ref="W26:X26"/>
    <mergeCell ref="Y26:Z26"/>
    <mergeCell ref="AA26:AB26"/>
    <mergeCell ref="AC26:AD26"/>
    <mergeCell ref="G26:H26"/>
    <mergeCell ref="I26:J26"/>
    <mergeCell ref="K26:L26"/>
    <mergeCell ref="M26:N26"/>
    <mergeCell ref="O26:P26"/>
    <mergeCell ref="Q26:R26"/>
    <mergeCell ref="AQ26:AR26"/>
    <mergeCell ref="AS26:AT26"/>
    <mergeCell ref="AU26:AV26"/>
    <mergeCell ref="AW26:AX26"/>
    <mergeCell ref="AY26:AZ26"/>
    <mergeCell ref="BA26:BB26"/>
    <mergeCell ref="AE26:AF26"/>
    <mergeCell ref="AG26:AH26"/>
    <mergeCell ref="AI26:AJ26"/>
    <mergeCell ref="AK26:AL26"/>
    <mergeCell ref="AM26:AN26"/>
    <mergeCell ref="AO26:AP26"/>
    <mergeCell ref="BO26:BP26"/>
    <mergeCell ref="BQ26:BR26"/>
    <mergeCell ref="BS26:BT26"/>
    <mergeCell ref="BU26:BV26"/>
    <mergeCell ref="BW26:BX26"/>
    <mergeCell ref="BY26:BZ26"/>
    <mergeCell ref="BC26:BD26"/>
    <mergeCell ref="BE26:BF26"/>
    <mergeCell ref="BG26:BH26"/>
    <mergeCell ref="BI26:BJ26"/>
    <mergeCell ref="BK26:BL26"/>
    <mergeCell ref="BM26:BN26"/>
    <mergeCell ref="CM26:CN26"/>
    <mergeCell ref="CO26:CP26"/>
    <mergeCell ref="CQ26:CR26"/>
    <mergeCell ref="CS26:CT26"/>
    <mergeCell ref="CU26:CV26"/>
    <mergeCell ref="CW26:CX26"/>
    <mergeCell ref="CA26:CB26"/>
    <mergeCell ref="CC26:CD26"/>
    <mergeCell ref="CE26:CF26"/>
    <mergeCell ref="CG26:CH26"/>
    <mergeCell ref="CI26:CJ26"/>
    <mergeCell ref="CK26:CL26"/>
    <mergeCell ref="DK26:DL26"/>
    <mergeCell ref="DM26:DN26"/>
    <mergeCell ref="DO26:DP26"/>
    <mergeCell ref="DQ26:DR26"/>
    <mergeCell ref="DS26:DT26"/>
    <mergeCell ref="DU26:DV26"/>
    <mergeCell ref="CY26:CZ26"/>
    <mergeCell ref="DA26:DB26"/>
    <mergeCell ref="DC26:DD26"/>
    <mergeCell ref="DE26:DF26"/>
    <mergeCell ref="DG26:DH26"/>
    <mergeCell ref="DI26:DJ26"/>
    <mergeCell ref="EI26:EJ26"/>
    <mergeCell ref="EK26:EL26"/>
    <mergeCell ref="EM26:EN26"/>
    <mergeCell ref="EO26:EP26"/>
    <mergeCell ref="EQ26:ER26"/>
    <mergeCell ref="ES26:ET26"/>
    <mergeCell ref="DW26:DX26"/>
    <mergeCell ref="DY26:DZ26"/>
    <mergeCell ref="EA26:EB26"/>
    <mergeCell ref="EC26:ED26"/>
    <mergeCell ref="EE26:EF26"/>
    <mergeCell ref="EG26:EH26"/>
    <mergeCell ref="FK26:FL26"/>
    <mergeCell ref="FM26:FN26"/>
    <mergeCell ref="FO26:FP26"/>
    <mergeCell ref="FQ26:FR26"/>
    <mergeCell ref="EU26:EV26"/>
    <mergeCell ref="EW26:EX26"/>
    <mergeCell ref="EY26:EZ26"/>
    <mergeCell ref="FA26:FB26"/>
    <mergeCell ref="FC26:FD26"/>
    <mergeCell ref="FE26:FF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M27:N27"/>
    <mergeCell ref="O27:P27"/>
    <mergeCell ref="GE26:GF26"/>
    <mergeCell ref="GG26:GH26"/>
    <mergeCell ref="GI26:GJ26"/>
    <mergeCell ref="GK26:GL26"/>
    <mergeCell ref="GM26:GN26"/>
    <mergeCell ref="GO26:GP26"/>
    <mergeCell ref="FS26:FT26"/>
    <mergeCell ref="FU26:FV26"/>
    <mergeCell ref="FW26:FX26"/>
    <mergeCell ref="FY26:FZ26"/>
    <mergeCell ref="GA26:GB26"/>
    <mergeCell ref="GC26:GD26"/>
    <mergeCell ref="FG26:FH26"/>
    <mergeCell ref="FI26:FJ26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BA27:BB27"/>
    <mergeCell ref="BC27:BD27"/>
    <mergeCell ref="BE27:BF27"/>
    <mergeCell ref="BG27:BH27"/>
    <mergeCell ref="BI27:BJ27"/>
    <mergeCell ref="BK27:BL27"/>
    <mergeCell ref="AO27:AP27"/>
    <mergeCell ref="AQ27:AR27"/>
    <mergeCell ref="AS27:AT27"/>
    <mergeCell ref="AU27:AV27"/>
    <mergeCell ref="AW27:AX27"/>
    <mergeCell ref="AY27:AZ27"/>
    <mergeCell ref="BY27:BZ27"/>
    <mergeCell ref="CA27:CB27"/>
    <mergeCell ref="CC27:CD27"/>
    <mergeCell ref="CE27:CF27"/>
    <mergeCell ref="CG27:CH27"/>
    <mergeCell ref="CI27:CJ27"/>
    <mergeCell ref="BM27:BN27"/>
    <mergeCell ref="BO27:BP27"/>
    <mergeCell ref="BQ27:BR27"/>
    <mergeCell ref="BS27:BT27"/>
    <mergeCell ref="BU27:BV27"/>
    <mergeCell ref="BW27:BX27"/>
    <mergeCell ref="CW27:CX27"/>
    <mergeCell ref="CY27:CZ27"/>
    <mergeCell ref="DA27:DB27"/>
    <mergeCell ref="DC27:DD27"/>
    <mergeCell ref="DE27:DF27"/>
    <mergeCell ref="DG27:DH27"/>
    <mergeCell ref="CK27:CL27"/>
    <mergeCell ref="CM27:CN27"/>
    <mergeCell ref="CO27:CP27"/>
    <mergeCell ref="CQ27:CR27"/>
    <mergeCell ref="CS27:CT27"/>
    <mergeCell ref="CU27:CV27"/>
    <mergeCell ref="DY27:DZ27"/>
    <mergeCell ref="EA27:EB27"/>
    <mergeCell ref="EC27:ED27"/>
    <mergeCell ref="EE27:EF27"/>
    <mergeCell ref="DI27:DJ27"/>
    <mergeCell ref="DK27:DL27"/>
    <mergeCell ref="DM27:DN27"/>
    <mergeCell ref="DO27:DP27"/>
    <mergeCell ref="DQ27:DR27"/>
    <mergeCell ref="DS27:DT27"/>
    <mergeCell ref="GU27:GV27"/>
    <mergeCell ref="B28:B29"/>
    <mergeCell ref="E28:F28"/>
    <mergeCell ref="G28:H28"/>
    <mergeCell ref="I28:J28"/>
    <mergeCell ref="K28:L28"/>
    <mergeCell ref="M28:N28"/>
    <mergeCell ref="GC27:GD27"/>
    <mergeCell ref="GE27:GF27"/>
    <mergeCell ref="GG27:GH27"/>
    <mergeCell ref="GI27:GJ27"/>
    <mergeCell ref="GK27:GL27"/>
    <mergeCell ref="GM27:GN27"/>
    <mergeCell ref="FQ27:FR27"/>
    <mergeCell ref="FS27:FT27"/>
    <mergeCell ref="FU27:FV27"/>
    <mergeCell ref="FW27:FX27"/>
    <mergeCell ref="FY27:FZ27"/>
    <mergeCell ref="GA27:GB27"/>
    <mergeCell ref="FE27:FF27"/>
    <mergeCell ref="FG27:FH27"/>
    <mergeCell ref="FI27:FJ27"/>
    <mergeCell ref="FK27:FL27"/>
    <mergeCell ref="FM27:FN27"/>
    <mergeCell ref="O28:P28"/>
    <mergeCell ref="Q28:R28"/>
    <mergeCell ref="S28:T28"/>
    <mergeCell ref="U28:V28"/>
    <mergeCell ref="W28:X28"/>
    <mergeCell ref="Y28:Z28"/>
    <mergeCell ref="GO27:GP27"/>
    <mergeCell ref="GQ27:GR27"/>
    <mergeCell ref="GS27:GT27"/>
    <mergeCell ref="FO27:FP27"/>
    <mergeCell ref="ES27:ET27"/>
    <mergeCell ref="EU27:EV27"/>
    <mergeCell ref="EW27:EX27"/>
    <mergeCell ref="EY27:EZ27"/>
    <mergeCell ref="FA27:FB27"/>
    <mergeCell ref="FC27:FD27"/>
    <mergeCell ref="EG27:EH27"/>
    <mergeCell ref="EI27:EJ27"/>
    <mergeCell ref="EK27:EL27"/>
    <mergeCell ref="EM27:EN27"/>
    <mergeCell ref="EO27:EP27"/>
    <mergeCell ref="EQ27:ER27"/>
    <mergeCell ref="DU27:DV27"/>
    <mergeCell ref="DW27:DX27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BQ35:BZ36"/>
    <mergeCell ref="N37:AE38"/>
    <mergeCell ref="AF37:AI38"/>
    <mergeCell ref="AJ37:AP38"/>
    <mergeCell ref="AQ37:AX38"/>
    <mergeCell ref="AY37:BF38"/>
    <mergeCell ref="BG37:BP38"/>
    <mergeCell ref="BQ37:BZ38"/>
    <mergeCell ref="N35:AE36"/>
    <mergeCell ref="AF35:AI36"/>
    <mergeCell ref="AJ35:AP36"/>
    <mergeCell ref="AQ35:AX36"/>
    <mergeCell ref="AY35:BF36"/>
    <mergeCell ref="BG35:BP36"/>
    <mergeCell ref="BQ39:BZ40"/>
    <mergeCell ref="N41:AE42"/>
    <mergeCell ref="AF41:AI42"/>
    <mergeCell ref="AJ41:AP42"/>
    <mergeCell ref="AQ41:AX42"/>
    <mergeCell ref="AY41:BF42"/>
    <mergeCell ref="BG41:BP42"/>
    <mergeCell ref="BQ41:BZ42"/>
    <mergeCell ref="N39:AE40"/>
    <mergeCell ref="AF39:AI40"/>
    <mergeCell ref="AJ39:AP40"/>
    <mergeCell ref="AQ39:AX40"/>
    <mergeCell ref="AY39:BF40"/>
    <mergeCell ref="BG39:BP40"/>
    <mergeCell ref="BQ43:BZ44"/>
    <mergeCell ref="N45:AE46"/>
    <mergeCell ref="AF45:AI46"/>
    <mergeCell ref="AJ45:AP46"/>
    <mergeCell ref="AQ45:AX46"/>
    <mergeCell ref="AY45:BF46"/>
    <mergeCell ref="BG45:BP46"/>
    <mergeCell ref="BQ45:BZ46"/>
    <mergeCell ref="N43:AE44"/>
    <mergeCell ref="AF43:AI44"/>
    <mergeCell ref="AJ43:AP44"/>
    <mergeCell ref="AQ43:AX44"/>
    <mergeCell ref="AY43:BF44"/>
    <mergeCell ref="BG43:BP44"/>
    <mergeCell ref="AF51:AI52"/>
    <mergeCell ref="AJ51:AP52"/>
    <mergeCell ref="AQ51:AX52"/>
    <mergeCell ref="AY51:BF52"/>
    <mergeCell ref="BG51:BP52"/>
    <mergeCell ref="BQ47:BZ48"/>
    <mergeCell ref="N49:AE50"/>
    <mergeCell ref="AF49:AI50"/>
    <mergeCell ref="AJ49:AP50"/>
    <mergeCell ref="AQ49:AX50"/>
    <mergeCell ref="AY49:BF50"/>
    <mergeCell ref="BG49:BP50"/>
    <mergeCell ref="BQ49:BZ50"/>
    <mergeCell ref="N47:AE48"/>
    <mergeCell ref="AF47:AI48"/>
    <mergeCell ref="AJ47:AP48"/>
    <mergeCell ref="AQ47:AX48"/>
    <mergeCell ref="AY47:BF48"/>
    <mergeCell ref="BG47:BP48"/>
    <mergeCell ref="DY19:DZ22"/>
    <mergeCell ref="BQ55:BZ56"/>
    <mergeCell ref="N57:AE58"/>
    <mergeCell ref="AF57:AI58"/>
    <mergeCell ref="AJ57:AP58"/>
    <mergeCell ref="AQ57:AX58"/>
    <mergeCell ref="AY57:BF58"/>
    <mergeCell ref="BG57:BP58"/>
    <mergeCell ref="BQ57:BZ58"/>
    <mergeCell ref="N55:AE56"/>
    <mergeCell ref="AF55:AI56"/>
    <mergeCell ref="AJ55:AP56"/>
    <mergeCell ref="AQ55:AX56"/>
    <mergeCell ref="AY55:BF56"/>
    <mergeCell ref="BG55:BP56"/>
    <mergeCell ref="BQ51:BZ52"/>
    <mergeCell ref="N53:AE54"/>
    <mergeCell ref="AF53:AI54"/>
    <mergeCell ref="AJ53:AP54"/>
    <mergeCell ref="AQ53:AX54"/>
    <mergeCell ref="AY53:BF54"/>
    <mergeCell ref="BG53:BP54"/>
    <mergeCell ref="BQ53:BZ54"/>
    <mergeCell ref="N51:AE52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0A9D-7338-419D-BF91-0E9CF22A8A41}">
  <sheetPr>
    <pageSetUpPr fitToPage="1"/>
  </sheetPr>
  <dimension ref="A1:GW70"/>
  <sheetViews>
    <sheetView view="pageBreakPreview" topLeftCell="A2" zoomScale="70" zoomScaleNormal="70" zoomScaleSheetLayoutView="70" workbookViewId="0">
      <selection activeCell="EJ20" sqref="EJ20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117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2"/>
      <c r="CE18" s="276"/>
      <c r="CF18" s="277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9">
        <v>46279</v>
      </c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1"/>
      <c r="CB19" s="468">
        <v>46280</v>
      </c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252"/>
      <c r="DQ19" s="238"/>
      <c r="DR19" s="238"/>
      <c r="DS19" s="238"/>
      <c r="DT19" s="432" t="s">
        <v>112</v>
      </c>
      <c r="DU19" s="433"/>
      <c r="DV19" s="187"/>
      <c r="DW19" s="432" t="s">
        <v>114</v>
      </c>
      <c r="DX19" s="433"/>
      <c r="DY19" s="432" t="s">
        <v>115</v>
      </c>
      <c r="DZ19" s="433"/>
      <c r="EA19" s="432" t="s">
        <v>118</v>
      </c>
      <c r="EB19" s="433"/>
      <c r="EC19" s="432" t="s">
        <v>119</v>
      </c>
      <c r="ED19" s="433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62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4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253"/>
      <c r="DQ20" s="256"/>
      <c r="DR20" s="256"/>
      <c r="DS20" s="256"/>
      <c r="DT20" s="434"/>
      <c r="DU20" s="435"/>
      <c r="DV20" s="187"/>
      <c r="DW20" s="434"/>
      <c r="DX20" s="435"/>
      <c r="DY20" s="434"/>
      <c r="DZ20" s="435"/>
      <c r="EA20" s="434"/>
      <c r="EB20" s="435"/>
      <c r="EC20" s="434"/>
      <c r="ED20" s="435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124"/>
      <c r="GR20" s="12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65">
        <v>46277</v>
      </c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7"/>
      <c r="BY21" s="264"/>
      <c r="BZ21" s="259"/>
      <c r="CA21" s="275"/>
      <c r="CB21" s="263"/>
      <c r="CC21" s="264"/>
      <c r="CD21" s="275"/>
      <c r="CE21" s="263"/>
      <c r="CF21" s="264"/>
      <c r="CG21" s="263"/>
      <c r="CH21" s="264"/>
      <c r="CI21" s="263"/>
      <c r="CJ21" s="264"/>
      <c r="CK21" s="263"/>
      <c r="CL21" s="264"/>
      <c r="CM21" s="256"/>
      <c r="CN21" s="263"/>
      <c r="CO21" s="264"/>
      <c r="CP21" s="256"/>
      <c r="CQ21" s="256"/>
      <c r="CR21" s="256"/>
      <c r="CS21" s="256"/>
      <c r="CT21" s="256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254"/>
      <c r="DQ21" s="251"/>
      <c r="DR21" s="251"/>
      <c r="DS21" s="251"/>
      <c r="DT21" s="434"/>
      <c r="DU21" s="435"/>
      <c r="DV21" s="251"/>
      <c r="DW21" s="434"/>
      <c r="DX21" s="435"/>
      <c r="DY21" s="434"/>
      <c r="DZ21" s="435"/>
      <c r="EA21" s="434"/>
      <c r="EB21" s="435"/>
      <c r="EC21" s="434"/>
      <c r="ED21" s="435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126"/>
      <c r="GR21" s="12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266"/>
      <c r="BZ22" s="260"/>
      <c r="CA22" s="199"/>
      <c r="CB22" s="265"/>
      <c r="CC22" s="266"/>
      <c r="CD22" s="199"/>
      <c r="CE22" s="265"/>
      <c r="CF22" s="266"/>
      <c r="CG22" s="265"/>
      <c r="CH22" s="266"/>
      <c r="CI22" s="265"/>
      <c r="CJ22" s="266"/>
      <c r="CK22" s="265"/>
      <c r="CL22" s="266"/>
      <c r="CM22" s="187"/>
      <c r="CN22" s="265"/>
      <c r="CO22" s="266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255"/>
      <c r="DQ22" s="257"/>
      <c r="DR22" s="257"/>
      <c r="DS22" s="257"/>
      <c r="DT22" s="436"/>
      <c r="DU22" s="437"/>
      <c r="DV22" s="189"/>
      <c r="DW22" s="436"/>
      <c r="DX22" s="437"/>
      <c r="DY22" s="436"/>
      <c r="DZ22" s="437"/>
      <c r="EA22" s="436"/>
      <c r="EB22" s="437"/>
      <c r="EC22" s="436"/>
      <c r="ED22" s="437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241"/>
      <c r="DZ23" s="229"/>
      <c r="EA23" s="177"/>
      <c r="EB23" s="177"/>
      <c r="EC23" s="177"/>
      <c r="ED23" s="177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447"/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</f>
        <v>6624.3949999999995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0.51821911914261121</v>
      </c>
      <c r="AZ37" s="381"/>
      <c r="BA37" s="381"/>
      <c r="BB37" s="381"/>
      <c r="BC37" s="381"/>
      <c r="BD37" s="381"/>
      <c r="BE37" s="381"/>
      <c r="BF37" s="382"/>
      <c r="BG37" s="447">
        <v>313</v>
      </c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6158.6050000000005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</f>
        <v>25952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0.3687805756995598</v>
      </c>
      <c r="AZ39" s="381"/>
      <c r="BA39" s="381"/>
      <c r="BB39" s="381"/>
      <c r="BC39" s="381"/>
      <c r="BD39" s="381"/>
      <c r="BE39" s="381"/>
      <c r="BF39" s="382"/>
      <c r="BG39" s="447">
        <f>800*3.6</f>
        <v>2880</v>
      </c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44420.47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447"/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</f>
        <v>2329.6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0.59785453985525838</v>
      </c>
      <c r="AZ49" s="381"/>
      <c r="BA49" s="381"/>
      <c r="BB49" s="381"/>
      <c r="BC49" s="381"/>
      <c r="BD49" s="381"/>
      <c r="BE49" s="381"/>
      <c r="BF49" s="382"/>
      <c r="BG49" s="447">
        <v>35</v>
      </c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1567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0">
    <mergeCell ref="EC19:ED22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C14:AD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DH19:DI22"/>
    <mergeCell ref="DK19:DL22"/>
    <mergeCell ref="DN19:DO22"/>
    <mergeCell ref="DT19:DU22"/>
    <mergeCell ref="DW19:DX22"/>
    <mergeCell ref="DY19:DZ22"/>
    <mergeCell ref="B19:B22"/>
    <mergeCell ref="AL19:AL22"/>
    <mergeCell ref="CW19:CX22"/>
    <mergeCell ref="DA19:DB22"/>
    <mergeCell ref="DE19:DF22"/>
    <mergeCell ref="CB19:CT20"/>
    <mergeCell ref="A21:A29"/>
    <mergeCell ref="BK21:BX22"/>
    <mergeCell ref="B26:B27"/>
    <mergeCell ref="C26:D26"/>
    <mergeCell ref="E26:F26"/>
    <mergeCell ref="G26:H26"/>
    <mergeCell ref="I26:J26"/>
    <mergeCell ref="K26:L26"/>
    <mergeCell ref="M26:N26"/>
    <mergeCell ref="O26:P26"/>
    <mergeCell ref="AC26:AD26"/>
    <mergeCell ref="AE26:AF26"/>
    <mergeCell ref="AG26:AH26"/>
    <mergeCell ref="AI26:AJ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BY26:BZ26"/>
    <mergeCell ref="CA26:CB26"/>
    <mergeCell ref="CC26:CD26"/>
    <mergeCell ref="CE26:CF26"/>
    <mergeCell ref="CG26:CH26"/>
    <mergeCell ref="CI26:CJ26"/>
    <mergeCell ref="BM26:BN26"/>
    <mergeCell ref="BO26:BP26"/>
    <mergeCell ref="BQ26:BR26"/>
    <mergeCell ref="BS26:BT26"/>
    <mergeCell ref="BU26:BV26"/>
    <mergeCell ref="BW26:BX26"/>
    <mergeCell ref="CW26:CX26"/>
    <mergeCell ref="CY26:CZ26"/>
    <mergeCell ref="DA26:DB26"/>
    <mergeCell ref="DC26:DD26"/>
    <mergeCell ref="DE26:DF26"/>
    <mergeCell ref="DG26:DH26"/>
    <mergeCell ref="CK26:CL26"/>
    <mergeCell ref="CM26:CN26"/>
    <mergeCell ref="CO26:CP26"/>
    <mergeCell ref="CQ26:CR26"/>
    <mergeCell ref="CS26:CT26"/>
    <mergeCell ref="CU26:CV26"/>
    <mergeCell ref="DY26:DZ26"/>
    <mergeCell ref="EA26:EB26"/>
    <mergeCell ref="EC26:ED26"/>
    <mergeCell ref="EE26:EF26"/>
    <mergeCell ref="DI26:DJ26"/>
    <mergeCell ref="DK26:DL26"/>
    <mergeCell ref="DM26:DN26"/>
    <mergeCell ref="DO26:DP26"/>
    <mergeCell ref="DQ26:DR26"/>
    <mergeCell ref="DS26:DT26"/>
    <mergeCell ref="GU26:GV26"/>
    <mergeCell ref="C27:D27"/>
    <mergeCell ref="E27:F27"/>
    <mergeCell ref="G27:H27"/>
    <mergeCell ref="I27:J27"/>
    <mergeCell ref="K27:L27"/>
    <mergeCell ref="M27:N27"/>
    <mergeCell ref="GC26:GD26"/>
    <mergeCell ref="GE26:GF26"/>
    <mergeCell ref="GG26:GH26"/>
    <mergeCell ref="GI26:GJ26"/>
    <mergeCell ref="GK26:GL26"/>
    <mergeCell ref="GM26:GN26"/>
    <mergeCell ref="FQ26:FR26"/>
    <mergeCell ref="FS26:FT26"/>
    <mergeCell ref="FU26:FV26"/>
    <mergeCell ref="FW26:FX26"/>
    <mergeCell ref="FY26:FZ26"/>
    <mergeCell ref="GA26:GB26"/>
    <mergeCell ref="FE26:FF26"/>
    <mergeCell ref="FG26:FH26"/>
    <mergeCell ref="FI26:FJ26"/>
    <mergeCell ref="FK26:FL26"/>
    <mergeCell ref="FM26:FN26"/>
    <mergeCell ref="O27:P27"/>
    <mergeCell ref="Q27:R27"/>
    <mergeCell ref="S27:T27"/>
    <mergeCell ref="U27:V27"/>
    <mergeCell ref="W27:X27"/>
    <mergeCell ref="Y27:Z27"/>
    <mergeCell ref="GO26:GP26"/>
    <mergeCell ref="GQ26:GR26"/>
    <mergeCell ref="GS26:GT26"/>
    <mergeCell ref="FO26:FP26"/>
    <mergeCell ref="ES26:ET26"/>
    <mergeCell ref="EU26:EV26"/>
    <mergeCell ref="EW26:EX26"/>
    <mergeCell ref="EY26:EZ26"/>
    <mergeCell ref="FA26:FB26"/>
    <mergeCell ref="FC26:FD26"/>
    <mergeCell ref="EG26:EH26"/>
    <mergeCell ref="EI26:EJ26"/>
    <mergeCell ref="EK26:EL26"/>
    <mergeCell ref="EM26:EN26"/>
    <mergeCell ref="EO26:EP26"/>
    <mergeCell ref="EQ26:ER26"/>
    <mergeCell ref="DU26:DV26"/>
    <mergeCell ref="DW26:DX26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7:BZ58"/>
    <mergeCell ref="BK19:CA20"/>
    <mergeCell ref="EA19:EB22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FCC9-CED0-4A3F-B197-EF743B0874EE}">
  <sheetPr>
    <pageSetUpPr fitToPage="1"/>
  </sheetPr>
  <dimension ref="A1:GW70"/>
  <sheetViews>
    <sheetView view="pageBreakPreview" zoomScale="70" zoomScaleNormal="70" zoomScaleSheetLayoutView="70" workbookViewId="0">
      <selection activeCell="CH35" sqref="CH35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120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4"/>
      <c r="GE17" s="44"/>
      <c r="GF17" s="44"/>
      <c r="GG17" s="44"/>
      <c r="GH17" s="44"/>
      <c r="GI17" s="44"/>
      <c r="GJ17" s="44"/>
      <c r="GK17" s="42"/>
      <c r="GL17" s="42"/>
      <c r="GM17" s="42"/>
      <c r="GN17" s="42"/>
      <c r="GO17" s="42"/>
      <c r="GP17" s="42"/>
      <c r="GQ17" s="44"/>
      <c r="GR17" s="44"/>
      <c r="GS17" s="44"/>
      <c r="GT17" s="44"/>
      <c r="GU17" s="44"/>
      <c r="GV17" s="44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2"/>
      <c r="CE18" s="276"/>
      <c r="CF18" s="277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49"/>
      <c r="GR18" s="49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9">
        <v>46279</v>
      </c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1"/>
      <c r="CB19" s="468">
        <v>46280</v>
      </c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252"/>
      <c r="DQ19" s="238"/>
      <c r="DR19" s="238"/>
      <c r="DS19" s="238"/>
      <c r="DT19" s="432" t="s">
        <v>112</v>
      </c>
      <c r="DU19" s="433"/>
      <c r="DV19" s="187"/>
      <c r="DW19" s="432" t="s">
        <v>114</v>
      </c>
      <c r="DX19" s="433"/>
      <c r="DY19" s="432" t="s">
        <v>115</v>
      </c>
      <c r="DZ19" s="433"/>
      <c r="EA19" s="432" t="s">
        <v>118</v>
      </c>
      <c r="EB19" s="433"/>
      <c r="EC19" s="432" t="s">
        <v>119</v>
      </c>
      <c r="ED19" s="433"/>
      <c r="EE19" s="131"/>
      <c r="EF19" s="131"/>
      <c r="EG19" s="131"/>
      <c r="EH19" s="131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66"/>
      <c r="GR19" s="66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62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4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253"/>
      <c r="DQ20" s="256"/>
      <c r="DR20" s="256"/>
      <c r="DS20" s="256"/>
      <c r="DT20" s="434"/>
      <c r="DU20" s="435"/>
      <c r="DV20" s="187"/>
      <c r="DW20" s="434"/>
      <c r="DX20" s="435"/>
      <c r="DY20" s="434"/>
      <c r="DZ20" s="435"/>
      <c r="EA20" s="434"/>
      <c r="EB20" s="435"/>
      <c r="EC20" s="434"/>
      <c r="ED20" s="435"/>
      <c r="EE20" s="131"/>
      <c r="EF20" s="131"/>
      <c r="EG20" s="131"/>
      <c r="EH20" s="131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124"/>
      <c r="GR20" s="12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65">
        <v>46277</v>
      </c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7"/>
      <c r="BY21" s="264"/>
      <c r="BZ21" s="259"/>
      <c r="CA21" s="275"/>
      <c r="CB21" s="263"/>
      <c r="CC21" s="264"/>
      <c r="CD21" s="275"/>
      <c r="CE21" s="263"/>
      <c r="CF21" s="264"/>
      <c r="CG21" s="263"/>
      <c r="CH21" s="264"/>
      <c r="CI21" s="263"/>
      <c r="CJ21" s="264"/>
      <c r="CK21" s="263"/>
      <c r="CL21" s="264"/>
      <c r="CM21" s="256"/>
      <c r="CN21" s="263"/>
      <c r="CO21" s="264"/>
      <c r="CP21" s="256"/>
      <c r="CQ21" s="256"/>
      <c r="CR21" s="256"/>
      <c r="CS21" s="256"/>
      <c r="CT21" s="256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254"/>
      <c r="DQ21" s="251"/>
      <c r="DR21" s="251"/>
      <c r="DS21" s="251"/>
      <c r="DT21" s="434"/>
      <c r="DU21" s="435"/>
      <c r="DV21" s="251"/>
      <c r="DW21" s="434"/>
      <c r="DX21" s="435"/>
      <c r="DY21" s="434"/>
      <c r="DZ21" s="435"/>
      <c r="EA21" s="434"/>
      <c r="EB21" s="435"/>
      <c r="EC21" s="434"/>
      <c r="ED21" s="435"/>
      <c r="EE21" s="169"/>
      <c r="EF21" s="169"/>
      <c r="EG21" s="169"/>
      <c r="EH21" s="169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126"/>
      <c r="GR21" s="126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266"/>
      <c r="BZ22" s="260"/>
      <c r="CA22" s="199"/>
      <c r="CB22" s="265"/>
      <c r="CC22" s="266"/>
      <c r="CD22" s="199"/>
      <c r="CE22" s="265"/>
      <c r="CF22" s="266"/>
      <c r="CG22" s="265"/>
      <c r="CH22" s="266"/>
      <c r="CI22" s="265"/>
      <c r="CJ22" s="266"/>
      <c r="CK22" s="265"/>
      <c r="CL22" s="266"/>
      <c r="CM22" s="187"/>
      <c r="CN22" s="265"/>
      <c r="CO22" s="266"/>
      <c r="CP22" s="187"/>
      <c r="CQ22" s="187"/>
      <c r="CR22" s="187"/>
      <c r="CS22" s="187"/>
      <c r="CT22" s="187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255"/>
      <c r="DQ22" s="257"/>
      <c r="DR22" s="257"/>
      <c r="DS22" s="257"/>
      <c r="DT22" s="436"/>
      <c r="DU22" s="437"/>
      <c r="DV22" s="189"/>
      <c r="DW22" s="436"/>
      <c r="DX22" s="437"/>
      <c r="DY22" s="436"/>
      <c r="DZ22" s="437"/>
      <c r="EA22" s="436"/>
      <c r="EB22" s="437"/>
      <c r="EC22" s="436"/>
      <c r="ED22" s="437"/>
      <c r="EE22" s="130"/>
      <c r="EF22" s="130"/>
      <c r="EG22" s="130"/>
      <c r="EH22" s="130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79"/>
      <c r="GR22" s="79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241"/>
      <c r="DZ23" s="229"/>
      <c r="EA23" s="177"/>
      <c r="EB23" s="177"/>
      <c r="EC23" s="177"/>
      <c r="ED23" s="177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49"/>
      <c r="GR23" s="61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9"/>
      <c r="GE24" s="99"/>
      <c r="GF24" s="99"/>
      <c r="GG24" s="99"/>
      <c r="GH24" s="99"/>
      <c r="GI24" s="99"/>
      <c r="GJ24" s="99"/>
      <c r="GK24" s="95"/>
      <c r="GL24" s="95"/>
      <c r="GM24" s="95"/>
      <c r="GN24" s="95"/>
      <c r="GO24" s="99"/>
      <c r="GP24" s="99"/>
      <c r="GQ24" s="99"/>
      <c r="GR24" s="99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</f>
        <v>19148.78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0.93490772385509224</v>
      </c>
      <c r="AZ35" s="381"/>
      <c r="BA35" s="381"/>
      <c r="BB35" s="381"/>
      <c r="BC35" s="381"/>
      <c r="BD35" s="381"/>
      <c r="BE35" s="381"/>
      <c r="BF35" s="382"/>
      <c r="BG35" s="447"/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1333.2200000000012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</f>
        <v>6788.3949999999995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0.53104865837440351</v>
      </c>
      <c r="AZ37" s="381"/>
      <c r="BA37" s="381"/>
      <c r="BB37" s="381"/>
      <c r="BC37" s="381"/>
      <c r="BD37" s="381"/>
      <c r="BE37" s="381"/>
      <c r="BF37" s="382"/>
      <c r="BG37" s="447">
        <v>164</v>
      </c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5994.6050000000005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</f>
        <v>29282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0.41610021646248879</v>
      </c>
      <c r="AZ39" s="381"/>
      <c r="BA39" s="381"/>
      <c r="BB39" s="381"/>
      <c r="BC39" s="381"/>
      <c r="BD39" s="381"/>
      <c r="BE39" s="381"/>
      <c r="BF39" s="382"/>
      <c r="BG39" s="447">
        <f>925*3.6</f>
        <v>3330</v>
      </c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41090.47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</f>
        <v>5650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0.94248663003479694</v>
      </c>
      <c r="AZ47" s="381"/>
      <c r="BA47" s="381"/>
      <c r="BB47" s="381"/>
      <c r="BC47" s="381"/>
      <c r="BD47" s="381"/>
      <c r="BE47" s="381"/>
      <c r="BF47" s="382"/>
      <c r="BG47" s="447"/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344.77999999999975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68.955999999999946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</f>
        <v>2371.6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0.60863316737668738</v>
      </c>
      <c r="AZ49" s="381"/>
      <c r="BA49" s="381"/>
      <c r="BB49" s="381"/>
      <c r="BC49" s="381"/>
      <c r="BD49" s="381"/>
      <c r="BE49" s="381"/>
      <c r="BF49" s="382"/>
      <c r="BG49" s="447">
        <f>206-164</f>
        <v>42</v>
      </c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1525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0">
    <mergeCell ref="BQ57:BZ58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E29:GF29"/>
    <mergeCell ref="GG29:GH29"/>
    <mergeCell ref="GI29:GJ29"/>
    <mergeCell ref="GK29:GL29"/>
    <mergeCell ref="GM29:GN29"/>
    <mergeCell ref="GO29:GP29"/>
    <mergeCell ref="FS29:FT29"/>
    <mergeCell ref="FU29:FV29"/>
    <mergeCell ref="FW29:FX29"/>
    <mergeCell ref="FY29:FZ29"/>
    <mergeCell ref="GA29:GB29"/>
    <mergeCell ref="GC29:GD29"/>
    <mergeCell ref="FG29:FH29"/>
    <mergeCell ref="FI29:FJ29"/>
    <mergeCell ref="FK29:FL29"/>
    <mergeCell ref="FM29:FN29"/>
    <mergeCell ref="FO29:FP29"/>
    <mergeCell ref="FQ29:FR29"/>
    <mergeCell ref="EU29:EV29"/>
    <mergeCell ref="EW29:EX29"/>
    <mergeCell ref="EY29:EZ29"/>
    <mergeCell ref="FA29:FB29"/>
    <mergeCell ref="FC29:FD29"/>
    <mergeCell ref="FE29:FF29"/>
    <mergeCell ref="EI29:EJ29"/>
    <mergeCell ref="EK29:EL29"/>
    <mergeCell ref="EM29:EN29"/>
    <mergeCell ref="EO29:EP29"/>
    <mergeCell ref="EQ29:ER29"/>
    <mergeCell ref="ES29:ET29"/>
    <mergeCell ref="DW29:DX29"/>
    <mergeCell ref="DY29:DZ29"/>
    <mergeCell ref="EA29:EB29"/>
    <mergeCell ref="EC29:ED29"/>
    <mergeCell ref="EE29:EF29"/>
    <mergeCell ref="EG29:EH29"/>
    <mergeCell ref="DK29:DL29"/>
    <mergeCell ref="DM29:DN29"/>
    <mergeCell ref="DO29:DP29"/>
    <mergeCell ref="DQ29:DR29"/>
    <mergeCell ref="DS29:DT29"/>
    <mergeCell ref="DU29:DV29"/>
    <mergeCell ref="CY29:CZ29"/>
    <mergeCell ref="DA29:DB29"/>
    <mergeCell ref="DC29:DD29"/>
    <mergeCell ref="DE29:DF29"/>
    <mergeCell ref="DG29:DH29"/>
    <mergeCell ref="DI29:DJ29"/>
    <mergeCell ref="CM29:CN29"/>
    <mergeCell ref="CO29:CP29"/>
    <mergeCell ref="CQ29:CR29"/>
    <mergeCell ref="CS29:CT29"/>
    <mergeCell ref="CU29:CV29"/>
    <mergeCell ref="CW29:CX29"/>
    <mergeCell ref="CA29:CB29"/>
    <mergeCell ref="CC29:CD29"/>
    <mergeCell ref="CE29:CF29"/>
    <mergeCell ref="CG29:CH29"/>
    <mergeCell ref="CI29:CJ29"/>
    <mergeCell ref="CK29:CL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BK29:BL29"/>
    <mergeCell ref="BM29:BN29"/>
    <mergeCell ref="AQ29:AR29"/>
    <mergeCell ref="AS29:AT29"/>
    <mergeCell ref="AU29:AV29"/>
    <mergeCell ref="AW29:AX29"/>
    <mergeCell ref="AY29:AZ29"/>
    <mergeCell ref="BA29:BB29"/>
    <mergeCell ref="AE29:AF29"/>
    <mergeCell ref="AG29:AH29"/>
    <mergeCell ref="AI29:AJ29"/>
    <mergeCell ref="AK29:AL29"/>
    <mergeCell ref="AM29:AN29"/>
    <mergeCell ref="AO29:AP29"/>
    <mergeCell ref="S29:T29"/>
    <mergeCell ref="U29:V29"/>
    <mergeCell ref="W29:X29"/>
    <mergeCell ref="Y29:Z29"/>
    <mergeCell ref="AA29:AB29"/>
    <mergeCell ref="AC29:AD29"/>
    <mergeCell ref="GQ28:GR28"/>
    <mergeCell ref="GS28:GT28"/>
    <mergeCell ref="GU28:GV28"/>
    <mergeCell ref="GI28:GJ28"/>
    <mergeCell ref="GK28:GL28"/>
    <mergeCell ref="GM28:GN28"/>
    <mergeCell ref="GO28:GP28"/>
    <mergeCell ref="FA28:FB28"/>
    <mergeCell ref="FC28:FD28"/>
    <mergeCell ref="FE28:FF28"/>
    <mergeCell ref="EI28:EJ28"/>
    <mergeCell ref="EK28:EL28"/>
    <mergeCell ref="EM28:EN28"/>
    <mergeCell ref="EO28:EP28"/>
    <mergeCell ref="EQ28:ER28"/>
    <mergeCell ref="ES28:ET28"/>
    <mergeCell ref="DW28:DX28"/>
    <mergeCell ref="DY28:DZ28"/>
    <mergeCell ref="E29:F29"/>
    <mergeCell ref="G29:H29"/>
    <mergeCell ref="I29:J29"/>
    <mergeCell ref="K29:L29"/>
    <mergeCell ref="M29:N29"/>
    <mergeCell ref="O29:P29"/>
    <mergeCell ref="Q29:R29"/>
    <mergeCell ref="GE28:GF28"/>
    <mergeCell ref="GG28:GH28"/>
    <mergeCell ref="FS28:FT28"/>
    <mergeCell ref="FU28:FV28"/>
    <mergeCell ref="FW28:FX28"/>
    <mergeCell ref="FY28:FZ28"/>
    <mergeCell ref="GA28:GB28"/>
    <mergeCell ref="GC28:GD28"/>
    <mergeCell ref="FG28:FH28"/>
    <mergeCell ref="FI28:FJ28"/>
    <mergeCell ref="FK28:FL28"/>
    <mergeCell ref="FM28:FN28"/>
    <mergeCell ref="FO28:FP28"/>
    <mergeCell ref="FQ28:FR28"/>
    <mergeCell ref="EU28:EV28"/>
    <mergeCell ref="EW28:EX28"/>
    <mergeCell ref="EY28:EZ28"/>
    <mergeCell ref="EA28:EB28"/>
    <mergeCell ref="EC28:ED28"/>
    <mergeCell ref="EE28:EF28"/>
    <mergeCell ref="EG28:EH28"/>
    <mergeCell ref="DK28:DL28"/>
    <mergeCell ref="DM28:DN28"/>
    <mergeCell ref="DO28:DP28"/>
    <mergeCell ref="DQ28:DR28"/>
    <mergeCell ref="DS28:DT28"/>
    <mergeCell ref="DU28:DV28"/>
    <mergeCell ref="CY28:CZ28"/>
    <mergeCell ref="DA28:DB28"/>
    <mergeCell ref="DC28:DD28"/>
    <mergeCell ref="DE28:DF28"/>
    <mergeCell ref="DG28:DH28"/>
    <mergeCell ref="DI28:DJ28"/>
    <mergeCell ref="CM28:CN28"/>
    <mergeCell ref="CO28:CP28"/>
    <mergeCell ref="CQ28:CR28"/>
    <mergeCell ref="CS28:CT28"/>
    <mergeCell ref="CU28:CV28"/>
    <mergeCell ref="CW28:CX28"/>
    <mergeCell ref="CA28:CB28"/>
    <mergeCell ref="CC28:CD28"/>
    <mergeCell ref="CE28:CF28"/>
    <mergeCell ref="CG28:CH28"/>
    <mergeCell ref="CI28:CJ28"/>
    <mergeCell ref="CK28:CL28"/>
    <mergeCell ref="BO28:BP28"/>
    <mergeCell ref="BQ28:BR28"/>
    <mergeCell ref="BS28:BT28"/>
    <mergeCell ref="BU28:BV28"/>
    <mergeCell ref="BW28:BX28"/>
    <mergeCell ref="BY28:BZ28"/>
    <mergeCell ref="BC28:BD28"/>
    <mergeCell ref="BE28:BF28"/>
    <mergeCell ref="BG28:BH28"/>
    <mergeCell ref="BI28:BJ28"/>
    <mergeCell ref="BK28:BL28"/>
    <mergeCell ref="BM28:BN28"/>
    <mergeCell ref="AQ28:AR28"/>
    <mergeCell ref="AS28:AT28"/>
    <mergeCell ref="AU28:AV28"/>
    <mergeCell ref="AW28:AX28"/>
    <mergeCell ref="AY28:AZ28"/>
    <mergeCell ref="BA28:BB28"/>
    <mergeCell ref="AE28:AF28"/>
    <mergeCell ref="AG28:AH28"/>
    <mergeCell ref="AI28:AJ28"/>
    <mergeCell ref="AK28:AL28"/>
    <mergeCell ref="AM28:AN28"/>
    <mergeCell ref="AO28:AP28"/>
    <mergeCell ref="S28:T28"/>
    <mergeCell ref="U28:V28"/>
    <mergeCell ref="W28:X28"/>
    <mergeCell ref="Y28:Z28"/>
    <mergeCell ref="AA28:AB28"/>
    <mergeCell ref="AC28:AD28"/>
    <mergeCell ref="GS27:GT27"/>
    <mergeCell ref="GU27:GV27"/>
    <mergeCell ref="B28:B29"/>
    <mergeCell ref="E28:F28"/>
    <mergeCell ref="G28:H28"/>
    <mergeCell ref="I28:J28"/>
    <mergeCell ref="K28:L28"/>
    <mergeCell ref="M28:N28"/>
    <mergeCell ref="O28:P28"/>
    <mergeCell ref="Q28:R28"/>
    <mergeCell ref="GG27:GH27"/>
    <mergeCell ref="GI27:GJ27"/>
    <mergeCell ref="GK27:GL27"/>
    <mergeCell ref="GM27:GN27"/>
    <mergeCell ref="GO27:GP27"/>
    <mergeCell ref="GQ27:GR27"/>
    <mergeCell ref="FU27:FV27"/>
    <mergeCell ref="FW27:FX27"/>
    <mergeCell ref="FY27:FZ27"/>
    <mergeCell ref="GA27:GB27"/>
    <mergeCell ref="GC27:GD27"/>
    <mergeCell ref="GE27:GF27"/>
    <mergeCell ref="FI27:FJ27"/>
    <mergeCell ref="FK27:FL27"/>
    <mergeCell ref="FM27:FN27"/>
    <mergeCell ref="FO27:FP27"/>
    <mergeCell ref="FQ27:FR27"/>
    <mergeCell ref="FS27:FT27"/>
    <mergeCell ref="EW27:EX27"/>
    <mergeCell ref="EY27:EZ27"/>
    <mergeCell ref="FA27:FB27"/>
    <mergeCell ref="FC27:FD27"/>
    <mergeCell ref="FE27:FF27"/>
    <mergeCell ref="FG27:FH27"/>
    <mergeCell ref="EK27:EL27"/>
    <mergeCell ref="EM27:EN27"/>
    <mergeCell ref="EO27:EP27"/>
    <mergeCell ref="EQ27:ER27"/>
    <mergeCell ref="ES27:ET27"/>
    <mergeCell ref="EU27:EV27"/>
    <mergeCell ref="DY27:DZ27"/>
    <mergeCell ref="EA27:EB27"/>
    <mergeCell ref="EC27:ED27"/>
    <mergeCell ref="EE27:EF27"/>
    <mergeCell ref="EG27:EH27"/>
    <mergeCell ref="EI27:EJ27"/>
    <mergeCell ref="DM27:DN27"/>
    <mergeCell ref="DO27:DP27"/>
    <mergeCell ref="DQ27:DR27"/>
    <mergeCell ref="DS27:DT27"/>
    <mergeCell ref="DU27:DV27"/>
    <mergeCell ref="DW27:DX27"/>
    <mergeCell ref="DA27:DB27"/>
    <mergeCell ref="DC27:DD27"/>
    <mergeCell ref="DE27:DF27"/>
    <mergeCell ref="DG27:DH27"/>
    <mergeCell ref="DI27:DJ27"/>
    <mergeCell ref="DK27:DL27"/>
    <mergeCell ref="CO27:CP27"/>
    <mergeCell ref="CQ27:CR27"/>
    <mergeCell ref="CS27:CT27"/>
    <mergeCell ref="CU27:CV27"/>
    <mergeCell ref="CW27:CX27"/>
    <mergeCell ref="CY27:CZ27"/>
    <mergeCell ref="CC27:CD27"/>
    <mergeCell ref="CE27:CF27"/>
    <mergeCell ref="CG27:CH27"/>
    <mergeCell ref="CI27:CJ27"/>
    <mergeCell ref="CK27:CL27"/>
    <mergeCell ref="CM27:CN27"/>
    <mergeCell ref="BQ27:BR27"/>
    <mergeCell ref="BS27:BT27"/>
    <mergeCell ref="BU27:BV27"/>
    <mergeCell ref="BW27:BX27"/>
    <mergeCell ref="BY27:BZ27"/>
    <mergeCell ref="CA27:CB27"/>
    <mergeCell ref="BE27:BF27"/>
    <mergeCell ref="BG27:BH27"/>
    <mergeCell ref="BI27:BJ27"/>
    <mergeCell ref="BK27:BL27"/>
    <mergeCell ref="BM27:BN27"/>
    <mergeCell ref="BO27:BP27"/>
    <mergeCell ref="AS27:AT27"/>
    <mergeCell ref="AU27:AV27"/>
    <mergeCell ref="AW27:AX27"/>
    <mergeCell ref="AY27:AZ27"/>
    <mergeCell ref="BA27:BB27"/>
    <mergeCell ref="BC27:BD27"/>
    <mergeCell ref="AG27:AH27"/>
    <mergeCell ref="AI27:AJ27"/>
    <mergeCell ref="AK27:AL27"/>
    <mergeCell ref="AM27:AN27"/>
    <mergeCell ref="AO27:AP27"/>
    <mergeCell ref="AQ27:AR27"/>
    <mergeCell ref="U27:V27"/>
    <mergeCell ref="W27:X27"/>
    <mergeCell ref="Y27:Z27"/>
    <mergeCell ref="AA27:AB27"/>
    <mergeCell ref="AC27:AD27"/>
    <mergeCell ref="AE27:AF27"/>
    <mergeCell ref="GU26:G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GI26:GJ26"/>
    <mergeCell ref="GK26:GL26"/>
    <mergeCell ref="GM26:GN26"/>
    <mergeCell ref="GO26:GP26"/>
    <mergeCell ref="GQ26:GR26"/>
    <mergeCell ref="GS26:GT26"/>
    <mergeCell ref="FW26:FX26"/>
    <mergeCell ref="FY26:FZ26"/>
    <mergeCell ref="GA26:GB26"/>
    <mergeCell ref="GC26:GD26"/>
    <mergeCell ref="GE26:GF26"/>
    <mergeCell ref="GG26:GH26"/>
    <mergeCell ref="FK26:FL26"/>
    <mergeCell ref="FM26:FN26"/>
    <mergeCell ref="FO26:FP26"/>
    <mergeCell ref="FQ26:FR26"/>
    <mergeCell ref="FS26:FT26"/>
    <mergeCell ref="FU26:FV26"/>
    <mergeCell ref="EY26:EZ26"/>
    <mergeCell ref="FA26:FB26"/>
    <mergeCell ref="FC26:FD26"/>
    <mergeCell ref="FE26:FF26"/>
    <mergeCell ref="FG26:FH26"/>
    <mergeCell ref="FI26:FJ26"/>
    <mergeCell ref="EM26:EN26"/>
    <mergeCell ref="EO26:EP26"/>
    <mergeCell ref="EQ26:ER26"/>
    <mergeCell ref="ES26:ET26"/>
    <mergeCell ref="EU26:EV26"/>
    <mergeCell ref="EW26:EX26"/>
    <mergeCell ref="EA26:EB26"/>
    <mergeCell ref="EC26:ED26"/>
    <mergeCell ref="EE26:EF26"/>
    <mergeCell ref="EG26:EH26"/>
    <mergeCell ref="EI26:EJ26"/>
    <mergeCell ref="EK26:EL26"/>
    <mergeCell ref="DO26:DP26"/>
    <mergeCell ref="DQ26:DR26"/>
    <mergeCell ref="DS26:DT26"/>
    <mergeCell ref="DU26:DV26"/>
    <mergeCell ref="DW26:DX26"/>
    <mergeCell ref="DY26:DZ26"/>
    <mergeCell ref="CC26:CD26"/>
    <mergeCell ref="DC26:DD26"/>
    <mergeCell ref="DE26:DF26"/>
    <mergeCell ref="DG26:DH26"/>
    <mergeCell ref="DI26:DJ26"/>
    <mergeCell ref="DK26:DL26"/>
    <mergeCell ref="DM26:DN26"/>
    <mergeCell ref="CQ26:CR26"/>
    <mergeCell ref="CS26:CT26"/>
    <mergeCell ref="CU26:CV26"/>
    <mergeCell ref="CW26:CX26"/>
    <mergeCell ref="CY26:CZ26"/>
    <mergeCell ref="DA26:DB26"/>
    <mergeCell ref="AC26:AD26"/>
    <mergeCell ref="AE26:AF26"/>
    <mergeCell ref="AG26:AH26"/>
    <mergeCell ref="BG26:BH26"/>
    <mergeCell ref="BI26:BJ26"/>
    <mergeCell ref="BK26:BL26"/>
    <mergeCell ref="BM26:BN26"/>
    <mergeCell ref="BO26:BP26"/>
    <mergeCell ref="BQ26:BR26"/>
    <mergeCell ref="AU26:AV26"/>
    <mergeCell ref="AW26:AX26"/>
    <mergeCell ref="AY26:AZ26"/>
    <mergeCell ref="BA26:BB26"/>
    <mergeCell ref="BC26:BD26"/>
    <mergeCell ref="BE26:BF26"/>
    <mergeCell ref="DY19:DZ22"/>
    <mergeCell ref="EA19:EB22"/>
    <mergeCell ref="EC19:ED22"/>
    <mergeCell ref="DK19:DL22"/>
    <mergeCell ref="DN19:DO22"/>
    <mergeCell ref="DT19:DU22"/>
    <mergeCell ref="DW19:DX22"/>
    <mergeCell ref="AI26:AJ26"/>
    <mergeCell ref="AK26:AL26"/>
    <mergeCell ref="AM26:AN26"/>
    <mergeCell ref="AO26:AP26"/>
    <mergeCell ref="AQ26:AR26"/>
    <mergeCell ref="AS26:AT26"/>
    <mergeCell ref="CE26:CF26"/>
    <mergeCell ref="CG26:CH26"/>
    <mergeCell ref="CI26:CJ26"/>
    <mergeCell ref="CK26:CL26"/>
    <mergeCell ref="CM26:CN26"/>
    <mergeCell ref="CO26:CP26"/>
    <mergeCell ref="BS26:BT26"/>
    <mergeCell ref="BU26:BV26"/>
    <mergeCell ref="BW26:BX26"/>
    <mergeCell ref="BY26:BZ26"/>
    <mergeCell ref="CA26:CB26"/>
    <mergeCell ref="A21:A29"/>
    <mergeCell ref="BK21:BX22"/>
    <mergeCell ref="B26:B27"/>
    <mergeCell ref="C26:D26"/>
    <mergeCell ref="E26:F26"/>
    <mergeCell ref="G26:H26"/>
    <mergeCell ref="I26:J26"/>
    <mergeCell ref="DE19:DF22"/>
    <mergeCell ref="DH19:DI22"/>
    <mergeCell ref="B19:B22"/>
    <mergeCell ref="AL19:AL22"/>
    <mergeCell ref="BK19:CA20"/>
    <mergeCell ref="CB19:CT20"/>
    <mergeCell ref="CW19:CX22"/>
    <mergeCell ref="DA19:DB22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F3D6-C0AD-4D94-A649-1A8716E89639}">
  <sheetPr>
    <pageSetUpPr fitToPage="1"/>
  </sheetPr>
  <dimension ref="A1:GW70"/>
  <sheetViews>
    <sheetView view="pageBreakPreview" zoomScale="70" zoomScaleNormal="70" zoomScaleSheetLayoutView="70" workbookViewId="0">
      <selection activeCell="DX43" sqref="DX43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121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281"/>
      <c r="GT17" s="281"/>
      <c r="GU17" s="281"/>
      <c r="GV17" s="281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2"/>
      <c r="CE18" s="276"/>
      <c r="CF18" s="277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60"/>
      <c r="GG18" s="49"/>
      <c r="GH18" s="49"/>
      <c r="GI18" s="61"/>
      <c r="GJ18" s="62"/>
      <c r="GK18" s="240"/>
      <c r="GL18" s="240"/>
      <c r="GM18" s="240"/>
      <c r="GN18" s="153"/>
      <c r="GO18" s="49"/>
      <c r="GP18" s="49"/>
      <c r="GQ18" s="141"/>
      <c r="GR18" s="141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9">
        <v>46279</v>
      </c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1"/>
      <c r="CB19" s="468">
        <v>46280</v>
      </c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187"/>
      <c r="CV19" s="187"/>
      <c r="CW19" s="432" t="s">
        <v>94</v>
      </c>
      <c r="CX19" s="433"/>
      <c r="CY19" s="189"/>
      <c r="CZ19" s="189"/>
      <c r="DA19" s="432" t="s">
        <v>93</v>
      </c>
      <c r="DB19" s="433"/>
      <c r="DC19" s="189"/>
      <c r="DD19" s="189"/>
      <c r="DE19" s="432" t="s">
        <v>92</v>
      </c>
      <c r="DF19" s="433"/>
      <c r="DG19" s="189"/>
      <c r="DH19" s="432" t="s">
        <v>91</v>
      </c>
      <c r="DI19" s="433"/>
      <c r="DJ19" s="189"/>
      <c r="DK19" s="432" t="s">
        <v>90</v>
      </c>
      <c r="DL19" s="433"/>
      <c r="DM19" s="252"/>
      <c r="DN19" s="432" t="s">
        <v>106</v>
      </c>
      <c r="DO19" s="433"/>
      <c r="DP19" s="252"/>
      <c r="DQ19" s="238"/>
      <c r="DR19" s="238"/>
      <c r="DS19" s="238"/>
      <c r="DT19" s="432" t="s">
        <v>112</v>
      </c>
      <c r="DU19" s="433"/>
      <c r="DV19" s="187"/>
      <c r="DW19" s="432" t="s">
        <v>114</v>
      </c>
      <c r="DX19" s="433"/>
      <c r="DY19" s="432" t="s">
        <v>115</v>
      </c>
      <c r="DZ19" s="433"/>
      <c r="EA19" s="432" t="s">
        <v>118</v>
      </c>
      <c r="EB19" s="433"/>
      <c r="EC19" s="432" t="s">
        <v>119</v>
      </c>
      <c r="ED19" s="433"/>
      <c r="EE19" s="252"/>
      <c r="EF19" s="238"/>
      <c r="EG19" s="432" t="s">
        <v>122</v>
      </c>
      <c r="EH19" s="433"/>
      <c r="EI19" s="131"/>
      <c r="EJ19" s="131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66"/>
      <c r="GG19" s="66"/>
      <c r="GH19" s="66"/>
      <c r="GI19" s="66"/>
      <c r="GJ19" s="66"/>
      <c r="GK19" s="131"/>
      <c r="GL19" s="131"/>
      <c r="GM19" s="131"/>
      <c r="GN19" s="131"/>
      <c r="GO19" s="66"/>
      <c r="GP19" s="66"/>
      <c r="GQ19" s="131"/>
      <c r="GR19" s="131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62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4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187"/>
      <c r="CV20" s="187"/>
      <c r="CW20" s="434"/>
      <c r="CX20" s="435"/>
      <c r="CY20" s="189"/>
      <c r="CZ20" s="189"/>
      <c r="DA20" s="434"/>
      <c r="DB20" s="435"/>
      <c r="DC20" s="189"/>
      <c r="DD20" s="189"/>
      <c r="DE20" s="434"/>
      <c r="DF20" s="435"/>
      <c r="DG20" s="189"/>
      <c r="DH20" s="434"/>
      <c r="DI20" s="435"/>
      <c r="DJ20" s="189"/>
      <c r="DK20" s="434"/>
      <c r="DL20" s="435"/>
      <c r="DM20" s="253"/>
      <c r="DN20" s="434"/>
      <c r="DO20" s="435"/>
      <c r="DP20" s="253"/>
      <c r="DQ20" s="256"/>
      <c r="DR20" s="256"/>
      <c r="DS20" s="256"/>
      <c r="DT20" s="434"/>
      <c r="DU20" s="435"/>
      <c r="DV20" s="187"/>
      <c r="DW20" s="434"/>
      <c r="DX20" s="435"/>
      <c r="DY20" s="434"/>
      <c r="DZ20" s="435"/>
      <c r="EA20" s="434"/>
      <c r="EB20" s="435"/>
      <c r="EC20" s="434"/>
      <c r="ED20" s="435"/>
      <c r="EE20" s="253"/>
      <c r="EF20" s="187"/>
      <c r="EG20" s="434"/>
      <c r="EH20" s="435"/>
      <c r="EI20" s="131"/>
      <c r="EJ20" s="131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24"/>
      <c r="GG20" s="124"/>
      <c r="GH20" s="124"/>
      <c r="GI20" s="124"/>
      <c r="GJ20" s="124"/>
      <c r="GK20" s="184"/>
      <c r="GL20" s="184"/>
      <c r="GM20" s="184"/>
      <c r="GN20" s="184"/>
      <c r="GO20" s="124"/>
      <c r="GP20" s="124"/>
      <c r="GQ20" s="184"/>
      <c r="GR20" s="18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65">
        <v>46277</v>
      </c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7"/>
      <c r="BY21" s="459">
        <v>46281</v>
      </c>
      <c r="BZ21" s="460"/>
      <c r="CA21" s="460"/>
      <c r="CB21" s="460"/>
      <c r="CC21" s="460"/>
      <c r="CD21" s="460"/>
      <c r="CE21" s="460"/>
      <c r="CF21" s="460"/>
      <c r="CG21" s="460"/>
      <c r="CH21" s="460"/>
      <c r="CI21" s="460"/>
      <c r="CJ21" s="460"/>
      <c r="CK21" s="460"/>
      <c r="CL21" s="460"/>
      <c r="CM21" s="460"/>
      <c r="CN21" s="460"/>
      <c r="CO21" s="460"/>
      <c r="CP21" s="460"/>
      <c r="CQ21" s="460"/>
      <c r="CR21" s="460"/>
      <c r="CS21" s="460"/>
      <c r="CT21" s="460"/>
      <c r="CU21" s="238"/>
      <c r="CV21" s="238"/>
      <c r="CW21" s="434"/>
      <c r="CX21" s="435"/>
      <c r="CY21" s="251"/>
      <c r="CZ21" s="251"/>
      <c r="DA21" s="434"/>
      <c r="DB21" s="435"/>
      <c r="DC21" s="251"/>
      <c r="DD21" s="251"/>
      <c r="DE21" s="434"/>
      <c r="DF21" s="435"/>
      <c r="DG21" s="251"/>
      <c r="DH21" s="434"/>
      <c r="DI21" s="435"/>
      <c r="DJ21" s="251"/>
      <c r="DK21" s="434"/>
      <c r="DL21" s="435"/>
      <c r="DM21" s="254"/>
      <c r="DN21" s="434"/>
      <c r="DO21" s="435"/>
      <c r="DP21" s="254"/>
      <c r="DQ21" s="251"/>
      <c r="DR21" s="251"/>
      <c r="DS21" s="251"/>
      <c r="DT21" s="434"/>
      <c r="DU21" s="435"/>
      <c r="DV21" s="251"/>
      <c r="DW21" s="434"/>
      <c r="DX21" s="435"/>
      <c r="DY21" s="434"/>
      <c r="DZ21" s="435"/>
      <c r="EA21" s="434"/>
      <c r="EB21" s="435"/>
      <c r="EC21" s="434"/>
      <c r="ED21" s="435"/>
      <c r="EE21" s="253"/>
      <c r="EF21" s="187"/>
      <c r="EG21" s="434"/>
      <c r="EH21" s="435"/>
      <c r="EI21" s="169"/>
      <c r="EJ21" s="169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26"/>
      <c r="GG21" s="126"/>
      <c r="GH21" s="126"/>
      <c r="GI21" s="126"/>
      <c r="GJ21" s="126"/>
      <c r="GK21" s="181"/>
      <c r="GL21" s="181"/>
      <c r="GM21" s="181"/>
      <c r="GN21" s="181"/>
      <c r="GO21" s="126"/>
      <c r="GP21" s="126"/>
      <c r="GQ21" s="181"/>
      <c r="GR21" s="181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465"/>
      <c r="BZ22" s="466"/>
      <c r="CA22" s="466"/>
      <c r="CB22" s="466"/>
      <c r="CC22" s="466"/>
      <c r="CD22" s="466"/>
      <c r="CE22" s="466"/>
      <c r="CF22" s="466"/>
      <c r="CG22" s="466"/>
      <c r="CH22" s="466"/>
      <c r="CI22" s="466"/>
      <c r="CJ22" s="466"/>
      <c r="CK22" s="466"/>
      <c r="CL22" s="466"/>
      <c r="CM22" s="466"/>
      <c r="CN22" s="466"/>
      <c r="CO22" s="466"/>
      <c r="CP22" s="466"/>
      <c r="CQ22" s="466"/>
      <c r="CR22" s="466"/>
      <c r="CS22" s="466"/>
      <c r="CT22" s="466"/>
      <c r="CU22" s="187"/>
      <c r="CV22" s="187"/>
      <c r="CW22" s="436"/>
      <c r="CX22" s="437"/>
      <c r="CY22" s="189"/>
      <c r="CZ22" s="189"/>
      <c r="DA22" s="436"/>
      <c r="DB22" s="437"/>
      <c r="DC22" s="189"/>
      <c r="DD22" s="189"/>
      <c r="DE22" s="436"/>
      <c r="DF22" s="437"/>
      <c r="DG22" s="189"/>
      <c r="DH22" s="436"/>
      <c r="DI22" s="437"/>
      <c r="DJ22" s="189"/>
      <c r="DK22" s="436"/>
      <c r="DL22" s="437"/>
      <c r="DM22" s="255"/>
      <c r="DN22" s="436"/>
      <c r="DO22" s="437"/>
      <c r="DP22" s="255"/>
      <c r="DQ22" s="257"/>
      <c r="DR22" s="257"/>
      <c r="DS22" s="257"/>
      <c r="DT22" s="436"/>
      <c r="DU22" s="437"/>
      <c r="DV22" s="189"/>
      <c r="DW22" s="436"/>
      <c r="DX22" s="437"/>
      <c r="DY22" s="436"/>
      <c r="DZ22" s="437"/>
      <c r="EA22" s="436"/>
      <c r="EB22" s="437"/>
      <c r="EC22" s="436"/>
      <c r="ED22" s="437"/>
      <c r="EE22" s="279"/>
      <c r="EF22" s="280"/>
      <c r="EG22" s="436"/>
      <c r="EH22" s="437"/>
      <c r="EI22" s="130"/>
      <c r="EJ22" s="130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79"/>
      <c r="GG22" s="79"/>
      <c r="GH22" s="79"/>
      <c r="GI22" s="79"/>
      <c r="GJ22" s="79"/>
      <c r="GK22" s="182"/>
      <c r="GL22" s="182"/>
      <c r="GM22" s="182"/>
      <c r="GN22" s="182"/>
      <c r="GO22" s="79"/>
      <c r="GP22" s="79"/>
      <c r="GQ22" s="130"/>
      <c r="GR22" s="130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241"/>
      <c r="DB23" s="229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241"/>
      <c r="DZ23" s="229"/>
      <c r="EA23" s="177"/>
      <c r="EB23" s="177"/>
      <c r="EC23" s="177"/>
      <c r="ED23" s="177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60"/>
      <c r="GG23" s="49"/>
      <c r="GH23" s="49"/>
      <c r="GI23" s="49"/>
      <c r="GJ23" s="49"/>
      <c r="GK23" s="141"/>
      <c r="GL23" s="141"/>
      <c r="GM23" s="141"/>
      <c r="GN23" s="141"/>
      <c r="GO23" s="49"/>
      <c r="GP23" s="49"/>
      <c r="GQ23" s="141"/>
      <c r="GR23" s="168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20482-739.84-593.38+250</f>
        <v>19398.78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0.94711356312860062</v>
      </c>
      <c r="AZ35" s="381"/>
      <c r="BA35" s="381"/>
      <c r="BB35" s="381"/>
      <c r="BC35" s="381"/>
      <c r="BD35" s="381"/>
      <c r="BE35" s="381"/>
      <c r="BF35" s="382"/>
      <c r="BG35" s="447">
        <v>250</v>
      </c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1083.2200000000012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1272.73/2+5204.03+180*0.8+134+86+270+150+164+210</f>
        <v>6998.3949999999995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0.54747672690291793</v>
      </c>
      <c r="AZ37" s="381"/>
      <c r="BA37" s="381"/>
      <c r="BB37" s="381"/>
      <c r="BC37" s="381"/>
      <c r="BD37" s="381"/>
      <c r="BE37" s="381"/>
      <c r="BF37" s="382"/>
      <c r="BG37" s="447">
        <v>210</v>
      </c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5784.6050000000005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1088+918+1296+1008+1734+1632+756+756+2992+746+1120+1286+646+1575+1875+1451+2193+2880+3330+3366</f>
        <v>32648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0.46393142090934136</v>
      </c>
      <c r="AZ39" s="381"/>
      <c r="BA39" s="381"/>
      <c r="BB39" s="381"/>
      <c r="BC39" s="381"/>
      <c r="BD39" s="381"/>
      <c r="BE39" s="381"/>
      <c r="BF39" s="382"/>
      <c r="BG39" s="447">
        <v>3366</v>
      </c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37724.47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5994-170-174+50</f>
        <v>5700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0.9508272196811226</v>
      </c>
      <c r="AZ47" s="381"/>
      <c r="BA47" s="381"/>
      <c r="BB47" s="381"/>
      <c r="BC47" s="381"/>
      <c r="BD47" s="381"/>
      <c r="BE47" s="381"/>
      <c r="BF47" s="382"/>
      <c r="BG47" s="447">
        <v>50</v>
      </c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294.77999999999975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58.955999999999953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3896.6-1682+36+34+10+35+42+20</f>
        <v>2391.6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0.61376584714879634</v>
      </c>
      <c r="AZ49" s="381"/>
      <c r="BA49" s="381"/>
      <c r="BB49" s="381"/>
      <c r="BC49" s="381"/>
      <c r="BD49" s="381"/>
      <c r="BE49" s="381"/>
      <c r="BF49" s="382"/>
      <c r="BG49" s="447">
        <v>20</v>
      </c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1505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42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21:A29"/>
    <mergeCell ref="BK21:BX22"/>
    <mergeCell ref="B26:B27"/>
    <mergeCell ref="C26:D26"/>
    <mergeCell ref="E26:F26"/>
    <mergeCell ref="G26:H26"/>
    <mergeCell ref="I26:J26"/>
    <mergeCell ref="DE19:DF22"/>
    <mergeCell ref="DH19:DI22"/>
    <mergeCell ref="B19:B22"/>
    <mergeCell ref="AL19:AL22"/>
    <mergeCell ref="BK19:CA20"/>
    <mergeCell ref="CB19:CT20"/>
    <mergeCell ref="CW19:CX22"/>
    <mergeCell ref="DA19:DB22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DY19:DZ22"/>
    <mergeCell ref="EA19:EB22"/>
    <mergeCell ref="EC19:ED22"/>
    <mergeCell ref="DK19:DL22"/>
    <mergeCell ref="DN19:DO22"/>
    <mergeCell ref="DT19:DU22"/>
    <mergeCell ref="DW19:DX22"/>
    <mergeCell ref="AI26:AJ26"/>
    <mergeCell ref="AK26:AL26"/>
    <mergeCell ref="AM26:AN26"/>
    <mergeCell ref="AO26:AP26"/>
    <mergeCell ref="AQ26:AR26"/>
    <mergeCell ref="AS26:AT26"/>
    <mergeCell ref="CE26:CF26"/>
    <mergeCell ref="CG26:CH26"/>
    <mergeCell ref="CI26:CJ26"/>
    <mergeCell ref="CK26:CL26"/>
    <mergeCell ref="CM26:CN26"/>
    <mergeCell ref="CO26:CP26"/>
    <mergeCell ref="BS26:BT26"/>
    <mergeCell ref="BU26:BV26"/>
    <mergeCell ref="BW26:BX26"/>
    <mergeCell ref="BY26:BZ26"/>
    <mergeCell ref="CA26:CB26"/>
    <mergeCell ref="AC26:AD26"/>
    <mergeCell ref="AE26:AF26"/>
    <mergeCell ref="AG26:AH26"/>
    <mergeCell ref="BG26:BH26"/>
    <mergeCell ref="BI26:BJ26"/>
    <mergeCell ref="BK26:BL26"/>
    <mergeCell ref="BM26:BN26"/>
    <mergeCell ref="BO26:BP26"/>
    <mergeCell ref="BQ26:BR26"/>
    <mergeCell ref="AU26:AV26"/>
    <mergeCell ref="AW26:AX26"/>
    <mergeCell ref="AY26:AZ26"/>
    <mergeCell ref="BA26:BB26"/>
    <mergeCell ref="BC26:BD26"/>
    <mergeCell ref="BE26:BF26"/>
    <mergeCell ref="CC26:CD26"/>
    <mergeCell ref="DC26:DD26"/>
    <mergeCell ref="DE26:DF26"/>
    <mergeCell ref="DG26:DH26"/>
    <mergeCell ref="DI26:DJ26"/>
    <mergeCell ref="DK26:DL26"/>
    <mergeCell ref="DM26:DN26"/>
    <mergeCell ref="CQ26:CR26"/>
    <mergeCell ref="CS26:CT26"/>
    <mergeCell ref="CU26:CV26"/>
    <mergeCell ref="CW26:CX26"/>
    <mergeCell ref="CY26:CZ26"/>
    <mergeCell ref="DA26:DB26"/>
    <mergeCell ref="EA26:EB26"/>
    <mergeCell ref="EC26:ED26"/>
    <mergeCell ref="EE26:EF26"/>
    <mergeCell ref="EG26:EH26"/>
    <mergeCell ref="EI26:EJ26"/>
    <mergeCell ref="EK26:EL26"/>
    <mergeCell ref="DO26:DP26"/>
    <mergeCell ref="DQ26:DR26"/>
    <mergeCell ref="DS26:DT26"/>
    <mergeCell ref="DU26:DV26"/>
    <mergeCell ref="DW26:DX26"/>
    <mergeCell ref="DY26:DZ26"/>
    <mergeCell ref="EY26:EZ26"/>
    <mergeCell ref="FA26:FB26"/>
    <mergeCell ref="FC26:FD26"/>
    <mergeCell ref="FE26:FF26"/>
    <mergeCell ref="FG26:FH26"/>
    <mergeCell ref="FI26:FJ26"/>
    <mergeCell ref="EM26:EN26"/>
    <mergeCell ref="EO26:EP26"/>
    <mergeCell ref="EQ26:ER26"/>
    <mergeCell ref="ES26:ET26"/>
    <mergeCell ref="EU26:EV26"/>
    <mergeCell ref="EW26:EX26"/>
    <mergeCell ref="GA26:GB26"/>
    <mergeCell ref="GC26:GD26"/>
    <mergeCell ref="GE26:GF26"/>
    <mergeCell ref="GG26:GH26"/>
    <mergeCell ref="FK26:FL26"/>
    <mergeCell ref="FM26:FN26"/>
    <mergeCell ref="FO26:FP26"/>
    <mergeCell ref="FQ26:FR26"/>
    <mergeCell ref="FS26:FT26"/>
    <mergeCell ref="FU26:FV26"/>
    <mergeCell ref="U27:V27"/>
    <mergeCell ref="W27:X27"/>
    <mergeCell ref="Y27:Z27"/>
    <mergeCell ref="AA27:AB27"/>
    <mergeCell ref="AC27:AD27"/>
    <mergeCell ref="AE27:AF27"/>
    <mergeCell ref="GU26:G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GI26:GJ26"/>
    <mergeCell ref="GK26:GL26"/>
    <mergeCell ref="GM26:GN26"/>
    <mergeCell ref="GO26:GP26"/>
    <mergeCell ref="GQ26:GR26"/>
    <mergeCell ref="GS26:GT26"/>
    <mergeCell ref="FW26:FX26"/>
    <mergeCell ref="FY26:FZ26"/>
    <mergeCell ref="AS27:AT27"/>
    <mergeCell ref="AU27:AV27"/>
    <mergeCell ref="AW27:AX27"/>
    <mergeCell ref="AY27:AZ27"/>
    <mergeCell ref="BA27:BB27"/>
    <mergeCell ref="BC27:BD27"/>
    <mergeCell ref="AG27:AH27"/>
    <mergeCell ref="AI27:AJ27"/>
    <mergeCell ref="AK27:AL27"/>
    <mergeCell ref="AM27:AN27"/>
    <mergeCell ref="AO27:AP27"/>
    <mergeCell ref="AQ27:AR27"/>
    <mergeCell ref="BQ27:BR27"/>
    <mergeCell ref="BS27:BT27"/>
    <mergeCell ref="BU27:BV27"/>
    <mergeCell ref="BW27:BX27"/>
    <mergeCell ref="BY27:BZ27"/>
    <mergeCell ref="CA27:CB27"/>
    <mergeCell ref="BE27:BF27"/>
    <mergeCell ref="BG27:BH27"/>
    <mergeCell ref="BI27:BJ27"/>
    <mergeCell ref="BK27:BL27"/>
    <mergeCell ref="BM27:BN27"/>
    <mergeCell ref="BO27:BP27"/>
    <mergeCell ref="CO27:CP27"/>
    <mergeCell ref="CQ27:CR27"/>
    <mergeCell ref="CS27:CT27"/>
    <mergeCell ref="CU27:CV27"/>
    <mergeCell ref="CW27:CX27"/>
    <mergeCell ref="CY27:CZ27"/>
    <mergeCell ref="CC27:CD27"/>
    <mergeCell ref="CE27:CF27"/>
    <mergeCell ref="CG27:CH27"/>
    <mergeCell ref="CI27:CJ27"/>
    <mergeCell ref="CK27:CL27"/>
    <mergeCell ref="CM27:CN27"/>
    <mergeCell ref="DM27:DN27"/>
    <mergeCell ref="DO27:DP27"/>
    <mergeCell ref="DQ27:DR27"/>
    <mergeCell ref="DS27:DT27"/>
    <mergeCell ref="DU27:DV27"/>
    <mergeCell ref="DW27:DX27"/>
    <mergeCell ref="DA27:DB27"/>
    <mergeCell ref="DC27:DD27"/>
    <mergeCell ref="DE27:DF27"/>
    <mergeCell ref="DG27:DH27"/>
    <mergeCell ref="DI27:DJ27"/>
    <mergeCell ref="DK27:DL27"/>
    <mergeCell ref="EK27:EL27"/>
    <mergeCell ref="EM27:EN27"/>
    <mergeCell ref="EO27:EP27"/>
    <mergeCell ref="EQ27:ER27"/>
    <mergeCell ref="ES27:ET27"/>
    <mergeCell ref="EU27:EV27"/>
    <mergeCell ref="DY27:DZ27"/>
    <mergeCell ref="EA27:EB27"/>
    <mergeCell ref="EC27:ED27"/>
    <mergeCell ref="EE27:EF27"/>
    <mergeCell ref="EG27:EH27"/>
    <mergeCell ref="EI27:EJ27"/>
    <mergeCell ref="FM27:FN27"/>
    <mergeCell ref="FO27:FP27"/>
    <mergeCell ref="FQ27:FR27"/>
    <mergeCell ref="FS27:FT27"/>
    <mergeCell ref="EW27:EX27"/>
    <mergeCell ref="EY27:EZ27"/>
    <mergeCell ref="FA27:FB27"/>
    <mergeCell ref="FC27:FD27"/>
    <mergeCell ref="FE27:FF27"/>
    <mergeCell ref="FG27:FH27"/>
    <mergeCell ref="GS27:GT27"/>
    <mergeCell ref="GU27:GV27"/>
    <mergeCell ref="B28:B29"/>
    <mergeCell ref="E28:F28"/>
    <mergeCell ref="G28:H28"/>
    <mergeCell ref="I28:J28"/>
    <mergeCell ref="K28:L28"/>
    <mergeCell ref="M28:N28"/>
    <mergeCell ref="O28:P28"/>
    <mergeCell ref="Q28:R28"/>
    <mergeCell ref="GG27:GH27"/>
    <mergeCell ref="GI27:GJ27"/>
    <mergeCell ref="GK27:GL27"/>
    <mergeCell ref="GM27:GN27"/>
    <mergeCell ref="GO27:GP27"/>
    <mergeCell ref="GQ27:GR27"/>
    <mergeCell ref="FU27:FV27"/>
    <mergeCell ref="FW27:FX27"/>
    <mergeCell ref="FY27:FZ27"/>
    <mergeCell ref="GA27:GB27"/>
    <mergeCell ref="GC27:GD27"/>
    <mergeCell ref="GE27:GF27"/>
    <mergeCell ref="FI27:FJ27"/>
    <mergeCell ref="FK27:FL27"/>
    <mergeCell ref="AE28:AF28"/>
    <mergeCell ref="AG28:AH28"/>
    <mergeCell ref="AI28:AJ28"/>
    <mergeCell ref="AK28:AL28"/>
    <mergeCell ref="AM28:AN28"/>
    <mergeCell ref="AO28:AP28"/>
    <mergeCell ref="S28:T28"/>
    <mergeCell ref="U28:V28"/>
    <mergeCell ref="W28:X28"/>
    <mergeCell ref="Y28:Z28"/>
    <mergeCell ref="AA28:AB28"/>
    <mergeCell ref="AC28:AD28"/>
    <mergeCell ref="BC28:BD28"/>
    <mergeCell ref="BE28:BF28"/>
    <mergeCell ref="BG28:BH28"/>
    <mergeCell ref="BI28:BJ28"/>
    <mergeCell ref="BK28:BL28"/>
    <mergeCell ref="BM28:BN28"/>
    <mergeCell ref="AQ28:AR28"/>
    <mergeCell ref="AS28:AT28"/>
    <mergeCell ref="AU28:AV28"/>
    <mergeCell ref="AW28:AX28"/>
    <mergeCell ref="AY28:AZ28"/>
    <mergeCell ref="BA28:BB28"/>
    <mergeCell ref="CA28:CB28"/>
    <mergeCell ref="CC28:CD28"/>
    <mergeCell ref="CE28:CF28"/>
    <mergeCell ref="CG28:CH28"/>
    <mergeCell ref="CI28:CJ28"/>
    <mergeCell ref="CK28:CL28"/>
    <mergeCell ref="BO28:BP28"/>
    <mergeCell ref="BQ28:BR28"/>
    <mergeCell ref="BS28:BT28"/>
    <mergeCell ref="BU28:BV28"/>
    <mergeCell ref="BW28:BX28"/>
    <mergeCell ref="BY28:BZ28"/>
    <mergeCell ref="CY28:CZ28"/>
    <mergeCell ref="DA28:DB28"/>
    <mergeCell ref="DC28:DD28"/>
    <mergeCell ref="DE28:DF28"/>
    <mergeCell ref="DG28:DH28"/>
    <mergeCell ref="DI28:DJ28"/>
    <mergeCell ref="CM28:CN28"/>
    <mergeCell ref="CO28:CP28"/>
    <mergeCell ref="CQ28:CR28"/>
    <mergeCell ref="CS28:CT28"/>
    <mergeCell ref="CU28:CV28"/>
    <mergeCell ref="CW28:CX28"/>
    <mergeCell ref="EA28:EB28"/>
    <mergeCell ref="EC28:ED28"/>
    <mergeCell ref="EE28:EF28"/>
    <mergeCell ref="EG28:EH28"/>
    <mergeCell ref="DK28:DL28"/>
    <mergeCell ref="DM28:DN28"/>
    <mergeCell ref="DO28:DP28"/>
    <mergeCell ref="DQ28:DR28"/>
    <mergeCell ref="DS28:DT28"/>
    <mergeCell ref="DU28:DV28"/>
    <mergeCell ref="E29:F29"/>
    <mergeCell ref="G29:H29"/>
    <mergeCell ref="I29:J29"/>
    <mergeCell ref="K29:L29"/>
    <mergeCell ref="M29:N29"/>
    <mergeCell ref="O29:P29"/>
    <mergeCell ref="Q29:R29"/>
    <mergeCell ref="GE28:GF28"/>
    <mergeCell ref="GG28:GH28"/>
    <mergeCell ref="FS28:FT28"/>
    <mergeCell ref="FU28:FV28"/>
    <mergeCell ref="FW28:FX28"/>
    <mergeCell ref="FY28:FZ28"/>
    <mergeCell ref="GA28:GB28"/>
    <mergeCell ref="GC28:GD28"/>
    <mergeCell ref="FG28:FH28"/>
    <mergeCell ref="FI28:FJ28"/>
    <mergeCell ref="FK28:FL28"/>
    <mergeCell ref="FM28:FN28"/>
    <mergeCell ref="FO28:FP28"/>
    <mergeCell ref="FQ28:FR28"/>
    <mergeCell ref="EU28:EV28"/>
    <mergeCell ref="EW28:EX28"/>
    <mergeCell ref="EY28:EZ28"/>
    <mergeCell ref="S29:T29"/>
    <mergeCell ref="U29:V29"/>
    <mergeCell ref="W29:X29"/>
    <mergeCell ref="Y29:Z29"/>
    <mergeCell ref="AA29:AB29"/>
    <mergeCell ref="AC29:AD29"/>
    <mergeCell ref="GQ28:GR28"/>
    <mergeCell ref="GS28:GT28"/>
    <mergeCell ref="GU28:GV28"/>
    <mergeCell ref="GI28:GJ28"/>
    <mergeCell ref="GK28:GL28"/>
    <mergeCell ref="GM28:GN28"/>
    <mergeCell ref="GO28:GP28"/>
    <mergeCell ref="FA28:FB28"/>
    <mergeCell ref="FC28:FD28"/>
    <mergeCell ref="FE28:FF28"/>
    <mergeCell ref="EI28:EJ28"/>
    <mergeCell ref="EK28:EL28"/>
    <mergeCell ref="EM28:EN28"/>
    <mergeCell ref="EO28:EP28"/>
    <mergeCell ref="EQ28:ER28"/>
    <mergeCell ref="ES28:ET28"/>
    <mergeCell ref="DW28:DX28"/>
    <mergeCell ref="DY28:DZ28"/>
    <mergeCell ref="AQ29:AR29"/>
    <mergeCell ref="AS29:AT29"/>
    <mergeCell ref="AU29:AV29"/>
    <mergeCell ref="AW29:AX29"/>
    <mergeCell ref="AY29:AZ29"/>
    <mergeCell ref="BA29:BB29"/>
    <mergeCell ref="AE29:AF29"/>
    <mergeCell ref="AG29:AH29"/>
    <mergeCell ref="AI29:AJ29"/>
    <mergeCell ref="AK29:AL29"/>
    <mergeCell ref="AM29:AN29"/>
    <mergeCell ref="AO29:AP29"/>
    <mergeCell ref="BO29:BP29"/>
    <mergeCell ref="BQ29:BR29"/>
    <mergeCell ref="BS29:BT29"/>
    <mergeCell ref="BU29:BV29"/>
    <mergeCell ref="BW29:BX29"/>
    <mergeCell ref="BY29:BZ29"/>
    <mergeCell ref="BC29:BD29"/>
    <mergeCell ref="BE29:BF29"/>
    <mergeCell ref="BG29:BH29"/>
    <mergeCell ref="BI29:BJ29"/>
    <mergeCell ref="BK29:BL29"/>
    <mergeCell ref="BM29:BN29"/>
    <mergeCell ref="CM29:CN29"/>
    <mergeCell ref="CO29:CP29"/>
    <mergeCell ref="CQ29:CR29"/>
    <mergeCell ref="CS29:CT29"/>
    <mergeCell ref="CU29:CV29"/>
    <mergeCell ref="CW29:CX29"/>
    <mergeCell ref="CA29:CB29"/>
    <mergeCell ref="CC29:CD29"/>
    <mergeCell ref="CE29:CF29"/>
    <mergeCell ref="CG29:CH29"/>
    <mergeCell ref="CI29:CJ29"/>
    <mergeCell ref="CK29:CL29"/>
    <mergeCell ref="DK29:DL29"/>
    <mergeCell ref="DM29:DN29"/>
    <mergeCell ref="DO29:DP29"/>
    <mergeCell ref="DQ29:DR29"/>
    <mergeCell ref="DS29:DT29"/>
    <mergeCell ref="DU29:DV29"/>
    <mergeCell ref="CY29:CZ29"/>
    <mergeCell ref="DA29:DB29"/>
    <mergeCell ref="DC29:DD29"/>
    <mergeCell ref="DE29:DF29"/>
    <mergeCell ref="DG29:DH29"/>
    <mergeCell ref="DI29:DJ29"/>
    <mergeCell ref="EI29:EJ29"/>
    <mergeCell ref="EK29:EL29"/>
    <mergeCell ref="EM29:EN29"/>
    <mergeCell ref="EO29:EP29"/>
    <mergeCell ref="EQ29:ER29"/>
    <mergeCell ref="ES29:ET29"/>
    <mergeCell ref="DW29:DX29"/>
    <mergeCell ref="DY29:DZ29"/>
    <mergeCell ref="EA29:EB29"/>
    <mergeCell ref="EC29:ED29"/>
    <mergeCell ref="EE29:EF29"/>
    <mergeCell ref="EG29:EH29"/>
    <mergeCell ref="FM29:FN29"/>
    <mergeCell ref="FO29:FP29"/>
    <mergeCell ref="FQ29:FR29"/>
    <mergeCell ref="EU29:EV29"/>
    <mergeCell ref="EW29:EX29"/>
    <mergeCell ref="EY29:EZ29"/>
    <mergeCell ref="FA29:FB29"/>
    <mergeCell ref="FC29:FD29"/>
    <mergeCell ref="FE29:FF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E29:GF29"/>
    <mergeCell ref="GG29:GH29"/>
    <mergeCell ref="GI29:GJ29"/>
    <mergeCell ref="GK29:GL29"/>
    <mergeCell ref="GM29:GN29"/>
    <mergeCell ref="GO29:GP29"/>
    <mergeCell ref="FS29:FT29"/>
    <mergeCell ref="FU29:FV29"/>
    <mergeCell ref="FW29:FX29"/>
    <mergeCell ref="FY29:FZ29"/>
    <mergeCell ref="GA29:GB29"/>
    <mergeCell ref="GC29:GD29"/>
    <mergeCell ref="FG29:FH29"/>
    <mergeCell ref="FI29:FJ29"/>
    <mergeCell ref="FK29:FL29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7:BZ58"/>
    <mergeCell ref="BY21:CT22"/>
    <mergeCell ref="EG19:EH22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0442-0F0C-405E-AE73-595AC4464E16}">
  <sheetPr>
    <pageSetUpPr fitToPage="1"/>
  </sheetPr>
  <dimension ref="A1:GW70"/>
  <sheetViews>
    <sheetView view="pageBreakPreview" zoomScale="70" zoomScaleNormal="70" zoomScaleSheetLayoutView="70" workbookViewId="0">
      <selection activeCell="BX10" sqref="BX10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124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281"/>
      <c r="GT17" s="281"/>
      <c r="GU17" s="281"/>
      <c r="GV17" s="281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2"/>
      <c r="CE18" s="276"/>
      <c r="CF18" s="277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34"/>
      <c r="CV18" s="234"/>
      <c r="CW18" s="234"/>
      <c r="CX18" s="234"/>
      <c r="CY18" s="234"/>
      <c r="CZ18" s="234"/>
      <c r="DA18" s="242"/>
      <c r="DB18" s="228"/>
      <c r="DC18" s="234"/>
      <c r="DD18" s="234"/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79"/>
      <c r="GE18" s="61"/>
      <c r="GF18" s="153"/>
      <c r="GG18" s="141"/>
      <c r="GH18" s="141"/>
      <c r="GI18" s="61"/>
      <c r="GJ18" s="62"/>
      <c r="GK18" s="240"/>
      <c r="GL18" s="240"/>
      <c r="GM18" s="240"/>
      <c r="GN18" s="153"/>
      <c r="GO18" s="49"/>
      <c r="GP18" s="49"/>
      <c r="GQ18" s="141"/>
      <c r="GR18" s="141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9">
        <v>46279</v>
      </c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1"/>
      <c r="CB19" s="468">
        <v>46280</v>
      </c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187"/>
      <c r="CV19" s="187"/>
      <c r="CW19" s="261"/>
      <c r="CX19" s="262"/>
      <c r="CY19" s="189"/>
      <c r="CZ19" s="189"/>
      <c r="DA19" s="261"/>
      <c r="DB19" s="262"/>
      <c r="DC19" s="189"/>
      <c r="DD19" s="189"/>
      <c r="DE19" s="261"/>
      <c r="DF19" s="262"/>
      <c r="DG19" s="189"/>
      <c r="DH19" s="261"/>
      <c r="DI19" s="262"/>
      <c r="DJ19" s="189"/>
      <c r="DK19" s="261"/>
      <c r="DL19" s="262"/>
      <c r="DM19" s="252"/>
      <c r="DN19" s="261"/>
      <c r="DO19" s="262"/>
      <c r="DP19" s="252"/>
      <c r="DQ19" s="238"/>
      <c r="DR19" s="238"/>
      <c r="DS19" s="238"/>
      <c r="DT19" s="432" t="s">
        <v>112</v>
      </c>
      <c r="DU19" s="433"/>
      <c r="DV19" s="187"/>
      <c r="DW19" s="432" t="s">
        <v>114</v>
      </c>
      <c r="DX19" s="433"/>
      <c r="DY19" s="432" t="s">
        <v>115</v>
      </c>
      <c r="DZ19" s="433"/>
      <c r="EA19" s="432" t="s">
        <v>118</v>
      </c>
      <c r="EB19" s="433"/>
      <c r="EC19" s="432" t="s">
        <v>119</v>
      </c>
      <c r="ED19" s="433"/>
      <c r="EE19" s="252"/>
      <c r="EF19" s="238"/>
      <c r="EG19" s="432" t="s">
        <v>122</v>
      </c>
      <c r="EH19" s="433"/>
      <c r="EI19" s="432" t="s">
        <v>123</v>
      </c>
      <c r="EJ19" s="433"/>
      <c r="EK19" s="131"/>
      <c r="EL19" s="131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66"/>
      <c r="GE19" s="66"/>
      <c r="GF19" s="131"/>
      <c r="GG19" s="131"/>
      <c r="GH19" s="131"/>
      <c r="GI19" s="66"/>
      <c r="GJ19" s="66"/>
      <c r="GK19" s="131"/>
      <c r="GL19" s="131"/>
      <c r="GM19" s="131"/>
      <c r="GN19" s="131"/>
      <c r="GO19" s="66"/>
      <c r="GP19" s="66"/>
      <c r="GQ19" s="131"/>
      <c r="GR19" s="131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62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4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187"/>
      <c r="CV20" s="187"/>
      <c r="CW20" s="263"/>
      <c r="CX20" s="264"/>
      <c r="CY20" s="189"/>
      <c r="CZ20" s="189"/>
      <c r="DA20" s="263"/>
      <c r="DB20" s="264"/>
      <c r="DC20" s="189"/>
      <c r="DD20" s="189"/>
      <c r="DE20" s="263"/>
      <c r="DF20" s="264"/>
      <c r="DG20" s="189"/>
      <c r="DH20" s="263"/>
      <c r="DI20" s="264"/>
      <c r="DJ20" s="189"/>
      <c r="DK20" s="263"/>
      <c r="DL20" s="264"/>
      <c r="DM20" s="253"/>
      <c r="DN20" s="263"/>
      <c r="DO20" s="264"/>
      <c r="DP20" s="253"/>
      <c r="DQ20" s="256"/>
      <c r="DR20" s="256"/>
      <c r="DS20" s="256"/>
      <c r="DT20" s="434"/>
      <c r="DU20" s="435"/>
      <c r="DV20" s="187"/>
      <c r="DW20" s="434"/>
      <c r="DX20" s="435"/>
      <c r="DY20" s="434"/>
      <c r="DZ20" s="435"/>
      <c r="EA20" s="434"/>
      <c r="EB20" s="435"/>
      <c r="EC20" s="434"/>
      <c r="ED20" s="435"/>
      <c r="EE20" s="253"/>
      <c r="EF20" s="187"/>
      <c r="EG20" s="434"/>
      <c r="EH20" s="435"/>
      <c r="EI20" s="434"/>
      <c r="EJ20" s="435"/>
      <c r="EK20" s="131"/>
      <c r="EL20" s="131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24"/>
      <c r="GE20" s="124"/>
      <c r="GF20" s="184"/>
      <c r="GG20" s="184"/>
      <c r="GH20" s="184"/>
      <c r="GI20" s="124"/>
      <c r="GJ20" s="124"/>
      <c r="GK20" s="184"/>
      <c r="GL20" s="184"/>
      <c r="GM20" s="184"/>
      <c r="GN20" s="184"/>
      <c r="GO20" s="124"/>
      <c r="GP20" s="124"/>
      <c r="GQ20" s="184"/>
      <c r="GR20" s="18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65">
        <v>46277</v>
      </c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7"/>
      <c r="BY21" s="459">
        <v>46281</v>
      </c>
      <c r="BZ21" s="460"/>
      <c r="CA21" s="460"/>
      <c r="CB21" s="460"/>
      <c r="CC21" s="460"/>
      <c r="CD21" s="460"/>
      <c r="CE21" s="460"/>
      <c r="CF21" s="460"/>
      <c r="CG21" s="460"/>
      <c r="CH21" s="460"/>
      <c r="CI21" s="460"/>
      <c r="CJ21" s="460"/>
      <c r="CK21" s="460"/>
      <c r="CL21" s="460"/>
      <c r="CM21" s="460"/>
      <c r="CN21" s="460"/>
      <c r="CO21" s="460"/>
      <c r="CP21" s="460"/>
      <c r="CQ21" s="460"/>
      <c r="CR21" s="460"/>
      <c r="CS21" s="460"/>
      <c r="CT21" s="460"/>
      <c r="CU21" s="469">
        <v>46282</v>
      </c>
      <c r="CV21" s="469"/>
      <c r="CW21" s="469"/>
      <c r="CX21" s="469"/>
      <c r="CY21" s="469"/>
      <c r="CZ21" s="469"/>
      <c r="DA21" s="469"/>
      <c r="DB21" s="469"/>
      <c r="DC21" s="469"/>
      <c r="DD21" s="469"/>
      <c r="DE21" s="469"/>
      <c r="DF21" s="469"/>
      <c r="DG21" s="469"/>
      <c r="DH21" s="469"/>
      <c r="DI21" s="469"/>
      <c r="DJ21" s="469"/>
      <c r="DK21" s="469"/>
      <c r="DL21" s="469"/>
      <c r="DM21" s="469"/>
      <c r="DN21" s="469"/>
      <c r="DO21" s="264"/>
      <c r="DP21" s="254"/>
      <c r="DQ21" s="251"/>
      <c r="DR21" s="251"/>
      <c r="DS21" s="251"/>
      <c r="DT21" s="434"/>
      <c r="DU21" s="435"/>
      <c r="DV21" s="251"/>
      <c r="DW21" s="434"/>
      <c r="DX21" s="435"/>
      <c r="DY21" s="434"/>
      <c r="DZ21" s="435"/>
      <c r="EA21" s="434"/>
      <c r="EB21" s="435"/>
      <c r="EC21" s="434"/>
      <c r="ED21" s="435"/>
      <c r="EE21" s="253"/>
      <c r="EF21" s="187"/>
      <c r="EG21" s="434"/>
      <c r="EH21" s="435"/>
      <c r="EI21" s="434"/>
      <c r="EJ21" s="435"/>
      <c r="EK21" s="169"/>
      <c r="EL21" s="169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26"/>
      <c r="GE21" s="126"/>
      <c r="GF21" s="181"/>
      <c r="GG21" s="181"/>
      <c r="GH21" s="181"/>
      <c r="GI21" s="126"/>
      <c r="GJ21" s="126"/>
      <c r="GK21" s="181"/>
      <c r="GL21" s="181"/>
      <c r="GM21" s="181"/>
      <c r="GN21" s="181"/>
      <c r="GO21" s="126"/>
      <c r="GP21" s="126"/>
      <c r="GQ21" s="181"/>
      <c r="GR21" s="181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465"/>
      <c r="BZ22" s="466"/>
      <c r="CA22" s="466"/>
      <c r="CB22" s="466"/>
      <c r="CC22" s="466"/>
      <c r="CD22" s="466"/>
      <c r="CE22" s="466"/>
      <c r="CF22" s="466"/>
      <c r="CG22" s="466"/>
      <c r="CH22" s="466"/>
      <c r="CI22" s="466"/>
      <c r="CJ22" s="466"/>
      <c r="CK22" s="466"/>
      <c r="CL22" s="466"/>
      <c r="CM22" s="466"/>
      <c r="CN22" s="466"/>
      <c r="CO22" s="466"/>
      <c r="CP22" s="466"/>
      <c r="CQ22" s="466"/>
      <c r="CR22" s="466"/>
      <c r="CS22" s="466"/>
      <c r="CT22" s="466"/>
      <c r="CU22" s="469"/>
      <c r="CV22" s="469"/>
      <c r="CW22" s="469"/>
      <c r="CX22" s="469"/>
      <c r="CY22" s="469"/>
      <c r="CZ22" s="469"/>
      <c r="DA22" s="469"/>
      <c r="DB22" s="469"/>
      <c r="DC22" s="469"/>
      <c r="DD22" s="469"/>
      <c r="DE22" s="469"/>
      <c r="DF22" s="469"/>
      <c r="DG22" s="469"/>
      <c r="DH22" s="469"/>
      <c r="DI22" s="469"/>
      <c r="DJ22" s="469"/>
      <c r="DK22" s="469"/>
      <c r="DL22" s="469"/>
      <c r="DM22" s="469"/>
      <c r="DN22" s="469"/>
      <c r="DO22" s="266"/>
      <c r="DP22" s="255"/>
      <c r="DQ22" s="257"/>
      <c r="DR22" s="257"/>
      <c r="DS22" s="257"/>
      <c r="DT22" s="436"/>
      <c r="DU22" s="437"/>
      <c r="DV22" s="189"/>
      <c r="DW22" s="436"/>
      <c r="DX22" s="437"/>
      <c r="DY22" s="436"/>
      <c r="DZ22" s="437"/>
      <c r="EA22" s="436"/>
      <c r="EB22" s="437"/>
      <c r="EC22" s="436"/>
      <c r="ED22" s="437"/>
      <c r="EE22" s="279"/>
      <c r="EF22" s="280"/>
      <c r="EG22" s="436"/>
      <c r="EH22" s="437"/>
      <c r="EI22" s="436"/>
      <c r="EJ22" s="437"/>
      <c r="EK22" s="130"/>
      <c r="EL22" s="130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79"/>
      <c r="GE22" s="79"/>
      <c r="GF22" s="130"/>
      <c r="GG22" s="130"/>
      <c r="GH22" s="130"/>
      <c r="GI22" s="79"/>
      <c r="GJ22" s="79"/>
      <c r="GK22" s="182"/>
      <c r="GL22" s="182"/>
      <c r="GM22" s="182"/>
      <c r="GN22" s="182"/>
      <c r="GO22" s="79"/>
      <c r="GP22" s="79"/>
      <c r="GQ22" s="130"/>
      <c r="GR22" s="130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282"/>
      <c r="CV23" s="282"/>
      <c r="CW23" s="282"/>
      <c r="CX23" s="282"/>
      <c r="CY23" s="282"/>
      <c r="CZ23" s="282"/>
      <c r="DA23" s="283"/>
      <c r="DB23" s="284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241"/>
      <c r="DZ23" s="229"/>
      <c r="EA23" s="177"/>
      <c r="EB23" s="177"/>
      <c r="EC23" s="177"/>
      <c r="ED23" s="177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79"/>
      <c r="GE23" s="61"/>
      <c r="GF23" s="153"/>
      <c r="GG23" s="141"/>
      <c r="GH23" s="141"/>
      <c r="GI23" s="49"/>
      <c r="GJ23" s="49"/>
      <c r="GK23" s="141"/>
      <c r="GL23" s="141"/>
      <c r="GM23" s="141"/>
      <c r="GN23" s="141"/>
      <c r="GO23" s="49"/>
      <c r="GP23" s="49"/>
      <c r="GQ23" s="141"/>
      <c r="GR23" s="168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20482-739.84-593.38+250</f>
        <v>19398.78</v>
      </c>
      <c r="AR35" s="375"/>
      <c r="AS35" s="375"/>
      <c r="AT35" s="375"/>
      <c r="AU35" s="375"/>
      <c r="AV35" s="375"/>
      <c r="AW35" s="375"/>
      <c r="AX35" s="376"/>
      <c r="AY35" s="380">
        <f>AQ35/AJ35</f>
        <v>0.94711356312860062</v>
      </c>
      <c r="AZ35" s="381"/>
      <c r="BA35" s="381"/>
      <c r="BB35" s="381"/>
      <c r="BC35" s="381"/>
      <c r="BD35" s="381"/>
      <c r="BE35" s="381"/>
      <c r="BF35" s="382"/>
      <c r="BG35" s="447">
        <v>290</v>
      </c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1083.2200000000012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1272.73/2+5204.03+180*0.8+134+86+270+150+164+210</f>
        <v>6998.3949999999995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0.54747672690291793</v>
      </c>
      <c r="AZ37" s="381"/>
      <c r="BA37" s="381"/>
      <c r="BB37" s="381"/>
      <c r="BC37" s="381"/>
      <c r="BD37" s="381"/>
      <c r="BE37" s="381"/>
      <c r="BF37" s="382"/>
      <c r="BG37" s="447">
        <f>110*0.8</f>
        <v>88</v>
      </c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5784.6050000000005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1088+918+1296+1008+1734+1632+756+756+2992+746+1120+1286+646+1575+1875+1451+2193+2880+3330+3366+3672</f>
        <v>36320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0.51611091666954423</v>
      </c>
      <c r="AZ39" s="381"/>
      <c r="BA39" s="381"/>
      <c r="BB39" s="381"/>
      <c r="BC39" s="381"/>
      <c r="BD39" s="381"/>
      <c r="BE39" s="381"/>
      <c r="BF39" s="382"/>
      <c r="BG39" s="447">
        <f>(5790-4710)*3.4</f>
        <v>3672</v>
      </c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34052.47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5994-170-174+50</f>
        <v>5700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0.9508272196811226</v>
      </c>
      <c r="AZ47" s="381"/>
      <c r="BA47" s="381"/>
      <c r="BB47" s="381"/>
      <c r="BC47" s="381"/>
      <c r="BD47" s="381"/>
      <c r="BE47" s="381"/>
      <c r="BF47" s="382"/>
      <c r="BG47" s="447">
        <v>73</v>
      </c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294.77999999999975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58.955999999999953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3896.6-1682+36+34+10+35+42+20</f>
        <v>2391.6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0.61376584714879634</v>
      </c>
      <c r="AZ49" s="381"/>
      <c r="BA49" s="381"/>
      <c r="BB49" s="381"/>
      <c r="BC49" s="381"/>
      <c r="BD49" s="381"/>
      <c r="BE49" s="381"/>
      <c r="BF49" s="382"/>
      <c r="BG49" s="447">
        <f>110-88</f>
        <v>22</v>
      </c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1505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>
        <f>84221-1344-70574</f>
        <v>12303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8">
    <mergeCell ref="EI19:EJ22"/>
    <mergeCell ref="CU21:DN22"/>
    <mergeCell ref="BQ55:BZ56"/>
    <mergeCell ref="N57:AE58"/>
    <mergeCell ref="AF57:AI58"/>
    <mergeCell ref="AJ57:AP58"/>
    <mergeCell ref="AQ57:AX58"/>
    <mergeCell ref="AY57:BF58"/>
    <mergeCell ref="BG57:BP58"/>
    <mergeCell ref="BQ57:BZ58"/>
    <mergeCell ref="N55:AE56"/>
    <mergeCell ref="AF55:AI56"/>
    <mergeCell ref="AJ55:AP56"/>
    <mergeCell ref="AQ55:AX56"/>
    <mergeCell ref="AY55:BF56"/>
    <mergeCell ref="BG55:BP56"/>
    <mergeCell ref="BQ51:BZ52"/>
    <mergeCell ref="N53:AE54"/>
    <mergeCell ref="AF53:AI54"/>
    <mergeCell ref="AJ53:AP54"/>
    <mergeCell ref="AQ53:AX54"/>
    <mergeCell ref="AY53:BF54"/>
    <mergeCell ref="BG53:BP54"/>
    <mergeCell ref="BQ53:BZ54"/>
    <mergeCell ref="N51:AE52"/>
    <mergeCell ref="AF51:AI52"/>
    <mergeCell ref="AJ51:AP52"/>
    <mergeCell ref="AQ51:AX52"/>
    <mergeCell ref="AY51:BF52"/>
    <mergeCell ref="BG51:BP52"/>
    <mergeCell ref="BQ47:BZ48"/>
    <mergeCell ref="N49:AE50"/>
    <mergeCell ref="AF49:AI50"/>
    <mergeCell ref="AJ49:AP50"/>
    <mergeCell ref="AQ49:AX50"/>
    <mergeCell ref="AY49:BF50"/>
    <mergeCell ref="BG49:BP50"/>
    <mergeCell ref="BQ49:BZ50"/>
    <mergeCell ref="N47:AE48"/>
    <mergeCell ref="AF47:AI48"/>
    <mergeCell ref="AJ47:AP48"/>
    <mergeCell ref="AQ47:AX48"/>
    <mergeCell ref="AY47:BF48"/>
    <mergeCell ref="BG47:BP48"/>
    <mergeCell ref="BQ43:BZ44"/>
    <mergeCell ref="N45:AE46"/>
    <mergeCell ref="AF45:AI46"/>
    <mergeCell ref="AJ45:AP46"/>
    <mergeCell ref="AQ45:AX46"/>
    <mergeCell ref="AY45:BF46"/>
    <mergeCell ref="BG45:BP46"/>
    <mergeCell ref="BQ45:BZ46"/>
    <mergeCell ref="N43:AE44"/>
    <mergeCell ref="AF43:AI44"/>
    <mergeCell ref="AJ43:AP44"/>
    <mergeCell ref="AQ43:AX44"/>
    <mergeCell ref="AY43:BF44"/>
    <mergeCell ref="BG43:BP44"/>
    <mergeCell ref="BQ39:BZ40"/>
    <mergeCell ref="N41:AE42"/>
    <mergeCell ref="AF41:AI42"/>
    <mergeCell ref="AJ41:AP42"/>
    <mergeCell ref="AQ41:AX42"/>
    <mergeCell ref="AY41:BF42"/>
    <mergeCell ref="BG41:BP42"/>
    <mergeCell ref="BQ41:BZ42"/>
    <mergeCell ref="N39:AE40"/>
    <mergeCell ref="AF39:AI40"/>
    <mergeCell ref="AJ39:AP40"/>
    <mergeCell ref="AQ39:AX40"/>
    <mergeCell ref="AY39:BF40"/>
    <mergeCell ref="BG39:BP40"/>
    <mergeCell ref="BQ35:BZ36"/>
    <mergeCell ref="N37:AE38"/>
    <mergeCell ref="AF37:AI38"/>
    <mergeCell ref="AJ37:AP38"/>
    <mergeCell ref="AQ37:AX38"/>
    <mergeCell ref="AY37:BF38"/>
    <mergeCell ref="BG37:BP38"/>
    <mergeCell ref="BQ37:BZ38"/>
    <mergeCell ref="N35:AE36"/>
    <mergeCell ref="AF35:AI36"/>
    <mergeCell ref="AJ35:AP36"/>
    <mergeCell ref="AQ35:AX36"/>
    <mergeCell ref="AY35:BF36"/>
    <mergeCell ref="BG35:BP36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GO27:GP27"/>
    <mergeCell ref="GQ27:GR27"/>
    <mergeCell ref="GS27:GT27"/>
    <mergeCell ref="FO27:FP27"/>
    <mergeCell ref="ES27:ET27"/>
    <mergeCell ref="EU27:EV27"/>
    <mergeCell ref="EW27:EX27"/>
    <mergeCell ref="EY27:EZ27"/>
    <mergeCell ref="FA27:FB27"/>
    <mergeCell ref="FC27:FD27"/>
    <mergeCell ref="EG27:EH27"/>
    <mergeCell ref="EI27:EJ27"/>
    <mergeCell ref="EK27:EL27"/>
    <mergeCell ref="EM27:EN27"/>
    <mergeCell ref="EO27:EP27"/>
    <mergeCell ref="EQ27:ER27"/>
    <mergeCell ref="DU27:DV27"/>
    <mergeCell ref="DW27:DX27"/>
    <mergeCell ref="GU27:GV27"/>
    <mergeCell ref="B28:B29"/>
    <mergeCell ref="E28:F28"/>
    <mergeCell ref="G28:H28"/>
    <mergeCell ref="I28:J28"/>
    <mergeCell ref="K28:L28"/>
    <mergeCell ref="M28:N28"/>
    <mergeCell ref="GC27:GD27"/>
    <mergeCell ref="GE27:GF27"/>
    <mergeCell ref="GG27:GH27"/>
    <mergeCell ref="GI27:GJ27"/>
    <mergeCell ref="GK27:GL27"/>
    <mergeCell ref="GM27:GN27"/>
    <mergeCell ref="FQ27:FR27"/>
    <mergeCell ref="FS27:FT27"/>
    <mergeCell ref="FU27:FV27"/>
    <mergeCell ref="FW27:FX27"/>
    <mergeCell ref="FY27:FZ27"/>
    <mergeCell ref="GA27:GB27"/>
    <mergeCell ref="FE27:FF27"/>
    <mergeCell ref="FG27:FH27"/>
    <mergeCell ref="FI27:FJ27"/>
    <mergeCell ref="FK27:FL27"/>
    <mergeCell ref="FM27:FN27"/>
    <mergeCell ref="DY27:DZ27"/>
    <mergeCell ref="EA27:EB27"/>
    <mergeCell ref="EC27:ED27"/>
    <mergeCell ref="EE27:EF27"/>
    <mergeCell ref="DI27:DJ27"/>
    <mergeCell ref="DK27:DL27"/>
    <mergeCell ref="DM27:DN27"/>
    <mergeCell ref="DO27:DP27"/>
    <mergeCell ref="DQ27:DR27"/>
    <mergeCell ref="DS27:DT27"/>
    <mergeCell ref="CW27:CX27"/>
    <mergeCell ref="CY27:CZ27"/>
    <mergeCell ref="DA27:DB27"/>
    <mergeCell ref="DC27:DD27"/>
    <mergeCell ref="DE27:DF27"/>
    <mergeCell ref="DG27:DH27"/>
    <mergeCell ref="CK27:CL27"/>
    <mergeCell ref="CM27:CN27"/>
    <mergeCell ref="CO27:CP27"/>
    <mergeCell ref="CQ27:CR27"/>
    <mergeCell ref="CS27:CT27"/>
    <mergeCell ref="CU27:CV27"/>
    <mergeCell ref="BY27:BZ27"/>
    <mergeCell ref="CA27:CB27"/>
    <mergeCell ref="CC27:CD27"/>
    <mergeCell ref="CE27:CF27"/>
    <mergeCell ref="CG27:CH27"/>
    <mergeCell ref="CI27:CJ27"/>
    <mergeCell ref="BM27:BN27"/>
    <mergeCell ref="BO27:BP27"/>
    <mergeCell ref="BQ27:BR27"/>
    <mergeCell ref="BS27:BT27"/>
    <mergeCell ref="BU27:BV27"/>
    <mergeCell ref="BW27:BX27"/>
    <mergeCell ref="BA27:BB27"/>
    <mergeCell ref="BC27:BD27"/>
    <mergeCell ref="BE27:BF27"/>
    <mergeCell ref="BG27:BH27"/>
    <mergeCell ref="BI27:BJ27"/>
    <mergeCell ref="BK27:BL27"/>
    <mergeCell ref="AO27:AP27"/>
    <mergeCell ref="AQ27:AR27"/>
    <mergeCell ref="AS27:AT27"/>
    <mergeCell ref="AU27:AV27"/>
    <mergeCell ref="AW27:AX27"/>
    <mergeCell ref="AY27:AZ27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GQ26:GR26"/>
    <mergeCell ref="GS26:GT26"/>
    <mergeCell ref="GU26:GV26"/>
    <mergeCell ref="C27:D27"/>
    <mergeCell ref="E27:F27"/>
    <mergeCell ref="G27:H27"/>
    <mergeCell ref="I27:J27"/>
    <mergeCell ref="K27:L27"/>
    <mergeCell ref="M27:N27"/>
    <mergeCell ref="O27:P27"/>
    <mergeCell ref="GE26:GF26"/>
    <mergeCell ref="GG26:GH26"/>
    <mergeCell ref="GI26:GJ26"/>
    <mergeCell ref="GK26:GL26"/>
    <mergeCell ref="GM26:GN26"/>
    <mergeCell ref="GO26:GP26"/>
    <mergeCell ref="FS26:FT26"/>
    <mergeCell ref="FU26:FV26"/>
    <mergeCell ref="FW26:FX26"/>
    <mergeCell ref="FY26:FZ26"/>
    <mergeCell ref="GA26:GB26"/>
    <mergeCell ref="GC26:GD26"/>
    <mergeCell ref="FG26:FH26"/>
    <mergeCell ref="FI26:FJ26"/>
    <mergeCell ref="FK26:FL26"/>
    <mergeCell ref="FM26:FN26"/>
    <mergeCell ref="FO26:FP26"/>
    <mergeCell ref="FQ26:FR26"/>
    <mergeCell ref="EU26:EV26"/>
    <mergeCell ref="EW26:EX26"/>
    <mergeCell ref="EY26:EZ26"/>
    <mergeCell ref="FA26:FB26"/>
    <mergeCell ref="FC26:FD26"/>
    <mergeCell ref="FE26:FF26"/>
    <mergeCell ref="EI26:EJ26"/>
    <mergeCell ref="EK26:EL26"/>
    <mergeCell ref="EM26:EN26"/>
    <mergeCell ref="EO26:EP26"/>
    <mergeCell ref="EQ26:ER26"/>
    <mergeCell ref="ES26:ET26"/>
    <mergeCell ref="DW26:DX26"/>
    <mergeCell ref="DY26:DZ26"/>
    <mergeCell ref="EA26:EB26"/>
    <mergeCell ref="EC26:ED26"/>
    <mergeCell ref="EE26:EF26"/>
    <mergeCell ref="EG26:EH26"/>
    <mergeCell ref="DK26:DL26"/>
    <mergeCell ref="DM26:DN26"/>
    <mergeCell ref="DO26:DP26"/>
    <mergeCell ref="DQ26:DR26"/>
    <mergeCell ref="DS26:DT26"/>
    <mergeCell ref="DU26:DV26"/>
    <mergeCell ref="CY26:CZ26"/>
    <mergeCell ref="DA26:DB26"/>
    <mergeCell ref="DC26:DD26"/>
    <mergeCell ref="DE26:DF26"/>
    <mergeCell ref="DG26:DH26"/>
    <mergeCell ref="DI26:DJ26"/>
    <mergeCell ref="CM26:CN26"/>
    <mergeCell ref="CO26:CP26"/>
    <mergeCell ref="CQ26:CR26"/>
    <mergeCell ref="CS26:CT26"/>
    <mergeCell ref="CU26:CV26"/>
    <mergeCell ref="CW26:CX26"/>
    <mergeCell ref="CA26:CB26"/>
    <mergeCell ref="CC26:CD26"/>
    <mergeCell ref="CE26:CF26"/>
    <mergeCell ref="CG26:CH26"/>
    <mergeCell ref="CI26:CJ26"/>
    <mergeCell ref="CK26:CL26"/>
    <mergeCell ref="BS26:BT26"/>
    <mergeCell ref="BU26:BV26"/>
    <mergeCell ref="BW26:BX26"/>
    <mergeCell ref="BY26:BZ26"/>
    <mergeCell ref="BC26:BD26"/>
    <mergeCell ref="BE26:BF26"/>
    <mergeCell ref="BG26:BH26"/>
    <mergeCell ref="BI26:BJ26"/>
    <mergeCell ref="BK26:BL26"/>
    <mergeCell ref="BM26:BN26"/>
    <mergeCell ref="BA26:BB26"/>
    <mergeCell ref="AE26:AF26"/>
    <mergeCell ref="AG26:AH26"/>
    <mergeCell ref="AI26:AJ26"/>
    <mergeCell ref="AK26:AL26"/>
    <mergeCell ref="AM26:AN26"/>
    <mergeCell ref="AO26:AP26"/>
    <mergeCell ref="BO26:BP26"/>
    <mergeCell ref="BQ26:BR26"/>
    <mergeCell ref="K26:L26"/>
    <mergeCell ref="M26:N26"/>
    <mergeCell ref="O26:P26"/>
    <mergeCell ref="Q26:R26"/>
    <mergeCell ref="AQ26:AR26"/>
    <mergeCell ref="AS26:AT26"/>
    <mergeCell ref="AU26:AV26"/>
    <mergeCell ref="AW26:AX26"/>
    <mergeCell ref="AY26:AZ26"/>
    <mergeCell ref="DY19:DZ22"/>
    <mergeCell ref="EA19:EB22"/>
    <mergeCell ref="EC19:ED22"/>
    <mergeCell ref="EG19:EH22"/>
    <mergeCell ref="A21:A29"/>
    <mergeCell ref="BK21:BX22"/>
    <mergeCell ref="BY21:CT22"/>
    <mergeCell ref="B26:B27"/>
    <mergeCell ref="C26:D26"/>
    <mergeCell ref="E26:F26"/>
    <mergeCell ref="DT19:DU22"/>
    <mergeCell ref="DW19:DX22"/>
    <mergeCell ref="B19:B22"/>
    <mergeCell ref="AL19:AL22"/>
    <mergeCell ref="BK19:CA20"/>
    <mergeCell ref="CB19:CT20"/>
    <mergeCell ref="S26:T26"/>
    <mergeCell ref="U26:V26"/>
    <mergeCell ref="W26:X26"/>
    <mergeCell ref="Y26:Z26"/>
    <mergeCell ref="AA26:AB26"/>
    <mergeCell ref="AC26:AD26"/>
    <mergeCell ref="G26:H26"/>
    <mergeCell ref="I26:J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7D61-6EF2-4BE9-A1DF-49A1B6F85BA9}">
  <sheetPr>
    <pageSetUpPr fitToPage="1"/>
  </sheetPr>
  <dimension ref="A1:GW70"/>
  <sheetViews>
    <sheetView view="pageBreakPreview" zoomScale="70" zoomScaleNormal="70" zoomScaleSheetLayoutView="70" workbookViewId="0">
      <selection activeCell="EO29" sqref="EO29:EP29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125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281"/>
      <c r="GT17" s="281"/>
      <c r="GU17" s="281"/>
      <c r="GV17" s="281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2"/>
      <c r="CE18" s="276"/>
      <c r="CF18" s="277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78"/>
      <c r="CV18" s="278"/>
      <c r="CW18" s="278"/>
      <c r="CX18" s="278"/>
      <c r="CY18" s="278"/>
      <c r="CZ18" s="278"/>
      <c r="DA18" s="285"/>
      <c r="DB18" s="277"/>
      <c r="DC18" s="278"/>
      <c r="DD18" s="278"/>
      <c r="DE18" s="278"/>
      <c r="DF18" s="278"/>
      <c r="DG18" s="278"/>
      <c r="DH18" s="278"/>
      <c r="DI18" s="278"/>
      <c r="DJ18" s="278"/>
      <c r="DK18" s="278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41"/>
      <c r="EF18" s="141"/>
      <c r="EG18" s="141"/>
      <c r="EH18" s="141"/>
      <c r="EI18" s="141"/>
      <c r="EJ18" s="168"/>
      <c r="EK18" s="153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53"/>
      <c r="GE18" s="168"/>
      <c r="GF18" s="153"/>
      <c r="GG18" s="141"/>
      <c r="GH18" s="141"/>
      <c r="GI18" s="61"/>
      <c r="GJ18" s="62"/>
      <c r="GK18" s="240"/>
      <c r="GL18" s="240"/>
      <c r="GM18" s="240"/>
      <c r="GN18" s="153"/>
      <c r="GO18" s="141"/>
      <c r="GP18" s="141"/>
      <c r="GQ18" s="141"/>
      <c r="GR18" s="141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9">
        <v>46279</v>
      </c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1"/>
      <c r="CB19" s="468">
        <v>46280</v>
      </c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469">
        <v>46283</v>
      </c>
      <c r="CV19" s="469"/>
      <c r="CW19" s="469"/>
      <c r="CX19" s="469"/>
      <c r="CY19" s="469"/>
      <c r="CZ19" s="469"/>
      <c r="DA19" s="469"/>
      <c r="DB19" s="469"/>
      <c r="DC19" s="469"/>
      <c r="DD19" s="469"/>
      <c r="DE19" s="469"/>
      <c r="DF19" s="469"/>
      <c r="DG19" s="469"/>
      <c r="DH19" s="469"/>
      <c r="DI19" s="469"/>
      <c r="DJ19" s="469"/>
      <c r="DK19" s="469"/>
      <c r="DL19" s="469">
        <v>46284</v>
      </c>
      <c r="DM19" s="469"/>
      <c r="DN19" s="469"/>
      <c r="DO19" s="469"/>
      <c r="DP19" s="469"/>
      <c r="DQ19" s="469"/>
      <c r="DR19" s="469"/>
      <c r="DS19" s="469"/>
      <c r="DT19" s="469"/>
      <c r="DU19" s="469"/>
      <c r="DV19" s="469"/>
      <c r="DW19" s="469"/>
      <c r="DX19" s="469"/>
      <c r="DY19" s="261"/>
      <c r="DZ19" s="262"/>
      <c r="EA19" s="261"/>
      <c r="EB19" s="262"/>
      <c r="EC19" s="261"/>
      <c r="ED19" s="262"/>
      <c r="EE19" s="252"/>
      <c r="EF19" s="238"/>
      <c r="EG19" s="432" t="s">
        <v>122</v>
      </c>
      <c r="EH19" s="433"/>
      <c r="EI19" s="432" t="s">
        <v>123</v>
      </c>
      <c r="EJ19" s="433"/>
      <c r="EK19" s="432" t="s">
        <v>126</v>
      </c>
      <c r="EL19" s="433"/>
      <c r="EM19" s="184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131"/>
      <c r="GE19" s="131"/>
      <c r="GF19" s="131"/>
      <c r="GG19" s="131"/>
      <c r="GH19" s="131"/>
      <c r="GI19" s="66"/>
      <c r="GJ19" s="66"/>
      <c r="GK19" s="131"/>
      <c r="GL19" s="131"/>
      <c r="GM19" s="131"/>
      <c r="GN19" s="131"/>
      <c r="GO19" s="131"/>
      <c r="GP19" s="131"/>
      <c r="GQ19" s="131"/>
      <c r="GR19" s="131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62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4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9"/>
      <c r="CV20" s="469"/>
      <c r="CW20" s="469"/>
      <c r="CX20" s="469"/>
      <c r="CY20" s="469"/>
      <c r="CZ20" s="469"/>
      <c r="DA20" s="469"/>
      <c r="DB20" s="469"/>
      <c r="DC20" s="469"/>
      <c r="DD20" s="469"/>
      <c r="DE20" s="469"/>
      <c r="DF20" s="469"/>
      <c r="DG20" s="469"/>
      <c r="DH20" s="469"/>
      <c r="DI20" s="469"/>
      <c r="DJ20" s="469"/>
      <c r="DK20" s="469"/>
      <c r="DL20" s="469"/>
      <c r="DM20" s="469"/>
      <c r="DN20" s="469"/>
      <c r="DO20" s="469"/>
      <c r="DP20" s="469"/>
      <c r="DQ20" s="469"/>
      <c r="DR20" s="469"/>
      <c r="DS20" s="469"/>
      <c r="DT20" s="469"/>
      <c r="DU20" s="469"/>
      <c r="DV20" s="469"/>
      <c r="DW20" s="469"/>
      <c r="DX20" s="469"/>
      <c r="DY20" s="263"/>
      <c r="DZ20" s="264"/>
      <c r="EA20" s="263"/>
      <c r="EB20" s="264"/>
      <c r="EC20" s="263"/>
      <c r="ED20" s="264"/>
      <c r="EE20" s="253"/>
      <c r="EF20" s="187"/>
      <c r="EG20" s="434"/>
      <c r="EH20" s="435"/>
      <c r="EI20" s="434"/>
      <c r="EJ20" s="435"/>
      <c r="EK20" s="434"/>
      <c r="EL20" s="435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24"/>
      <c r="GJ20" s="124"/>
      <c r="GK20" s="184"/>
      <c r="GL20" s="184"/>
      <c r="GM20" s="184"/>
      <c r="GN20" s="184"/>
      <c r="GO20" s="184"/>
      <c r="GP20" s="184"/>
      <c r="GQ20" s="184"/>
      <c r="GR20" s="18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65">
        <v>46277</v>
      </c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7"/>
      <c r="BY21" s="459">
        <v>46281</v>
      </c>
      <c r="BZ21" s="460"/>
      <c r="CA21" s="460"/>
      <c r="CB21" s="460"/>
      <c r="CC21" s="460"/>
      <c r="CD21" s="460"/>
      <c r="CE21" s="460"/>
      <c r="CF21" s="460"/>
      <c r="CG21" s="460"/>
      <c r="CH21" s="460"/>
      <c r="CI21" s="460"/>
      <c r="CJ21" s="460"/>
      <c r="CK21" s="460"/>
      <c r="CL21" s="460"/>
      <c r="CM21" s="460"/>
      <c r="CN21" s="460"/>
      <c r="CO21" s="460"/>
      <c r="CP21" s="460"/>
      <c r="CQ21" s="460"/>
      <c r="CR21" s="460"/>
      <c r="CS21" s="460"/>
      <c r="CT21" s="460"/>
      <c r="CU21" s="469">
        <v>46282</v>
      </c>
      <c r="CV21" s="469"/>
      <c r="CW21" s="469"/>
      <c r="CX21" s="469"/>
      <c r="CY21" s="469"/>
      <c r="CZ21" s="469"/>
      <c r="DA21" s="469"/>
      <c r="DB21" s="469"/>
      <c r="DC21" s="469"/>
      <c r="DD21" s="469"/>
      <c r="DE21" s="469"/>
      <c r="DF21" s="469"/>
      <c r="DG21" s="469"/>
      <c r="DH21" s="469"/>
      <c r="DI21" s="469"/>
      <c r="DJ21" s="469"/>
      <c r="DK21" s="469"/>
      <c r="DL21" s="470"/>
      <c r="DM21" s="470"/>
      <c r="DN21" s="470"/>
      <c r="DO21" s="264"/>
      <c r="DP21" s="286"/>
      <c r="DQ21" s="287"/>
      <c r="DR21" s="287"/>
      <c r="DS21" s="287"/>
      <c r="DT21" s="263"/>
      <c r="DU21" s="264"/>
      <c r="DV21" s="287"/>
      <c r="DW21" s="263"/>
      <c r="DX21" s="264"/>
      <c r="DY21" s="263"/>
      <c r="DZ21" s="264"/>
      <c r="EA21" s="263"/>
      <c r="EB21" s="264"/>
      <c r="EC21" s="263"/>
      <c r="ED21" s="264"/>
      <c r="EE21" s="253"/>
      <c r="EF21" s="187"/>
      <c r="EG21" s="434"/>
      <c r="EH21" s="435"/>
      <c r="EI21" s="434"/>
      <c r="EJ21" s="435"/>
      <c r="EK21" s="434"/>
      <c r="EL21" s="435"/>
      <c r="EM21" s="181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81"/>
      <c r="GE21" s="181"/>
      <c r="GF21" s="181"/>
      <c r="GG21" s="181"/>
      <c r="GH21" s="181"/>
      <c r="GI21" s="126"/>
      <c r="GJ21" s="126"/>
      <c r="GK21" s="181"/>
      <c r="GL21" s="181"/>
      <c r="GM21" s="181"/>
      <c r="GN21" s="181"/>
      <c r="GO21" s="181"/>
      <c r="GP21" s="181"/>
      <c r="GQ21" s="181"/>
      <c r="GR21" s="181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465"/>
      <c r="BZ22" s="466"/>
      <c r="CA22" s="466"/>
      <c r="CB22" s="466"/>
      <c r="CC22" s="466"/>
      <c r="CD22" s="466"/>
      <c r="CE22" s="466"/>
      <c r="CF22" s="466"/>
      <c r="CG22" s="466"/>
      <c r="CH22" s="466"/>
      <c r="CI22" s="466"/>
      <c r="CJ22" s="466"/>
      <c r="CK22" s="466"/>
      <c r="CL22" s="466"/>
      <c r="CM22" s="466"/>
      <c r="CN22" s="466"/>
      <c r="CO22" s="466"/>
      <c r="CP22" s="466"/>
      <c r="CQ22" s="466"/>
      <c r="CR22" s="466"/>
      <c r="CS22" s="466"/>
      <c r="CT22" s="466"/>
      <c r="CU22" s="469"/>
      <c r="CV22" s="469"/>
      <c r="CW22" s="469"/>
      <c r="CX22" s="469"/>
      <c r="CY22" s="469"/>
      <c r="CZ22" s="469"/>
      <c r="DA22" s="469"/>
      <c r="DB22" s="469"/>
      <c r="DC22" s="469"/>
      <c r="DD22" s="469"/>
      <c r="DE22" s="469"/>
      <c r="DF22" s="469"/>
      <c r="DG22" s="469"/>
      <c r="DH22" s="469"/>
      <c r="DI22" s="469"/>
      <c r="DJ22" s="469"/>
      <c r="DK22" s="469"/>
      <c r="DL22" s="469"/>
      <c r="DM22" s="469"/>
      <c r="DN22" s="469"/>
      <c r="DO22" s="266"/>
      <c r="DP22" s="255"/>
      <c r="DQ22" s="257"/>
      <c r="DR22" s="257"/>
      <c r="DS22" s="257"/>
      <c r="DT22" s="265"/>
      <c r="DU22" s="266"/>
      <c r="DV22" s="189"/>
      <c r="DW22" s="265"/>
      <c r="DX22" s="266"/>
      <c r="DY22" s="265"/>
      <c r="DZ22" s="266"/>
      <c r="EA22" s="265"/>
      <c r="EB22" s="266"/>
      <c r="EC22" s="265"/>
      <c r="ED22" s="266"/>
      <c r="EE22" s="279"/>
      <c r="EF22" s="280"/>
      <c r="EG22" s="436"/>
      <c r="EH22" s="437"/>
      <c r="EI22" s="436"/>
      <c r="EJ22" s="437"/>
      <c r="EK22" s="436"/>
      <c r="EL22" s="437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30"/>
      <c r="GH22" s="130"/>
      <c r="GI22" s="79"/>
      <c r="GJ22" s="79"/>
      <c r="GK22" s="182"/>
      <c r="GL22" s="182"/>
      <c r="GM22" s="182"/>
      <c r="GN22" s="182"/>
      <c r="GO22" s="182"/>
      <c r="GP22" s="182"/>
      <c r="GQ22" s="130"/>
      <c r="GR22" s="130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282"/>
      <c r="CV23" s="282"/>
      <c r="CW23" s="282"/>
      <c r="CX23" s="282"/>
      <c r="CY23" s="282"/>
      <c r="CZ23" s="282"/>
      <c r="DA23" s="283"/>
      <c r="DB23" s="284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241"/>
      <c r="DZ23" s="229"/>
      <c r="EA23" s="177"/>
      <c r="EB23" s="177"/>
      <c r="EC23" s="177"/>
      <c r="ED23" s="177"/>
      <c r="EE23" s="141"/>
      <c r="EF23" s="141"/>
      <c r="EG23" s="141"/>
      <c r="EH23" s="141"/>
      <c r="EI23" s="141"/>
      <c r="EJ23" s="168"/>
      <c r="EK23" s="153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53"/>
      <c r="GE23" s="168"/>
      <c r="GF23" s="153"/>
      <c r="GG23" s="141"/>
      <c r="GH23" s="141"/>
      <c r="GI23" s="49"/>
      <c r="GJ23" s="49"/>
      <c r="GK23" s="141"/>
      <c r="GL23" s="141"/>
      <c r="GM23" s="141"/>
      <c r="GN23" s="141"/>
      <c r="GO23" s="141"/>
      <c r="GP23" s="141"/>
      <c r="GQ23" s="141"/>
      <c r="GR23" s="168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20482-739.84-593.38+250+583.22</f>
        <v>19982</v>
      </c>
      <c r="AR35" s="375"/>
      <c r="AS35" s="375"/>
      <c r="AT35" s="375"/>
      <c r="AU35" s="375"/>
      <c r="AV35" s="375"/>
      <c r="AW35" s="375"/>
      <c r="AX35" s="376"/>
      <c r="AY35" s="380">
        <f>AQ35/AJ35</f>
        <v>0.97558832145298313</v>
      </c>
      <c r="AZ35" s="381"/>
      <c r="BA35" s="381"/>
      <c r="BB35" s="381"/>
      <c r="BC35" s="381"/>
      <c r="BD35" s="381"/>
      <c r="BE35" s="381"/>
      <c r="BF35" s="382"/>
      <c r="BG35" s="447">
        <f>1083.22-500</f>
        <v>583.22</v>
      </c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500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1272.73/2+5204.03+180*0.8+134+86+270+150+164+210</f>
        <v>6998.3949999999995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0.54747672690291793</v>
      </c>
      <c r="AZ37" s="381"/>
      <c r="BA37" s="381"/>
      <c r="BB37" s="381"/>
      <c r="BC37" s="381"/>
      <c r="BD37" s="381"/>
      <c r="BE37" s="381"/>
      <c r="BF37" s="382"/>
      <c r="BG37" s="447">
        <f>210*0.8</f>
        <v>168</v>
      </c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5784.6050000000005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1088+918+1296+1008+1734+1632+756+756+2992+746+1120+1286+646+1575+1875+1451+2193+2880+3330+3366+3672+3186</f>
        <v>39506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0.56138430269677897</v>
      </c>
      <c r="AZ39" s="381"/>
      <c r="BA39" s="381"/>
      <c r="BB39" s="381"/>
      <c r="BC39" s="381"/>
      <c r="BD39" s="381"/>
      <c r="BE39" s="381"/>
      <c r="BF39" s="382"/>
      <c r="BG39" s="447">
        <f>885*3.6</f>
        <v>3186</v>
      </c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30866.47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5994-170-174+50+112</f>
        <v>5812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0.96951014048889206</v>
      </c>
      <c r="AZ47" s="381"/>
      <c r="BA47" s="381"/>
      <c r="BB47" s="381"/>
      <c r="BC47" s="381"/>
      <c r="BD47" s="381"/>
      <c r="BE47" s="381"/>
      <c r="BF47" s="382"/>
      <c r="BG47" s="447">
        <v>112</v>
      </c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182.77999999999975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36.555999999999948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3896.6-1682+36+34+10+35+42+20</f>
        <v>2391.6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0.61376584714879634</v>
      </c>
      <c r="AZ49" s="381"/>
      <c r="BA49" s="381"/>
      <c r="BB49" s="381"/>
      <c r="BC49" s="381"/>
      <c r="BD49" s="381"/>
      <c r="BE49" s="381"/>
      <c r="BF49" s="382"/>
      <c r="BG49" s="447">
        <f>210*0.2</f>
        <v>42</v>
      </c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1505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6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EG19:EH22"/>
    <mergeCell ref="EI19:EJ22"/>
    <mergeCell ref="A21:A29"/>
    <mergeCell ref="BK21:BX22"/>
    <mergeCell ref="BY21:CT22"/>
    <mergeCell ref="CU21:DN22"/>
    <mergeCell ref="B26:B27"/>
    <mergeCell ref="B19:B22"/>
    <mergeCell ref="AL19:AL22"/>
    <mergeCell ref="BK19:CA20"/>
    <mergeCell ref="CB19:CT20"/>
    <mergeCell ref="CU19:DK20"/>
    <mergeCell ref="O26:P26"/>
    <mergeCell ref="Q26:R26"/>
    <mergeCell ref="S26:T26"/>
    <mergeCell ref="U26:V26"/>
    <mergeCell ref="W26:X26"/>
    <mergeCell ref="Y26:Z26"/>
    <mergeCell ref="C26:D26"/>
    <mergeCell ref="E26:F26"/>
    <mergeCell ref="G26:H26"/>
    <mergeCell ref="I26:J26"/>
    <mergeCell ref="K26:L26"/>
    <mergeCell ref="M26:N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DG26:DH26"/>
    <mergeCell ref="DI26:DJ26"/>
    <mergeCell ref="DK26:DL26"/>
    <mergeCell ref="DM26:DN26"/>
    <mergeCell ref="DO26:DP26"/>
    <mergeCell ref="DQ26:DR26"/>
    <mergeCell ref="CU26:CV26"/>
    <mergeCell ref="CW26:CX26"/>
    <mergeCell ref="CY26:CZ26"/>
    <mergeCell ref="DA26:DB26"/>
    <mergeCell ref="DC26:DD26"/>
    <mergeCell ref="DE26:DF26"/>
    <mergeCell ref="EE26:EF26"/>
    <mergeCell ref="EG26:EH26"/>
    <mergeCell ref="EI26:EJ26"/>
    <mergeCell ref="EK26:EL26"/>
    <mergeCell ref="EM26:EN26"/>
    <mergeCell ref="EO26:EP26"/>
    <mergeCell ref="DS26:DT26"/>
    <mergeCell ref="DU26:DV26"/>
    <mergeCell ref="DW26:DX26"/>
    <mergeCell ref="DY26:DZ26"/>
    <mergeCell ref="EA26:EB26"/>
    <mergeCell ref="EC26:ED26"/>
    <mergeCell ref="FG26:FH26"/>
    <mergeCell ref="FI26:FJ26"/>
    <mergeCell ref="FK26:FL26"/>
    <mergeCell ref="FM26:FN26"/>
    <mergeCell ref="EQ26:ER26"/>
    <mergeCell ref="ES26:ET26"/>
    <mergeCell ref="EU26:EV26"/>
    <mergeCell ref="EW26:EX26"/>
    <mergeCell ref="EY26:EZ26"/>
    <mergeCell ref="FA26:FB26"/>
    <mergeCell ref="GM26:GN26"/>
    <mergeCell ref="GO26:GP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GA26:GB26"/>
    <mergeCell ref="GC26:GD26"/>
    <mergeCell ref="GE26:GF26"/>
    <mergeCell ref="GG26:GH26"/>
    <mergeCell ref="GI26:GJ26"/>
    <mergeCell ref="GK26:GL26"/>
    <mergeCell ref="FO26:FP26"/>
    <mergeCell ref="FQ26:FR26"/>
    <mergeCell ref="FS26:FT26"/>
    <mergeCell ref="FU26:FV26"/>
    <mergeCell ref="FW26:FX26"/>
    <mergeCell ref="FY26:FZ26"/>
    <mergeCell ref="FC26:FD26"/>
    <mergeCell ref="FE26:FF26"/>
    <mergeCell ref="Y27:Z27"/>
    <mergeCell ref="AA27:AB27"/>
    <mergeCell ref="AC27:AD27"/>
    <mergeCell ref="AE27:AF27"/>
    <mergeCell ref="AG27:AH27"/>
    <mergeCell ref="AI27:AJ27"/>
    <mergeCell ref="M27:N27"/>
    <mergeCell ref="O27:P27"/>
    <mergeCell ref="Q27:R27"/>
    <mergeCell ref="S27:T27"/>
    <mergeCell ref="U27:V27"/>
    <mergeCell ref="W27:X27"/>
    <mergeCell ref="AW27:AX27"/>
    <mergeCell ref="AY27:AZ27"/>
    <mergeCell ref="BA27:BB27"/>
    <mergeCell ref="BC27:BD27"/>
    <mergeCell ref="BE27:BF27"/>
    <mergeCell ref="BG27:BH27"/>
    <mergeCell ref="AK27:AL27"/>
    <mergeCell ref="AM27:AN27"/>
    <mergeCell ref="AO27:AP27"/>
    <mergeCell ref="AQ27:AR27"/>
    <mergeCell ref="AS27:AT27"/>
    <mergeCell ref="AU27:AV27"/>
    <mergeCell ref="BU27:BV27"/>
    <mergeCell ref="BW27:BX27"/>
    <mergeCell ref="BY27:BZ27"/>
    <mergeCell ref="CA27:CB27"/>
    <mergeCell ref="CC27:CD27"/>
    <mergeCell ref="CE27:CF27"/>
    <mergeCell ref="BI27:BJ27"/>
    <mergeCell ref="BK27:BL27"/>
    <mergeCell ref="BM27:BN27"/>
    <mergeCell ref="BO27:BP27"/>
    <mergeCell ref="BQ27:BR27"/>
    <mergeCell ref="BS27:BT27"/>
    <mergeCell ref="CS27:CT27"/>
    <mergeCell ref="CU27:CV27"/>
    <mergeCell ref="CW27:CX27"/>
    <mergeCell ref="CY27:CZ27"/>
    <mergeCell ref="DA27:DB27"/>
    <mergeCell ref="DC27:DD27"/>
    <mergeCell ref="CG27:CH27"/>
    <mergeCell ref="CI27:CJ27"/>
    <mergeCell ref="CK27:CL27"/>
    <mergeCell ref="CM27:CN27"/>
    <mergeCell ref="CO27:CP27"/>
    <mergeCell ref="CQ27:CR27"/>
    <mergeCell ref="DQ27:DR27"/>
    <mergeCell ref="DS27:DT27"/>
    <mergeCell ref="DU27:DV27"/>
    <mergeCell ref="DW27:DX27"/>
    <mergeCell ref="DY27:DZ27"/>
    <mergeCell ref="EA27:EB27"/>
    <mergeCell ref="DE27:DF27"/>
    <mergeCell ref="DG27:DH27"/>
    <mergeCell ref="DI27:DJ27"/>
    <mergeCell ref="DK27:DL27"/>
    <mergeCell ref="DM27:DN27"/>
    <mergeCell ref="DO27:DP27"/>
    <mergeCell ref="EO27:EP27"/>
    <mergeCell ref="EQ27:ER27"/>
    <mergeCell ref="ES27:ET27"/>
    <mergeCell ref="EU27:EV27"/>
    <mergeCell ref="EW27:EX27"/>
    <mergeCell ref="EY27:EZ27"/>
    <mergeCell ref="EC27:ED27"/>
    <mergeCell ref="EE27:EF27"/>
    <mergeCell ref="EG27:EH27"/>
    <mergeCell ref="EI27:EJ27"/>
    <mergeCell ref="EK27:EL27"/>
    <mergeCell ref="EM27:EN27"/>
    <mergeCell ref="FM27:FN27"/>
    <mergeCell ref="FO27:FP27"/>
    <mergeCell ref="FQ27:FR27"/>
    <mergeCell ref="FS27:FT27"/>
    <mergeCell ref="FU27:FV27"/>
    <mergeCell ref="FW27:FX27"/>
    <mergeCell ref="FA27:FB27"/>
    <mergeCell ref="FC27:FD27"/>
    <mergeCell ref="FE27:FF27"/>
    <mergeCell ref="FG27:FH27"/>
    <mergeCell ref="FI27:FJ27"/>
    <mergeCell ref="FK27:FL27"/>
    <mergeCell ref="GK27:GL27"/>
    <mergeCell ref="GM27:GN27"/>
    <mergeCell ref="GO27:GP27"/>
    <mergeCell ref="GQ27:GR27"/>
    <mergeCell ref="GS27:GT27"/>
    <mergeCell ref="GU27:GV27"/>
    <mergeCell ref="FY27:FZ27"/>
    <mergeCell ref="GA27:GB27"/>
    <mergeCell ref="GC27:GD27"/>
    <mergeCell ref="GE27:GF27"/>
    <mergeCell ref="GG27:GH27"/>
    <mergeCell ref="GI27:GJ27"/>
    <mergeCell ref="O28:P28"/>
    <mergeCell ref="Q28:R28"/>
    <mergeCell ref="S28:T28"/>
    <mergeCell ref="U28:V28"/>
    <mergeCell ref="W28:X28"/>
    <mergeCell ref="Y28:Z28"/>
    <mergeCell ref="B28:B29"/>
    <mergeCell ref="E28:F28"/>
    <mergeCell ref="G28:H28"/>
    <mergeCell ref="I28:J28"/>
    <mergeCell ref="K28:L28"/>
    <mergeCell ref="M28:N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BQ35:BZ36"/>
    <mergeCell ref="N37:AE38"/>
    <mergeCell ref="AF37:AI38"/>
    <mergeCell ref="AJ37:AP38"/>
    <mergeCell ref="AQ37:AX38"/>
    <mergeCell ref="AY37:BF38"/>
    <mergeCell ref="BG37:BP38"/>
    <mergeCell ref="BQ37:BZ38"/>
    <mergeCell ref="N35:AE36"/>
    <mergeCell ref="AF35:AI36"/>
    <mergeCell ref="AJ35:AP36"/>
    <mergeCell ref="AQ35:AX36"/>
    <mergeCell ref="AY35:BF36"/>
    <mergeCell ref="BG35:BP36"/>
    <mergeCell ref="BQ39:BZ40"/>
    <mergeCell ref="N41:AE42"/>
    <mergeCell ref="AF41:AI42"/>
    <mergeCell ref="AJ41:AP42"/>
    <mergeCell ref="AQ41:AX42"/>
    <mergeCell ref="AY41:BF42"/>
    <mergeCell ref="BG41:BP42"/>
    <mergeCell ref="BQ41:BZ42"/>
    <mergeCell ref="N39:AE40"/>
    <mergeCell ref="AF39:AI40"/>
    <mergeCell ref="AJ39:AP40"/>
    <mergeCell ref="AQ39:AX40"/>
    <mergeCell ref="AY39:BF40"/>
    <mergeCell ref="BG39:BP40"/>
    <mergeCell ref="BQ43:BZ44"/>
    <mergeCell ref="N45:AE46"/>
    <mergeCell ref="AF45:AI46"/>
    <mergeCell ref="AJ45:AP46"/>
    <mergeCell ref="AQ45:AX46"/>
    <mergeCell ref="AY45:BF46"/>
    <mergeCell ref="BG45:BP46"/>
    <mergeCell ref="BQ45:BZ46"/>
    <mergeCell ref="N43:AE44"/>
    <mergeCell ref="AF43:AI44"/>
    <mergeCell ref="AJ43:AP44"/>
    <mergeCell ref="AQ43:AX44"/>
    <mergeCell ref="AY43:BF44"/>
    <mergeCell ref="BG43:BP44"/>
    <mergeCell ref="N51:AE52"/>
    <mergeCell ref="AF51:AI52"/>
    <mergeCell ref="AJ51:AP52"/>
    <mergeCell ref="AQ51:AX52"/>
    <mergeCell ref="AY51:BF52"/>
    <mergeCell ref="BG51:BP52"/>
    <mergeCell ref="BQ47:BZ48"/>
    <mergeCell ref="N49:AE50"/>
    <mergeCell ref="AF49:AI50"/>
    <mergeCell ref="AJ49:AP50"/>
    <mergeCell ref="AQ49:AX50"/>
    <mergeCell ref="AY49:BF50"/>
    <mergeCell ref="BG49:BP50"/>
    <mergeCell ref="BQ49:BZ50"/>
    <mergeCell ref="N47:AE48"/>
    <mergeCell ref="AF47:AI48"/>
    <mergeCell ref="AJ47:AP48"/>
    <mergeCell ref="AQ47:AX48"/>
    <mergeCell ref="AY47:BF48"/>
    <mergeCell ref="BG47:BP48"/>
    <mergeCell ref="EK19:EL22"/>
    <mergeCell ref="DL19:DX20"/>
    <mergeCell ref="BQ55:BZ56"/>
    <mergeCell ref="N57:AE58"/>
    <mergeCell ref="AF57:AI58"/>
    <mergeCell ref="AJ57:AP58"/>
    <mergeCell ref="AQ57:AX58"/>
    <mergeCell ref="AY57:BF58"/>
    <mergeCell ref="BG57:BP58"/>
    <mergeCell ref="BQ57:BZ58"/>
    <mergeCell ref="N55:AE56"/>
    <mergeCell ref="AF55:AI56"/>
    <mergeCell ref="AJ55:AP56"/>
    <mergeCell ref="AQ55:AX56"/>
    <mergeCell ref="AY55:BF56"/>
    <mergeCell ref="BG55:BP56"/>
    <mergeCell ref="BQ51:BZ52"/>
    <mergeCell ref="N53:AE54"/>
    <mergeCell ref="AF53:AI54"/>
    <mergeCell ref="AJ53:AP54"/>
    <mergeCell ref="AQ53:AX54"/>
    <mergeCell ref="AY53:BF54"/>
    <mergeCell ref="BG53:BP54"/>
    <mergeCell ref="BQ53:BZ54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7D50-0627-459B-A333-E386CEACA159}">
  <sheetPr>
    <pageSetUpPr fitToPage="1"/>
  </sheetPr>
  <dimension ref="A1:GW70"/>
  <sheetViews>
    <sheetView view="pageBreakPreview" topLeftCell="A2" zoomScale="70" zoomScaleNormal="70" zoomScaleSheetLayoutView="70" workbookViewId="0">
      <selection activeCell="BE22" sqref="BE2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127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281"/>
      <c r="GT17" s="281"/>
      <c r="GU17" s="281"/>
      <c r="GV17" s="281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2"/>
      <c r="CE18" s="276"/>
      <c r="CF18" s="277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78"/>
      <c r="CV18" s="278"/>
      <c r="CW18" s="278"/>
      <c r="CX18" s="278"/>
      <c r="CY18" s="278"/>
      <c r="CZ18" s="278"/>
      <c r="DA18" s="285"/>
      <c r="DB18" s="277"/>
      <c r="DC18" s="278"/>
      <c r="DD18" s="278"/>
      <c r="DE18" s="278"/>
      <c r="DF18" s="278"/>
      <c r="DG18" s="278"/>
      <c r="DH18" s="278"/>
      <c r="DI18" s="278"/>
      <c r="DJ18" s="278"/>
      <c r="DK18" s="278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77"/>
      <c r="EF18" s="177"/>
      <c r="EG18" s="177"/>
      <c r="EH18" s="177"/>
      <c r="EI18" s="177"/>
      <c r="EJ18" s="241"/>
      <c r="EK18" s="229"/>
      <c r="EL18" s="177"/>
      <c r="EM18" s="177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53"/>
      <c r="GE18" s="168"/>
      <c r="GF18" s="153"/>
      <c r="GG18" s="141"/>
      <c r="GH18" s="141"/>
      <c r="GI18" s="61"/>
      <c r="GJ18" s="62"/>
      <c r="GK18" s="240"/>
      <c r="GL18" s="240"/>
      <c r="GM18" s="240"/>
      <c r="GN18" s="153"/>
      <c r="GO18" s="141"/>
      <c r="GP18" s="141"/>
      <c r="GQ18" s="141"/>
      <c r="GR18" s="141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9">
        <v>46279</v>
      </c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1"/>
      <c r="CB19" s="468">
        <v>46280</v>
      </c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469">
        <v>46283</v>
      </c>
      <c r="CV19" s="469"/>
      <c r="CW19" s="469"/>
      <c r="CX19" s="469"/>
      <c r="CY19" s="469"/>
      <c r="CZ19" s="469"/>
      <c r="DA19" s="469"/>
      <c r="DB19" s="469"/>
      <c r="DC19" s="469"/>
      <c r="DD19" s="469"/>
      <c r="DE19" s="469"/>
      <c r="DF19" s="469"/>
      <c r="DG19" s="469"/>
      <c r="DH19" s="469"/>
      <c r="DI19" s="469"/>
      <c r="DJ19" s="469"/>
      <c r="DK19" s="469"/>
      <c r="DL19" s="469">
        <v>46284</v>
      </c>
      <c r="DM19" s="469"/>
      <c r="DN19" s="469"/>
      <c r="DO19" s="469"/>
      <c r="DP19" s="469"/>
      <c r="DQ19" s="469"/>
      <c r="DR19" s="469"/>
      <c r="DS19" s="469"/>
      <c r="DT19" s="469"/>
      <c r="DU19" s="469"/>
      <c r="DV19" s="469"/>
      <c r="DW19" s="469"/>
      <c r="DX19" s="469"/>
      <c r="DY19" s="261"/>
      <c r="DZ19" s="262"/>
      <c r="EA19" s="261"/>
      <c r="EB19" s="262"/>
      <c r="EC19" s="261"/>
      <c r="ED19" s="262"/>
      <c r="EE19" s="252"/>
      <c r="EF19" s="238"/>
      <c r="EG19" s="432" t="s">
        <v>122</v>
      </c>
      <c r="EH19" s="433"/>
      <c r="EI19" s="432" t="s">
        <v>123</v>
      </c>
      <c r="EJ19" s="433"/>
      <c r="EK19" s="432" t="s">
        <v>126</v>
      </c>
      <c r="EL19" s="433"/>
      <c r="EM19" s="471"/>
      <c r="EN19" s="184"/>
      <c r="EO19" s="184"/>
      <c r="EP19" s="184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131"/>
      <c r="GE19" s="131"/>
      <c r="GF19" s="131"/>
      <c r="GG19" s="131"/>
      <c r="GH19" s="131"/>
      <c r="GI19" s="66"/>
      <c r="GJ19" s="66"/>
      <c r="GK19" s="131"/>
      <c r="GL19" s="131"/>
      <c r="GM19" s="131"/>
      <c r="GN19" s="131"/>
      <c r="GO19" s="131"/>
      <c r="GP19" s="131"/>
      <c r="GQ19" s="131"/>
      <c r="GR19" s="131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62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4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9"/>
      <c r="CV20" s="469"/>
      <c r="CW20" s="469"/>
      <c r="CX20" s="469"/>
      <c r="CY20" s="469"/>
      <c r="CZ20" s="469"/>
      <c r="DA20" s="469"/>
      <c r="DB20" s="469"/>
      <c r="DC20" s="469"/>
      <c r="DD20" s="469"/>
      <c r="DE20" s="469"/>
      <c r="DF20" s="469"/>
      <c r="DG20" s="469"/>
      <c r="DH20" s="469"/>
      <c r="DI20" s="469"/>
      <c r="DJ20" s="469"/>
      <c r="DK20" s="469"/>
      <c r="DL20" s="469"/>
      <c r="DM20" s="469"/>
      <c r="DN20" s="469"/>
      <c r="DO20" s="469"/>
      <c r="DP20" s="469"/>
      <c r="DQ20" s="469"/>
      <c r="DR20" s="469"/>
      <c r="DS20" s="469"/>
      <c r="DT20" s="469"/>
      <c r="DU20" s="469"/>
      <c r="DV20" s="469"/>
      <c r="DW20" s="469"/>
      <c r="DX20" s="469"/>
      <c r="DY20" s="263"/>
      <c r="DZ20" s="264"/>
      <c r="EA20" s="263"/>
      <c r="EB20" s="264"/>
      <c r="EC20" s="263"/>
      <c r="ED20" s="264"/>
      <c r="EE20" s="253"/>
      <c r="EF20" s="187"/>
      <c r="EG20" s="434"/>
      <c r="EH20" s="435"/>
      <c r="EI20" s="434"/>
      <c r="EJ20" s="435"/>
      <c r="EK20" s="434"/>
      <c r="EL20" s="435"/>
      <c r="EM20" s="472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24"/>
      <c r="GJ20" s="124"/>
      <c r="GK20" s="184"/>
      <c r="GL20" s="184"/>
      <c r="GM20" s="184"/>
      <c r="GN20" s="184"/>
      <c r="GO20" s="184"/>
      <c r="GP20" s="184"/>
      <c r="GQ20" s="184"/>
      <c r="GR20" s="18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65">
        <v>46277</v>
      </c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7"/>
      <c r="BY21" s="459">
        <v>46281</v>
      </c>
      <c r="BZ21" s="460"/>
      <c r="CA21" s="460"/>
      <c r="CB21" s="460"/>
      <c r="CC21" s="460"/>
      <c r="CD21" s="460"/>
      <c r="CE21" s="460"/>
      <c r="CF21" s="460"/>
      <c r="CG21" s="460"/>
      <c r="CH21" s="460"/>
      <c r="CI21" s="460"/>
      <c r="CJ21" s="460"/>
      <c r="CK21" s="460"/>
      <c r="CL21" s="460"/>
      <c r="CM21" s="460"/>
      <c r="CN21" s="460"/>
      <c r="CO21" s="460"/>
      <c r="CP21" s="460"/>
      <c r="CQ21" s="460"/>
      <c r="CR21" s="460"/>
      <c r="CS21" s="460"/>
      <c r="CT21" s="460"/>
      <c r="CU21" s="469">
        <v>46282</v>
      </c>
      <c r="CV21" s="469"/>
      <c r="CW21" s="469"/>
      <c r="CX21" s="469"/>
      <c r="CY21" s="469"/>
      <c r="CZ21" s="469"/>
      <c r="DA21" s="469"/>
      <c r="DB21" s="469"/>
      <c r="DC21" s="469"/>
      <c r="DD21" s="469"/>
      <c r="DE21" s="469"/>
      <c r="DF21" s="469"/>
      <c r="DG21" s="469"/>
      <c r="DH21" s="469"/>
      <c r="DI21" s="469"/>
      <c r="DJ21" s="469"/>
      <c r="DK21" s="469"/>
      <c r="DL21" s="470"/>
      <c r="DM21" s="470"/>
      <c r="DN21" s="470"/>
      <c r="DO21" s="264"/>
      <c r="DP21" s="286"/>
      <c r="DQ21" s="287"/>
      <c r="DR21" s="287"/>
      <c r="DS21" s="287"/>
      <c r="DT21" s="263"/>
      <c r="DU21" s="264"/>
      <c r="DV21" s="287"/>
      <c r="DW21" s="263"/>
      <c r="DX21" s="264"/>
      <c r="DY21" s="263"/>
      <c r="DZ21" s="264"/>
      <c r="EA21" s="263"/>
      <c r="EB21" s="264"/>
      <c r="EC21" s="263"/>
      <c r="ED21" s="264"/>
      <c r="EE21" s="253"/>
      <c r="EF21" s="187"/>
      <c r="EG21" s="434"/>
      <c r="EH21" s="435"/>
      <c r="EI21" s="434"/>
      <c r="EJ21" s="435"/>
      <c r="EK21" s="434"/>
      <c r="EL21" s="435"/>
      <c r="EM21" s="472"/>
      <c r="EN21" s="181"/>
      <c r="EO21" s="181"/>
      <c r="EP21" s="181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81"/>
      <c r="GE21" s="181"/>
      <c r="GF21" s="181"/>
      <c r="GG21" s="181"/>
      <c r="GH21" s="181"/>
      <c r="GI21" s="126"/>
      <c r="GJ21" s="126"/>
      <c r="GK21" s="181"/>
      <c r="GL21" s="181"/>
      <c r="GM21" s="181"/>
      <c r="GN21" s="181"/>
      <c r="GO21" s="181"/>
      <c r="GP21" s="181"/>
      <c r="GQ21" s="181"/>
      <c r="GR21" s="181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465"/>
      <c r="BZ22" s="466"/>
      <c r="CA22" s="466"/>
      <c r="CB22" s="466"/>
      <c r="CC22" s="466"/>
      <c r="CD22" s="466"/>
      <c r="CE22" s="466"/>
      <c r="CF22" s="466"/>
      <c r="CG22" s="466"/>
      <c r="CH22" s="466"/>
      <c r="CI22" s="466"/>
      <c r="CJ22" s="466"/>
      <c r="CK22" s="466"/>
      <c r="CL22" s="466"/>
      <c r="CM22" s="466"/>
      <c r="CN22" s="466"/>
      <c r="CO22" s="466"/>
      <c r="CP22" s="466"/>
      <c r="CQ22" s="466"/>
      <c r="CR22" s="466"/>
      <c r="CS22" s="466"/>
      <c r="CT22" s="466"/>
      <c r="CU22" s="469"/>
      <c r="CV22" s="469"/>
      <c r="CW22" s="469"/>
      <c r="CX22" s="469"/>
      <c r="CY22" s="469"/>
      <c r="CZ22" s="469"/>
      <c r="DA22" s="469"/>
      <c r="DB22" s="469"/>
      <c r="DC22" s="469"/>
      <c r="DD22" s="469"/>
      <c r="DE22" s="469"/>
      <c r="DF22" s="469"/>
      <c r="DG22" s="469"/>
      <c r="DH22" s="469"/>
      <c r="DI22" s="469"/>
      <c r="DJ22" s="469"/>
      <c r="DK22" s="469"/>
      <c r="DL22" s="469"/>
      <c r="DM22" s="469"/>
      <c r="DN22" s="469"/>
      <c r="DO22" s="266"/>
      <c r="DP22" s="255"/>
      <c r="DQ22" s="257"/>
      <c r="DR22" s="257"/>
      <c r="DS22" s="257"/>
      <c r="DT22" s="265"/>
      <c r="DU22" s="266"/>
      <c r="DV22" s="189"/>
      <c r="DW22" s="265"/>
      <c r="DX22" s="266"/>
      <c r="DY22" s="265"/>
      <c r="DZ22" s="266"/>
      <c r="EA22" s="265"/>
      <c r="EB22" s="266"/>
      <c r="EC22" s="265"/>
      <c r="ED22" s="266"/>
      <c r="EE22" s="279"/>
      <c r="EF22" s="280"/>
      <c r="EG22" s="436"/>
      <c r="EH22" s="437"/>
      <c r="EI22" s="436"/>
      <c r="EJ22" s="437"/>
      <c r="EK22" s="436"/>
      <c r="EL22" s="437"/>
      <c r="EM22" s="473"/>
      <c r="EN22" s="182"/>
      <c r="EO22" s="182"/>
      <c r="EP22" s="182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30"/>
      <c r="GH22" s="130"/>
      <c r="GI22" s="79"/>
      <c r="GJ22" s="79"/>
      <c r="GK22" s="182"/>
      <c r="GL22" s="182"/>
      <c r="GM22" s="182"/>
      <c r="GN22" s="182"/>
      <c r="GO22" s="182"/>
      <c r="GP22" s="182"/>
      <c r="GQ22" s="130"/>
      <c r="GR22" s="130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282"/>
      <c r="CV23" s="282"/>
      <c r="CW23" s="282"/>
      <c r="CX23" s="282"/>
      <c r="CY23" s="282"/>
      <c r="CZ23" s="282"/>
      <c r="DA23" s="283"/>
      <c r="DB23" s="284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241"/>
      <c r="DZ23" s="229"/>
      <c r="EA23" s="177"/>
      <c r="EB23" s="177"/>
      <c r="EC23" s="177"/>
      <c r="ED23" s="177"/>
      <c r="EE23" s="177"/>
      <c r="EF23" s="177"/>
      <c r="EG23" s="177"/>
      <c r="EH23" s="177"/>
      <c r="EI23" s="177"/>
      <c r="EJ23" s="241"/>
      <c r="EK23" s="229"/>
      <c r="EL23" s="177"/>
      <c r="EM23" s="177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53"/>
      <c r="GE23" s="168"/>
      <c r="GF23" s="153"/>
      <c r="GG23" s="141"/>
      <c r="GH23" s="141"/>
      <c r="GI23" s="49"/>
      <c r="GJ23" s="49"/>
      <c r="GK23" s="141"/>
      <c r="GL23" s="141"/>
      <c r="GM23" s="141"/>
      <c r="GN23" s="141"/>
      <c r="GO23" s="141"/>
      <c r="GP23" s="141"/>
      <c r="GQ23" s="141"/>
      <c r="GR23" s="168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20482-739.84-593.38+250+583.22</f>
        <v>19982</v>
      </c>
      <c r="AR35" s="375"/>
      <c r="AS35" s="375"/>
      <c r="AT35" s="375"/>
      <c r="AU35" s="375"/>
      <c r="AV35" s="375"/>
      <c r="AW35" s="375"/>
      <c r="AX35" s="376"/>
      <c r="AY35" s="380">
        <f>AQ35/AJ35</f>
        <v>0.97558832145298313</v>
      </c>
      <c r="AZ35" s="381"/>
      <c r="BA35" s="381"/>
      <c r="BB35" s="381"/>
      <c r="BC35" s="381"/>
      <c r="BD35" s="381"/>
      <c r="BE35" s="381"/>
      <c r="BF35" s="382"/>
      <c r="BG35" s="447"/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500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1272.73/2+5204.03+180*0.8+134+86+270+150+164+210+202</f>
        <v>7200.3949999999995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0.56327896424939372</v>
      </c>
      <c r="AZ37" s="381"/>
      <c r="BA37" s="381"/>
      <c r="BB37" s="381"/>
      <c r="BC37" s="381"/>
      <c r="BD37" s="381"/>
      <c r="BE37" s="381"/>
      <c r="BF37" s="382"/>
      <c r="BG37" s="447">
        <v>202</v>
      </c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5582.6050000000005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1088+918+1296+1008+1734+1632+756+756+2992+746+1120+1286+646+1575+1875+1451+2193+2880+3330+3366+3672+3186+2286</f>
        <v>41792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0.59386859662592484</v>
      </c>
      <c r="AZ39" s="381"/>
      <c r="BA39" s="381"/>
      <c r="BB39" s="381"/>
      <c r="BC39" s="381"/>
      <c r="BD39" s="381"/>
      <c r="BE39" s="381"/>
      <c r="BF39" s="382"/>
      <c r="BG39" s="447">
        <f>635*3.6</f>
        <v>2286</v>
      </c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28580.47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5994-170-174+50+112</f>
        <v>5812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0.96951014048889206</v>
      </c>
      <c r="AZ47" s="381"/>
      <c r="BA47" s="381"/>
      <c r="BB47" s="381"/>
      <c r="BC47" s="381"/>
      <c r="BD47" s="381"/>
      <c r="BE47" s="381"/>
      <c r="BF47" s="382"/>
      <c r="BG47" s="447"/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182.77999999999975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36.555999999999948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3896.6-1682+36+34+10+35+42+20+50</f>
        <v>2441.6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0.62659754657906896</v>
      </c>
      <c r="AZ49" s="381"/>
      <c r="BA49" s="381"/>
      <c r="BB49" s="381"/>
      <c r="BC49" s="381"/>
      <c r="BD49" s="381"/>
      <c r="BE49" s="381"/>
      <c r="BF49" s="382"/>
      <c r="BG49" s="447">
        <v>50</v>
      </c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1455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7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EG19:EH22"/>
    <mergeCell ref="EI19:EJ22"/>
    <mergeCell ref="EK19:EL22"/>
    <mergeCell ref="A21:A29"/>
    <mergeCell ref="BK21:BX22"/>
    <mergeCell ref="BY21:CT22"/>
    <mergeCell ref="CU21:DN22"/>
    <mergeCell ref="B26:B27"/>
    <mergeCell ref="C26:D26"/>
    <mergeCell ref="E26:F26"/>
    <mergeCell ref="B19:B22"/>
    <mergeCell ref="AL19:AL22"/>
    <mergeCell ref="BK19:CA20"/>
    <mergeCell ref="CB19:CT20"/>
    <mergeCell ref="CU19:DK20"/>
    <mergeCell ref="DL19:DX20"/>
    <mergeCell ref="S26:T26"/>
    <mergeCell ref="U26:V26"/>
    <mergeCell ref="W26:X26"/>
    <mergeCell ref="Y26:Z26"/>
    <mergeCell ref="AA26:AB26"/>
    <mergeCell ref="AC26:AD26"/>
    <mergeCell ref="G26:H26"/>
    <mergeCell ref="I26:J26"/>
    <mergeCell ref="K26:L26"/>
    <mergeCell ref="M26:N26"/>
    <mergeCell ref="O26:P26"/>
    <mergeCell ref="Q26:R26"/>
    <mergeCell ref="AQ26:AR26"/>
    <mergeCell ref="AS26:AT26"/>
    <mergeCell ref="AU26:AV26"/>
    <mergeCell ref="AW26:AX26"/>
    <mergeCell ref="AY26:AZ26"/>
    <mergeCell ref="BA26:BB26"/>
    <mergeCell ref="AE26:AF26"/>
    <mergeCell ref="AG26:AH26"/>
    <mergeCell ref="AI26:AJ26"/>
    <mergeCell ref="AK26:AL26"/>
    <mergeCell ref="AM26:AN26"/>
    <mergeCell ref="AO26:AP26"/>
    <mergeCell ref="BO26:BP26"/>
    <mergeCell ref="BQ26:BR26"/>
    <mergeCell ref="BS26:BT26"/>
    <mergeCell ref="BU26:BV26"/>
    <mergeCell ref="BW26:BX26"/>
    <mergeCell ref="BY26:BZ26"/>
    <mergeCell ref="BC26:BD26"/>
    <mergeCell ref="BE26:BF26"/>
    <mergeCell ref="BG26:BH26"/>
    <mergeCell ref="BI26:BJ26"/>
    <mergeCell ref="BK26:BL26"/>
    <mergeCell ref="BM26:BN26"/>
    <mergeCell ref="CM26:CN26"/>
    <mergeCell ref="CO26:CP26"/>
    <mergeCell ref="CQ26:CR26"/>
    <mergeCell ref="CS26:CT26"/>
    <mergeCell ref="CU26:CV26"/>
    <mergeCell ref="CW26:CX26"/>
    <mergeCell ref="CA26:CB26"/>
    <mergeCell ref="CC26:CD26"/>
    <mergeCell ref="CE26:CF26"/>
    <mergeCell ref="CG26:CH26"/>
    <mergeCell ref="CI26:CJ26"/>
    <mergeCell ref="CK26:CL26"/>
    <mergeCell ref="DK26:DL26"/>
    <mergeCell ref="DM26:DN26"/>
    <mergeCell ref="DO26:DP26"/>
    <mergeCell ref="DQ26:DR26"/>
    <mergeCell ref="DS26:DT26"/>
    <mergeCell ref="DU26:DV26"/>
    <mergeCell ref="CY26:CZ26"/>
    <mergeCell ref="DA26:DB26"/>
    <mergeCell ref="DC26:DD26"/>
    <mergeCell ref="DE26:DF26"/>
    <mergeCell ref="DG26:DH26"/>
    <mergeCell ref="DI26:DJ26"/>
    <mergeCell ref="EI26:EJ26"/>
    <mergeCell ref="EK26:EL26"/>
    <mergeCell ref="EM26:EN26"/>
    <mergeCell ref="EO26:EP26"/>
    <mergeCell ref="EQ26:ER26"/>
    <mergeCell ref="ES26:ET26"/>
    <mergeCell ref="DW26:DX26"/>
    <mergeCell ref="DY26:DZ26"/>
    <mergeCell ref="EA26:EB26"/>
    <mergeCell ref="EC26:ED26"/>
    <mergeCell ref="EE26:EF26"/>
    <mergeCell ref="EG26:EH26"/>
    <mergeCell ref="FK26:FL26"/>
    <mergeCell ref="FM26:FN26"/>
    <mergeCell ref="FO26:FP26"/>
    <mergeCell ref="FQ26:FR26"/>
    <mergeCell ref="EU26:EV26"/>
    <mergeCell ref="EW26:EX26"/>
    <mergeCell ref="EY26:EZ26"/>
    <mergeCell ref="FA26:FB26"/>
    <mergeCell ref="FC26:FD26"/>
    <mergeCell ref="FE26:FF26"/>
    <mergeCell ref="GQ26:GR26"/>
    <mergeCell ref="GS26:GT26"/>
    <mergeCell ref="GU26:GV26"/>
    <mergeCell ref="C27:D27"/>
    <mergeCell ref="E27:F27"/>
    <mergeCell ref="G27:H27"/>
    <mergeCell ref="I27:J27"/>
    <mergeCell ref="K27:L27"/>
    <mergeCell ref="M27:N27"/>
    <mergeCell ref="O27:P27"/>
    <mergeCell ref="GE26:GF26"/>
    <mergeCell ref="GG26:GH26"/>
    <mergeCell ref="GI26:GJ26"/>
    <mergeCell ref="GK26:GL26"/>
    <mergeCell ref="GM26:GN26"/>
    <mergeCell ref="GO26:GP26"/>
    <mergeCell ref="FS26:FT26"/>
    <mergeCell ref="FU26:FV26"/>
    <mergeCell ref="FW26:FX26"/>
    <mergeCell ref="FY26:FZ26"/>
    <mergeCell ref="GA26:GB26"/>
    <mergeCell ref="GC26:GD26"/>
    <mergeCell ref="FG26:FH26"/>
    <mergeCell ref="FI26:FJ26"/>
    <mergeCell ref="AC27:AD27"/>
    <mergeCell ref="AE27:AF27"/>
    <mergeCell ref="AG27:AH27"/>
    <mergeCell ref="AI27:AJ27"/>
    <mergeCell ref="AK27:AL27"/>
    <mergeCell ref="AM27:AN27"/>
    <mergeCell ref="Q27:R27"/>
    <mergeCell ref="S27:T27"/>
    <mergeCell ref="U27:V27"/>
    <mergeCell ref="W27:X27"/>
    <mergeCell ref="Y27:Z27"/>
    <mergeCell ref="AA27:AB27"/>
    <mergeCell ref="BA27:BB27"/>
    <mergeCell ref="BC27:BD27"/>
    <mergeCell ref="BE27:BF27"/>
    <mergeCell ref="BG27:BH27"/>
    <mergeCell ref="BI27:BJ27"/>
    <mergeCell ref="BK27:BL27"/>
    <mergeCell ref="AO27:AP27"/>
    <mergeCell ref="AQ27:AR27"/>
    <mergeCell ref="AS27:AT27"/>
    <mergeCell ref="AU27:AV27"/>
    <mergeCell ref="AW27:AX27"/>
    <mergeCell ref="AY27:AZ27"/>
    <mergeCell ref="BY27:BZ27"/>
    <mergeCell ref="CA27:CB27"/>
    <mergeCell ref="CC27:CD27"/>
    <mergeCell ref="CE27:CF27"/>
    <mergeCell ref="CG27:CH27"/>
    <mergeCell ref="CI27:CJ27"/>
    <mergeCell ref="BM27:BN27"/>
    <mergeCell ref="BO27:BP27"/>
    <mergeCell ref="BQ27:BR27"/>
    <mergeCell ref="BS27:BT27"/>
    <mergeCell ref="BU27:BV27"/>
    <mergeCell ref="BW27:BX27"/>
    <mergeCell ref="CW27:CX27"/>
    <mergeCell ref="CY27:CZ27"/>
    <mergeCell ref="DA27:DB27"/>
    <mergeCell ref="DC27:DD27"/>
    <mergeCell ref="DE27:DF27"/>
    <mergeCell ref="DG27:DH27"/>
    <mergeCell ref="CK27:CL27"/>
    <mergeCell ref="CM27:CN27"/>
    <mergeCell ref="CO27:CP27"/>
    <mergeCell ref="CQ27:CR27"/>
    <mergeCell ref="CS27:CT27"/>
    <mergeCell ref="CU27:CV27"/>
    <mergeCell ref="DY27:DZ27"/>
    <mergeCell ref="EA27:EB27"/>
    <mergeCell ref="EC27:ED27"/>
    <mergeCell ref="EE27:EF27"/>
    <mergeCell ref="DI27:DJ27"/>
    <mergeCell ref="DK27:DL27"/>
    <mergeCell ref="DM27:DN27"/>
    <mergeCell ref="DO27:DP27"/>
    <mergeCell ref="DQ27:DR27"/>
    <mergeCell ref="DS27:DT27"/>
    <mergeCell ref="GU27:GV27"/>
    <mergeCell ref="B28:B29"/>
    <mergeCell ref="E28:F28"/>
    <mergeCell ref="G28:H28"/>
    <mergeCell ref="I28:J28"/>
    <mergeCell ref="K28:L28"/>
    <mergeCell ref="M28:N28"/>
    <mergeCell ref="GC27:GD27"/>
    <mergeCell ref="GE27:GF27"/>
    <mergeCell ref="GG27:GH27"/>
    <mergeCell ref="GI27:GJ27"/>
    <mergeCell ref="GK27:GL27"/>
    <mergeCell ref="GM27:GN27"/>
    <mergeCell ref="FQ27:FR27"/>
    <mergeCell ref="FS27:FT27"/>
    <mergeCell ref="FU27:FV27"/>
    <mergeCell ref="FW27:FX27"/>
    <mergeCell ref="FY27:FZ27"/>
    <mergeCell ref="GA27:GB27"/>
    <mergeCell ref="FE27:FF27"/>
    <mergeCell ref="FG27:FH27"/>
    <mergeCell ref="FI27:FJ27"/>
    <mergeCell ref="FK27:FL27"/>
    <mergeCell ref="FM27:FN27"/>
    <mergeCell ref="O28:P28"/>
    <mergeCell ref="Q28:R28"/>
    <mergeCell ref="S28:T28"/>
    <mergeCell ref="U28:V28"/>
    <mergeCell ref="W28:X28"/>
    <mergeCell ref="Y28:Z28"/>
    <mergeCell ref="GO27:GP27"/>
    <mergeCell ref="GQ27:GR27"/>
    <mergeCell ref="GS27:GT27"/>
    <mergeCell ref="FO27:FP27"/>
    <mergeCell ref="ES27:ET27"/>
    <mergeCell ref="EU27:EV27"/>
    <mergeCell ref="EW27:EX27"/>
    <mergeCell ref="EY27:EZ27"/>
    <mergeCell ref="FA27:FB27"/>
    <mergeCell ref="FC27:FD27"/>
    <mergeCell ref="EG27:EH27"/>
    <mergeCell ref="EI27:EJ27"/>
    <mergeCell ref="EK27:EL27"/>
    <mergeCell ref="EM27:EN27"/>
    <mergeCell ref="EO27:EP27"/>
    <mergeCell ref="EQ27:ER27"/>
    <mergeCell ref="DU27:DV27"/>
    <mergeCell ref="DW27:DX27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DG28:DH28"/>
    <mergeCell ref="DI28:DJ28"/>
    <mergeCell ref="DK28:DL28"/>
    <mergeCell ref="DM28:DN28"/>
    <mergeCell ref="DO28:DP28"/>
    <mergeCell ref="DQ28:DR28"/>
    <mergeCell ref="CU28:CV28"/>
    <mergeCell ref="CW28:CX28"/>
    <mergeCell ref="CY28:CZ28"/>
    <mergeCell ref="DA28:DB28"/>
    <mergeCell ref="DC28:DD28"/>
    <mergeCell ref="DE28:DF28"/>
    <mergeCell ref="EE28:EF28"/>
    <mergeCell ref="EG28:EH28"/>
    <mergeCell ref="EI28:EJ28"/>
    <mergeCell ref="EK28:EL28"/>
    <mergeCell ref="EM28:EN28"/>
    <mergeCell ref="EO28:EP28"/>
    <mergeCell ref="DS28:DT28"/>
    <mergeCell ref="DU28:DV28"/>
    <mergeCell ref="DW28:DX28"/>
    <mergeCell ref="DY28:DZ28"/>
    <mergeCell ref="EA28:EB28"/>
    <mergeCell ref="EC28:ED28"/>
    <mergeCell ref="FG28:FH28"/>
    <mergeCell ref="FI28:FJ28"/>
    <mergeCell ref="FK28:FL28"/>
    <mergeCell ref="FM28:FN28"/>
    <mergeCell ref="EQ28:ER28"/>
    <mergeCell ref="ES28:ET28"/>
    <mergeCell ref="EU28:EV28"/>
    <mergeCell ref="EW28:EX28"/>
    <mergeCell ref="EY28:EZ28"/>
    <mergeCell ref="FA28:FB28"/>
    <mergeCell ref="GM28:GN28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GA28:GB28"/>
    <mergeCell ref="GC28:GD28"/>
    <mergeCell ref="GE28:GF28"/>
    <mergeCell ref="GG28:GH28"/>
    <mergeCell ref="GI28:GJ28"/>
    <mergeCell ref="GK28:GL28"/>
    <mergeCell ref="FO28:FP28"/>
    <mergeCell ref="FQ28:FR28"/>
    <mergeCell ref="FS28:FT28"/>
    <mergeCell ref="FU28:FV28"/>
    <mergeCell ref="FW28:FX28"/>
    <mergeCell ref="FY28:FZ28"/>
    <mergeCell ref="FC28:FD28"/>
    <mergeCell ref="FE28:FF28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CU29:CV29"/>
    <mergeCell ref="CW29:CX29"/>
    <mergeCell ref="CY29:CZ29"/>
    <mergeCell ref="DA29:DB29"/>
    <mergeCell ref="DC29:DD29"/>
    <mergeCell ref="DE29:DF29"/>
    <mergeCell ref="CI29:CJ29"/>
    <mergeCell ref="CK29:CL29"/>
    <mergeCell ref="CM29:CN29"/>
    <mergeCell ref="CO29:CP29"/>
    <mergeCell ref="CQ29:CR29"/>
    <mergeCell ref="CS29:CT29"/>
    <mergeCell ref="DS29:DT29"/>
    <mergeCell ref="DU29:DV29"/>
    <mergeCell ref="DW29:DX29"/>
    <mergeCell ref="DY29:DZ29"/>
    <mergeCell ref="EA29:EB29"/>
    <mergeCell ref="EC29:ED29"/>
    <mergeCell ref="DG29:DH29"/>
    <mergeCell ref="DI29:DJ29"/>
    <mergeCell ref="DK29:DL29"/>
    <mergeCell ref="DM29:DN29"/>
    <mergeCell ref="DO29:DP29"/>
    <mergeCell ref="DQ29:DR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GA29:GB29"/>
    <mergeCell ref="GC29:GD29"/>
    <mergeCell ref="GE29:GF29"/>
    <mergeCell ref="GG29:GH29"/>
    <mergeCell ref="GI29:GJ29"/>
    <mergeCell ref="GK29:GL29"/>
    <mergeCell ref="FO29:FP29"/>
    <mergeCell ref="FQ29:FR29"/>
    <mergeCell ref="FS29:FT29"/>
    <mergeCell ref="FU29:FV29"/>
    <mergeCell ref="FW29:FX29"/>
    <mergeCell ref="FY29:FZ29"/>
    <mergeCell ref="FC29:FD29"/>
    <mergeCell ref="FE29:FF29"/>
    <mergeCell ref="FG29:FH29"/>
    <mergeCell ref="BQ32:BZ32"/>
    <mergeCell ref="N33:AE34"/>
    <mergeCell ref="AF33:AI34"/>
    <mergeCell ref="AJ33:AP34"/>
    <mergeCell ref="AQ33:AX34"/>
    <mergeCell ref="AY33:BF34"/>
    <mergeCell ref="BG33:BP34"/>
    <mergeCell ref="BQ33:BZ34"/>
    <mergeCell ref="GM29:GN29"/>
    <mergeCell ref="FI29:FJ29"/>
    <mergeCell ref="FK29:FL29"/>
    <mergeCell ref="FM29:FN29"/>
    <mergeCell ref="EQ29:ER29"/>
    <mergeCell ref="ES29:ET29"/>
    <mergeCell ref="EU29:EV29"/>
    <mergeCell ref="EW29:EX29"/>
    <mergeCell ref="EY29:EZ29"/>
    <mergeCell ref="FA29:FB29"/>
    <mergeCell ref="EE29:EF29"/>
    <mergeCell ref="EG29:EH29"/>
    <mergeCell ref="EI29:EJ29"/>
    <mergeCell ref="EK29:EL29"/>
    <mergeCell ref="EM29:EN29"/>
    <mergeCell ref="EO29:EP29"/>
    <mergeCell ref="BQ35:BZ36"/>
    <mergeCell ref="N37:AE38"/>
    <mergeCell ref="AF37:AI38"/>
    <mergeCell ref="AJ37:AP38"/>
    <mergeCell ref="AQ37:AX38"/>
    <mergeCell ref="AY37:BF38"/>
    <mergeCell ref="BG37:BP38"/>
    <mergeCell ref="BQ37:BZ38"/>
    <mergeCell ref="N35:AE36"/>
    <mergeCell ref="AF35:AI36"/>
    <mergeCell ref="AJ35:AP36"/>
    <mergeCell ref="AQ35:AX36"/>
    <mergeCell ref="AY35:BF36"/>
    <mergeCell ref="BG35:BP36"/>
    <mergeCell ref="BQ39:BZ40"/>
    <mergeCell ref="N41:AE42"/>
    <mergeCell ref="AF41:AI42"/>
    <mergeCell ref="AJ41:AP42"/>
    <mergeCell ref="AQ41:AX42"/>
    <mergeCell ref="AY41:BF42"/>
    <mergeCell ref="BG41:BP42"/>
    <mergeCell ref="BQ41:BZ42"/>
    <mergeCell ref="N39:AE40"/>
    <mergeCell ref="AF39:AI40"/>
    <mergeCell ref="AJ39:AP40"/>
    <mergeCell ref="AQ39:AX40"/>
    <mergeCell ref="AY39:BF40"/>
    <mergeCell ref="BG39:BP40"/>
    <mergeCell ref="BQ43:BZ44"/>
    <mergeCell ref="N45:AE46"/>
    <mergeCell ref="AF45:AI46"/>
    <mergeCell ref="AJ45:AP46"/>
    <mergeCell ref="AQ45:AX46"/>
    <mergeCell ref="AY45:BF46"/>
    <mergeCell ref="BG45:BP46"/>
    <mergeCell ref="BQ45:BZ46"/>
    <mergeCell ref="N43:AE44"/>
    <mergeCell ref="AF43:AI44"/>
    <mergeCell ref="AJ43:AP44"/>
    <mergeCell ref="AQ43:AX44"/>
    <mergeCell ref="AY43:BF44"/>
    <mergeCell ref="BG43:BP44"/>
    <mergeCell ref="AF51:AI52"/>
    <mergeCell ref="AJ51:AP52"/>
    <mergeCell ref="AQ51:AX52"/>
    <mergeCell ref="AY51:BF52"/>
    <mergeCell ref="BG51:BP52"/>
    <mergeCell ref="BQ47:BZ48"/>
    <mergeCell ref="N49:AE50"/>
    <mergeCell ref="AF49:AI50"/>
    <mergeCell ref="AJ49:AP50"/>
    <mergeCell ref="AQ49:AX50"/>
    <mergeCell ref="AY49:BF50"/>
    <mergeCell ref="BG49:BP50"/>
    <mergeCell ref="BQ49:BZ50"/>
    <mergeCell ref="N47:AE48"/>
    <mergeCell ref="AF47:AI48"/>
    <mergeCell ref="AJ47:AP48"/>
    <mergeCell ref="AQ47:AX48"/>
    <mergeCell ref="AY47:BF48"/>
    <mergeCell ref="BG47:BP48"/>
    <mergeCell ref="EM19:EM22"/>
    <mergeCell ref="BQ55:BZ56"/>
    <mergeCell ref="N57:AE58"/>
    <mergeCell ref="AF57:AI58"/>
    <mergeCell ref="AJ57:AP58"/>
    <mergeCell ref="AQ57:AX58"/>
    <mergeCell ref="AY57:BF58"/>
    <mergeCell ref="BG57:BP58"/>
    <mergeCell ref="BQ57:BZ58"/>
    <mergeCell ref="N55:AE56"/>
    <mergeCell ref="AF55:AI56"/>
    <mergeCell ref="AJ55:AP56"/>
    <mergeCell ref="AQ55:AX56"/>
    <mergeCell ref="AY55:BF56"/>
    <mergeCell ref="BG55:BP56"/>
    <mergeCell ref="BQ51:BZ52"/>
    <mergeCell ref="N53:AE54"/>
    <mergeCell ref="AF53:AI54"/>
    <mergeCell ref="AJ53:AP54"/>
    <mergeCell ref="AQ53:AX54"/>
    <mergeCell ref="AY53:BF54"/>
    <mergeCell ref="BG53:BP54"/>
    <mergeCell ref="BQ53:BZ54"/>
    <mergeCell ref="N51:AE52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9354-C6EB-411D-A737-F6F375322078}">
  <sheetPr>
    <pageSetUpPr fitToPage="1"/>
  </sheetPr>
  <dimension ref="A1:GW70"/>
  <sheetViews>
    <sheetView view="pageBreakPreview" topLeftCell="A13" zoomScale="70" zoomScaleNormal="70" zoomScaleSheetLayoutView="70" workbookViewId="0">
      <selection activeCell="BG35" sqref="BG35:BP52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128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281"/>
      <c r="GT17" s="281"/>
      <c r="GU17" s="281"/>
      <c r="GV17" s="281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2"/>
      <c r="CE18" s="276"/>
      <c r="CF18" s="277"/>
      <c r="CG18" s="278"/>
      <c r="CH18" s="278"/>
      <c r="CI18" s="278"/>
      <c r="CJ18" s="278"/>
      <c r="CK18" s="278"/>
      <c r="CL18" s="278"/>
      <c r="CM18" s="278"/>
      <c r="CN18" s="278"/>
      <c r="CO18" s="278"/>
      <c r="CP18" s="278"/>
      <c r="CQ18" s="278"/>
      <c r="CR18" s="278"/>
      <c r="CS18" s="278"/>
      <c r="CT18" s="278"/>
      <c r="CU18" s="278"/>
      <c r="CV18" s="278"/>
      <c r="CW18" s="278"/>
      <c r="CX18" s="278"/>
      <c r="CY18" s="278"/>
      <c r="CZ18" s="278"/>
      <c r="DA18" s="285"/>
      <c r="DB18" s="277"/>
      <c r="DC18" s="278"/>
      <c r="DD18" s="278"/>
      <c r="DE18" s="278"/>
      <c r="DF18" s="278"/>
      <c r="DG18" s="278"/>
      <c r="DH18" s="278"/>
      <c r="DI18" s="278"/>
      <c r="DJ18" s="278"/>
      <c r="DK18" s="278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77"/>
      <c r="EF18" s="177"/>
      <c r="EG18" s="177"/>
      <c r="EH18" s="177"/>
      <c r="EI18" s="177"/>
      <c r="EJ18" s="241"/>
      <c r="EK18" s="229"/>
      <c r="EL18" s="177"/>
      <c r="EM18" s="177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68"/>
      <c r="GD18" s="153"/>
      <c r="GE18" s="168"/>
      <c r="GF18" s="153"/>
      <c r="GG18" s="141"/>
      <c r="GH18" s="141"/>
      <c r="GI18" s="61"/>
      <c r="GJ18" s="62"/>
      <c r="GK18" s="240"/>
      <c r="GL18" s="240"/>
      <c r="GM18" s="240"/>
      <c r="GN18" s="153"/>
      <c r="GO18" s="141"/>
      <c r="GP18" s="141"/>
      <c r="GQ18" s="141"/>
      <c r="GR18" s="141"/>
      <c r="GS18" s="61"/>
      <c r="GT18" s="60"/>
      <c r="GU18" s="49"/>
      <c r="GV18" s="49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9">
        <v>46279</v>
      </c>
      <c r="BL19" s="460"/>
      <c r="BM19" s="460"/>
      <c r="BN19" s="460"/>
      <c r="BO19" s="460"/>
      <c r="BP19" s="460"/>
      <c r="BQ19" s="460"/>
      <c r="BR19" s="460"/>
      <c r="BS19" s="460"/>
      <c r="BT19" s="460"/>
      <c r="BU19" s="460"/>
      <c r="BV19" s="460"/>
      <c r="BW19" s="460"/>
      <c r="BX19" s="460"/>
      <c r="BY19" s="460"/>
      <c r="BZ19" s="460"/>
      <c r="CA19" s="461"/>
      <c r="CB19" s="468">
        <v>46280</v>
      </c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469">
        <v>46283</v>
      </c>
      <c r="CV19" s="469"/>
      <c r="CW19" s="469"/>
      <c r="CX19" s="469"/>
      <c r="CY19" s="469"/>
      <c r="CZ19" s="469"/>
      <c r="DA19" s="469"/>
      <c r="DB19" s="469"/>
      <c r="DC19" s="469"/>
      <c r="DD19" s="469"/>
      <c r="DE19" s="469"/>
      <c r="DF19" s="469"/>
      <c r="DG19" s="469"/>
      <c r="DH19" s="469"/>
      <c r="DI19" s="469"/>
      <c r="DJ19" s="469"/>
      <c r="DK19" s="469"/>
      <c r="DL19" s="469">
        <v>46284</v>
      </c>
      <c r="DM19" s="469"/>
      <c r="DN19" s="469"/>
      <c r="DO19" s="469"/>
      <c r="DP19" s="469"/>
      <c r="DQ19" s="469"/>
      <c r="DR19" s="469"/>
      <c r="DS19" s="469"/>
      <c r="DT19" s="469"/>
      <c r="DU19" s="469"/>
      <c r="DV19" s="469"/>
      <c r="DW19" s="469"/>
      <c r="DX19" s="469"/>
      <c r="DY19" s="261"/>
      <c r="DZ19" s="262"/>
      <c r="EA19" s="261"/>
      <c r="EB19" s="262"/>
      <c r="EC19" s="261"/>
      <c r="ED19" s="262"/>
      <c r="EE19" s="252"/>
      <c r="EF19" s="238"/>
      <c r="EG19" s="261"/>
      <c r="EH19" s="262"/>
      <c r="EI19" s="261"/>
      <c r="EJ19" s="262"/>
      <c r="EK19" s="432" t="s">
        <v>126</v>
      </c>
      <c r="EL19" s="433"/>
      <c r="EM19" s="471"/>
      <c r="EN19" s="288"/>
      <c r="EO19" s="432" t="s">
        <v>126</v>
      </c>
      <c r="EP19" s="433"/>
      <c r="EQ19" s="131"/>
      <c r="ER19" s="131"/>
      <c r="ES19" s="131"/>
      <c r="ET19" s="131"/>
      <c r="EU19" s="131"/>
      <c r="EV19" s="131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131"/>
      <c r="GE19" s="131"/>
      <c r="GF19" s="131"/>
      <c r="GG19" s="131"/>
      <c r="GH19" s="131"/>
      <c r="GI19" s="66"/>
      <c r="GJ19" s="66"/>
      <c r="GK19" s="131"/>
      <c r="GL19" s="131"/>
      <c r="GM19" s="131"/>
      <c r="GN19" s="131"/>
      <c r="GO19" s="131"/>
      <c r="GP19" s="131"/>
      <c r="GQ19" s="131"/>
      <c r="GR19" s="131"/>
      <c r="GS19" s="66"/>
      <c r="GT19" s="66"/>
      <c r="GU19" s="66"/>
      <c r="GV19" s="66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62"/>
      <c r="BL20" s="463"/>
      <c r="BM20" s="463"/>
      <c r="BN20" s="463"/>
      <c r="BO20" s="463"/>
      <c r="BP20" s="463"/>
      <c r="BQ20" s="463"/>
      <c r="BR20" s="463"/>
      <c r="BS20" s="463"/>
      <c r="BT20" s="463"/>
      <c r="BU20" s="463"/>
      <c r="BV20" s="463"/>
      <c r="BW20" s="463"/>
      <c r="BX20" s="463"/>
      <c r="BY20" s="463"/>
      <c r="BZ20" s="463"/>
      <c r="CA20" s="464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9"/>
      <c r="CV20" s="469"/>
      <c r="CW20" s="469"/>
      <c r="CX20" s="469"/>
      <c r="CY20" s="469"/>
      <c r="CZ20" s="469"/>
      <c r="DA20" s="469"/>
      <c r="DB20" s="469"/>
      <c r="DC20" s="469"/>
      <c r="DD20" s="469"/>
      <c r="DE20" s="469"/>
      <c r="DF20" s="469"/>
      <c r="DG20" s="469"/>
      <c r="DH20" s="469"/>
      <c r="DI20" s="469"/>
      <c r="DJ20" s="469"/>
      <c r="DK20" s="469"/>
      <c r="DL20" s="469"/>
      <c r="DM20" s="469"/>
      <c r="DN20" s="469"/>
      <c r="DO20" s="474"/>
      <c r="DP20" s="474"/>
      <c r="DQ20" s="474"/>
      <c r="DR20" s="474"/>
      <c r="DS20" s="474"/>
      <c r="DT20" s="474"/>
      <c r="DU20" s="474"/>
      <c r="DV20" s="474"/>
      <c r="DW20" s="474"/>
      <c r="DX20" s="474"/>
      <c r="DY20" s="263"/>
      <c r="DZ20" s="264"/>
      <c r="EA20" s="263"/>
      <c r="EB20" s="264"/>
      <c r="EC20" s="263"/>
      <c r="ED20" s="264"/>
      <c r="EE20" s="253"/>
      <c r="EF20" s="187"/>
      <c r="EG20" s="263"/>
      <c r="EH20" s="264"/>
      <c r="EI20" s="263"/>
      <c r="EJ20" s="264"/>
      <c r="EK20" s="434"/>
      <c r="EL20" s="435"/>
      <c r="EM20" s="472"/>
      <c r="EN20" s="289"/>
      <c r="EO20" s="434"/>
      <c r="EP20" s="435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24"/>
      <c r="GJ20" s="124"/>
      <c r="GK20" s="184"/>
      <c r="GL20" s="184"/>
      <c r="GM20" s="184"/>
      <c r="GN20" s="184"/>
      <c r="GO20" s="184"/>
      <c r="GP20" s="184"/>
      <c r="GQ20" s="184"/>
      <c r="GR20" s="184"/>
      <c r="GS20" s="124"/>
      <c r="GT20" s="124"/>
      <c r="GU20" s="124"/>
      <c r="GV20" s="12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65">
        <v>46277</v>
      </c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7"/>
      <c r="BY21" s="459">
        <v>46281</v>
      </c>
      <c r="BZ21" s="460"/>
      <c r="CA21" s="460"/>
      <c r="CB21" s="460"/>
      <c r="CC21" s="460"/>
      <c r="CD21" s="460"/>
      <c r="CE21" s="460"/>
      <c r="CF21" s="460"/>
      <c r="CG21" s="460"/>
      <c r="CH21" s="460"/>
      <c r="CI21" s="460"/>
      <c r="CJ21" s="460"/>
      <c r="CK21" s="460"/>
      <c r="CL21" s="460"/>
      <c r="CM21" s="460"/>
      <c r="CN21" s="460"/>
      <c r="CO21" s="460"/>
      <c r="CP21" s="460"/>
      <c r="CQ21" s="460"/>
      <c r="CR21" s="460"/>
      <c r="CS21" s="460"/>
      <c r="CT21" s="460"/>
      <c r="CU21" s="469">
        <v>46282</v>
      </c>
      <c r="CV21" s="469"/>
      <c r="CW21" s="469"/>
      <c r="CX21" s="469"/>
      <c r="CY21" s="469"/>
      <c r="CZ21" s="469"/>
      <c r="DA21" s="469"/>
      <c r="DB21" s="469"/>
      <c r="DC21" s="469"/>
      <c r="DD21" s="469"/>
      <c r="DE21" s="469"/>
      <c r="DF21" s="469"/>
      <c r="DG21" s="469"/>
      <c r="DH21" s="469"/>
      <c r="DI21" s="469"/>
      <c r="DJ21" s="469"/>
      <c r="DK21" s="469"/>
      <c r="DL21" s="470"/>
      <c r="DM21" s="470"/>
      <c r="DN21" s="470"/>
      <c r="DO21" s="469">
        <v>46285</v>
      </c>
      <c r="DP21" s="469"/>
      <c r="DQ21" s="469"/>
      <c r="DR21" s="469"/>
      <c r="DS21" s="469"/>
      <c r="DT21" s="469"/>
      <c r="DU21" s="469"/>
      <c r="DV21" s="469"/>
      <c r="DW21" s="469"/>
      <c r="DX21" s="469"/>
      <c r="DY21" s="469"/>
      <c r="DZ21" s="469"/>
      <c r="EA21" s="469"/>
      <c r="EB21" s="469"/>
      <c r="EC21" s="469"/>
      <c r="ED21" s="469"/>
      <c r="EE21" s="469"/>
      <c r="EF21" s="469"/>
      <c r="EG21" s="469"/>
      <c r="EH21" s="264"/>
      <c r="EI21" s="263"/>
      <c r="EJ21" s="264"/>
      <c r="EK21" s="434"/>
      <c r="EL21" s="435"/>
      <c r="EM21" s="472"/>
      <c r="EN21" s="289"/>
      <c r="EO21" s="434"/>
      <c r="EP21" s="435"/>
      <c r="EQ21" s="181"/>
      <c r="ER21" s="181"/>
      <c r="ES21" s="181"/>
      <c r="ET21" s="181"/>
      <c r="EU21" s="181"/>
      <c r="EV21" s="181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81"/>
      <c r="GE21" s="181"/>
      <c r="GF21" s="181"/>
      <c r="GG21" s="181"/>
      <c r="GH21" s="181"/>
      <c r="GI21" s="126"/>
      <c r="GJ21" s="126"/>
      <c r="GK21" s="181"/>
      <c r="GL21" s="181"/>
      <c r="GM21" s="181"/>
      <c r="GN21" s="181"/>
      <c r="GO21" s="181"/>
      <c r="GP21" s="181"/>
      <c r="GQ21" s="181"/>
      <c r="GR21" s="181"/>
      <c r="GS21" s="126"/>
      <c r="GT21" s="126"/>
      <c r="GU21" s="126"/>
      <c r="GV21" s="126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62"/>
      <c r="BL22" s="463"/>
      <c r="BM22" s="463"/>
      <c r="BN22" s="463"/>
      <c r="BO22" s="463"/>
      <c r="BP22" s="463"/>
      <c r="BQ22" s="463"/>
      <c r="BR22" s="463"/>
      <c r="BS22" s="463"/>
      <c r="BT22" s="463"/>
      <c r="BU22" s="463"/>
      <c r="BV22" s="463"/>
      <c r="BW22" s="463"/>
      <c r="BX22" s="464"/>
      <c r="BY22" s="465"/>
      <c r="BZ22" s="466"/>
      <c r="CA22" s="466"/>
      <c r="CB22" s="466"/>
      <c r="CC22" s="466"/>
      <c r="CD22" s="466"/>
      <c r="CE22" s="466"/>
      <c r="CF22" s="466"/>
      <c r="CG22" s="466"/>
      <c r="CH22" s="466"/>
      <c r="CI22" s="466"/>
      <c r="CJ22" s="466"/>
      <c r="CK22" s="466"/>
      <c r="CL22" s="466"/>
      <c r="CM22" s="466"/>
      <c r="CN22" s="466"/>
      <c r="CO22" s="466"/>
      <c r="CP22" s="466"/>
      <c r="CQ22" s="466"/>
      <c r="CR22" s="466"/>
      <c r="CS22" s="466"/>
      <c r="CT22" s="466"/>
      <c r="CU22" s="469"/>
      <c r="CV22" s="469"/>
      <c r="CW22" s="469"/>
      <c r="CX22" s="469"/>
      <c r="CY22" s="469"/>
      <c r="CZ22" s="469"/>
      <c r="DA22" s="469"/>
      <c r="DB22" s="469"/>
      <c r="DC22" s="469"/>
      <c r="DD22" s="469"/>
      <c r="DE22" s="469"/>
      <c r="DF22" s="469"/>
      <c r="DG22" s="469"/>
      <c r="DH22" s="469"/>
      <c r="DI22" s="469"/>
      <c r="DJ22" s="469"/>
      <c r="DK22" s="469"/>
      <c r="DL22" s="469"/>
      <c r="DM22" s="469"/>
      <c r="DN22" s="469"/>
      <c r="DO22" s="469"/>
      <c r="DP22" s="469"/>
      <c r="DQ22" s="469"/>
      <c r="DR22" s="469"/>
      <c r="DS22" s="469"/>
      <c r="DT22" s="469"/>
      <c r="DU22" s="469"/>
      <c r="DV22" s="469"/>
      <c r="DW22" s="469"/>
      <c r="DX22" s="469"/>
      <c r="DY22" s="469"/>
      <c r="DZ22" s="469"/>
      <c r="EA22" s="469"/>
      <c r="EB22" s="469"/>
      <c r="EC22" s="469"/>
      <c r="ED22" s="469"/>
      <c r="EE22" s="469"/>
      <c r="EF22" s="469"/>
      <c r="EG22" s="469"/>
      <c r="EH22" s="266"/>
      <c r="EI22" s="265"/>
      <c r="EJ22" s="266"/>
      <c r="EK22" s="436"/>
      <c r="EL22" s="437"/>
      <c r="EM22" s="473"/>
      <c r="EN22" s="290"/>
      <c r="EO22" s="436"/>
      <c r="EP22" s="437"/>
      <c r="EQ22" s="182"/>
      <c r="ER22" s="182"/>
      <c r="ES22" s="182"/>
      <c r="ET22" s="182"/>
      <c r="EU22" s="182"/>
      <c r="EV22" s="182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30"/>
      <c r="GH22" s="130"/>
      <c r="GI22" s="79"/>
      <c r="GJ22" s="79"/>
      <c r="GK22" s="182"/>
      <c r="GL22" s="182"/>
      <c r="GM22" s="182"/>
      <c r="GN22" s="182"/>
      <c r="GO22" s="182"/>
      <c r="GP22" s="182"/>
      <c r="GQ22" s="130"/>
      <c r="GR22" s="130"/>
      <c r="GS22" s="79"/>
      <c r="GT22" s="79"/>
      <c r="GU22" s="79"/>
      <c r="GV22" s="79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08"/>
      <c r="BZ23" s="208"/>
      <c r="CA23" s="208"/>
      <c r="CB23" s="208"/>
      <c r="CC23" s="208"/>
      <c r="CD23" s="209"/>
      <c r="CE23" s="210"/>
      <c r="CF23" s="229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282"/>
      <c r="CV23" s="282"/>
      <c r="CW23" s="282"/>
      <c r="CX23" s="282"/>
      <c r="CY23" s="282"/>
      <c r="CZ23" s="282"/>
      <c r="DA23" s="283"/>
      <c r="DB23" s="284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3"/>
      <c r="DZ23" s="284"/>
      <c r="EA23" s="282"/>
      <c r="EB23" s="282"/>
      <c r="EC23" s="282"/>
      <c r="ED23" s="282"/>
      <c r="EE23" s="282"/>
      <c r="EF23" s="282"/>
      <c r="EG23" s="282"/>
      <c r="EH23" s="177"/>
      <c r="EI23" s="177"/>
      <c r="EJ23" s="241"/>
      <c r="EK23" s="229"/>
      <c r="EL23" s="177"/>
      <c r="EM23" s="177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68"/>
      <c r="GD23" s="153"/>
      <c r="GE23" s="168"/>
      <c r="GF23" s="153"/>
      <c r="GG23" s="141"/>
      <c r="GH23" s="141"/>
      <c r="GI23" s="49"/>
      <c r="GJ23" s="49"/>
      <c r="GK23" s="141"/>
      <c r="GL23" s="141"/>
      <c r="GM23" s="141"/>
      <c r="GN23" s="141"/>
      <c r="GO23" s="141"/>
      <c r="GP23" s="141"/>
      <c r="GQ23" s="141"/>
      <c r="GR23" s="168"/>
      <c r="GS23" s="60"/>
      <c r="GT23" s="49"/>
      <c r="GU23" s="49"/>
      <c r="GV23" s="49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9"/>
      <c r="GT24" s="99"/>
      <c r="GU24" s="99"/>
      <c r="GV24" s="99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20482-739.84-593.38+250+583.22</f>
        <v>19982</v>
      </c>
      <c r="AR35" s="375"/>
      <c r="AS35" s="375"/>
      <c r="AT35" s="375"/>
      <c r="AU35" s="375"/>
      <c r="AV35" s="375"/>
      <c r="AW35" s="375"/>
      <c r="AX35" s="376"/>
      <c r="AY35" s="380">
        <f>AQ35/AJ35</f>
        <v>0.97558832145298313</v>
      </c>
      <c r="AZ35" s="381"/>
      <c r="BA35" s="381"/>
      <c r="BB35" s="381"/>
      <c r="BC35" s="381"/>
      <c r="BD35" s="381"/>
      <c r="BE35" s="381"/>
      <c r="BF35" s="382"/>
      <c r="BG35" s="447"/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500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1272.73/2+5204.03+180*0.8+134+86+270+150+164+210+202+168</f>
        <v>7368.3949999999995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0.57642141907220523</v>
      </c>
      <c r="AZ37" s="381"/>
      <c r="BA37" s="381"/>
      <c r="BB37" s="381"/>
      <c r="BC37" s="381"/>
      <c r="BD37" s="381"/>
      <c r="BE37" s="381"/>
      <c r="BF37" s="382"/>
      <c r="BG37" s="447">
        <f>210*0.8</f>
        <v>168</v>
      </c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5414.6050000000005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1088+918+1296+1008+1734+1632+756+756+2992+746+1120+1286+646+1575+1875+1451+2193+2880+3330+3366+3672+3186+2286+3094</f>
        <v>44886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0.63783465323868838</v>
      </c>
      <c r="AZ39" s="381"/>
      <c r="BA39" s="381"/>
      <c r="BB39" s="381"/>
      <c r="BC39" s="381"/>
      <c r="BD39" s="381"/>
      <c r="BE39" s="381"/>
      <c r="BF39" s="382"/>
      <c r="BG39" s="447">
        <f>910*3.4</f>
        <v>3094</v>
      </c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25486.47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</f>
        <v>20663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0.29279753212901344</v>
      </c>
      <c r="AZ41" s="381"/>
      <c r="BA41" s="381"/>
      <c r="BB41" s="381"/>
      <c r="BC41" s="381"/>
      <c r="BD41" s="381"/>
      <c r="BE41" s="381"/>
      <c r="BF41" s="382"/>
      <c r="BG41" s="447"/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49907.95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5994-170-174+50+112</f>
        <v>5812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0.96951014048889206</v>
      </c>
      <c r="AZ47" s="381"/>
      <c r="BA47" s="381"/>
      <c r="BB47" s="381"/>
      <c r="BC47" s="381"/>
      <c r="BD47" s="381"/>
      <c r="BE47" s="381"/>
      <c r="BF47" s="382"/>
      <c r="BG47" s="447"/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182.77999999999975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36.555999999999948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3896.6-1682+36+34+10+35+42+20+50+42</f>
        <v>2483.6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0.63737617410049785</v>
      </c>
      <c r="AZ49" s="381"/>
      <c r="BA49" s="381"/>
      <c r="BB49" s="381"/>
      <c r="BC49" s="381"/>
      <c r="BD49" s="381"/>
      <c r="BE49" s="381"/>
      <c r="BF49" s="382"/>
      <c r="BG49" s="447">
        <f>210*0.2</f>
        <v>42</v>
      </c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1413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</f>
        <v>70574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0.83796202847270873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13647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7">
    <mergeCell ref="BQ57:BZ58"/>
    <mergeCell ref="DO21:EG22"/>
    <mergeCell ref="EO19:EP22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GO26:GP26"/>
    <mergeCell ref="GQ26:GR26"/>
    <mergeCell ref="GS26:GT26"/>
    <mergeCell ref="FO26:FP26"/>
    <mergeCell ref="ES26:ET26"/>
    <mergeCell ref="EU26:EV26"/>
    <mergeCell ref="EW26:EX26"/>
    <mergeCell ref="EY26:EZ26"/>
    <mergeCell ref="FA26:FB26"/>
    <mergeCell ref="FC26:FD26"/>
    <mergeCell ref="EG26:EH26"/>
    <mergeCell ref="EI26:EJ26"/>
    <mergeCell ref="EK26:EL26"/>
    <mergeCell ref="EM26:EN26"/>
    <mergeCell ref="EO26:EP26"/>
    <mergeCell ref="EQ26:ER26"/>
    <mergeCell ref="DU26:DV26"/>
    <mergeCell ref="DW26:DX26"/>
    <mergeCell ref="GU26:GV26"/>
    <mergeCell ref="C27:D27"/>
    <mergeCell ref="E27:F27"/>
    <mergeCell ref="G27:H27"/>
    <mergeCell ref="I27:J27"/>
    <mergeCell ref="K27:L27"/>
    <mergeCell ref="M27:N27"/>
    <mergeCell ref="GC26:GD26"/>
    <mergeCell ref="GE26:GF26"/>
    <mergeCell ref="GG26:GH26"/>
    <mergeCell ref="GI26:GJ26"/>
    <mergeCell ref="GK26:GL26"/>
    <mergeCell ref="GM26:GN26"/>
    <mergeCell ref="FQ26:FR26"/>
    <mergeCell ref="FS26:FT26"/>
    <mergeCell ref="FU26:FV26"/>
    <mergeCell ref="FW26:FX26"/>
    <mergeCell ref="FY26:FZ26"/>
    <mergeCell ref="GA26:GB26"/>
    <mergeCell ref="FE26:FF26"/>
    <mergeCell ref="FG26:FH26"/>
    <mergeCell ref="FI26:FJ26"/>
    <mergeCell ref="FK26:FL26"/>
    <mergeCell ref="FM26:FN26"/>
    <mergeCell ref="DY26:DZ26"/>
    <mergeCell ref="EA26:EB26"/>
    <mergeCell ref="EC26:ED26"/>
    <mergeCell ref="EE26:EF26"/>
    <mergeCell ref="DI26:DJ26"/>
    <mergeCell ref="DK26:DL26"/>
    <mergeCell ref="DM26:DN26"/>
    <mergeCell ref="DO26:DP26"/>
    <mergeCell ref="DQ26:DR26"/>
    <mergeCell ref="DS26:DT26"/>
    <mergeCell ref="CW26:CX26"/>
    <mergeCell ref="CY26:CZ26"/>
    <mergeCell ref="DA26:DB26"/>
    <mergeCell ref="DC26:DD26"/>
    <mergeCell ref="DE26:DF26"/>
    <mergeCell ref="DG26:DH26"/>
    <mergeCell ref="CK26:CL26"/>
    <mergeCell ref="CM26:CN26"/>
    <mergeCell ref="CO26:CP26"/>
    <mergeCell ref="CQ26:CR26"/>
    <mergeCell ref="CS26:CT26"/>
    <mergeCell ref="CU26:CV26"/>
    <mergeCell ref="BY26:BZ26"/>
    <mergeCell ref="CA26:CB26"/>
    <mergeCell ref="CC26:CD26"/>
    <mergeCell ref="CE26:CF26"/>
    <mergeCell ref="CG26:CH26"/>
    <mergeCell ref="CI26:CJ26"/>
    <mergeCell ref="BM26:BN26"/>
    <mergeCell ref="BO26:BP26"/>
    <mergeCell ref="BQ26:BR26"/>
    <mergeCell ref="BS26:BT26"/>
    <mergeCell ref="BU26:BV26"/>
    <mergeCell ref="BW26:BX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BA26:BB26"/>
    <mergeCell ref="E26:F26"/>
    <mergeCell ref="G26:H26"/>
    <mergeCell ref="I26:J26"/>
    <mergeCell ref="K26:L26"/>
    <mergeCell ref="M26:N26"/>
    <mergeCell ref="O26:P26"/>
    <mergeCell ref="EK19:EL22"/>
    <mergeCell ref="EM19:EM22"/>
    <mergeCell ref="A21:A29"/>
    <mergeCell ref="BK21:BX22"/>
    <mergeCell ref="BY21:CT22"/>
    <mergeCell ref="CU21:DN22"/>
    <mergeCell ref="B26:B27"/>
    <mergeCell ref="C26:D26"/>
    <mergeCell ref="B19:B22"/>
    <mergeCell ref="AL19:AL22"/>
    <mergeCell ref="BK19:CA20"/>
    <mergeCell ref="CB19:CT20"/>
    <mergeCell ref="CU19:DK20"/>
    <mergeCell ref="DL19:DX20"/>
    <mergeCell ref="AC26:AD26"/>
    <mergeCell ref="AE26:AF26"/>
    <mergeCell ref="AG26:AH26"/>
    <mergeCell ref="AI26:AJ26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B14:B15"/>
    <mergeCell ref="C14:D14"/>
    <mergeCell ref="E14:F14"/>
    <mergeCell ref="G14:H14"/>
    <mergeCell ref="I14:J14"/>
    <mergeCell ref="K14:L14"/>
    <mergeCell ref="M14:N14"/>
    <mergeCell ref="AC14:AD14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6D2F-39DA-4150-AB2F-D5C8210D3FEB}">
  <sheetPr>
    <pageSetUpPr fitToPage="1"/>
  </sheetPr>
  <dimension ref="A1:GW70"/>
  <sheetViews>
    <sheetView view="pageBreakPreview" topLeftCell="A2" zoomScale="70" zoomScaleNormal="70" zoomScaleSheetLayoutView="70" workbookViewId="0">
      <selection activeCell="BK26" sqref="BK26:BL26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129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04"/>
      <c r="BZ18" s="204"/>
      <c r="CA18" s="204"/>
      <c r="CB18" s="204"/>
      <c r="CC18" s="204"/>
      <c r="CD18" s="296"/>
      <c r="CE18" s="297"/>
      <c r="CF18" s="29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78"/>
      <c r="CX18" s="278"/>
      <c r="CY18" s="278"/>
      <c r="CZ18" s="278"/>
      <c r="DA18" s="285"/>
      <c r="DB18" s="277"/>
      <c r="DC18" s="278"/>
      <c r="DD18" s="278"/>
      <c r="DE18" s="278"/>
      <c r="DF18" s="278"/>
      <c r="DG18" s="278"/>
      <c r="DH18" s="278"/>
      <c r="DI18" s="278"/>
      <c r="DJ18" s="278"/>
      <c r="DK18" s="278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77"/>
      <c r="EF18" s="177"/>
      <c r="EG18" s="177"/>
      <c r="EH18" s="177"/>
      <c r="EI18" s="177"/>
      <c r="EJ18" s="241"/>
      <c r="EK18" s="229"/>
      <c r="EL18" s="177"/>
      <c r="EM18" s="177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41"/>
      <c r="GD18" s="141"/>
      <c r="GE18" s="141"/>
      <c r="GF18" s="141"/>
      <c r="GG18" s="141"/>
      <c r="GH18" s="141"/>
      <c r="GI18" s="141"/>
      <c r="GJ18" s="141"/>
      <c r="GK18" s="141"/>
      <c r="GL18" s="141"/>
      <c r="GM18" s="141"/>
      <c r="GN18" s="141"/>
      <c r="GO18" s="141"/>
      <c r="GP18" s="141"/>
      <c r="GQ18" s="141"/>
      <c r="GR18" s="141"/>
      <c r="GS18" s="141"/>
      <c r="GT18" s="141"/>
      <c r="GU18" s="141"/>
      <c r="GV18" s="141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94"/>
      <c r="BL19" s="295"/>
      <c r="BM19" s="295"/>
      <c r="BN19" s="295"/>
      <c r="BO19" s="295"/>
      <c r="BP19" s="295"/>
      <c r="BQ19" s="295"/>
      <c r="BR19" s="295"/>
      <c r="BS19" s="295"/>
      <c r="BT19" s="295"/>
      <c r="BU19" s="295"/>
      <c r="BV19" s="295"/>
      <c r="BW19" s="295"/>
      <c r="BX19" s="295"/>
      <c r="BY19" s="295"/>
      <c r="BZ19" s="295"/>
      <c r="CA19" s="295"/>
      <c r="CB19" s="299"/>
      <c r="CC19" s="299"/>
      <c r="CD19" s="299"/>
      <c r="CE19" s="299"/>
      <c r="CF19" s="299"/>
      <c r="CG19" s="299"/>
      <c r="CH19" s="299"/>
      <c r="CI19" s="299"/>
      <c r="CJ19" s="299"/>
      <c r="CK19" s="299"/>
      <c r="CL19" s="299"/>
      <c r="CM19" s="299"/>
      <c r="CN19" s="299"/>
      <c r="CO19" s="299"/>
      <c r="CP19" s="299"/>
      <c r="CQ19" s="299"/>
      <c r="CR19" s="299"/>
      <c r="CS19" s="299"/>
      <c r="CT19" s="299"/>
      <c r="CU19" s="469">
        <v>46283</v>
      </c>
      <c r="CV19" s="469"/>
      <c r="CW19" s="469"/>
      <c r="CX19" s="469"/>
      <c r="CY19" s="469"/>
      <c r="CZ19" s="469"/>
      <c r="DA19" s="469"/>
      <c r="DB19" s="469"/>
      <c r="DC19" s="469"/>
      <c r="DD19" s="469"/>
      <c r="DE19" s="469"/>
      <c r="DF19" s="469"/>
      <c r="DG19" s="469"/>
      <c r="DH19" s="469"/>
      <c r="DI19" s="469"/>
      <c r="DJ19" s="469"/>
      <c r="DK19" s="469"/>
      <c r="DL19" s="469">
        <v>46284</v>
      </c>
      <c r="DM19" s="469"/>
      <c r="DN19" s="469"/>
      <c r="DO19" s="469"/>
      <c r="DP19" s="469"/>
      <c r="DQ19" s="469"/>
      <c r="DR19" s="469"/>
      <c r="DS19" s="469"/>
      <c r="DT19" s="469"/>
      <c r="DU19" s="469"/>
      <c r="DV19" s="469"/>
      <c r="DW19" s="469"/>
      <c r="DX19" s="469"/>
      <c r="DY19" s="261"/>
      <c r="DZ19" s="262"/>
      <c r="EA19" s="261"/>
      <c r="EB19" s="262"/>
      <c r="EC19" s="261"/>
      <c r="ED19" s="262"/>
      <c r="EE19" s="252"/>
      <c r="EF19" s="238"/>
      <c r="EG19" s="261"/>
      <c r="EH19" s="262"/>
      <c r="EI19" s="261"/>
      <c r="EJ19" s="262"/>
      <c r="EK19" s="432" t="s">
        <v>126</v>
      </c>
      <c r="EL19" s="433"/>
      <c r="EM19" s="471"/>
      <c r="EN19" s="288"/>
      <c r="EO19" s="432" t="s">
        <v>126</v>
      </c>
      <c r="EP19" s="433"/>
      <c r="EQ19" s="187"/>
      <c r="ER19" s="187"/>
      <c r="ES19" s="187"/>
      <c r="ET19" s="187"/>
      <c r="EU19" s="432" t="s">
        <v>131</v>
      </c>
      <c r="EV19" s="433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131"/>
      <c r="GE19" s="131"/>
      <c r="GF19" s="131"/>
      <c r="GG19" s="131"/>
      <c r="GH19" s="131"/>
      <c r="GI19" s="131"/>
      <c r="GJ19" s="131"/>
      <c r="GK19" s="131"/>
      <c r="GL19" s="131"/>
      <c r="GM19" s="131"/>
      <c r="GN19" s="131"/>
      <c r="GO19" s="131"/>
      <c r="GP19" s="131"/>
      <c r="GQ19" s="131"/>
      <c r="GR19" s="131"/>
      <c r="GS19" s="131"/>
      <c r="GT19" s="131"/>
      <c r="GU19" s="131"/>
      <c r="GV19" s="131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92"/>
      <c r="BL20" s="293"/>
      <c r="BM20" s="293"/>
      <c r="BN20" s="293"/>
      <c r="BO20" s="293"/>
      <c r="BP20" s="293"/>
      <c r="BQ20" s="293"/>
      <c r="BR20" s="293"/>
      <c r="BS20" s="293"/>
      <c r="BT20" s="293"/>
      <c r="BU20" s="293"/>
      <c r="BV20" s="293"/>
      <c r="BW20" s="293"/>
      <c r="BX20" s="293"/>
      <c r="BY20" s="293"/>
      <c r="BZ20" s="293"/>
      <c r="CA20" s="293"/>
      <c r="CB20" s="300"/>
      <c r="CC20" s="300"/>
      <c r="CD20" s="300"/>
      <c r="CE20" s="300"/>
      <c r="CF20" s="300"/>
      <c r="CG20" s="300"/>
      <c r="CH20" s="300"/>
      <c r="CI20" s="300"/>
      <c r="CJ20" s="300"/>
      <c r="CK20" s="300"/>
      <c r="CL20" s="300"/>
      <c r="CM20" s="300"/>
      <c r="CN20" s="300"/>
      <c r="CO20" s="300"/>
      <c r="CP20" s="300"/>
      <c r="CQ20" s="300"/>
      <c r="CR20" s="300"/>
      <c r="CS20" s="300"/>
      <c r="CT20" s="300"/>
      <c r="CU20" s="469"/>
      <c r="CV20" s="469"/>
      <c r="CW20" s="469"/>
      <c r="CX20" s="469"/>
      <c r="CY20" s="469"/>
      <c r="CZ20" s="469"/>
      <c r="DA20" s="469"/>
      <c r="DB20" s="469"/>
      <c r="DC20" s="469"/>
      <c r="DD20" s="469"/>
      <c r="DE20" s="469"/>
      <c r="DF20" s="469"/>
      <c r="DG20" s="469"/>
      <c r="DH20" s="469"/>
      <c r="DI20" s="469"/>
      <c r="DJ20" s="469"/>
      <c r="DK20" s="469"/>
      <c r="DL20" s="469"/>
      <c r="DM20" s="469"/>
      <c r="DN20" s="469"/>
      <c r="DO20" s="474"/>
      <c r="DP20" s="474"/>
      <c r="DQ20" s="474"/>
      <c r="DR20" s="474"/>
      <c r="DS20" s="474"/>
      <c r="DT20" s="474"/>
      <c r="DU20" s="474"/>
      <c r="DV20" s="474"/>
      <c r="DW20" s="474"/>
      <c r="DX20" s="474"/>
      <c r="DY20" s="263"/>
      <c r="DZ20" s="264"/>
      <c r="EA20" s="263"/>
      <c r="EB20" s="264"/>
      <c r="EC20" s="263"/>
      <c r="ED20" s="264"/>
      <c r="EE20" s="253"/>
      <c r="EF20" s="187"/>
      <c r="EG20" s="263"/>
      <c r="EH20" s="264"/>
      <c r="EI20" s="263"/>
      <c r="EJ20" s="264"/>
      <c r="EK20" s="434"/>
      <c r="EL20" s="435"/>
      <c r="EM20" s="472"/>
      <c r="EN20" s="289"/>
      <c r="EO20" s="434"/>
      <c r="EP20" s="435"/>
      <c r="EQ20" s="289"/>
      <c r="ER20" s="289"/>
      <c r="ES20" s="289"/>
      <c r="ET20" s="289"/>
      <c r="EU20" s="434"/>
      <c r="EV20" s="435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84"/>
      <c r="GJ20" s="184"/>
      <c r="GK20" s="184"/>
      <c r="GL20" s="184"/>
      <c r="GM20" s="184"/>
      <c r="GN20" s="184"/>
      <c r="GO20" s="184"/>
      <c r="GP20" s="184"/>
      <c r="GQ20" s="184"/>
      <c r="GR20" s="184"/>
      <c r="GS20" s="184"/>
      <c r="GT20" s="184"/>
      <c r="GU20" s="184"/>
      <c r="GV20" s="18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53" t="s">
        <v>130</v>
      </c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5"/>
      <c r="CM21" s="291"/>
      <c r="CN21" s="291"/>
      <c r="CO21" s="291"/>
      <c r="CP21" s="291"/>
      <c r="CQ21" s="291"/>
      <c r="CR21" s="291"/>
      <c r="CS21" s="291"/>
      <c r="CT21" s="291"/>
      <c r="CU21" s="470">
        <v>46282</v>
      </c>
      <c r="CV21" s="470"/>
      <c r="CW21" s="470"/>
      <c r="CX21" s="470"/>
      <c r="CY21" s="470"/>
      <c r="CZ21" s="470"/>
      <c r="DA21" s="470"/>
      <c r="DB21" s="470"/>
      <c r="DC21" s="470"/>
      <c r="DD21" s="470"/>
      <c r="DE21" s="470"/>
      <c r="DF21" s="470"/>
      <c r="DG21" s="470"/>
      <c r="DH21" s="470"/>
      <c r="DI21" s="470"/>
      <c r="DJ21" s="470"/>
      <c r="DK21" s="470"/>
      <c r="DL21" s="470"/>
      <c r="DM21" s="470"/>
      <c r="DN21" s="470"/>
      <c r="DO21" s="469">
        <v>46285</v>
      </c>
      <c r="DP21" s="469"/>
      <c r="DQ21" s="469"/>
      <c r="DR21" s="469"/>
      <c r="DS21" s="469"/>
      <c r="DT21" s="469"/>
      <c r="DU21" s="469"/>
      <c r="DV21" s="469"/>
      <c r="DW21" s="469"/>
      <c r="DX21" s="469"/>
      <c r="DY21" s="469"/>
      <c r="DZ21" s="469"/>
      <c r="EA21" s="469"/>
      <c r="EB21" s="469"/>
      <c r="EC21" s="469"/>
      <c r="ED21" s="469"/>
      <c r="EE21" s="469"/>
      <c r="EF21" s="469"/>
      <c r="EG21" s="469"/>
      <c r="EH21" s="264"/>
      <c r="EI21" s="263"/>
      <c r="EJ21" s="264"/>
      <c r="EK21" s="434"/>
      <c r="EL21" s="435"/>
      <c r="EM21" s="472"/>
      <c r="EN21" s="289"/>
      <c r="EO21" s="434"/>
      <c r="EP21" s="435"/>
      <c r="EQ21" s="301"/>
      <c r="ER21" s="301"/>
      <c r="ES21" s="301"/>
      <c r="ET21" s="301"/>
      <c r="EU21" s="434"/>
      <c r="EV21" s="435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81"/>
      <c r="GE21" s="181"/>
      <c r="GF21" s="181"/>
      <c r="GG21" s="181"/>
      <c r="GH21" s="181"/>
      <c r="GI21" s="181"/>
      <c r="GJ21" s="181"/>
      <c r="GK21" s="181"/>
      <c r="GL21" s="181"/>
      <c r="GM21" s="181"/>
      <c r="GN21" s="181"/>
      <c r="GO21" s="181"/>
      <c r="GP21" s="181"/>
      <c r="GQ21" s="181"/>
      <c r="GR21" s="181"/>
      <c r="GS21" s="181"/>
      <c r="GT21" s="181"/>
      <c r="GU21" s="181"/>
      <c r="GV21" s="181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56"/>
      <c r="BL22" s="457"/>
      <c r="BM22" s="457"/>
      <c r="BN22" s="457"/>
      <c r="BO22" s="457"/>
      <c r="BP22" s="457"/>
      <c r="BQ22" s="457"/>
      <c r="BR22" s="457"/>
      <c r="BS22" s="457"/>
      <c r="BT22" s="457"/>
      <c r="BU22" s="457"/>
      <c r="BV22" s="457"/>
      <c r="BW22" s="457"/>
      <c r="BX22" s="457"/>
      <c r="BY22" s="457"/>
      <c r="BZ22" s="457"/>
      <c r="CA22" s="457"/>
      <c r="CB22" s="457"/>
      <c r="CC22" s="457"/>
      <c r="CD22" s="457"/>
      <c r="CE22" s="457"/>
      <c r="CF22" s="457"/>
      <c r="CG22" s="457"/>
      <c r="CH22" s="457"/>
      <c r="CI22" s="457"/>
      <c r="CJ22" s="457"/>
      <c r="CK22" s="457"/>
      <c r="CL22" s="458"/>
      <c r="CM22" s="291"/>
      <c r="CN22" s="291"/>
      <c r="CO22" s="291"/>
      <c r="CP22" s="291"/>
      <c r="CQ22" s="291"/>
      <c r="CR22" s="291"/>
      <c r="CS22" s="291"/>
      <c r="CT22" s="291"/>
      <c r="CU22" s="469"/>
      <c r="CV22" s="469"/>
      <c r="CW22" s="469"/>
      <c r="CX22" s="469"/>
      <c r="CY22" s="469"/>
      <c r="CZ22" s="469"/>
      <c r="DA22" s="469"/>
      <c r="DB22" s="469"/>
      <c r="DC22" s="469"/>
      <c r="DD22" s="469"/>
      <c r="DE22" s="469"/>
      <c r="DF22" s="469"/>
      <c r="DG22" s="469"/>
      <c r="DH22" s="469"/>
      <c r="DI22" s="469"/>
      <c r="DJ22" s="469"/>
      <c r="DK22" s="469"/>
      <c r="DL22" s="469"/>
      <c r="DM22" s="469"/>
      <c r="DN22" s="469"/>
      <c r="DO22" s="469"/>
      <c r="DP22" s="469"/>
      <c r="DQ22" s="469"/>
      <c r="DR22" s="469"/>
      <c r="DS22" s="469"/>
      <c r="DT22" s="469"/>
      <c r="DU22" s="469"/>
      <c r="DV22" s="469"/>
      <c r="DW22" s="469"/>
      <c r="DX22" s="469"/>
      <c r="DY22" s="469"/>
      <c r="DZ22" s="469"/>
      <c r="EA22" s="469"/>
      <c r="EB22" s="469"/>
      <c r="EC22" s="469"/>
      <c r="ED22" s="469"/>
      <c r="EE22" s="469"/>
      <c r="EF22" s="469"/>
      <c r="EG22" s="469"/>
      <c r="EH22" s="266"/>
      <c r="EI22" s="265"/>
      <c r="EJ22" s="266"/>
      <c r="EK22" s="436"/>
      <c r="EL22" s="437"/>
      <c r="EM22" s="473"/>
      <c r="EN22" s="290"/>
      <c r="EO22" s="436"/>
      <c r="EP22" s="437"/>
      <c r="EQ22" s="302"/>
      <c r="ER22" s="302"/>
      <c r="ES22" s="302"/>
      <c r="ET22" s="302"/>
      <c r="EU22" s="436"/>
      <c r="EV22" s="437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30"/>
      <c r="GD22" s="130"/>
      <c r="GE22" s="130"/>
      <c r="GF22" s="130"/>
      <c r="GG22" s="130"/>
      <c r="GH22" s="130"/>
      <c r="GI22" s="130"/>
      <c r="GJ22" s="130"/>
      <c r="GK22" s="130"/>
      <c r="GL22" s="130"/>
      <c r="GM22" s="130"/>
      <c r="GN22" s="130"/>
      <c r="GO22" s="130"/>
      <c r="GP22" s="130"/>
      <c r="GQ22" s="130"/>
      <c r="GR22" s="130"/>
      <c r="GS22" s="130"/>
      <c r="GT22" s="130"/>
      <c r="GU22" s="130"/>
      <c r="GV22" s="130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67"/>
      <c r="BZ23" s="267"/>
      <c r="CA23" s="267"/>
      <c r="CB23" s="267"/>
      <c r="CC23" s="267"/>
      <c r="CD23" s="268"/>
      <c r="CE23" s="269"/>
      <c r="CF23" s="284"/>
      <c r="CG23" s="282"/>
      <c r="CH23" s="282"/>
      <c r="CI23" s="282"/>
      <c r="CJ23" s="282"/>
      <c r="CK23" s="282"/>
      <c r="CL23" s="282"/>
      <c r="CM23" s="177"/>
      <c r="CN23" s="177"/>
      <c r="CO23" s="177"/>
      <c r="CP23" s="177"/>
      <c r="CQ23" s="177"/>
      <c r="CR23" s="177"/>
      <c r="CS23" s="177"/>
      <c r="CT23" s="177"/>
      <c r="CU23" s="282"/>
      <c r="CV23" s="282"/>
      <c r="CW23" s="282"/>
      <c r="CX23" s="282"/>
      <c r="CY23" s="282"/>
      <c r="CZ23" s="282"/>
      <c r="DA23" s="283"/>
      <c r="DB23" s="284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3"/>
      <c r="DZ23" s="284"/>
      <c r="EA23" s="282"/>
      <c r="EB23" s="282"/>
      <c r="EC23" s="282"/>
      <c r="ED23" s="282"/>
      <c r="EE23" s="282"/>
      <c r="EF23" s="282"/>
      <c r="EG23" s="282"/>
      <c r="EH23" s="177"/>
      <c r="EI23" s="177"/>
      <c r="EJ23" s="241"/>
      <c r="EK23" s="229"/>
      <c r="EL23" s="177"/>
      <c r="EM23" s="177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41"/>
      <c r="GD23" s="141"/>
      <c r="GE23" s="141"/>
      <c r="GF23" s="141"/>
      <c r="GG23" s="141"/>
      <c r="GH23" s="141"/>
      <c r="GI23" s="141"/>
      <c r="GJ23" s="141"/>
      <c r="GK23" s="141"/>
      <c r="GL23" s="141"/>
      <c r="GM23" s="141"/>
      <c r="GN23" s="141"/>
      <c r="GO23" s="141"/>
      <c r="GP23" s="141"/>
      <c r="GQ23" s="141"/>
      <c r="GR23" s="141"/>
      <c r="GS23" s="141"/>
      <c r="GT23" s="141"/>
      <c r="GU23" s="141"/>
      <c r="GV23" s="141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5"/>
      <c r="GT24" s="95"/>
      <c r="GU24" s="95"/>
      <c r="GV24" s="95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20482-739.84-593.38+250+583.22+500</f>
        <v>20482</v>
      </c>
      <c r="AR35" s="375"/>
      <c r="AS35" s="375"/>
      <c r="AT35" s="375"/>
      <c r="AU35" s="375"/>
      <c r="AV35" s="375"/>
      <c r="AW35" s="375"/>
      <c r="AX35" s="376"/>
      <c r="AY35" s="380">
        <f>AQ35/AJ35</f>
        <v>1</v>
      </c>
      <c r="AZ35" s="381"/>
      <c r="BA35" s="381"/>
      <c r="BB35" s="381"/>
      <c r="BC35" s="381"/>
      <c r="BD35" s="381"/>
      <c r="BE35" s="381"/>
      <c r="BF35" s="382"/>
      <c r="BG35" s="447">
        <v>500</v>
      </c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0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1272.73/2+5204.03+180*0.8+134+86+270+150+164+210+202+168</f>
        <v>7368.3949999999995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0.57642141907220523</v>
      </c>
      <c r="AZ37" s="381"/>
      <c r="BA37" s="381"/>
      <c r="BB37" s="381"/>
      <c r="BC37" s="381"/>
      <c r="BD37" s="381"/>
      <c r="BE37" s="381"/>
      <c r="BF37" s="382"/>
      <c r="BG37" s="447"/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5414.6050000000005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1088+918+1296+1008+1734+1632+756+756+2992+746+1120+1286+646+1575+1875+1451+2193+2880+3330+3366+3672+3186+2286+3094</f>
        <v>44886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0.63783465323868838</v>
      </c>
      <c r="AZ39" s="381"/>
      <c r="BA39" s="381"/>
      <c r="BB39" s="381"/>
      <c r="BC39" s="381"/>
      <c r="BD39" s="381"/>
      <c r="BE39" s="381"/>
      <c r="BF39" s="382"/>
      <c r="BG39" s="447"/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25486.47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3150+1950+2432+3868+836+2691+2429+1855+1452+4690</f>
        <v>25353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0.35925547268387348</v>
      </c>
      <c r="AZ41" s="381"/>
      <c r="BA41" s="381"/>
      <c r="BB41" s="381"/>
      <c r="BC41" s="381"/>
      <c r="BD41" s="381"/>
      <c r="BE41" s="381"/>
      <c r="BF41" s="382"/>
      <c r="BG41" s="447">
        <f>1340*3.5</f>
        <v>4690</v>
      </c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45217.95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5994-170-174+50+112+182.78</f>
        <v>5994.78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1</v>
      </c>
      <c r="AZ47" s="381"/>
      <c r="BA47" s="381"/>
      <c r="BB47" s="381"/>
      <c r="BC47" s="381"/>
      <c r="BD47" s="381"/>
      <c r="BE47" s="381"/>
      <c r="BF47" s="382"/>
      <c r="BG47" s="447"/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0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0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3896.6-1682+36+34+10+35+42+20+50+42</f>
        <v>2483.6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0.63737617410049785</v>
      </c>
      <c r="AZ49" s="381"/>
      <c r="BA49" s="381"/>
      <c r="BB49" s="381"/>
      <c r="BC49" s="381"/>
      <c r="BD49" s="381"/>
      <c r="BE49" s="381"/>
      <c r="BF49" s="382"/>
      <c r="BG49" s="447"/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1413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6854+1245+1050+1070+840+540+2020+1050+2070+446.2+473.9+528.7+434+528+495+514+471+448+410+413+436+501+448+450+404+545+481+557+532+453+444+724+451+485+414+386+392+326+548+555+286+1000+2000+2000.2+13262+450+4000+9253+650+250+620+240+250+260+260+2460+240+820+240+600+10647</f>
        <v>81221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0.96437943030835538</v>
      </c>
      <c r="AZ55" s="381"/>
      <c r="BA55" s="381"/>
      <c r="BB55" s="381"/>
      <c r="BC55" s="381"/>
      <c r="BD55" s="381"/>
      <c r="BE55" s="381"/>
      <c r="BF55" s="382"/>
      <c r="BG55" s="374">
        <v>10647</v>
      </c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3000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5"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B14:B15"/>
    <mergeCell ref="C14:D14"/>
    <mergeCell ref="E14:F14"/>
    <mergeCell ref="G14:H14"/>
    <mergeCell ref="I14:J14"/>
    <mergeCell ref="K14:L14"/>
    <mergeCell ref="M14:N14"/>
    <mergeCell ref="GE13:GF13"/>
    <mergeCell ref="GG13:GH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O14:P14"/>
    <mergeCell ref="Q14:R14"/>
    <mergeCell ref="S14:T14"/>
    <mergeCell ref="U14:V14"/>
    <mergeCell ref="W14:X14"/>
    <mergeCell ref="Y14:Z14"/>
    <mergeCell ref="GQ13:GR13"/>
    <mergeCell ref="GS13:GT13"/>
    <mergeCell ref="GU13:GV13"/>
    <mergeCell ref="GI13:GJ13"/>
    <mergeCell ref="GK13:GL13"/>
    <mergeCell ref="GM13:GN13"/>
    <mergeCell ref="GO13:GP13"/>
    <mergeCell ref="FA13:FB13"/>
    <mergeCell ref="FC13:FD13"/>
    <mergeCell ref="FE13:FF13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AM14:AN14"/>
    <mergeCell ref="AO14:AP14"/>
    <mergeCell ref="AQ14:AR14"/>
    <mergeCell ref="AS14:AT14"/>
    <mergeCell ref="AU14:AV14"/>
    <mergeCell ref="AW14:AX14"/>
    <mergeCell ref="AA14:AB14"/>
    <mergeCell ref="AC14:AD14"/>
    <mergeCell ref="AE14:AF14"/>
    <mergeCell ref="AG14:AH14"/>
    <mergeCell ref="AI14:AJ14"/>
    <mergeCell ref="AK14:AL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A21:A29"/>
    <mergeCell ref="CU21:DN22"/>
    <mergeCell ref="DO21:EG22"/>
    <mergeCell ref="B26:B27"/>
    <mergeCell ref="C26:D26"/>
    <mergeCell ref="B19:B22"/>
    <mergeCell ref="AL19:AL22"/>
    <mergeCell ref="CU19:DK20"/>
    <mergeCell ref="DL19:DX20"/>
    <mergeCell ref="E26:F26"/>
    <mergeCell ref="G26:H26"/>
    <mergeCell ref="I26:J26"/>
    <mergeCell ref="K26:L26"/>
    <mergeCell ref="M26:N26"/>
    <mergeCell ref="O26:P26"/>
    <mergeCell ref="EK19:EL22"/>
    <mergeCell ref="EM19:EM22"/>
    <mergeCell ref="EO19:EP22"/>
    <mergeCell ref="AC26:AD26"/>
    <mergeCell ref="AE26:AF26"/>
    <mergeCell ref="AG26:AH26"/>
    <mergeCell ref="AI26:AJ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BY26:BZ26"/>
    <mergeCell ref="CA26:CB26"/>
    <mergeCell ref="CC26:CD26"/>
    <mergeCell ref="CE26:CF26"/>
    <mergeCell ref="CG26:CH26"/>
    <mergeCell ref="CI26:CJ26"/>
    <mergeCell ref="BM26:BN26"/>
    <mergeCell ref="BO26:BP26"/>
    <mergeCell ref="BQ26:BR26"/>
    <mergeCell ref="BS26:BT26"/>
    <mergeCell ref="BU26:BV26"/>
    <mergeCell ref="BW26:BX26"/>
    <mergeCell ref="CW26:CX26"/>
    <mergeCell ref="CY26:CZ26"/>
    <mergeCell ref="DA26:DB26"/>
    <mergeCell ref="DC26:DD26"/>
    <mergeCell ref="DE26:DF26"/>
    <mergeCell ref="DG26:DH26"/>
    <mergeCell ref="CK26:CL26"/>
    <mergeCell ref="CM26:CN26"/>
    <mergeCell ref="CO26:CP26"/>
    <mergeCell ref="CQ26:CR26"/>
    <mergeCell ref="CS26:CT26"/>
    <mergeCell ref="CU26:CV26"/>
    <mergeCell ref="DY26:DZ26"/>
    <mergeCell ref="EA26:EB26"/>
    <mergeCell ref="EC26:ED26"/>
    <mergeCell ref="EE26:EF26"/>
    <mergeCell ref="DI26:DJ26"/>
    <mergeCell ref="DK26:DL26"/>
    <mergeCell ref="DM26:DN26"/>
    <mergeCell ref="DO26:DP26"/>
    <mergeCell ref="DQ26:DR26"/>
    <mergeCell ref="DS26:DT26"/>
    <mergeCell ref="GU26:GV26"/>
    <mergeCell ref="C27:D27"/>
    <mergeCell ref="E27:F27"/>
    <mergeCell ref="G27:H27"/>
    <mergeCell ref="I27:J27"/>
    <mergeCell ref="K27:L27"/>
    <mergeCell ref="M27:N27"/>
    <mergeCell ref="GC26:GD26"/>
    <mergeCell ref="GE26:GF26"/>
    <mergeCell ref="GG26:GH26"/>
    <mergeCell ref="GI26:GJ26"/>
    <mergeCell ref="GK26:GL26"/>
    <mergeCell ref="GM26:GN26"/>
    <mergeCell ref="FQ26:FR26"/>
    <mergeCell ref="FS26:FT26"/>
    <mergeCell ref="FU26:FV26"/>
    <mergeCell ref="FW26:FX26"/>
    <mergeCell ref="FY26:FZ26"/>
    <mergeCell ref="GA26:GB26"/>
    <mergeCell ref="FE26:FF26"/>
    <mergeCell ref="FG26:FH26"/>
    <mergeCell ref="FI26:FJ26"/>
    <mergeCell ref="FK26:FL26"/>
    <mergeCell ref="FM26:FN26"/>
    <mergeCell ref="O27:P27"/>
    <mergeCell ref="Q27:R27"/>
    <mergeCell ref="S27:T27"/>
    <mergeCell ref="U27:V27"/>
    <mergeCell ref="W27:X27"/>
    <mergeCell ref="Y27:Z27"/>
    <mergeCell ref="GO26:GP26"/>
    <mergeCell ref="GQ26:GR26"/>
    <mergeCell ref="GS26:GT26"/>
    <mergeCell ref="FO26:FP26"/>
    <mergeCell ref="ES26:ET26"/>
    <mergeCell ref="EU26:EV26"/>
    <mergeCell ref="EW26:EX26"/>
    <mergeCell ref="EY26:EZ26"/>
    <mergeCell ref="FA26:FB26"/>
    <mergeCell ref="FC26:FD26"/>
    <mergeCell ref="EG26:EH26"/>
    <mergeCell ref="EI26:EJ26"/>
    <mergeCell ref="EK26:EL26"/>
    <mergeCell ref="EM26:EN26"/>
    <mergeCell ref="EO26:EP26"/>
    <mergeCell ref="EQ26:ER26"/>
    <mergeCell ref="DU26:DV26"/>
    <mergeCell ref="DW26:DX26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DG27:DH27"/>
    <mergeCell ref="DI27:DJ27"/>
    <mergeCell ref="DK27:DL27"/>
    <mergeCell ref="DM27:DN27"/>
    <mergeCell ref="DO27:DP27"/>
    <mergeCell ref="DQ27:DR27"/>
    <mergeCell ref="CU27:CV27"/>
    <mergeCell ref="CW27:CX27"/>
    <mergeCell ref="CY27:CZ27"/>
    <mergeCell ref="DA27:DB27"/>
    <mergeCell ref="DC27:DD27"/>
    <mergeCell ref="DE27:DF27"/>
    <mergeCell ref="EE27:EF27"/>
    <mergeCell ref="EG27:EH27"/>
    <mergeCell ref="EI27:EJ27"/>
    <mergeCell ref="EK27:EL27"/>
    <mergeCell ref="EM27:EN27"/>
    <mergeCell ref="EO27:EP27"/>
    <mergeCell ref="DS27:DT27"/>
    <mergeCell ref="DU27:DV27"/>
    <mergeCell ref="DW27:DX27"/>
    <mergeCell ref="DY27:DZ27"/>
    <mergeCell ref="EA27:EB27"/>
    <mergeCell ref="EC27:ED27"/>
    <mergeCell ref="FG27:FH27"/>
    <mergeCell ref="FI27:FJ27"/>
    <mergeCell ref="FK27:FL27"/>
    <mergeCell ref="FM27:FN27"/>
    <mergeCell ref="EQ27:ER27"/>
    <mergeCell ref="ES27:ET27"/>
    <mergeCell ref="EU27:EV27"/>
    <mergeCell ref="EW27:EX27"/>
    <mergeCell ref="EY27:EZ27"/>
    <mergeCell ref="FA27:FB27"/>
    <mergeCell ref="GM27:GN27"/>
    <mergeCell ref="GO27:GP27"/>
    <mergeCell ref="GQ27:GR27"/>
    <mergeCell ref="GS27:GT27"/>
    <mergeCell ref="GU27:GV27"/>
    <mergeCell ref="B28:B29"/>
    <mergeCell ref="E28:F28"/>
    <mergeCell ref="G28:H28"/>
    <mergeCell ref="I28:J28"/>
    <mergeCell ref="K28:L28"/>
    <mergeCell ref="GA27:GB27"/>
    <mergeCell ref="GC27:GD27"/>
    <mergeCell ref="GE27:GF27"/>
    <mergeCell ref="GG27:GH27"/>
    <mergeCell ref="GI27:GJ27"/>
    <mergeCell ref="GK27:GL27"/>
    <mergeCell ref="FO27:FP27"/>
    <mergeCell ref="FQ27:FR27"/>
    <mergeCell ref="FS27:FT27"/>
    <mergeCell ref="FU27:FV27"/>
    <mergeCell ref="FW27:FX27"/>
    <mergeCell ref="FY27:FZ27"/>
    <mergeCell ref="FC27:FD27"/>
    <mergeCell ref="FE27:FF27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BU28:BV28"/>
    <mergeCell ref="BW28:BX28"/>
    <mergeCell ref="BY28:BZ28"/>
    <mergeCell ref="CA28:CB28"/>
    <mergeCell ref="CC28:CD28"/>
    <mergeCell ref="CE28:CF28"/>
    <mergeCell ref="BI28:BJ28"/>
    <mergeCell ref="BK28:BL28"/>
    <mergeCell ref="BM28:BN28"/>
    <mergeCell ref="BO28:BP28"/>
    <mergeCell ref="BQ28:BR28"/>
    <mergeCell ref="BS28:BT28"/>
    <mergeCell ref="CS28:CT28"/>
    <mergeCell ref="CU28:CV28"/>
    <mergeCell ref="CW28:CX28"/>
    <mergeCell ref="CY28:CZ28"/>
    <mergeCell ref="DA28:DB28"/>
    <mergeCell ref="DC28:DD28"/>
    <mergeCell ref="CG28:CH28"/>
    <mergeCell ref="CI28:CJ28"/>
    <mergeCell ref="CK28:CL28"/>
    <mergeCell ref="CM28:CN28"/>
    <mergeCell ref="CO28:CP28"/>
    <mergeCell ref="CQ28:CR28"/>
    <mergeCell ref="DQ28:DR28"/>
    <mergeCell ref="DS28:DT28"/>
    <mergeCell ref="DU28:DV28"/>
    <mergeCell ref="DW28:DX28"/>
    <mergeCell ref="DY28:DZ28"/>
    <mergeCell ref="EA28:EB28"/>
    <mergeCell ref="DE28:DF28"/>
    <mergeCell ref="DG28:DH28"/>
    <mergeCell ref="DI28:DJ28"/>
    <mergeCell ref="DK28:DL28"/>
    <mergeCell ref="DM28:DN28"/>
    <mergeCell ref="DO28:DP28"/>
    <mergeCell ref="EO28:EP28"/>
    <mergeCell ref="EQ28:ER28"/>
    <mergeCell ref="ES28:ET28"/>
    <mergeCell ref="EU28:EV28"/>
    <mergeCell ref="EW28:EX28"/>
    <mergeCell ref="EY28:EZ28"/>
    <mergeCell ref="EC28:ED28"/>
    <mergeCell ref="EE28:EF28"/>
    <mergeCell ref="EG28:EH28"/>
    <mergeCell ref="EI28:EJ28"/>
    <mergeCell ref="EK28:EL28"/>
    <mergeCell ref="EM28:EN28"/>
    <mergeCell ref="FM28:FN28"/>
    <mergeCell ref="FO28:FP28"/>
    <mergeCell ref="FQ28:FR28"/>
    <mergeCell ref="FS28:FT28"/>
    <mergeCell ref="FU28:FV28"/>
    <mergeCell ref="FW28:FX28"/>
    <mergeCell ref="FA28:FB28"/>
    <mergeCell ref="FC28:FD28"/>
    <mergeCell ref="FE28:FF28"/>
    <mergeCell ref="FG28:FH28"/>
    <mergeCell ref="FI28:FJ28"/>
    <mergeCell ref="FK28:FL28"/>
    <mergeCell ref="GK28:GL28"/>
    <mergeCell ref="GM28:GN28"/>
    <mergeCell ref="GO28:GP28"/>
    <mergeCell ref="GQ28:GR28"/>
    <mergeCell ref="GS28:GT28"/>
    <mergeCell ref="GU28:GV28"/>
    <mergeCell ref="FY28:FZ28"/>
    <mergeCell ref="GA28:GB28"/>
    <mergeCell ref="GC28:GD28"/>
    <mergeCell ref="GE28:GF28"/>
    <mergeCell ref="GG28:GH28"/>
    <mergeCell ref="GI28:GJ28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57:BZ58"/>
    <mergeCell ref="BK21:CL22"/>
    <mergeCell ref="EU19:EV22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F93F-D86C-4943-A61A-2230400648FE}">
  <sheetPr>
    <pageSetUpPr fitToPage="1"/>
  </sheetPr>
  <dimension ref="A1:GW70"/>
  <sheetViews>
    <sheetView tabSelected="1" view="pageBreakPreview" zoomScale="70" zoomScaleNormal="70" zoomScaleSheetLayoutView="70" workbookViewId="0">
      <selection activeCell="CX39" sqref="CX39"/>
    </sheetView>
  </sheetViews>
  <sheetFormatPr defaultColWidth="9.140625" defaultRowHeight="15" x14ac:dyDescent="0.25"/>
  <cols>
    <col min="1" max="1" width="4.28515625" style="1" customWidth="1"/>
    <col min="2" max="2" width="11.28515625" style="1" customWidth="1"/>
    <col min="3" max="4" width="3" style="2" customWidth="1"/>
    <col min="5" max="18" width="1.7109375" style="1" customWidth="1"/>
    <col min="19" max="20" width="1.7109375" style="2" customWidth="1"/>
    <col min="21" max="24" width="1.7109375" style="1" customWidth="1"/>
    <col min="25" max="25" width="2" style="1" customWidth="1"/>
    <col min="26" max="31" width="1.7109375" style="1" customWidth="1"/>
    <col min="32" max="32" width="2" style="1" customWidth="1"/>
    <col min="33" max="34" width="1.7109375" style="1" customWidth="1"/>
    <col min="35" max="35" width="2.140625" style="1" customWidth="1"/>
    <col min="36" max="38" width="1.7109375" style="1" customWidth="1"/>
    <col min="39" max="39" width="2" style="1" customWidth="1"/>
    <col min="40" max="40" width="1.28515625" style="1" customWidth="1"/>
    <col min="41" max="41" width="1.7109375" style="1" customWidth="1"/>
    <col min="42" max="42" width="2" style="1" customWidth="1"/>
    <col min="43" max="46" width="1.7109375" style="1" customWidth="1"/>
    <col min="47" max="54" width="1.5703125" style="1" customWidth="1"/>
    <col min="55" max="55" width="1.85546875" style="1" customWidth="1"/>
    <col min="56" max="60" width="1.5703125" style="1" customWidth="1"/>
    <col min="61" max="61" width="1.85546875" style="1" customWidth="1"/>
    <col min="62" max="62" width="1.7109375" style="1" customWidth="1"/>
    <col min="63" max="63" width="2" style="1" customWidth="1"/>
    <col min="64" max="76" width="1.5703125" style="1" customWidth="1"/>
    <col min="77" max="77" width="2" style="1" customWidth="1"/>
    <col min="78" max="78" width="1.5703125" style="1" customWidth="1"/>
    <col min="79" max="88" width="1.7109375" style="1" customWidth="1"/>
    <col min="89" max="89" width="2" style="1" customWidth="1"/>
    <col min="90" max="94" width="1.7109375" style="1" customWidth="1"/>
    <col min="95" max="95" width="1.85546875" style="1" customWidth="1"/>
    <col min="96" max="116" width="1.7109375" style="1" customWidth="1"/>
    <col min="117" max="117" width="1.85546875" style="1" customWidth="1"/>
    <col min="118" max="122" width="1.7109375" style="1" customWidth="1"/>
    <col min="123" max="123" width="2" style="1" customWidth="1"/>
    <col min="124" max="348" width="1.7109375" style="1" customWidth="1"/>
    <col min="349" max="16384" width="9.140625" style="1"/>
  </cols>
  <sheetData>
    <row r="1" spans="1:204" ht="30" customHeight="1" x14ac:dyDescent="0.25">
      <c r="B1" s="303" t="s">
        <v>0</v>
      </c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3"/>
      <c r="BQ1" s="303"/>
      <c r="BR1" s="303"/>
      <c r="BS1" s="303"/>
      <c r="BT1" s="303"/>
      <c r="BU1" s="303"/>
      <c r="BV1" s="303"/>
      <c r="BW1" s="303"/>
      <c r="BX1" s="303"/>
      <c r="BY1" s="303"/>
      <c r="BZ1" s="303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  <c r="CO1" s="303"/>
      <c r="CP1" s="303"/>
      <c r="CQ1" s="303"/>
      <c r="CR1" s="303"/>
      <c r="CS1" s="303"/>
      <c r="CT1" s="303"/>
      <c r="CU1" s="303"/>
      <c r="CV1" s="303"/>
      <c r="CW1" s="303"/>
      <c r="CX1" s="303"/>
      <c r="CY1" s="303"/>
      <c r="CZ1" s="303"/>
      <c r="DA1" s="303"/>
      <c r="DB1" s="303"/>
      <c r="DC1" s="303"/>
      <c r="DD1" s="303"/>
      <c r="DE1" s="303"/>
      <c r="DF1" s="303"/>
      <c r="DG1" s="303"/>
      <c r="DH1" s="303"/>
      <c r="DI1" s="303"/>
      <c r="DJ1" s="303"/>
      <c r="DK1" s="303"/>
      <c r="DL1" s="303"/>
      <c r="DM1" s="303"/>
      <c r="DN1" s="303"/>
      <c r="DO1" s="303"/>
      <c r="DP1" s="303"/>
      <c r="DQ1" s="303"/>
      <c r="DR1" s="303"/>
      <c r="DS1" s="303"/>
      <c r="DT1" s="303"/>
      <c r="DU1" s="303"/>
      <c r="DV1" s="303"/>
      <c r="DW1" s="303"/>
      <c r="DX1" s="303"/>
      <c r="DY1" s="303"/>
      <c r="DZ1" s="303"/>
      <c r="EA1" s="303"/>
      <c r="EB1" s="303"/>
      <c r="EC1" s="303"/>
      <c r="ED1" s="303"/>
      <c r="EE1" s="303"/>
      <c r="EF1" s="303"/>
      <c r="EG1" s="303"/>
      <c r="EH1" s="303"/>
      <c r="EI1" s="303"/>
      <c r="EJ1" s="303"/>
      <c r="EK1" s="303"/>
      <c r="EL1" s="303"/>
      <c r="EM1" s="303"/>
      <c r="EN1" s="303"/>
      <c r="EO1" s="303"/>
      <c r="EP1" s="303"/>
      <c r="EQ1" s="303"/>
      <c r="ER1" s="303"/>
      <c r="ES1" s="303"/>
      <c r="ET1" s="303"/>
      <c r="EU1" s="303"/>
      <c r="EV1" s="303"/>
      <c r="EW1" s="303"/>
      <c r="EX1" s="303"/>
      <c r="EY1" s="303"/>
      <c r="EZ1" s="303"/>
      <c r="FA1" s="303"/>
      <c r="FB1" s="303"/>
      <c r="FC1" s="303"/>
      <c r="FD1" s="303"/>
      <c r="FE1" s="303"/>
      <c r="FF1" s="30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</row>
    <row r="2" spans="1:204" ht="21.75" customHeight="1" x14ac:dyDescent="0.35">
      <c r="B2" s="4"/>
      <c r="C2" s="4"/>
      <c r="D2" s="4"/>
      <c r="E2" s="304" t="s">
        <v>132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4"/>
      <c r="AJ2" s="4">
        <v>7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</row>
    <row r="3" spans="1:204" ht="21.75" hidden="1" customHeight="1" x14ac:dyDescent="0.4"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</row>
    <row r="4" spans="1:204" ht="21.75" hidden="1" customHeight="1" x14ac:dyDescent="0.4"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</row>
    <row r="5" spans="1:204" ht="21.75" hidden="1" customHeight="1" x14ac:dyDescent="0.4"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1:204" ht="21.75" hidden="1" customHeight="1" x14ac:dyDescent="0.4"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4" ht="15.75" hidden="1" customHeight="1" x14ac:dyDescent="0.25">
      <c r="B7" s="6"/>
      <c r="C7" s="7"/>
      <c r="D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7"/>
      <c r="U7" s="9"/>
      <c r="V7" s="9"/>
      <c r="W7" s="9"/>
      <c r="X7" s="9"/>
      <c r="Y7" s="10"/>
      <c r="Z7" s="10"/>
      <c r="AA7" s="10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2"/>
      <c r="DU7" s="12"/>
      <c r="DV7" s="13"/>
      <c r="DW7" s="13"/>
      <c r="DX7" s="14"/>
      <c r="DY7" s="14"/>
      <c r="EI7" s="305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</row>
    <row r="8" spans="1:204" s="15" customFormat="1" ht="9.75" hidden="1" customHeight="1" x14ac:dyDescent="0.2">
      <c r="B8" s="16"/>
      <c r="C8" s="17"/>
      <c r="D8" s="17"/>
      <c r="E8" s="18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0"/>
      <c r="Z8" s="10"/>
      <c r="AA8" s="10"/>
      <c r="AB8" s="11"/>
      <c r="AC8" s="11"/>
      <c r="AD8" s="11"/>
      <c r="AE8" s="19"/>
      <c r="AF8" s="305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05"/>
      <c r="BD8" s="19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305"/>
      <c r="CL8" s="11"/>
      <c r="CM8" s="10"/>
      <c r="CN8" s="10"/>
      <c r="CO8" s="10"/>
      <c r="CP8" s="10"/>
      <c r="CQ8" s="10"/>
      <c r="CR8" s="10"/>
      <c r="CS8" s="10"/>
      <c r="CT8" s="10"/>
      <c r="CU8" s="305"/>
      <c r="CV8" s="10"/>
      <c r="CW8" s="10"/>
      <c r="CX8" s="10"/>
      <c r="CY8" s="10"/>
      <c r="CZ8" s="10"/>
      <c r="DA8" s="305"/>
      <c r="DB8" s="10"/>
      <c r="DC8" s="10"/>
      <c r="DD8" s="10"/>
      <c r="DE8" s="10"/>
      <c r="DF8" s="10"/>
      <c r="DG8" s="305"/>
      <c r="DH8" s="10"/>
      <c r="DI8" s="10"/>
      <c r="DJ8" s="10"/>
      <c r="DK8" s="10"/>
      <c r="DL8" s="10"/>
      <c r="DM8" s="305"/>
      <c r="DN8" s="10"/>
      <c r="DO8" s="10"/>
      <c r="DP8" s="10"/>
      <c r="DQ8" s="10"/>
      <c r="DR8" s="10"/>
      <c r="DS8" s="305"/>
      <c r="DT8" s="20"/>
      <c r="DU8" s="20"/>
      <c r="DV8" s="20"/>
      <c r="DW8" s="20"/>
      <c r="DX8" s="20"/>
      <c r="DY8" s="307"/>
      <c r="DZ8" s="20"/>
      <c r="EA8" s="305"/>
      <c r="EB8" s="20"/>
      <c r="EC8" s="20"/>
      <c r="ED8" s="20"/>
      <c r="EE8" s="305"/>
      <c r="EF8" s="20"/>
      <c r="EG8" s="20"/>
      <c r="EH8" s="20"/>
      <c r="EI8" s="305"/>
      <c r="EJ8" s="20"/>
      <c r="EK8" s="305"/>
      <c r="EL8" s="20"/>
      <c r="EM8" s="20"/>
      <c r="EN8" s="20"/>
      <c r="EO8" s="305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</row>
    <row r="9" spans="1:204" ht="15" hidden="1" customHeight="1" x14ac:dyDescent="0.25">
      <c r="B9" s="6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11"/>
      <c r="AD9" s="11"/>
      <c r="AE9" s="19"/>
      <c r="AF9" s="305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05"/>
      <c r="BD9" s="19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305"/>
      <c r="CL9" s="11"/>
      <c r="CM9" s="10"/>
      <c r="CN9" s="10"/>
      <c r="CO9" s="10"/>
      <c r="CP9" s="10"/>
      <c r="CQ9" s="10"/>
      <c r="CR9" s="10"/>
      <c r="CS9" s="10"/>
      <c r="CT9" s="10"/>
      <c r="CU9" s="305"/>
      <c r="CV9" s="10"/>
      <c r="CW9" s="10"/>
      <c r="CX9" s="10"/>
      <c r="CY9" s="10"/>
      <c r="CZ9" s="10"/>
      <c r="DA9" s="305"/>
      <c r="DB9" s="10"/>
      <c r="DC9" s="10"/>
      <c r="DD9" s="10"/>
      <c r="DE9" s="10"/>
      <c r="DF9" s="10"/>
      <c r="DG9" s="305"/>
      <c r="DH9" s="10"/>
      <c r="DI9" s="10"/>
      <c r="DJ9" s="10"/>
      <c r="DK9" s="10"/>
      <c r="DL9" s="10"/>
      <c r="DM9" s="305"/>
      <c r="DN9" s="10"/>
      <c r="DO9" s="10"/>
      <c r="DP9" s="10"/>
      <c r="DQ9" s="10"/>
      <c r="DR9" s="10"/>
      <c r="DS9" s="305"/>
      <c r="DT9" s="21"/>
      <c r="DU9" s="21"/>
      <c r="DV9" s="21"/>
      <c r="DW9" s="21"/>
      <c r="DX9" s="21"/>
      <c r="DY9" s="307"/>
      <c r="DZ9" s="21"/>
      <c r="EA9" s="305"/>
      <c r="EB9" s="21"/>
      <c r="EE9" s="305"/>
      <c r="EI9" s="305"/>
      <c r="EK9" s="305"/>
      <c r="EO9" s="305"/>
      <c r="ES9" s="2"/>
      <c r="ET9" s="2"/>
      <c r="EU9" s="2"/>
      <c r="EV9" s="2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</row>
    <row r="10" spans="1:204" s="15" customFormat="1" ht="12" customHeight="1" x14ac:dyDescent="0.2">
      <c r="B10" s="16"/>
      <c r="C10" s="17"/>
      <c r="D10" s="17"/>
      <c r="E10" s="18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7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305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23"/>
      <c r="BC10" s="305"/>
      <c r="BD10" s="23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4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305"/>
      <c r="CL10" s="20"/>
      <c r="CM10" s="25"/>
      <c r="CN10" s="25"/>
      <c r="CO10" s="20"/>
      <c r="CP10" s="20"/>
      <c r="CQ10" s="20"/>
      <c r="CR10" s="20"/>
      <c r="CS10" s="20"/>
      <c r="CT10" s="20"/>
      <c r="CU10" s="305"/>
      <c r="CV10" s="20"/>
      <c r="CW10" s="20"/>
      <c r="CX10" s="20"/>
      <c r="CY10" s="20"/>
      <c r="CZ10" s="20"/>
      <c r="DA10" s="305"/>
      <c r="DB10" s="20"/>
      <c r="DC10" s="20"/>
      <c r="DD10" s="20"/>
      <c r="DE10" s="20"/>
      <c r="DF10" s="20"/>
      <c r="DG10" s="305"/>
      <c r="DH10" s="20"/>
      <c r="DI10" s="20"/>
      <c r="DJ10" s="20"/>
      <c r="DK10" s="20"/>
      <c r="DL10" s="20"/>
      <c r="DM10" s="305"/>
      <c r="DN10" s="20"/>
      <c r="DO10" s="20"/>
      <c r="DP10" s="20"/>
      <c r="DQ10" s="20"/>
      <c r="DR10" s="20"/>
      <c r="DS10" s="305"/>
      <c r="DT10" s="20"/>
      <c r="DU10" s="20"/>
      <c r="DV10" s="20"/>
      <c r="DW10" s="20"/>
      <c r="DX10" s="20"/>
      <c r="DY10" s="307"/>
      <c r="DZ10" s="20"/>
      <c r="EA10" s="305"/>
      <c r="EB10" s="20"/>
      <c r="EC10" s="20"/>
      <c r="ED10" s="20"/>
      <c r="EE10" s="305"/>
      <c r="EF10" s="20"/>
      <c r="EG10" s="20"/>
      <c r="EH10" s="20"/>
      <c r="EI10" s="305"/>
      <c r="EJ10" s="20"/>
      <c r="EK10" s="305"/>
      <c r="EL10" s="20"/>
      <c r="EM10" s="20"/>
      <c r="EN10" s="20"/>
      <c r="EO10" s="305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</row>
    <row r="11" spans="1:204" s="15" customFormat="1" ht="12" customHeight="1" x14ac:dyDescent="0.2">
      <c r="B11" s="16"/>
      <c r="C11" s="17"/>
      <c r="D11" s="17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/>
      <c r="T11" s="17"/>
      <c r="U11" s="16"/>
      <c r="V11" s="16"/>
      <c r="W11" s="16"/>
      <c r="X11" s="16"/>
      <c r="Y11" s="22"/>
      <c r="Z11" s="22"/>
      <c r="AA11" s="16"/>
      <c r="AB11" s="16"/>
      <c r="AC11" s="16"/>
      <c r="AD11" s="16"/>
      <c r="AE11" s="16"/>
      <c r="AF11" s="30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23"/>
      <c r="BC11" s="306"/>
      <c r="BD11" s="23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4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306"/>
      <c r="CL11" s="20"/>
      <c r="CM11" s="26"/>
      <c r="CN11" s="26"/>
      <c r="CO11" s="20"/>
      <c r="CP11" s="20"/>
      <c r="CQ11" s="20"/>
      <c r="CR11" s="20"/>
      <c r="CS11" s="20"/>
      <c r="CT11" s="20"/>
      <c r="CU11" s="306"/>
      <c r="CV11" s="20"/>
      <c r="CW11" s="20"/>
      <c r="CX11" s="20"/>
      <c r="CY11" s="20"/>
      <c r="CZ11" s="20"/>
      <c r="DA11" s="306"/>
      <c r="DB11" s="20"/>
      <c r="DC11" s="20"/>
      <c r="DD11" s="20"/>
      <c r="DE11" s="20"/>
      <c r="DF11" s="20"/>
      <c r="DG11" s="306"/>
      <c r="DH11" s="20"/>
      <c r="DI11" s="20"/>
      <c r="DJ11" s="20"/>
      <c r="DK11" s="20"/>
      <c r="DL11" s="20"/>
      <c r="DM11" s="306"/>
      <c r="DN11" s="20"/>
      <c r="DO11" s="20"/>
      <c r="DP11" s="20"/>
      <c r="DQ11" s="20"/>
      <c r="DR11" s="20"/>
      <c r="DS11" s="306"/>
      <c r="DT11" s="20"/>
      <c r="DU11" s="20"/>
      <c r="DV11" s="20"/>
      <c r="DW11" s="20"/>
      <c r="DX11" s="20"/>
      <c r="DY11" s="308"/>
      <c r="DZ11" s="20"/>
      <c r="EA11" s="306"/>
      <c r="EB11" s="20"/>
      <c r="EC11" s="20"/>
      <c r="ED11" s="20"/>
      <c r="EE11" s="306"/>
      <c r="EF11" s="20"/>
      <c r="EG11" s="20"/>
      <c r="EH11" s="20"/>
      <c r="EI11" s="306"/>
      <c r="EJ11" s="20"/>
      <c r="EK11" s="306"/>
      <c r="EL11" s="20"/>
      <c r="EM11" s="20"/>
      <c r="EN11" s="20"/>
      <c r="EO11" s="306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</row>
    <row r="12" spans="1:204" ht="24" customHeight="1" x14ac:dyDescent="0.25">
      <c r="A12" s="310" t="s">
        <v>1</v>
      </c>
      <c r="B12" s="311" t="s">
        <v>2</v>
      </c>
      <c r="C12" s="27" t="s">
        <v>3</v>
      </c>
      <c r="D12" s="27" t="s">
        <v>4</v>
      </c>
      <c r="E12" s="313" t="s">
        <v>3</v>
      </c>
      <c r="F12" s="314"/>
      <c r="G12" s="313" t="s">
        <v>3</v>
      </c>
      <c r="H12" s="314"/>
      <c r="I12" s="313" t="s">
        <v>3</v>
      </c>
      <c r="J12" s="314"/>
      <c r="K12" s="313" t="s">
        <v>3</v>
      </c>
      <c r="L12" s="314"/>
      <c r="M12" s="313" t="s">
        <v>3</v>
      </c>
      <c r="N12" s="314"/>
      <c r="O12" s="313" t="s">
        <v>3</v>
      </c>
      <c r="P12" s="314"/>
      <c r="Q12" s="313" t="s">
        <v>3</v>
      </c>
      <c r="R12" s="314"/>
      <c r="S12" s="313" t="s">
        <v>3</v>
      </c>
      <c r="T12" s="314"/>
      <c r="U12" s="313" t="s">
        <v>3</v>
      </c>
      <c r="V12" s="314"/>
      <c r="W12" s="313" t="s">
        <v>3</v>
      </c>
      <c r="X12" s="314"/>
      <c r="Y12" s="313" t="s">
        <v>3</v>
      </c>
      <c r="Z12" s="314"/>
      <c r="AA12" s="313" t="s">
        <v>3</v>
      </c>
      <c r="AB12" s="314"/>
      <c r="AC12" s="313" t="s">
        <v>3</v>
      </c>
      <c r="AD12" s="314"/>
      <c r="AE12" s="313" t="s">
        <v>3</v>
      </c>
      <c r="AF12" s="314"/>
      <c r="AG12" s="313" t="s">
        <v>3</v>
      </c>
      <c r="AH12" s="314"/>
      <c r="AI12" s="313" t="s">
        <v>3</v>
      </c>
      <c r="AJ12" s="314"/>
      <c r="AK12" s="313" t="s">
        <v>3</v>
      </c>
      <c r="AL12" s="314"/>
      <c r="AM12" s="315" t="s">
        <v>3</v>
      </c>
      <c r="AN12" s="316"/>
      <c r="AO12" s="313" t="s">
        <v>3</v>
      </c>
      <c r="AP12" s="314"/>
      <c r="AQ12" s="313" t="s">
        <v>3</v>
      </c>
      <c r="AR12" s="314"/>
      <c r="AS12" s="313" t="s">
        <v>3</v>
      </c>
      <c r="AT12" s="314"/>
      <c r="AU12" s="313" t="s">
        <v>3</v>
      </c>
      <c r="AV12" s="314"/>
      <c r="AW12" s="313" t="s">
        <v>3</v>
      </c>
      <c r="AX12" s="314"/>
      <c r="AY12" s="313" t="s">
        <v>3</v>
      </c>
      <c r="AZ12" s="314"/>
      <c r="BA12" s="313" t="s">
        <v>3</v>
      </c>
      <c r="BB12" s="314"/>
      <c r="BC12" s="313" t="s">
        <v>3</v>
      </c>
      <c r="BD12" s="314"/>
      <c r="BE12" s="313" t="s">
        <v>3</v>
      </c>
      <c r="BF12" s="314"/>
      <c r="BG12" s="313" t="s">
        <v>3</v>
      </c>
      <c r="BH12" s="314"/>
      <c r="BI12" s="315" t="s">
        <v>3</v>
      </c>
      <c r="BJ12" s="316"/>
      <c r="BK12" s="313" t="s">
        <v>3</v>
      </c>
      <c r="BL12" s="314"/>
      <c r="BM12" s="313" t="s">
        <v>3</v>
      </c>
      <c r="BN12" s="314"/>
      <c r="BO12" s="313" t="s">
        <v>3</v>
      </c>
      <c r="BP12" s="314"/>
      <c r="BQ12" s="313" t="s">
        <v>3</v>
      </c>
      <c r="BR12" s="314"/>
      <c r="BS12" s="313" t="s">
        <v>3</v>
      </c>
      <c r="BT12" s="314"/>
      <c r="BU12" s="313" t="s">
        <v>3</v>
      </c>
      <c r="BV12" s="314"/>
      <c r="BW12" s="313" t="s">
        <v>3</v>
      </c>
      <c r="BX12" s="314"/>
      <c r="BY12" s="313" t="s">
        <v>3</v>
      </c>
      <c r="BZ12" s="314"/>
      <c r="CA12" s="313" t="s">
        <v>3</v>
      </c>
      <c r="CB12" s="314"/>
      <c r="CC12" s="313" t="s">
        <v>3</v>
      </c>
      <c r="CD12" s="314"/>
      <c r="CE12" s="313" t="s">
        <v>3</v>
      </c>
      <c r="CF12" s="314"/>
      <c r="CG12" s="313" t="s">
        <v>3</v>
      </c>
      <c r="CH12" s="314"/>
      <c r="CI12" s="313" t="s">
        <v>3</v>
      </c>
      <c r="CJ12" s="314"/>
      <c r="CK12" s="313" t="s">
        <v>3</v>
      </c>
      <c r="CL12" s="314"/>
      <c r="CM12" s="313" t="s">
        <v>3</v>
      </c>
      <c r="CN12" s="314"/>
      <c r="CO12" s="313" t="s">
        <v>3</v>
      </c>
      <c r="CP12" s="314"/>
      <c r="CQ12" s="313" t="s">
        <v>3</v>
      </c>
      <c r="CR12" s="314"/>
      <c r="CS12" s="313" t="s">
        <v>3</v>
      </c>
      <c r="CT12" s="314"/>
      <c r="CU12" s="313" t="s">
        <v>3</v>
      </c>
      <c r="CV12" s="314"/>
      <c r="CW12" s="313" t="s">
        <v>3</v>
      </c>
      <c r="CX12" s="314"/>
      <c r="CY12" s="313" t="s">
        <v>3</v>
      </c>
      <c r="CZ12" s="314"/>
      <c r="DA12" s="313" t="s">
        <v>3</v>
      </c>
      <c r="DB12" s="314"/>
      <c r="DC12" s="313" t="s">
        <v>3</v>
      </c>
      <c r="DD12" s="314"/>
      <c r="DE12" s="313" t="s">
        <v>3</v>
      </c>
      <c r="DF12" s="314"/>
      <c r="DG12" s="313" t="s">
        <v>3</v>
      </c>
      <c r="DH12" s="314"/>
      <c r="DI12" s="313" t="s">
        <v>3</v>
      </c>
      <c r="DJ12" s="314"/>
      <c r="DK12" s="313" t="s">
        <v>3</v>
      </c>
      <c r="DL12" s="314"/>
      <c r="DM12" s="313" t="s">
        <v>3</v>
      </c>
      <c r="DN12" s="314"/>
      <c r="DO12" s="313" t="s">
        <v>3</v>
      </c>
      <c r="DP12" s="314"/>
      <c r="DQ12" s="313" t="s">
        <v>3</v>
      </c>
      <c r="DR12" s="314"/>
      <c r="DS12" s="313" t="s">
        <v>3</v>
      </c>
      <c r="DT12" s="314"/>
      <c r="DU12" s="313" t="s">
        <v>3</v>
      </c>
      <c r="DV12" s="314"/>
      <c r="DW12" s="313" t="s">
        <v>3</v>
      </c>
      <c r="DX12" s="314"/>
      <c r="DY12" s="313" t="s">
        <v>3</v>
      </c>
      <c r="DZ12" s="314"/>
      <c r="EA12" s="313" t="s">
        <v>3</v>
      </c>
      <c r="EB12" s="314"/>
      <c r="EC12" s="313" t="s">
        <v>3</v>
      </c>
      <c r="ED12" s="314"/>
      <c r="EE12" s="313" t="s">
        <v>3</v>
      </c>
      <c r="EF12" s="314"/>
      <c r="EG12" s="313" t="s">
        <v>3</v>
      </c>
      <c r="EH12" s="314"/>
      <c r="EI12" s="313" t="s">
        <v>3</v>
      </c>
      <c r="EJ12" s="314"/>
      <c r="EK12" s="313" t="s">
        <v>3</v>
      </c>
      <c r="EL12" s="314"/>
      <c r="EM12" s="313" t="s">
        <v>3</v>
      </c>
      <c r="EN12" s="314"/>
      <c r="EO12" s="313" t="s">
        <v>3</v>
      </c>
      <c r="EP12" s="314"/>
      <c r="EQ12" s="313" t="s">
        <v>3</v>
      </c>
      <c r="ER12" s="314"/>
      <c r="ES12" s="313" t="s">
        <v>3</v>
      </c>
      <c r="ET12" s="314"/>
      <c r="EU12" s="313" t="s">
        <v>3</v>
      </c>
      <c r="EV12" s="314"/>
      <c r="EW12" s="313" t="s">
        <v>3</v>
      </c>
      <c r="EX12" s="314"/>
      <c r="EY12" s="313" t="s">
        <v>3</v>
      </c>
      <c r="EZ12" s="314"/>
      <c r="FA12" s="313" t="s">
        <v>3</v>
      </c>
      <c r="FB12" s="314"/>
      <c r="FC12" s="313" t="s">
        <v>3</v>
      </c>
      <c r="FD12" s="314"/>
      <c r="FE12" s="313" t="s">
        <v>3</v>
      </c>
      <c r="FF12" s="314"/>
      <c r="FG12" s="313" t="s">
        <v>3</v>
      </c>
      <c r="FH12" s="314"/>
      <c r="FI12" s="313" t="s">
        <v>3</v>
      </c>
      <c r="FJ12" s="314"/>
      <c r="FK12" s="313" t="s">
        <v>3</v>
      </c>
      <c r="FL12" s="314"/>
      <c r="FM12" s="313" t="s">
        <v>3</v>
      </c>
      <c r="FN12" s="314"/>
      <c r="FO12" s="313" t="s">
        <v>3</v>
      </c>
      <c r="FP12" s="314"/>
      <c r="FQ12" s="313" t="s">
        <v>3</v>
      </c>
      <c r="FR12" s="314"/>
      <c r="FS12" s="313" t="s">
        <v>3</v>
      </c>
      <c r="FT12" s="314"/>
      <c r="FU12" s="313" t="s">
        <v>3</v>
      </c>
      <c r="FV12" s="314"/>
      <c r="FW12" s="313" t="s">
        <v>3</v>
      </c>
      <c r="FX12" s="314"/>
      <c r="FY12" s="313" t="s">
        <v>3</v>
      </c>
      <c r="FZ12" s="314"/>
      <c r="GA12" s="313" t="s">
        <v>3</v>
      </c>
      <c r="GB12" s="314"/>
      <c r="GC12" s="313" t="s">
        <v>3</v>
      </c>
      <c r="GD12" s="314"/>
      <c r="GE12" s="313" t="s">
        <v>3</v>
      </c>
      <c r="GF12" s="314"/>
      <c r="GG12" s="313" t="s">
        <v>3</v>
      </c>
      <c r="GH12" s="314"/>
      <c r="GI12" s="313" t="s">
        <v>3</v>
      </c>
      <c r="GJ12" s="314"/>
      <c r="GK12" s="313" t="s">
        <v>3</v>
      </c>
      <c r="GL12" s="314"/>
      <c r="GM12" s="313" t="s">
        <v>3</v>
      </c>
      <c r="GN12" s="314"/>
      <c r="GO12" s="313" t="s">
        <v>3</v>
      </c>
      <c r="GP12" s="314"/>
      <c r="GQ12" s="313" t="s">
        <v>3</v>
      </c>
      <c r="GR12" s="314"/>
      <c r="GS12" s="313" t="s">
        <v>3</v>
      </c>
      <c r="GT12" s="314"/>
      <c r="GU12" s="313" t="s">
        <v>3</v>
      </c>
      <c r="GV12" s="314"/>
    </row>
    <row r="13" spans="1:204" ht="24" customHeight="1" thickBot="1" x14ac:dyDescent="0.3">
      <c r="A13" s="310"/>
      <c r="B13" s="312"/>
      <c r="C13" s="28">
        <v>0</v>
      </c>
      <c r="D13" s="28">
        <v>0</v>
      </c>
      <c r="E13" s="317">
        <v>1</v>
      </c>
      <c r="F13" s="318"/>
      <c r="G13" s="317">
        <v>2</v>
      </c>
      <c r="H13" s="318"/>
      <c r="I13" s="317">
        <v>3</v>
      </c>
      <c r="J13" s="318"/>
      <c r="K13" s="317">
        <v>4</v>
      </c>
      <c r="L13" s="318"/>
      <c r="M13" s="317">
        <v>5</v>
      </c>
      <c r="N13" s="318"/>
      <c r="O13" s="317">
        <v>6</v>
      </c>
      <c r="P13" s="318"/>
      <c r="Q13" s="317">
        <v>7</v>
      </c>
      <c r="R13" s="318"/>
      <c r="S13" s="317">
        <v>8</v>
      </c>
      <c r="T13" s="318"/>
      <c r="U13" s="317">
        <v>9</v>
      </c>
      <c r="V13" s="318"/>
      <c r="W13" s="317">
        <v>10</v>
      </c>
      <c r="X13" s="318"/>
      <c r="Y13" s="317">
        <v>11</v>
      </c>
      <c r="Z13" s="318"/>
      <c r="AA13" s="317">
        <v>12</v>
      </c>
      <c r="AB13" s="318"/>
      <c r="AC13" s="317">
        <v>13</v>
      </c>
      <c r="AD13" s="318"/>
      <c r="AE13" s="319">
        <v>14</v>
      </c>
      <c r="AF13" s="320"/>
      <c r="AG13" s="317">
        <v>15</v>
      </c>
      <c r="AH13" s="318"/>
      <c r="AI13" s="319">
        <v>16</v>
      </c>
      <c r="AJ13" s="320"/>
      <c r="AK13" s="317">
        <v>17</v>
      </c>
      <c r="AL13" s="318"/>
      <c r="AM13" s="321">
        <v>18</v>
      </c>
      <c r="AN13" s="322"/>
      <c r="AO13" s="317">
        <v>19</v>
      </c>
      <c r="AP13" s="318"/>
      <c r="AQ13" s="317">
        <v>20</v>
      </c>
      <c r="AR13" s="318"/>
      <c r="AS13" s="317">
        <v>21</v>
      </c>
      <c r="AT13" s="318"/>
      <c r="AU13" s="317">
        <v>22</v>
      </c>
      <c r="AV13" s="318"/>
      <c r="AW13" s="317">
        <v>23</v>
      </c>
      <c r="AX13" s="318"/>
      <c r="AY13" s="317">
        <v>24</v>
      </c>
      <c r="AZ13" s="318"/>
      <c r="BA13" s="317">
        <v>25</v>
      </c>
      <c r="BB13" s="318"/>
      <c r="BC13" s="317">
        <v>26</v>
      </c>
      <c r="BD13" s="318"/>
      <c r="BE13" s="317">
        <v>27</v>
      </c>
      <c r="BF13" s="318"/>
      <c r="BG13" s="317">
        <v>28</v>
      </c>
      <c r="BH13" s="318"/>
      <c r="BI13" s="321">
        <v>29</v>
      </c>
      <c r="BJ13" s="322"/>
      <c r="BK13" s="317">
        <v>30</v>
      </c>
      <c r="BL13" s="318"/>
      <c r="BM13" s="317">
        <v>31</v>
      </c>
      <c r="BN13" s="318"/>
      <c r="BO13" s="317">
        <v>32</v>
      </c>
      <c r="BP13" s="318"/>
      <c r="BQ13" s="317">
        <v>33</v>
      </c>
      <c r="BR13" s="318"/>
      <c r="BS13" s="317">
        <v>34</v>
      </c>
      <c r="BT13" s="318"/>
      <c r="BU13" s="317">
        <v>35</v>
      </c>
      <c r="BV13" s="318"/>
      <c r="BW13" s="317">
        <v>36</v>
      </c>
      <c r="BX13" s="318"/>
      <c r="BY13" s="317">
        <v>37</v>
      </c>
      <c r="BZ13" s="318"/>
      <c r="CA13" s="317">
        <v>38</v>
      </c>
      <c r="CB13" s="318"/>
      <c r="CC13" s="317">
        <v>39</v>
      </c>
      <c r="CD13" s="318"/>
      <c r="CE13" s="317">
        <v>40</v>
      </c>
      <c r="CF13" s="318"/>
      <c r="CG13" s="317">
        <v>41</v>
      </c>
      <c r="CH13" s="318"/>
      <c r="CI13" s="317">
        <v>42</v>
      </c>
      <c r="CJ13" s="318"/>
      <c r="CK13" s="319">
        <v>43</v>
      </c>
      <c r="CL13" s="320"/>
      <c r="CM13" s="319">
        <v>44</v>
      </c>
      <c r="CN13" s="320"/>
      <c r="CO13" s="319">
        <v>45</v>
      </c>
      <c r="CP13" s="320"/>
      <c r="CQ13" s="319">
        <v>46</v>
      </c>
      <c r="CR13" s="320"/>
      <c r="CS13" s="319">
        <v>47</v>
      </c>
      <c r="CT13" s="320"/>
      <c r="CU13" s="319">
        <v>48</v>
      </c>
      <c r="CV13" s="320"/>
      <c r="CW13" s="319">
        <v>49</v>
      </c>
      <c r="CX13" s="320"/>
      <c r="CY13" s="319">
        <v>50</v>
      </c>
      <c r="CZ13" s="320"/>
      <c r="DA13" s="319">
        <v>51</v>
      </c>
      <c r="DB13" s="320"/>
      <c r="DC13" s="319">
        <v>52</v>
      </c>
      <c r="DD13" s="320"/>
      <c r="DE13" s="319">
        <v>53</v>
      </c>
      <c r="DF13" s="320"/>
      <c r="DG13" s="319">
        <v>54</v>
      </c>
      <c r="DH13" s="320"/>
      <c r="DI13" s="319">
        <v>55</v>
      </c>
      <c r="DJ13" s="320"/>
      <c r="DK13" s="319">
        <v>56</v>
      </c>
      <c r="DL13" s="320"/>
      <c r="DM13" s="319">
        <v>57</v>
      </c>
      <c r="DN13" s="320"/>
      <c r="DO13" s="319">
        <v>58</v>
      </c>
      <c r="DP13" s="320"/>
      <c r="DQ13" s="319">
        <v>59</v>
      </c>
      <c r="DR13" s="320"/>
      <c r="DS13" s="319">
        <v>60</v>
      </c>
      <c r="DT13" s="320"/>
      <c r="DU13" s="319">
        <v>61</v>
      </c>
      <c r="DV13" s="320"/>
      <c r="DW13" s="319">
        <v>62</v>
      </c>
      <c r="DX13" s="320"/>
      <c r="DY13" s="317">
        <v>63</v>
      </c>
      <c r="DZ13" s="318"/>
      <c r="EA13" s="317">
        <v>64</v>
      </c>
      <c r="EB13" s="318"/>
      <c r="EC13" s="317">
        <v>65</v>
      </c>
      <c r="ED13" s="318"/>
      <c r="EE13" s="317">
        <v>66</v>
      </c>
      <c r="EF13" s="318"/>
      <c r="EG13" s="317">
        <v>67</v>
      </c>
      <c r="EH13" s="318"/>
      <c r="EI13" s="317">
        <v>68</v>
      </c>
      <c r="EJ13" s="318"/>
      <c r="EK13" s="317">
        <v>69</v>
      </c>
      <c r="EL13" s="318"/>
      <c r="EM13" s="317">
        <v>70</v>
      </c>
      <c r="EN13" s="318"/>
      <c r="EO13" s="317">
        <v>71</v>
      </c>
      <c r="EP13" s="318"/>
      <c r="EQ13" s="317">
        <v>72</v>
      </c>
      <c r="ER13" s="318"/>
      <c r="ES13" s="317">
        <v>73</v>
      </c>
      <c r="ET13" s="318"/>
      <c r="EU13" s="317">
        <v>74</v>
      </c>
      <c r="EV13" s="318"/>
      <c r="EW13" s="317">
        <v>75</v>
      </c>
      <c r="EX13" s="318"/>
      <c r="EY13" s="317">
        <v>76</v>
      </c>
      <c r="EZ13" s="318"/>
      <c r="FA13" s="317">
        <v>77</v>
      </c>
      <c r="FB13" s="318"/>
      <c r="FC13" s="317">
        <v>78</v>
      </c>
      <c r="FD13" s="318"/>
      <c r="FE13" s="317">
        <v>79</v>
      </c>
      <c r="FF13" s="318"/>
      <c r="FG13" s="317">
        <v>80</v>
      </c>
      <c r="FH13" s="318"/>
      <c r="FI13" s="317">
        <v>81</v>
      </c>
      <c r="FJ13" s="318"/>
      <c r="FK13" s="317">
        <v>82</v>
      </c>
      <c r="FL13" s="318"/>
      <c r="FM13" s="317">
        <v>83</v>
      </c>
      <c r="FN13" s="318"/>
      <c r="FO13" s="317">
        <v>84</v>
      </c>
      <c r="FP13" s="318"/>
      <c r="FQ13" s="317">
        <v>85</v>
      </c>
      <c r="FR13" s="318"/>
      <c r="FS13" s="317">
        <v>86</v>
      </c>
      <c r="FT13" s="318"/>
      <c r="FU13" s="319">
        <v>87</v>
      </c>
      <c r="FV13" s="320"/>
      <c r="FW13" s="317">
        <v>88</v>
      </c>
      <c r="FX13" s="318"/>
      <c r="FY13" s="317">
        <v>89</v>
      </c>
      <c r="FZ13" s="318"/>
      <c r="GA13" s="317">
        <v>90</v>
      </c>
      <c r="GB13" s="318"/>
      <c r="GC13" s="319">
        <v>91</v>
      </c>
      <c r="GD13" s="320"/>
      <c r="GE13" s="317">
        <v>92</v>
      </c>
      <c r="GF13" s="318"/>
      <c r="GG13" s="319">
        <v>93</v>
      </c>
      <c r="GH13" s="320"/>
      <c r="GI13" s="317">
        <v>94</v>
      </c>
      <c r="GJ13" s="318"/>
      <c r="GK13" s="317">
        <v>95</v>
      </c>
      <c r="GL13" s="318"/>
      <c r="GM13" s="317">
        <v>96</v>
      </c>
      <c r="GN13" s="318"/>
      <c r="GO13" s="317">
        <v>97</v>
      </c>
      <c r="GP13" s="318"/>
      <c r="GQ13" s="317">
        <v>98</v>
      </c>
      <c r="GR13" s="318"/>
      <c r="GS13" s="317">
        <v>99</v>
      </c>
      <c r="GT13" s="318"/>
      <c r="GU13" s="317">
        <v>100</v>
      </c>
      <c r="GV13" s="318"/>
    </row>
    <row r="14" spans="1:204" ht="10.5" customHeight="1" x14ac:dyDescent="0.25">
      <c r="A14" s="310"/>
      <c r="B14" s="323" t="s">
        <v>5</v>
      </c>
      <c r="C14" s="313"/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14"/>
      <c r="Q14" s="313"/>
      <c r="R14" s="314"/>
      <c r="S14" s="313"/>
      <c r="T14" s="314"/>
      <c r="U14" s="313"/>
      <c r="V14" s="314"/>
      <c r="W14" s="313"/>
      <c r="X14" s="314"/>
      <c r="Y14" s="313"/>
      <c r="Z14" s="314"/>
      <c r="AA14" s="313"/>
      <c r="AB14" s="314"/>
      <c r="AC14" s="313"/>
      <c r="AD14" s="325"/>
      <c r="AE14" s="326"/>
      <c r="AF14" s="327"/>
      <c r="AG14" s="325"/>
      <c r="AH14" s="325"/>
      <c r="AI14" s="326"/>
      <c r="AJ14" s="327"/>
      <c r="AK14" s="325"/>
      <c r="AL14" s="314"/>
      <c r="AM14" s="313"/>
      <c r="AN14" s="314"/>
      <c r="AO14" s="313"/>
      <c r="AP14" s="314"/>
      <c r="AQ14" s="313"/>
      <c r="AR14" s="314"/>
      <c r="AS14" s="313"/>
      <c r="AT14" s="314"/>
      <c r="AU14" s="313"/>
      <c r="AV14" s="314"/>
      <c r="AW14" s="313"/>
      <c r="AX14" s="314"/>
      <c r="AY14" s="313"/>
      <c r="AZ14" s="314"/>
      <c r="BA14" s="313"/>
      <c r="BB14" s="314"/>
      <c r="BC14" s="313"/>
      <c r="BD14" s="314"/>
      <c r="BE14" s="313"/>
      <c r="BF14" s="314"/>
      <c r="BG14" s="313"/>
      <c r="BH14" s="314"/>
      <c r="BI14" s="313"/>
      <c r="BJ14" s="314"/>
      <c r="BK14" s="313"/>
      <c r="BL14" s="314"/>
      <c r="BM14" s="313"/>
      <c r="BN14" s="314"/>
      <c r="BO14" s="313"/>
      <c r="BP14" s="314"/>
      <c r="BQ14" s="313"/>
      <c r="BR14" s="314"/>
      <c r="BS14" s="313"/>
      <c r="BT14" s="314"/>
      <c r="BU14" s="313"/>
      <c r="BV14" s="314"/>
      <c r="BW14" s="313"/>
      <c r="BX14" s="314"/>
      <c r="BY14" s="313"/>
      <c r="BZ14" s="314"/>
      <c r="CA14" s="313"/>
      <c r="CB14" s="314"/>
      <c r="CC14" s="313"/>
      <c r="CD14" s="314"/>
      <c r="CE14" s="313"/>
      <c r="CF14" s="314"/>
      <c r="CG14" s="313"/>
      <c r="CH14" s="314"/>
      <c r="CI14" s="313"/>
      <c r="CJ14" s="325"/>
      <c r="CK14" s="328"/>
      <c r="CL14" s="328"/>
      <c r="CM14" s="328"/>
      <c r="CN14" s="328"/>
      <c r="CO14" s="328"/>
      <c r="CP14" s="328"/>
      <c r="CQ14" s="328"/>
      <c r="CR14" s="328"/>
      <c r="CS14" s="328"/>
      <c r="CT14" s="328"/>
      <c r="CU14" s="328"/>
      <c r="CV14" s="328"/>
      <c r="CW14" s="328"/>
      <c r="CX14" s="328"/>
      <c r="CY14" s="328"/>
      <c r="CZ14" s="328"/>
      <c r="DA14" s="328"/>
      <c r="DB14" s="328"/>
      <c r="DC14" s="328"/>
      <c r="DD14" s="328"/>
      <c r="DE14" s="328"/>
      <c r="DF14" s="328"/>
      <c r="DG14" s="328"/>
      <c r="DH14" s="328"/>
      <c r="DI14" s="328"/>
      <c r="DJ14" s="328"/>
      <c r="DK14" s="328"/>
      <c r="DL14" s="328"/>
      <c r="DM14" s="328"/>
      <c r="DN14" s="328"/>
      <c r="DO14" s="328"/>
      <c r="DP14" s="328"/>
      <c r="DQ14" s="328"/>
      <c r="DR14" s="328"/>
      <c r="DS14" s="328"/>
      <c r="DT14" s="328"/>
      <c r="DU14" s="328"/>
      <c r="DV14" s="329"/>
      <c r="DW14" s="330"/>
      <c r="DX14" s="331"/>
      <c r="DY14" s="325"/>
      <c r="DZ14" s="314"/>
      <c r="EA14" s="313"/>
      <c r="EB14" s="314"/>
      <c r="EC14" s="313"/>
      <c r="ED14" s="314"/>
      <c r="EE14" s="313"/>
      <c r="EF14" s="314"/>
      <c r="EG14" s="313"/>
      <c r="EH14" s="314"/>
      <c r="EI14" s="313"/>
      <c r="EJ14" s="314"/>
      <c r="EK14" s="313"/>
      <c r="EL14" s="314"/>
      <c r="EM14" s="332"/>
      <c r="EN14" s="333"/>
      <c r="EO14" s="332"/>
      <c r="EP14" s="333"/>
      <c r="EQ14" s="332"/>
      <c r="ER14" s="333"/>
      <c r="ES14" s="332"/>
      <c r="ET14" s="333"/>
      <c r="EU14" s="332"/>
      <c r="EV14" s="333"/>
      <c r="EW14" s="332"/>
      <c r="EX14" s="333"/>
      <c r="EY14" s="332"/>
      <c r="EZ14" s="333"/>
      <c r="FA14" s="332"/>
      <c r="FB14" s="333"/>
      <c r="FC14" s="332"/>
      <c r="FD14" s="333"/>
      <c r="FE14" s="332"/>
      <c r="FF14" s="333"/>
      <c r="FG14" s="332"/>
      <c r="FH14" s="333"/>
      <c r="FI14" s="332"/>
      <c r="FJ14" s="333"/>
      <c r="FK14" s="332"/>
      <c r="FL14" s="333"/>
      <c r="FM14" s="332"/>
      <c r="FN14" s="333"/>
      <c r="FO14" s="332"/>
      <c r="FP14" s="333"/>
      <c r="FQ14" s="332"/>
      <c r="FR14" s="333"/>
      <c r="FS14" s="332"/>
      <c r="FT14" s="334"/>
      <c r="FU14" s="335"/>
      <c r="FV14" s="336"/>
      <c r="FW14" s="334"/>
      <c r="FX14" s="333"/>
      <c r="FY14" s="332"/>
      <c r="FZ14" s="333"/>
      <c r="GA14" s="332"/>
      <c r="GB14" s="334"/>
      <c r="GC14" s="335"/>
      <c r="GD14" s="336"/>
      <c r="GE14" s="334"/>
      <c r="GF14" s="334"/>
      <c r="GG14" s="335"/>
      <c r="GH14" s="336"/>
      <c r="GI14" s="334"/>
      <c r="GJ14" s="333"/>
      <c r="GK14" s="332"/>
      <c r="GL14" s="333"/>
      <c r="GM14" s="332"/>
      <c r="GN14" s="333"/>
      <c r="GO14" s="332"/>
      <c r="GP14" s="333"/>
      <c r="GQ14" s="332"/>
      <c r="GR14" s="333"/>
      <c r="GS14" s="332"/>
      <c r="GT14" s="333"/>
      <c r="GU14" s="332"/>
      <c r="GV14" s="333"/>
    </row>
    <row r="15" spans="1:204" ht="10.5" customHeight="1" thickBot="1" x14ac:dyDescent="0.3">
      <c r="A15" s="310"/>
      <c r="B15" s="324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13"/>
      <c r="AD15" s="325"/>
      <c r="AE15" s="337"/>
      <c r="AF15" s="338"/>
      <c r="AG15" s="325"/>
      <c r="AH15" s="325"/>
      <c r="AI15" s="425"/>
      <c r="AJ15" s="426"/>
      <c r="AK15" s="325"/>
      <c r="AL15" s="314"/>
      <c r="AM15" s="328"/>
      <c r="AN15" s="328"/>
      <c r="AO15" s="328"/>
      <c r="AP15" s="328"/>
      <c r="AQ15" s="328"/>
      <c r="AR15" s="328"/>
      <c r="AS15" s="328"/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/>
      <c r="BH15" s="328"/>
      <c r="BI15" s="328"/>
      <c r="BJ15" s="328"/>
      <c r="BK15" s="328"/>
      <c r="BL15" s="328"/>
      <c r="BM15" s="328"/>
      <c r="BN15" s="328"/>
      <c r="BO15" s="328"/>
      <c r="BP15" s="328"/>
      <c r="BQ15" s="328"/>
      <c r="BR15" s="328"/>
      <c r="BS15" s="328"/>
      <c r="BT15" s="328"/>
      <c r="BU15" s="328"/>
      <c r="BV15" s="328"/>
      <c r="BW15" s="328"/>
      <c r="BX15" s="328"/>
      <c r="BY15" s="328"/>
      <c r="BZ15" s="328"/>
      <c r="CA15" s="328"/>
      <c r="CB15" s="328"/>
      <c r="CC15" s="328"/>
      <c r="CD15" s="328"/>
      <c r="CE15" s="328"/>
      <c r="CF15" s="328"/>
      <c r="CG15" s="328"/>
      <c r="CH15" s="328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328"/>
      <c r="DD15" s="328"/>
      <c r="DE15" s="328"/>
      <c r="DF15" s="328"/>
      <c r="DG15" s="328"/>
      <c r="DH15" s="328"/>
      <c r="DI15" s="328"/>
      <c r="DJ15" s="328"/>
      <c r="DK15" s="328"/>
      <c r="DL15" s="328"/>
      <c r="DM15" s="328"/>
      <c r="DN15" s="328"/>
      <c r="DO15" s="328"/>
      <c r="DP15" s="328"/>
      <c r="DQ15" s="328"/>
      <c r="DR15" s="328"/>
      <c r="DS15" s="328"/>
      <c r="DT15" s="328"/>
      <c r="DU15" s="328"/>
      <c r="DV15" s="329"/>
      <c r="DW15" s="341"/>
      <c r="DX15" s="342"/>
      <c r="DY15" s="325"/>
      <c r="DZ15" s="314"/>
      <c r="EA15" s="328"/>
      <c r="EB15" s="328"/>
      <c r="EC15" s="328"/>
      <c r="ED15" s="328"/>
      <c r="EE15" s="328"/>
      <c r="EF15" s="328"/>
      <c r="EG15" s="328"/>
      <c r="EH15" s="328"/>
      <c r="EI15" s="328"/>
      <c r="EJ15" s="328"/>
      <c r="EK15" s="328"/>
      <c r="EL15" s="328"/>
      <c r="EM15" s="343"/>
      <c r="EN15" s="343"/>
      <c r="EO15" s="343"/>
      <c r="EP15" s="343"/>
      <c r="EQ15" s="343"/>
      <c r="ER15" s="343"/>
      <c r="ES15" s="343"/>
      <c r="ET15" s="343"/>
      <c r="EU15" s="343"/>
      <c r="EV15" s="343"/>
      <c r="EW15" s="343"/>
      <c r="EX15" s="343"/>
      <c r="EY15" s="343"/>
      <c r="EZ15" s="343"/>
      <c r="FA15" s="343"/>
      <c r="FB15" s="343"/>
      <c r="FC15" s="343"/>
      <c r="FD15" s="343"/>
      <c r="FE15" s="343"/>
      <c r="FF15" s="343"/>
      <c r="FG15" s="343"/>
      <c r="FH15" s="343"/>
      <c r="FI15" s="343"/>
      <c r="FJ15" s="343"/>
      <c r="FK15" s="343"/>
      <c r="FL15" s="343"/>
      <c r="FM15" s="343"/>
      <c r="FN15" s="343"/>
      <c r="FO15" s="343"/>
      <c r="FP15" s="343"/>
      <c r="FQ15" s="343"/>
      <c r="FR15" s="343"/>
      <c r="FS15" s="332"/>
      <c r="FT15" s="334"/>
      <c r="FU15" s="344"/>
      <c r="FV15" s="345"/>
      <c r="FW15" s="334"/>
      <c r="FX15" s="333"/>
      <c r="FY15" s="343"/>
      <c r="FZ15" s="343"/>
      <c r="GA15" s="332"/>
      <c r="GB15" s="334"/>
      <c r="GC15" s="344"/>
      <c r="GD15" s="345"/>
      <c r="GE15" s="334"/>
      <c r="GF15" s="334"/>
      <c r="GG15" s="344"/>
      <c r="GH15" s="345"/>
      <c r="GI15" s="334"/>
      <c r="GJ15" s="333"/>
      <c r="GK15" s="343"/>
      <c r="GL15" s="343"/>
      <c r="GM15" s="343"/>
      <c r="GN15" s="343"/>
      <c r="GO15" s="343"/>
      <c r="GP15" s="343"/>
      <c r="GQ15" s="343"/>
      <c r="GR15" s="343"/>
      <c r="GS15" s="343"/>
      <c r="GT15" s="343"/>
      <c r="GU15" s="343"/>
      <c r="GV15" s="343"/>
    </row>
    <row r="16" spans="1:204" ht="16.5" customHeight="1" thickBot="1" x14ac:dyDescent="0.3">
      <c r="A16" s="310"/>
      <c r="B16" s="29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2"/>
      <c r="AI16" s="33"/>
      <c r="AJ16" s="33"/>
      <c r="AK16" s="32"/>
      <c r="AL16" s="32"/>
      <c r="AM16" s="217"/>
      <c r="AN16" s="218"/>
      <c r="AO16" s="219"/>
      <c r="AP16" s="219"/>
      <c r="AQ16" s="219"/>
      <c r="AR16" s="219"/>
      <c r="AS16" s="219"/>
      <c r="AT16" s="219"/>
      <c r="AU16" s="217"/>
      <c r="AV16" s="217"/>
      <c r="AW16" s="217"/>
      <c r="AX16" s="217"/>
      <c r="AY16" s="217"/>
      <c r="AZ16" s="217"/>
      <c r="BA16" s="219"/>
      <c r="BB16" s="219"/>
      <c r="BC16" s="31"/>
      <c r="BD16" s="31"/>
      <c r="BE16" s="31"/>
      <c r="BF16" s="31"/>
      <c r="BG16" s="31"/>
      <c r="BH16" s="31"/>
      <c r="BI16" s="34"/>
      <c r="BJ16" s="34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3"/>
      <c r="CE16" s="33"/>
      <c r="CF16" s="33"/>
      <c r="CG16" s="33"/>
      <c r="CH16" s="33"/>
      <c r="CI16" s="33"/>
      <c r="CJ16" s="31"/>
      <c r="CK16" s="31"/>
      <c r="CL16" s="31"/>
      <c r="CM16" s="31"/>
      <c r="CN16" s="31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</row>
    <row r="17" spans="1:205" s="36" customFormat="1" ht="31.5" customHeight="1" thickTop="1" thickBot="1" x14ac:dyDescent="0.3">
      <c r="A17" s="310"/>
      <c r="B17" s="37" t="s">
        <v>6</v>
      </c>
      <c r="C17" s="38"/>
      <c r="D17" s="39"/>
      <c r="E17" s="40"/>
      <c r="F17" s="4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193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</row>
    <row r="18" spans="1:205" s="45" customFormat="1" ht="15.75" customHeight="1" thickBot="1" x14ac:dyDescent="0.3">
      <c r="A18" s="310"/>
      <c r="B18" s="46" t="s">
        <v>7</v>
      </c>
      <c r="C18" s="237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50"/>
      <c r="AL18" s="51"/>
      <c r="AM18" s="50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204"/>
      <c r="BD18" s="204"/>
      <c r="BE18" s="204"/>
      <c r="BF18" s="204"/>
      <c r="BG18" s="204"/>
      <c r="BH18" s="204"/>
      <c r="BI18" s="204"/>
      <c r="BJ18" s="204"/>
      <c r="BK18" s="271"/>
      <c r="BL18" s="272"/>
      <c r="BM18" s="273"/>
      <c r="BN18" s="274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04"/>
      <c r="BZ18" s="204"/>
      <c r="CA18" s="204"/>
      <c r="CB18" s="204"/>
      <c r="CC18" s="204"/>
      <c r="CD18" s="296"/>
      <c r="CE18" s="297"/>
      <c r="CF18" s="298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78"/>
      <c r="CX18" s="278"/>
      <c r="CY18" s="278"/>
      <c r="CZ18" s="278"/>
      <c r="DA18" s="285"/>
      <c r="DB18" s="277"/>
      <c r="DC18" s="278"/>
      <c r="DD18" s="278"/>
      <c r="DE18" s="278"/>
      <c r="DF18" s="278"/>
      <c r="DG18" s="278"/>
      <c r="DH18" s="278"/>
      <c r="DI18" s="278"/>
      <c r="DJ18" s="278"/>
      <c r="DK18" s="278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41"/>
      <c r="DZ18" s="229"/>
      <c r="EA18" s="177"/>
      <c r="EB18" s="177"/>
      <c r="EC18" s="177"/>
      <c r="ED18" s="177"/>
      <c r="EE18" s="177"/>
      <c r="EF18" s="177"/>
      <c r="EG18" s="177"/>
      <c r="EH18" s="177"/>
      <c r="EI18" s="177"/>
      <c r="EJ18" s="241"/>
      <c r="EK18" s="229"/>
      <c r="EL18" s="177"/>
      <c r="EM18" s="177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  <c r="EZ18" s="141"/>
      <c r="FA18" s="141"/>
      <c r="FB18" s="141"/>
      <c r="FC18" s="168"/>
      <c r="FD18" s="153"/>
      <c r="FE18" s="141"/>
      <c r="FF18" s="141"/>
      <c r="FG18" s="141"/>
      <c r="FH18" s="141"/>
      <c r="FI18" s="141"/>
      <c r="FJ18" s="141"/>
      <c r="FK18" s="141"/>
      <c r="FL18" s="141"/>
      <c r="FM18" s="141"/>
      <c r="FN18" s="141"/>
      <c r="FO18" s="141"/>
      <c r="FP18" s="141"/>
      <c r="FQ18" s="141"/>
      <c r="FR18" s="141"/>
      <c r="FS18" s="141"/>
      <c r="FT18" s="141"/>
      <c r="FU18" s="141"/>
      <c r="FV18" s="141"/>
      <c r="FW18" s="141"/>
      <c r="FX18" s="141"/>
      <c r="FY18" s="141"/>
      <c r="FZ18" s="141"/>
      <c r="GA18" s="141"/>
      <c r="GB18" s="141"/>
      <c r="GC18" s="141"/>
      <c r="GD18" s="141"/>
      <c r="GE18" s="141"/>
      <c r="GF18" s="141"/>
      <c r="GG18" s="141"/>
      <c r="GH18" s="141"/>
      <c r="GI18" s="141"/>
      <c r="GJ18" s="141"/>
      <c r="GK18" s="141"/>
      <c r="GL18" s="141"/>
      <c r="GM18" s="141"/>
      <c r="GN18" s="141"/>
      <c r="GO18" s="141"/>
      <c r="GP18" s="141"/>
      <c r="GQ18" s="141"/>
      <c r="GR18" s="141"/>
      <c r="GS18" s="141"/>
      <c r="GT18" s="141"/>
      <c r="GU18" s="141"/>
      <c r="GV18" s="141"/>
    </row>
    <row r="19" spans="1:205" s="63" customFormat="1" ht="15" customHeight="1" x14ac:dyDescent="0.25">
      <c r="A19" s="310"/>
      <c r="B19" s="347" t="s">
        <v>8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22"/>
      <c r="AH19" s="222"/>
      <c r="AI19" s="222"/>
      <c r="AJ19" s="222"/>
      <c r="AK19" s="222"/>
      <c r="AL19" s="350" t="s">
        <v>9</v>
      </c>
      <c r="AM19" s="222"/>
      <c r="AN19" s="222"/>
      <c r="AO19" s="222"/>
      <c r="AP19" s="222"/>
      <c r="AQ19" s="222"/>
      <c r="AR19" s="222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453">
        <v>37521</v>
      </c>
      <c r="BL19" s="454"/>
      <c r="BM19" s="454"/>
      <c r="BN19" s="454"/>
      <c r="BO19" s="454"/>
      <c r="BP19" s="454"/>
      <c r="BQ19" s="454"/>
      <c r="BR19" s="454"/>
      <c r="BS19" s="454"/>
      <c r="BT19" s="454"/>
      <c r="BU19" s="454"/>
      <c r="BV19" s="454"/>
      <c r="BW19" s="454"/>
      <c r="BX19" s="454"/>
      <c r="BY19" s="454"/>
      <c r="BZ19" s="454"/>
      <c r="CA19" s="454"/>
      <c r="CB19" s="454"/>
      <c r="CC19" s="454"/>
      <c r="CD19" s="454"/>
      <c r="CE19" s="454"/>
      <c r="CF19" s="454"/>
      <c r="CG19" s="454"/>
      <c r="CH19" s="454"/>
      <c r="CI19" s="454"/>
      <c r="CJ19" s="454"/>
      <c r="CK19" s="454"/>
      <c r="CL19" s="454"/>
      <c r="CM19" s="299"/>
      <c r="CN19" s="299"/>
      <c r="CO19" s="299"/>
      <c r="CP19" s="299"/>
      <c r="CQ19" s="299"/>
      <c r="CR19" s="299"/>
      <c r="CS19" s="299"/>
      <c r="CT19" s="299"/>
      <c r="CU19" s="469">
        <v>46283</v>
      </c>
      <c r="CV19" s="469"/>
      <c r="CW19" s="469"/>
      <c r="CX19" s="469"/>
      <c r="CY19" s="469"/>
      <c r="CZ19" s="469"/>
      <c r="DA19" s="469"/>
      <c r="DB19" s="469"/>
      <c r="DC19" s="469"/>
      <c r="DD19" s="469"/>
      <c r="DE19" s="469"/>
      <c r="DF19" s="469"/>
      <c r="DG19" s="469"/>
      <c r="DH19" s="469"/>
      <c r="DI19" s="469"/>
      <c r="DJ19" s="469"/>
      <c r="DK19" s="469"/>
      <c r="DL19" s="469">
        <v>46284</v>
      </c>
      <c r="DM19" s="469"/>
      <c r="DN19" s="469"/>
      <c r="DO19" s="469"/>
      <c r="DP19" s="469"/>
      <c r="DQ19" s="469"/>
      <c r="DR19" s="469"/>
      <c r="DS19" s="469"/>
      <c r="DT19" s="469"/>
      <c r="DU19" s="469"/>
      <c r="DV19" s="469"/>
      <c r="DW19" s="469"/>
      <c r="DX19" s="469"/>
      <c r="DY19" s="261"/>
      <c r="DZ19" s="262"/>
      <c r="EA19" s="261"/>
      <c r="EB19" s="262"/>
      <c r="EC19" s="261"/>
      <c r="ED19" s="262"/>
      <c r="EE19" s="252"/>
      <c r="EF19" s="238"/>
      <c r="EG19" s="261"/>
      <c r="EH19" s="262"/>
      <c r="EI19" s="261"/>
      <c r="EJ19" s="262"/>
      <c r="EK19" s="432" t="s">
        <v>126</v>
      </c>
      <c r="EL19" s="433"/>
      <c r="EM19" s="471"/>
      <c r="EN19" s="288"/>
      <c r="EO19" s="432" t="s">
        <v>126</v>
      </c>
      <c r="EP19" s="433"/>
      <c r="EQ19" s="187"/>
      <c r="ER19" s="187"/>
      <c r="ES19" s="187"/>
      <c r="ET19" s="187"/>
      <c r="EU19" s="432" t="s">
        <v>131</v>
      </c>
      <c r="EV19" s="433"/>
      <c r="EW19" s="184"/>
      <c r="EX19" s="184"/>
      <c r="EY19" s="184"/>
      <c r="EZ19" s="184"/>
      <c r="FA19" s="184"/>
      <c r="FB19" s="184"/>
      <c r="FC19" s="184"/>
      <c r="FD19" s="184"/>
      <c r="FE19" s="184"/>
      <c r="FF19" s="184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131"/>
      <c r="GE19" s="131"/>
      <c r="GF19" s="131"/>
      <c r="GG19" s="131"/>
      <c r="GH19" s="131"/>
      <c r="GI19" s="131"/>
      <c r="GJ19" s="131"/>
      <c r="GK19" s="131"/>
      <c r="GL19" s="131"/>
      <c r="GM19" s="131"/>
      <c r="GN19" s="131"/>
      <c r="GO19" s="131"/>
      <c r="GP19" s="131"/>
      <c r="GQ19" s="131"/>
      <c r="GR19" s="131"/>
      <c r="GS19" s="131"/>
      <c r="GT19" s="131"/>
      <c r="GU19" s="131"/>
      <c r="GV19" s="131"/>
    </row>
    <row r="20" spans="1:205" s="63" customFormat="1" ht="15" customHeight="1" x14ac:dyDescent="0.25">
      <c r="A20" s="310"/>
      <c r="B20" s="348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22"/>
      <c r="AH20" s="222"/>
      <c r="AI20" s="222"/>
      <c r="AJ20" s="222"/>
      <c r="AK20" s="222"/>
      <c r="AL20" s="351"/>
      <c r="AM20" s="222"/>
      <c r="AN20" s="222"/>
      <c r="AO20" s="222"/>
      <c r="AP20" s="222"/>
      <c r="AQ20" s="222"/>
      <c r="AR20" s="222"/>
      <c r="AS20" s="235"/>
      <c r="AT20" s="235"/>
      <c r="AU20" s="235"/>
      <c r="AV20" s="235"/>
      <c r="AW20" s="235"/>
      <c r="AX20" s="235"/>
      <c r="AY20" s="235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456"/>
      <c r="BL20" s="457"/>
      <c r="BM20" s="457"/>
      <c r="BN20" s="457"/>
      <c r="BO20" s="457"/>
      <c r="BP20" s="457"/>
      <c r="BQ20" s="457"/>
      <c r="BR20" s="457"/>
      <c r="BS20" s="457"/>
      <c r="BT20" s="457"/>
      <c r="BU20" s="457"/>
      <c r="BV20" s="457"/>
      <c r="BW20" s="457"/>
      <c r="BX20" s="457"/>
      <c r="BY20" s="457"/>
      <c r="BZ20" s="457"/>
      <c r="CA20" s="457"/>
      <c r="CB20" s="457"/>
      <c r="CC20" s="457"/>
      <c r="CD20" s="457"/>
      <c r="CE20" s="457"/>
      <c r="CF20" s="457"/>
      <c r="CG20" s="457"/>
      <c r="CH20" s="457"/>
      <c r="CI20" s="457"/>
      <c r="CJ20" s="457"/>
      <c r="CK20" s="457"/>
      <c r="CL20" s="457"/>
      <c r="CM20" s="300"/>
      <c r="CN20" s="300"/>
      <c r="CO20" s="300"/>
      <c r="CP20" s="300"/>
      <c r="CQ20" s="300"/>
      <c r="CR20" s="300"/>
      <c r="CS20" s="300"/>
      <c r="CT20" s="300"/>
      <c r="CU20" s="469"/>
      <c r="CV20" s="469"/>
      <c r="CW20" s="469"/>
      <c r="CX20" s="469"/>
      <c r="CY20" s="469"/>
      <c r="CZ20" s="469"/>
      <c r="DA20" s="469"/>
      <c r="DB20" s="469"/>
      <c r="DC20" s="469"/>
      <c r="DD20" s="469"/>
      <c r="DE20" s="469"/>
      <c r="DF20" s="469"/>
      <c r="DG20" s="469"/>
      <c r="DH20" s="469"/>
      <c r="DI20" s="469"/>
      <c r="DJ20" s="469"/>
      <c r="DK20" s="469"/>
      <c r="DL20" s="469"/>
      <c r="DM20" s="469"/>
      <c r="DN20" s="469"/>
      <c r="DO20" s="474"/>
      <c r="DP20" s="474"/>
      <c r="DQ20" s="474"/>
      <c r="DR20" s="474"/>
      <c r="DS20" s="474"/>
      <c r="DT20" s="474"/>
      <c r="DU20" s="474"/>
      <c r="DV20" s="474"/>
      <c r="DW20" s="474"/>
      <c r="DX20" s="474"/>
      <c r="DY20" s="263"/>
      <c r="DZ20" s="264"/>
      <c r="EA20" s="263"/>
      <c r="EB20" s="264"/>
      <c r="EC20" s="263"/>
      <c r="ED20" s="264"/>
      <c r="EE20" s="253"/>
      <c r="EF20" s="187"/>
      <c r="EG20" s="263"/>
      <c r="EH20" s="264"/>
      <c r="EI20" s="263"/>
      <c r="EJ20" s="264"/>
      <c r="EK20" s="434"/>
      <c r="EL20" s="435"/>
      <c r="EM20" s="472"/>
      <c r="EN20" s="289"/>
      <c r="EO20" s="434"/>
      <c r="EP20" s="435"/>
      <c r="EQ20" s="289"/>
      <c r="ER20" s="289"/>
      <c r="ES20" s="289"/>
      <c r="ET20" s="289"/>
      <c r="EU20" s="434"/>
      <c r="EV20" s="435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31"/>
      <c r="FR20" s="131"/>
      <c r="FS20" s="131"/>
      <c r="FT20" s="131"/>
      <c r="FU20" s="131"/>
      <c r="FV20" s="131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84"/>
      <c r="GJ20" s="184"/>
      <c r="GK20" s="184"/>
      <c r="GL20" s="184"/>
      <c r="GM20" s="184"/>
      <c r="GN20" s="184"/>
      <c r="GO20" s="184"/>
      <c r="GP20" s="184"/>
      <c r="GQ20" s="184"/>
      <c r="GR20" s="184"/>
      <c r="GS20" s="184"/>
      <c r="GT20" s="184"/>
      <c r="GU20" s="184"/>
      <c r="GV20" s="184"/>
    </row>
    <row r="21" spans="1:205" s="63" customFormat="1" ht="15" customHeight="1" x14ac:dyDescent="0.25">
      <c r="A21" s="353" t="s">
        <v>10</v>
      </c>
      <c r="B21" s="348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20"/>
      <c r="AH21" s="220"/>
      <c r="AI21" s="220"/>
      <c r="AJ21" s="220"/>
      <c r="AK21" s="220"/>
      <c r="AL21" s="351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453" t="s">
        <v>130</v>
      </c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5"/>
      <c r="CM21" s="291"/>
      <c r="CN21" s="291"/>
      <c r="CO21" s="291"/>
      <c r="CP21" s="291"/>
      <c r="CQ21" s="291"/>
      <c r="CR21" s="291"/>
      <c r="CS21" s="291"/>
      <c r="CT21" s="291"/>
      <c r="CU21" s="470">
        <v>46282</v>
      </c>
      <c r="CV21" s="470"/>
      <c r="CW21" s="470"/>
      <c r="CX21" s="470"/>
      <c r="CY21" s="470"/>
      <c r="CZ21" s="470"/>
      <c r="DA21" s="470"/>
      <c r="DB21" s="470"/>
      <c r="DC21" s="470"/>
      <c r="DD21" s="470"/>
      <c r="DE21" s="470"/>
      <c r="DF21" s="470"/>
      <c r="DG21" s="470"/>
      <c r="DH21" s="470"/>
      <c r="DI21" s="470"/>
      <c r="DJ21" s="470"/>
      <c r="DK21" s="470"/>
      <c r="DL21" s="470"/>
      <c r="DM21" s="470"/>
      <c r="DN21" s="470"/>
      <c r="DO21" s="469">
        <v>46285</v>
      </c>
      <c r="DP21" s="469"/>
      <c r="DQ21" s="469"/>
      <c r="DR21" s="469"/>
      <c r="DS21" s="469"/>
      <c r="DT21" s="469"/>
      <c r="DU21" s="469"/>
      <c r="DV21" s="469"/>
      <c r="DW21" s="469"/>
      <c r="DX21" s="469"/>
      <c r="DY21" s="469"/>
      <c r="DZ21" s="469"/>
      <c r="EA21" s="469"/>
      <c r="EB21" s="469"/>
      <c r="EC21" s="469"/>
      <c r="ED21" s="469"/>
      <c r="EE21" s="469"/>
      <c r="EF21" s="469"/>
      <c r="EG21" s="469"/>
      <c r="EH21" s="264"/>
      <c r="EI21" s="263"/>
      <c r="EJ21" s="264"/>
      <c r="EK21" s="434"/>
      <c r="EL21" s="435"/>
      <c r="EM21" s="472"/>
      <c r="EN21" s="289"/>
      <c r="EO21" s="434"/>
      <c r="EP21" s="435"/>
      <c r="EQ21" s="301"/>
      <c r="ER21" s="301"/>
      <c r="ES21" s="301"/>
      <c r="ET21" s="301"/>
      <c r="EU21" s="434"/>
      <c r="EV21" s="435"/>
      <c r="EW21" s="181"/>
      <c r="EX21" s="181"/>
      <c r="EY21" s="181"/>
      <c r="EZ21" s="181"/>
      <c r="FA21" s="181"/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81"/>
      <c r="FO21" s="169"/>
      <c r="FP21" s="169"/>
      <c r="FQ21" s="169"/>
      <c r="FR21" s="169"/>
      <c r="FS21" s="169"/>
      <c r="FT21" s="169"/>
      <c r="FU21" s="169"/>
      <c r="FV21" s="169"/>
      <c r="FW21" s="181"/>
      <c r="FX21" s="181"/>
      <c r="FY21" s="181"/>
      <c r="FZ21" s="181"/>
      <c r="GA21" s="181"/>
      <c r="GB21" s="181"/>
      <c r="GC21" s="181"/>
      <c r="GD21" s="181"/>
      <c r="GE21" s="181"/>
      <c r="GF21" s="181"/>
      <c r="GG21" s="181"/>
      <c r="GH21" s="181"/>
      <c r="GI21" s="181"/>
      <c r="GJ21" s="181"/>
      <c r="GK21" s="181"/>
      <c r="GL21" s="181"/>
      <c r="GM21" s="181"/>
      <c r="GN21" s="181"/>
      <c r="GO21" s="181"/>
      <c r="GP21" s="181"/>
      <c r="GQ21" s="181"/>
      <c r="GR21" s="181"/>
      <c r="GS21" s="181"/>
      <c r="GT21" s="181"/>
      <c r="GU21" s="181"/>
      <c r="GV21" s="181"/>
    </row>
    <row r="22" spans="1:205" s="63" customFormat="1" ht="15" customHeight="1" thickBot="1" x14ac:dyDescent="0.3">
      <c r="A22" s="353"/>
      <c r="B22" s="349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21"/>
      <c r="AH22" s="221"/>
      <c r="AI22" s="221"/>
      <c r="AJ22" s="221"/>
      <c r="AK22" s="221"/>
      <c r="AL22" s="352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1"/>
      <c r="BK22" s="456"/>
      <c r="BL22" s="457"/>
      <c r="BM22" s="457"/>
      <c r="BN22" s="457"/>
      <c r="BO22" s="457"/>
      <c r="BP22" s="457"/>
      <c r="BQ22" s="457"/>
      <c r="BR22" s="457"/>
      <c r="BS22" s="457"/>
      <c r="BT22" s="457"/>
      <c r="BU22" s="457"/>
      <c r="BV22" s="457"/>
      <c r="BW22" s="457"/>
      <c r="BX22" s="457"/>
      <c r="BY22" s="457"/>
      <c r="BZ22" s="457"/>
      <c r="CA22" s="457"/>
      <c r="CB22" s="457"/>
      <c r="CC22" s="457"/>
      <c r="CD22" s="457"/>
      <c r="CE22" s="457"/>
      <c r="CF22" s="457"/>
      <c r="CG22" s="457"/>
      <c r="CH22" s="457"/>
      <c r="CI22" s="457"/>
      <c r="CJ22" s="457"/>
      <c r="CK22" s="457"/>
      <c r="CL22" s="458"/>
      <c r="CM22" s="291"/>
      <c r="CN22" s="291"/>
      <c r="CO22" s="291"/>
      <c r="CP22" s="291"/>
      <c r="CQ22" s="291"/>
      <c r="CR22" s="291"/>
      <c r="CS22" s="291"/>
      <c r="CT22" s="291"/>
      <c r="CU22" s="469"/>
      <c r="CV22" s="469"/>
      <c r="CW22" s="469"/>
      <c r="CX22" s="469"/>
      <c r="CY22" s="469"/>
      <c r="CZ22" s="469"/>
      <c r="DA22" s="469"/>
      <c r="DB22" s="469"/>
      <c r="DC22" s="469"/>
      <c r="DD22" s="469"/>
      <c r="DE22" s="469"/>
      <c r="DF22" s="469"/>
      <c r="DG22" s="469"/>
      <c r="DH22" s="469"/>
      <c r="DI22" s="469"/>
      <c r="DJ22" s="469"/>
      <c r="DK22" s="469"/>
      <c r="DL22" s="469"/>
      <c r="DM22" s="469"/>
      <c r="DN22" s="469"/>
      <c r="DO22" s="469"/>
      <c r="DP22" s="469"/>
      <c r="DQ22" s="469"/>
      <c r="DR22" s="469"/>
      <c r="DS22" s="469"/>
      <c r="DT22" s="469"/>
      <c r="DU22" s="469"/>
      <c r="DV22" s="469"/>
      <c r="DW22" s="469"/>
      <c r="DX22" s="469"/>
      <c r="DY22" s="469"/>
      <c r="DZ22" s="469"/>
      <c r="EA22" s="469"/>
      <c r="EB22" s="469"/>
      <c r="EC22" s="469"/>
      <c r="ED22" s="469"/>
      <c r="EE22" s="469"/>
      <c r="EF22" s="469"/>
      <c r="EG22" s="469"/>
      <c r="EH22" s="266"/>
      <c r="EI22" s="265"/>
      <c r="EJ22" s="266"/>
      <c r="EK22" s="436"/>
      <c r="EL22" s="437"/>
      <c r="EM22" s="473"/>
      <c r="EN22" s="290"/>
      <c r="EO22" s="436"/>
      <c r="EP22" s="437"/>
      <c r="EQ22" s="302"/>
      <c r="ER22" s="302"/>
      <c r="ES22" s="302"/>
      <c r="ET22" s="302"/>
      <c r="EU22" s="436"/>
      <c r="EV22" s="437"/>
      <c r="EW22" s="130"/>
      <c r="EX22" s="130"/>
      <c r="EY22" s="130"/>
      <c r="EZ22" s="130"/>
      <c r="FA22" s="130"/>
      <c r="FB22" s="130"/>
      <c r="FC22" s="182"/>
      <c r="FD22" s="182"/>
      <c r="FE22" s="182"/>
      <c r="FF22" s="182"/>
      <c r="FG22" s="182"/>
      <c r="FH22" s="182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82"/>
      <c r="FX22" s="182"/>
      <c r="FY22" s="182"/>
      <c r="FZ22" s="182"/>
      <c r="GA22" s="182"/>
      <c r="GB22" s="182"/>
      <c r="GC22" s="130"/>
      <c r="GD22" s="130"/>
      <c r="GE22" s="130"/>
      <c r="GF22" s="130"/>
      <c r="GG22" s="130"/>
      <c r="GH22" s="130"/>
      <c r="GI22" s="130"/>
      <c r="GJ22" s="130"/>
      <c r="GK22" s="130"/>
      <c r="GL22" s="130"/>
      <c r="GM22" s="130"/>
      <c r="GN22" s="130"/>
      <c r="GO22" s="130"/>
      <c r="GP22" s="130"/>
      <c r="GQ22" s="130"/>
      <c r="GR22" s="130"/>
      <c r="GS22" s="130"/>
      <c r="GT22" s="130"/>
      <c r="GU22" s="130"/>
      <c r="GV22" s="130"/>
    </row>
    <row r="23" spans="1:205" s="45" customFormat="1" ht="15.75" thickBot="1" x14ac:dyDescent="0.3">
      <c r="A23" s="353"/>
      <c r="B23" s="81" t="s">
        <v>7</v>
      </c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84"/>
      <c r="AL23" s="85"/>
      <c r="AM23" s="84"/>
      <c r="AN23" s="174"/>
      <c r="AO23" s="174"/>
      <c r="AP23" s="174"/>
      <c r="AQ23" s="174"/>
      <c r="AR23" s="174"/>
      <c r="AS23" s="174"/>
      <c r="AT23" s="174"/>
      <c r="AU23" s="174"/>
      <c r="AV23" s="174"/>
      <c r="AW23" s="208"/>
      <c r="AX23" s="208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67"/>
      <c r="BL23" s="268"/>
      <c r="BM23" s="269"/>
      <c r="BN23" s="270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67"/>
      <c r="BZ23" s="267"/>
      <c r="CA23" s="267"/>
      <c r="CB23" s="267"/>
      <c r="CC23" s="267"/>
      <c r="CD23" s="268"/>
      <c r="CE23" s="269"/>
      <c r="CF23" s="284"/>
      <c r="CG23" s="282"/>
      <c r="CH23" s="282"/>
      <c r="CI23" s="282"/>
      <c r="CJ23" s="282"/>
      <c r="CK23" s="282"/>
      <c r="CL23" s="282"/>
      <c r="CM23" s="177"/>
      <c r="CN23" s="177"/>
      <c r="CO23" s="177"/>
      <c r="CP23" s="177"/>
      <c r="CQ23" s="177"/>
      <c r="CR23" s="177"/>
      <c r="CS23" s="177"/>
      <c r="CT23" s="177"/>
      <c r="CU23" s="282"/>
      <c r="CV23" s="282"/>
      <c r="CW23" s="282"/>
      <c r="CX23" s="282"/>
      <c r="CY23" s="282"/>
      <c r="CZ23" s="282"/>
      <c r="DA23" s="283"/>
      <c r="DB23" s="284"/>
      <c r="DC23" s="282"/>
      <c r="DD23" s="282"/>
      <c r="DE23" s="282"/>
      <c r="DF23" s="282"/>
      <c r="DG23" s="282"/>
      <c r="DH23" s="282"/>
      <c r="DI23" s="282"/>
      <c r="DJ23" s="282"/>
      <c r="DK23" s="282"/>
      <c r="DL23" s="282"/>
      <c r="DM23" s="282"/>
      <c r="DN23" s="282"/>
      <c r="DO23" s="282"/>
      <c r="DP23" s="282"/>
      <c r="DQ23" s="282"/>
      <c r="DR23" s="282"/>
      <c r="DS23" s="282"/>
      <c r="DT23" s="282"/>
      <c r="DU23" s="282"/>
      <c r="DV23" s="282"/>
      <c r="DW23" s="282"/>
      <c r="DX23" s="282"/>
      <c r="DY23" s="283"/>
      <c r="DZ23" s="284"/>
      <c r="EA23" s="282"/>
      <c r="EB23" s="282"/>
      <c r="EC23" s="282"/>
      <c r="ED23" s="282"/>
      <c r="EE23" s="282"/>
      <c r="EF23" s="282"/>
      <c r="EG23" s="282"/>
      <c r="EH23" s="177"/>
      <c r="EI23" s="177"/>
      <c r="EJ23" s="241"/>
      <c r="EK23" s="229"/>
      <c r="EL23" s="177"/>
      <c r="EM23" s="177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  <c r="EZ23" s="141"/>
      <c r="FA23" s="141"/>
      <c r="FB23" s="141"/>
      <c r="FC23" s="168"/>
      <c r="FD23" s="153"/>
      <c r="FE23" s="141"/>
      <c r="FF23" s="141"/>
      <c r="FG23" s="141"/>
      <c r="FH23" s="141"/>
      <c r="FI23" s="141"/>
      <c r="FJ23" s="141"/>
      <c r="FK23" s="141"/>
      <c r="FL23" s="141"/>
      <c r="FM23" s="141"/>
      <c r="FN23" s="141"/>
      <c r="FO23" s="141"/>
      <c r="FP23" s="141"/>
      <c r="FQ23" s="141"/>
      <c r="FR23" s="141"/>
      <c r="FS23" s="141"/>
      <c r="FT23" s="141"/>
      <c r="FU23" s="141"/>
      <c r="FV23" s="141"/>
      <c r="FW23" s="141"/>
      <c r="FX23" s="141"/>
      <c r="FY23" s="141"/>
      <c r="FZ23" s="141"/>
      <c r="GA23" s="141"/>
      <c r="GB23" s="141"/>
      <c r="GC23" s="141"/>
      <c r="GD23" s="141"/>
      <c r="GE23" s="141"/>
      <c r="GF23" s="141"/>
      <c r="GG23" s="141"/>
      <c r="GH23" s="141"/>
      <c r="GI23" s="141"/>
      <c r="GJ23" s="141"/>
      <c r="GK23" s="141"/>
      <c r="GL23" s="141"/>
      <c r="GM23" s="141"/>
      <c r="GN23" s="141"/>
      <c r="GO23" s="141"/>
      <c r="GP23" s="141"/>
      <c r="GQ23" s="141"/>
      <c r="GR23" s="141"/>
      <c r="GS23" s="141"/>
      <c r="GT23" s="141"/>
      <c r="GU23" s="141"/>
      <c r="GV23" s="141"/>
      <c r="GW23" s="92"/>
    </row>
    <row r="24" spans="1:205" s="36" customFormat="1" ht="31.5" customHeight="1" thickBot="1" x14ac:dyDescent="0.3">
      <c r="A24" s="353"/>
      <c r="B24" s="93" t="s">
        <v>6</v>
      </c>
      <c r="C24" s="94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6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201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5"/>
      <c r="GT24" s="95"/>
      <c r="GU24" s="95"/>
      <c r="GV24" s="95"/>
    </row>
    <row r="25" spans="1:205" s="36" customFormat="1" ht="16.5" customHeight="1" thickTop="1" thickBot="1" x14ac:dyDescent="0.3">
      <c r="A25" s="353"/>
      <c r="B25" s="100"/>
      <c r="C25" s="101"/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41"/>
      <c r="Z25" s="41"/>
      <c r="AA25" s="102"/>
      <c r="AB25" s="102"/>
      <c r="AC25" s="102"/>
      <c r="AD25" s="102"/>
      <c r="AE25" s="102"/>
      <c r="AF25" s="102"/>
      <c r="AG25" s="102"/>
      <c r="AH25" s="102"/>
      <c r="AI25" s="103"/>
      <c r="AJ25" s="102"/>
      <c r="AK25" s="102"/>
      <c r="AL25" s="102"/>
      <c r="AM25" s="215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102"/>
      <c r="BD25" s="102"/>
      <c r="BE25" s="102"/>
      <c r="BF25" s="102"/>
      <c r="BG25" s="102"/>
      <c r="BH25" s="102"/>
      <c r="BI25" s="101"/>
      <c r="BJ25" s="101"/>
      <c r="BK25" s="104"/>
      <c r="BL25" s="104"/>
      <c r="BM25" s="104"/>
      <c r="BN25" s="104"/>
      <c r="BO25" s="104"/>
      <c r="BP25" s="104"/>
      <c r="BQ25" s="104"/>
      <c r="BR25" s="104"/>
      <c r="BS25" s="104"/>
      <c r="BT25" s="105"/>
      <c r="BU25" s="104"/>
      <c r="BV25" s="104"/>
      <c r="BW25" s="104"/>
      <c r="BX25" s="104"/>
      <c r="BY25" s="104"/>
      <c r="BZ25" s="104"/>
      <c r="CA25" s="104"/>
      <c r="CB25" s="106"/>
      <c r="CC25" s="106"/>
      <c r="CD25" s="106"/>
      <c r="CE25" s="106"/>
      <c r="CF25" s="106"/>
      <c r="CG25" s="106"/>
      <c r="CH25" s="106"/>
      <c r="CI25" s="107"/>
      <c r="CJ25" s="107"/>
      <c r="CK25" s="41"/>
      <c r="CL25" s="102"/>
      <c r="CM25" s="102"/>
      <c r="CN25" s="102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8"/>
      <c r="FO25" s="108"/>
      <c r="FP25" s="108"/>
      <c r="FQ25" s="108"/>
      <c r="FR25" s="108"/>
      <c r="FS25" s="44"/>
      <c r="FT25" s="44"/>
      <c r="FU25" s="108"/>
      <c r="FV25" s="108"/>
      <c r="FW25" s="108"/>
      <c r="FX25" s="108"/>
      <c r="FY25" s="108"/>
      <c r="FZ25" s="108"/>
      <c r="GA25" s="44"/>
      <c r="GB25" s="44"/>
      <c r="GC25" s="108"/>
      <c r="GD25" s="108"/>
      <c r="GE25" s="108"/>
      <c r="GF25" s="108"/>
      <c r="GG25" s="108"/>
      <c r="GH25" s="108"/>
      <c r="GI25" s="108"/>
      <c r="GJ25" s="108"/>
      <c r="GK25" s="108"/>
      <c r="GL25" s="108"/>
      <c r="GM25" s="108"/>
      <c r="GN25" s="108"/>
      <c r="GO25" s="108"/>
      <c r="GP25" s="108"/>
      <c r="GQ25" s="44"/>
      <c r="GR25" s="44"/>
      <c r="GS25" s="108"/>
      <c r="GT25" s="108"/>
      <c r="GU25" s="108"/>
      <c r="GV25" s="108"/>
    </row>
    <row r="26" spans="1:205" ht="10.5" customHeight="1" x14ac:dyDescent="0.25">
      <c r="A26" s="353"/>
      <c r="B26" s="323" t="s">
        <v>5</v>
      </c>
      <c r="C26" s="328"/>
      <c r="D26" s="328"/>
      <c r="E26" s="313"/>
      <c r="F26" s="314"/>
      <c r="G26" s="313"/>
      <c r="H26" s="314"/>
      <c r="I26" s="313"/>
      <c r="J26" s="325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9"/>
      <c r="BC26" s="430"/>
      <c r="BD26" s="431"/>
      <c r="BE26" s="356"/>
      <c r="BF26" s="328"/>
      <c r="BG26" s="328"/>
      <c r="BH26" s="328"/>
      <c r="BI26" s="325"/>
      <c r="BJ26" s="314"/>
      <c r="BK26" s="313"/>
      <c r="BL26" s="314"/>
      <c r="BM26" s="313"/>
      <c r="BN26" s="314"/>
      <c r="BO26" s="313"/>
      <c r="BP26" s="314"/>
      <c r="BQ26" s="313"/>
      <c r="BR26" s="314"/>
      <c r="BS26" s="313"/>
      <c r="BT26" s="314"/>
      <c r="BU26" s="313"/>
      <c r="BV26" s="314"/>
      <c r="BW26" s="313"/>
      <c r="BX26" s="314"/>
      <c r="BY26" s="313"/>
      <c r="BZ26" s="314"/>
      <c r="CA26" s="313"/>
      <c r="CB26" s="314"/>
      <c r="CC26" s="313"/>
      <c r="CD26" s="314"/>
      <c r="CE26" s="313"/>
      <c r="CF26" s="314"/>
      <c r="CG26" s="313"/>
      <c r="CH26" s="325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32"/>
      <c r="EP26" s="333"/>
      <c r="EQ26" s="332"/>
      <c r="ER26" s="333"/>
      <c r="ES26" s="332"/>
      <c r="ET26" s="333"/>
      <c r="EU26" s="332"/>
      <c r="EV26" s="333"/>
      <c r="EW26" s="332"/>
      <c r="EX26" s="333"/>
      <c r="EY26" s="332"/>
      <c r="EZ26" s="333"/>
      <c r="FA26" s="332"/>
      <c r="FB26" s="333"/>
      <c r="FC26" s="332"/>
      <c r="FD26" s="333"/>
      <c r="FE26" s="332"/>
      <c r="FF26" s="333"/>
      <c r="FG26" s="332"/>
      <c r="FH26" s="333"/>
      <c r="FI26" s="332"/>
      <c r="FJ26" s="333"/>
      <c r="FK26" s="332"/>
      <c r="FL26" s="333"/>
      <c r="FM26" s="332"/>
      <c r="FN26" s="333"/>
      <c r="FO26" s="332"/>
      <c r="FP26" s="333"/>
      <c r="FQ26" s="332"/>
      <c r="FR26" s="334"/>
      <c r="FS26" s="335"/>
      <c r="FT26" s="336"/>
      <c r="FU26" s="334"/>
      <c r="FV26" s="333"/>
      <c r="FW26" s="332"/>
      <c r="FX26" s="333"/>
      <c r="FY26" s="332"/>
      <c r="FZ26" s="334"/>
      <c r="GA26" s="335"/>
      <c r="GB26" s="336"/>
      <c r="GC26" s="334"/>
      <c r="GD26" s="333"/>
      <c r="GE26" s="332"/>
      <c r="GF26" s="333"/>
      <c r="GG26" s="332"/>
      <c r="GH26" s="333"/>
      <c r="GI26" s="332"/>
      <c r="GJ26" s="333"/>
      <c r="GK26" s="332"/>
      <c r="GL26" s="333"/>
      <c r="GM26" s="332"/>
      <c r="GN26" s="333"/>
      <c r="GO26" s="332"/>
      <c r="GP26" s="334"/>
      <c r="GQ26" s="430"/>
      <c r="GR26" s="431"/>
      <c r="GS26" s="334"/>
      <c r="GT26" s="333"/>
      <c r="GU26" s="332"/>
      <c r="GV26" s="333"/>
    </row>
    <row r="27" spans="1:205" ht="10.5" customHeight="1" thickBot="1" x14ac:dyDescent="0.3">
      <c r="A27" s="353"/>
      <c r="B27" s="324"/>
      <c r="C27" s="328"/>
      <c r="D27" s="328"/>
      <c r="E27" s="313"/>
      <c r="F27" s="314"/>
      <c r="G27" s="313"/>
      <c r="H27" s="314"/>
      <c r="I27" s="313"/>
      <c r="J27" s="325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328"/>
      <c r="BB27" s="329"/>
      <c r="BC27" s="341"/>
      <c r="BD27" s="342"/>
      <c r="BE27" s="356"/>
      <c r="BF27" s="328"/>
      <c r="BG27" s="328"/>
      <c r="BH27" s="328"/>
      <c r="BI27" s="325"/>
      <c r="BJ27" s="314"/>
      <c r="BK27" s="313"/>
      <c r="BL27" s="314"/>
      <c r="BM27" s="313"/>
      <c r="BN27" s="314"/>
      <c r="BO27" s="313"/>
      <c r="BP27" s="314"/>
      <c r="BQ27" s="313"/>
      <c r="BR27" s="314"/>
      <c r="BS27" s="313"/>
      <c r="BT27" s="314"/>
      <c r="BU27" s="313"/>
      <c r="BV27" s="314"/>
      <c r="BW27" s="313"/>
      <c r="BX27" s="314"/>
      <c r="BY27" s="313"/>
      <c r="BZ27" s="314"/>
      <c r="CA27" s="313"/>
      <c r="CB27" s="314"/>
      <c r="CC27" s="313"/>
      <c r="CD27" s="314"/>
      <c r="CE27" s="313"/>
      <c r="CF27" s="314"/>
      <c r="CG27" s="313"/>
      <c r="CH27" s="325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32"/>
      <c r="EP27" s="333"/>
      <c r="EQ27" s="332"/>
      <c r="ER27" s="333"/>
      <c r="ES27" s="332"/>
      <c r="ET27" s="333"/>
      <c r="EU27" s="332"/>
      <c r="EV27" s="333"/>
      <c r="EW27" s="332"/>
      <c r="EX27" s="333"/>
      <c r="EY27" s="332"/>
      <c r="EZ27" s="333"/>
      <c r="FA27" s="332"/>
      <c r="FB27" s="333"/>
      <c r="FC27" s="332"/>
      <c r="FD27" s="333"/>
      <c r="FE27" s="332"/>
      <c r="FF27" s="333"/>
      <c r="FG27" s="332"/>
      <c r="FH27" s="333"/>
      <c r="FI27" s="332"/>
      <c r="FJ27" s="333"/>
      <c r="FK27" s="332"/>
      <c r="FL27" s="333"/>
      <c r="FM27" s="332"/>
      <c r="FN27" s="333"/>
      <c r="FO27" s="332"/>
      <c r="FP27" s="333"/>
      <c r="FQ27" s="332"/>
      <c r="FR27" s="334"/>
      <c r="FS27" s="344"/>
      <c r="FT27" s="345"/>
      <c r="FU27" s="334"/>
      <c r="FV27" s="333"/>
      <c r="FW27" s="332"/>
      <c r="FX27" s="333"/>
      <c r="FY27" s="332"/>
      <c r="FZ27" s="334"/>
      <c r="GA27" s="344"/>
      <c r="GB27" s="345"/>
      <c r="GC27" s="334"/>
      <c r="GD27" s="333"/>
      <c r="GE27" s="332"/>
      <c r="GF27" s="333"/>
      <c r="GG27" s="332"/>
      <c r="GH27" s="333"/>
      <c r="GI27" s="332"/>
      <c r="GJ27" s="333"/>
      <c r="GK27" s="332"/>
      <c r="GL27" s="333"/>
      <c r="GM27" s="332"/>
      <c r="GN27" s="333"/>
      <c r="GO27" s="332"/>
      <c r="GP27" s="334"/>
      <c r="GQ27" s="344"/>
      <c r="GR27" s="345"/>
      <c r="GS27" s="334"/>
      <c r="GT27" s="333"/>
      <c r="GU27" s="332"/>
      <c r="GV27" s="333"/>
    </row>
    <row r="28" spans="1:205" ht="37.5" customHeight="1" x14ac:dyDescent="0.25">
      <c r="A28" s="353"/>
      <c r="B28" s="311" t="s">
        <v>2</v>
      </c>
      <c r="C28" s="109" t="s">
        <v>3</v>
      </c>
      <c r="D28" s="109" t="s">
        <v>4</v>
      </c>
      <c r="E28" s="313" t="s">
        <v>3</v>
      </c>
      <c r="F28" s="314"/>
      <c r="G28" s="313" t="s">
        <v>3</v>
      </c>
      <c r="H28" s="314"/>
      <c r="I28" s="313" t="s">
        <v>3</v>
      </c>
      <c r="J28" s="314"/>
      <c r="K28" s="357" t="s">
        <v>3</v>
      </c>
      <c r="L28" s="358"/>
      <c r="M28" s="357" t="s">
        <v>3</v>
      </c>
      <c r="N28" s="358"/>
      <c r="O28" s="357" t="s">
        <v>3</v>
      </c>
      <c r="P28" s="358"/>
      <c r="Q28" s="357" t="s">
        <v>3</v>
      </c>
      <c r="R28" s="358"/>
      <c r="S28" s="357" t="s">
        <v>3</v>
      </c>
      <c r="T28" s="358"/>
      <c r="U28" s="357" t="s">
        <v>3</v>
      </c>
      <c r="V28" s="358"/>
      <c r="W28" s="357" t="s">
        <v>3</v>
      </c>
      <c r="X28" s="358"/>
      <c r="Y28" s="357" t="s">
        <v>3</v>
      </c>
      <c r="Z28" s="358"/>
      <c r="AA28" s="357" t="s">
        <v>3</v>
      </c>
      <c r="AB28" s="358"/>
      <c r="AC28" s="357" t="s">
        <v>3</v>
      </c>
      <c r="AD28" s="358"/>
      <c r="AE28" s="357" t="s">
        <v>3</v>
      </c>
      <c r="AF28" s="358"/>
      <c r="AG28" s="357" t="s">
        <v>3</v>
      </c>
      <c r="AH28" s="358"/>
      <c r="AI28" s="357" t="s">
        <v>3</v>
      </c>
      <c r="AJ28" s="358"/>
      <c r="AK28" s="357" t="s">
        <v>3</v>
      </c>
      <c r="AL28" s="358"/>
      <c r="AM28" s="357" t="s">
        <v>3</v>
      </c>
      <c r="AN28" s="358"/>
      <c r="AO28" s="357" t="s">
        <v>3</v>
      </c>
      <c r="AP28" s="358"/>
      <c r="AQ28" s="357" t="s">
        <v>3</v>
      </c>
      <c r="AR28" s="358"/>
      <c r="AS28" s="357" t="s">
        <v>3</v>
      </c>
      <c r="AT28" s="358"/>
      <c r="AU28" s="357" t="s">
        <v>3</v>
      </c>
      <c r="AV28" s="358"/>
      <c r="AW28" s="357" t="s">
        <v>3</v>
      </c>
      <c r="AX28" s="358"/>
      <c r="AY28" s="357" t="s">
        <v>3</v>
      </c>
      <c r="AZ28" s="358"/>
      <c r="BA28" s="357" t="s">
        <v>3</v>
      </c>
      <c r="BB28" s="358"/>
      <c r="BC28" s="357" t="s">
        <v>3</v>
      </c>
      <c r="BD28" s="358"/>
      <c r="BE28" s="357" t="s">
        <v>3</v>
      </c>
      <c r="BF28" s="358"/>
      <c r="BG28" s="357" t="s">
        <v>3</v>
      </c>
      <c r="BH28" s="358"/>
      <c r="BI28" s="313" t="s">
        <v>3</v>
      </c>
      <c r="BJ28" s="314"/>
      <c r="BK28" s="313" t="s">
        <v>3</v>
      </c>
      <c r="BL28" s="314"/>
      <c r="BM28" s="313" t="s">
        <v>3</v>
      </c>
      <c r="BN28" s="314"/>
      <c r="BO28" s="313" t="s">
        <v>3</v>
      </c>
      <c r="BP28" s="314"/>
      <c r="BQ28" s="313" t="s">
        <v>3</v>
      </c>
      <c r="BR28" s="314"/>
      <c r="BS28" s="313" t="s">
        <v>3</v>
      </c>
      <c r="BT28" s="314"/>
      <c r="BU28" s="313" t="s">
        <v>3</v>
      </c>
      <c r="BV28" s="314"/>
      <c r="BW28" s="313" t="s">
        <v>3</v>
      </c>
      <c r="BX28" s="314"/>
      <c r="BY28" s="313" t="s">
        <v>3</v>
      </c>
      <c r="BZ28" s="314"/>
      <c r="CA28" s="313" t="s">
        <v>3</v>
      </c>
      <c r="CB28" s="314"/>
      <c r="CC28" s="313" t="s">
        <v>3</v>
      </c>
      <c r="CD28" s="314"/>
      <c r="CE28" s="313" t="s">
        <v>3</v>
      </c>
      <c r="CF28" s="314"/>
      <c r="CG28" s="313" t="s">
        <v>3</v>
      </c>
      <c r="CH28" s="314"/>
      <c r="CI28" s="357" t="s">
        <v>3</v>
      </c>
      <c r="CJ28" s="358"/>
      <c r="CK28" s="357" t="s">
        <v>3</v>
      </c>
      <c r="CL28" s="358"/>
      <c r="CM28" s="357" t="s">
        <v>3</v>
      </c>
      <c r="CN28" s="358"/>
      <c r="CO28" s="357" t="s">
        <v>3</v>
      </c>
      <c r="CP28" s="358"/>
      <c r="CQ28" s="357" t="s">
        <v>3</v>
      </c>
      <c r="CR28" s="358"/>
      <c r="CS28" s="357" t="s">
        <v>3</v>
      </c>
      <c r="CT28" s="358"/>
      <c r="CU28" s="357" t="s">
        <v>3</v>
      </c>
      <c r="CV28" s="358"/>
      <c r="CW28" s="357" t="s">
        <v>3</v>
      </c>
      <c r="CX28" s="358"/>
      <c r="CY28" s="357" t="s">
        <v>3</v>
      </c>
      <c r="CZ28" s="358"/>
      <c r="DA28" s="357" t="s">
        <v>3</v>
      </c>
      <c r="DB28" s="358"/>
      <c r="DC28" s="357" t="s">
        <v>3</v>
      </c>
      <c r="DD28" s="358"/>
      <c r="DE28" s="357" t="s">
        <v>3</v>
      </c>
      <c r="DF28" s="358"/>
      <c r="DG28" s="357" t="s">
        <v>3</v>
      </c>
      <c r="DH28" s="358"/>
      <c r="DI28" s="357" t="s">
        <v>3</v>
      </c>
      <c r="DJ28" s="358"/>
      <c r="DK28" s="357" t="s">
        <v>3</v>
      </c>
      <c r="DL28" s="358"/>
      <c r="DM28" s="357" t="s">
        <v>3</v>
      </c>
      <c r="DN28" s="358"/>
      <c r="DO28" s="357" t="s">
        <v>3</v>
      </c>
      <c r="DP28" s="358"/>
      <c r="DQ28" s="357" t="s">
        <v>3</v>
      </c>
      <c r="DR28" s="358"/>
      <c r="DS28" s="357" t="s">
        <v>3</v>
      </c>
      <c r="DT28" s="358"/>
      <c r="DU28" s="357" t="s">
        <v>3</v>
      </c>
      <c r="DV28" s="358"/>
      <c r="DW28" s="357" t="s">
        <v>3</v>
      </c>
      <c r="DX28" s="358"/>
      <c r="DY28" s="357" t="s">
        <v>3</v>
      </c>
      <c r="DZ28" s="358"/>
      <c r="EA28" s="357" t="s">
        <v>3</v>
      </c>
      <c r="EB28" s="358"/>
      <c r="EC28" s="357" t="s">
        <v>3</v>
      </c>
      <c r="ED28" s="358"/>
      <c r="EE28" s="357" t="s">
        <v>3</v>
      </c>
      <c r="EF28" s="358"/>
      <c r="EG28" s="357" t="s">
        <v>3</v>
      </c>
      <c r="EH28" s="358"/>
      <c r="EI28" s="357" t="s">
        <v>3</v>
      </c>
      <c r="EJ28" s="358"/>
      <c r="EK28" s="357" t="s">
        <v>3</v>
      </c>
      <c r="EL28" s="358"/>
      <c r="EM28" s="357" t="s">
        <v>3</v>
      </c>
      <c r="EN28" s="358"/>
      <c r="EO28" s="313" t="s">
        <v>3</v>
      </c>
      <c r="EP28" s="314"/>
      <c r="EQ28" s="313" t="s">
        <v>3</v>
      </c>
      <c r="ER28" s="314"/>
      <c r="ES28" s="313" t="s">
        <v>3</v>
      </c>
      <c r="ET28" s="314"/>
      <c r="EU28" s="313" t="s">
        <v>3</v>
      </c>
      <c r="EV28" s="314"/>
      <c r="EW28" s="313" t="s">
        <v>3</v>
      </c>
      <c r="EX28" s="314"/>
      <c r="EY28" s="313" t="s">
        <v>3</v>
      </c>
      <c r="EZ28" s="314"/>
      <c r="FA28" s="313" t="s">
        <v>3</v>
      </c>
      <c r="FB28" s="314"/>
      <c r="FC28" s="313" t="s">
        <v>3</v>
      </c>
      <c r="FD28" s="314"/>
      <c r="FE28" s="313" t="s">
        <v>3</v>
      </c>
      <c r="FF28" s="314"/>
      <c r="FG28" s="313" t="s">
        <v>3</v>
      </c>
      <c r="FH28" s="314"/>
      <c r="FI28" s="313" t="s">
        <v>3</v>
      </c>
      <c r="FJ28" s="314"/>
      <c r="FK28" s="313" t="s">
        <v>3</v>
      </c>
      <c r="FL28" s="314"/>
      <c r="FM28" s="313" t="s">
        <v>3</v>
      </c>
      <c r="FN28" s="314"/>
      <c r="FO28" s="313" t="s">
        <v>3</v>
      </c>
      <c r="FP28" s="314"/>
      <c r="FQ28" s="313" t="s">
        <v>3</v>
      </c>
      <c r="FR28" s="314"/>
      <c r="FS28" s="357" t="s">
        <v>3</v>
      </c>
      <c r="FT28" s="358"/>
      <c r="FU28" s="313" t="s">
        <v>3</v>
      </c>
      <c r="FV28" s="314"/>
      <c r="FW28" s="313" t="s">
        <v>3</v>
      </c>
      <c r="FX28" s="314"/>
      <c r="FY28" s="313" t="s">
        <v>3</v>
      </c>
      <c r="FZ28" s="314"/>
      <c r="GA28" s="357" t="s">
        <v>3</v>
      </c>
      <c r="GB28" s="358"/>
      <c r="GC28" s="313" t="s">
        <v>3</v>
      </c>
      <c r="GD28" s="314"/>
      <c r="GE28" s="313" t="s">
        <v>3</v>
      </c>
      <c r="GF28" s="314"/>
      <c r="GG28" s="313" t="s">
        <v>3</v>
      </c>
      <c r="GH28" s="314"/>
      <c r="GI28" s="313" t="s">
        <v>3</v>
      </c>
      <c r="GJ28" s="314"/>
      <c r="GK28" s="313" t="s">
        <v>3</v>
      </c>
      <c r="GL28" s="314"/>
      <c r="GM28" s="313" t="s">
        <v>3</v>
      </c>
      <c r="GN28" s="314"/>
      <c r="GO28" s="313" t="s">
        <v>3</v>
      </c>
      <c r="GP28" s="314"/>
      <c r="GQ28" s="357" t="s">
        <v>3</v>
      </c>
      <c r="GR28" s="358"/>
      <c r="GS28" s="313" t="s">
        <v>3</v>
      </c>
      <c r="GT28" s="314"/>
      <c r="GU28" s="313" t="s">
        <v>3</v>
      </c>
      <c r="GV28" s="314"/>
    </row>
    <row r="29" spans="1:205" ht="31.5" customHeight="1" x14ac:dyDescent="0.25">
      <c r="A29" s="353"/>
      <c r="B29" s="312"/>
      <c r="C29" s="28">
        <v>0</v>
      </c>
      <c r="D29" s="28">
        <v>0</v>
      </c>
      <c r="E29" s="317">
        <v>1</v>
      </c>
      <c r="F29" s="318"/>
      <c r="G29" s="317">
        <v>2</v>
      </c>
      <c r="H29" s="318"/>
      <c r="I29" s="317">
        <v>3</v>
      </c>
      <c r="J29" s="318"/>
      <c r="K29" s="317">
        <v>4</v>
      </c>
      <c r="L29" s="318"/>
      <c r="M29" s="317">
        <v>5</v>
      </c>
      <c r="N29" s="318"/>
      <c r="O29" s="317">
        <v>6</v>
      </c>
      <c r="P29" s="318"/>
      <c r="Q29" s="317">
        <v>7</v>
      </c>
      <c r="R29" s="318"/>
      <c r="S29" s="317">
        <v>8</v>
      </c>
      <c r="T29" s="318"/>
      <c r="U29" s="317">
        <v>9</v>
      </c>
      <c r="V29" s="318"/>
      <c r="W29" s="317">
        <v>10</v>
      </c>
      <c r="X29" s="318"/>
      <c r="Y29" s="317">
        <v>11</v>
      </c>
      <c r="Z29" s="318"/>
      <c r="AA29" s="317">
        <v>12</v>
      </c>
      <c r="AB29" s="318"/>
      <c r="AC29" s="317">
        <v>13</v>
      </c>
      <c r="AD29" s="318"/>
      <c r="AE29" s="317">
        <v>14</v>
      </c>
      <c r="AF29" s="318"/>
      <c r="AG29" s="317">
        <v>15</v>
      </c>
      <c r="AH29" s="318"/>
      <c r="AI29" s="317">
        <v>16</v>
      </c>
      <c r="AJ29" s="318"/>
      <c r="AK29" s="317">
        <v>17</v>
      </c>
      <c r="AL29" s="318"/>
      <c r="AM29" s="317">
        <v>18</v>
      </c>
      <c r="AN29" s="318"/>
      <c r="AO29" s="317">
        <v>19</v>
      </c>
      <c r="AP29" s="318"/>
      <c r="AQ29" s="317">
        <v>20</v>
      </c>
      <c r="AR29" s="318"/>
      <c r="AS29" s="317">
        <v>21</v>
      </c>
      <c r="AT29" s="318"/>
      <c r="AU29" s="317">
        <v>22</v>
      </c>
      <c r="AV29" s="318"/>
      <c r="AW29" s="317">
        <v>23</v>
      </c>
      <c r="AX29" s="318"/>
      <c r="AY29" s="317">
        <v>24</v>
      </c>
      <c r="AZ29" s="318"/>
      <c r="BA29" s="317">
        <v>25</v>
      </c>
      <c r="BB29" s="318"/>
      <c r="BC29" s="317">
        <v>26</v>
      </c>
      <c r="BD29" s="318"/>
      <c r="BE29" s="317">
        <v>27</v>
      </c>
      <c r="BF29" s="318"/>
      <c r="BG29" s="317">
        <v>28</v>
      </c>
      <c r="BH29" s="318"/>
      <c r="BI29" s="317">
        <v>29</v>
      </c>
      <c r="BJ29" s="318"/>
      <c r="BK29" s="317">
        <v>30</v>
      </c>
      <c r="BL29" s="318"/>
      <c r="BM29" s="317">
        <v>31</v>
      </c>
      <c r="BN29" s="318"/>
      <c r="BO29" s="317">
        <v>32</v>
      </c>
      <c r="BP29" s="318"/>
      <c r="BQ29" s="317">
        <v>33</v>
      </c>
      <c r="BR29" s="318"/>
      <c r="BS29" s="317">
        <v>34</v>
      </c>
      <c r="BT29" s="318"/>
      <c r="BU29" s="317">
        <v>35</v>
      </c>
      <c r="BV29" s="318"/>
      <c r="BW29" s="317">
        <v>36</v>
      </c>
      <c r="BX29" s="318"/>
      <c r="BY29" s="317">
        <v>37</v>
      </c>
      <c r="BZ29" s="318"/>
      <c r="CA29" s="317">
        <v>38</v>
      </c>
      <c r="CB29" s="318"/>
      <c r="CC29" s="317">
        <v>39</v>
      </c>
      <c r="CD29" s="318"/>
      <c r="CE29" s="317">
        <v>40</v>
      </c>
      <c r="CF29" s="318"/>
      <c r="CG29" s="317">
        <v>41</v>
      </c>
      <c r="CH29" s="318"/>
      <c r="CI29" s="317">
        <v>42</v>
      </c>
      <c r="CJ29" s="318"/>
      <c r="CK29" s="317">
        <v>43</v>
      </c>
      <c r="CL29" s="318"/>
      <c r="CM29" s="317">
        <v>44</v>
      </c>
      <c r="CN29" s="318"/>
      <c r="CO29" s="317">
        <v>45</v>
      </c>
      <c r="CP29" s="318"/>
      <c r="CQ29" s="317">
        <v>46</v>
      </c>
      <c r="CR29" s="318"/>
      <c r="CS29" s="317">
        <v>47</v>
      </c>
      <c r="CT29" s="318"/>
      <c r="CU29" s="317">
        <v>48</v>
      </c>
      <c r="CV29" s="318"/>
      <c r="CW29" s="317">
        <v>49</v>
      </c>
      <c r="CX29" s="318"/>
      <c r="CY29" s="317">
        <v>50</v>
      </c>
      <c r="CZ29" s="318"/>
      <c r="DA29" s="317">
        <v>51</v>
      </c>
      <c r="DB29" s="318"/>
      <c r="DC29" s="317">
        <v>52</v>
      </c>
      <c r="DD29" s="318"/>
      <c r="DE29" s="317">
        <v>53</v>
      </c>
      <c r="DF29" s="318"/>
      <c r="DG29" s="317">
        <v>54</v>
      </c>
      <c r="DH29" s="318"/>
      <c r="DI29" s="317">
        <v>55</v>
      </c>
      <c r="DJ29" s="318"/>
      <c r="DK29" s="317">
        <v>56</v>
      </c>
      <c r="DL29" s="318"/>
      <c r="DM29" s="317">
        <v>57</v>
      </c>
      <c r="DN29" s="318"/>
      <c r="DO29" s="317">
        <v>58</v>
      </c>
      <c r="DP29" s="318"/>
      <c r="DQ29" s="317">
        <v>59</v>
      </c>
      <c r="DR29" s="318"/>
      <c r="DS29" s="317">
        <v>60</v>
      </c>
      <c r="DT29" s="318"/>
      <c r="DU29" s="317">
        <v>61</v>
      </c>
      <c r="DV29" s="318"/>
      <c r="DW29" s="317">
        <v>62</v>
      </c>
      <c r="DX29" s="318"/>
      <c r="DY29" s="317">
        <v>63</v>
      </c>
      <c r="DZ29" s="318"/>
      <c r="EA29" s="317">
        <v>64</v>
      </c>
      <c r="EB29" s="318"/>
      <c r="EC29" s="317">
        <v>65</v>
      </c>
      <c r="ED29" s="318"/>
      <c r="EE29" s="317">
        <v>66</v>
      </c>
      <c r="EF29" s="318"/>
      <c r="EG29" s="317">
        <v>67</v>
      </c>
      <c r="EH29" s="318"/>
      <c r="EI29" s="317">
        <v>68</v>
      </c>
      <c r="EJ29" s="318"/>
      <c r="EK29" s="317">
        <v>69</v>
      </c>
      <c r="EL29" s="318"/>
      <c r="EM29" s="317">
        <v>70</v>
      </c>
      <c r="EN29" s="318"/>
      <c r="EO29" s="317">
        <v>71</v>
      </c>
      <c r="EP29" s="318"/>
      <c r="EQ29" s="317">
        <v>72</v>
      </c>
      <c r="ER29" s="318"/>
      <c r="ES29" s="317">
        <v>73</v>
      </c>
      <c r="ET29" s="318"/>
      <c r="EU29" s="317">
        <v>74</v>
      </c>
      <c r="EV29" s="318"/>
      <c r="EW29" s="317">
        <v>75</v>
      </c>
      <c r="EX29" s="318"/>
      <c r="EY29" s="317">
        <v>76</v>
      </c>
      <c r="EZ29" s="318"/>
      <c r="FA29" s="317">
        <v>77</v>
      </c>
      <c r="FB29" s="318"/>
      <c r="FC29" s="317">
        <v>78</v>
      </c>
      <c r="FD29" s="318"/>
      <c r="FE29" s="317">
        <v>79</v>
      </c>
      <c r="FF29" s="318"/>
      <c r="FG29" s="317">
        <v>80</v>
      </c>
      <c r="FH29" s="318"/>
      <c r="FI29" s="317">
        <v>81</v>
      </c>
      <c r="FJ29" s="318"/>
      <c r="FK29" s="317">
        <v>82</v>
      </c>
      <c r="FL29" s="318"/>
      <c r="FM29" s="317">
        <v>83</v>
      </c>
      <c r="FN29" s="318"/>
      <c r="FO29" s="317">
        <v>84</v>
      </c>
      <c r="FP29" s="318"/>
      <c r="FQ29" s="317">
        <v>85</v>
      </c>
      <c r="FR29" s="318"/>
      <c r="FS29" s="317">
        <v>86</v>
      </c>
      <c r="FT29" s="318"/>
      <c r="FU29" s="317">
        <v>87</v>
      </c>
      <c r="FV29" s="318"/>
      <c r="FW29" s="317">
        <v>88</v>
      </c>
      <c r="FX29" s="318"/>
      <c r="FY29" s="317">
        <v>89</v>
      </c>
      <c r="FZ29" s="318"/>
      <c r="GA29" s="317">
        <v>90</v>
      </c>
      <c r="GB29" s="318"/>
      <c r="GC29" s="317">
        <v>91</v>
      </c>
      <c r="GD29" s="318"/>
      <c r="GE29" s="317">
        <v>92</v>
      </c>
      <c r="GF29" s="318"/>
      <c r="GG29" s="317">
        <v>93</v>
      </c>
      <c r="GH29" s="318"/>
      <c r="GI29" s="317">
        <v>94</v>
      </c>
      <c r="GJ29" s="318"/>
      <c r="GK29" s="317">
        <v>95</v>
      </c>
      <c r="GL29" s="318"/>
      <c r="GM29" s="317">
        <v>96</v>
      </c>
      <c r="GN29" s="318"/>
      <c r="GO29" s="317">
        <v>97</v>
      </c>
      <c r="GP29" s="318"/>
      <c r="GQ29" s="317">
        <v>98</v>
      </c>
      <c r="GR29" s="318"/>
      <c r="GS29" s="317">
        <v>99</v>
      </c>
      <c r="GT29" s="318"/>
      <c r="GU29" s="317">
        <v>100</v>
      </c>
      <c r="GV29" s="318"/>
    </row>
    <row r="30" spans="1:205" ht="14.25" customHeight="1" x14ac:dyDescent="0.25">
      <c r="Y30" s="110"/>
      <c r="AF30" s="111"/>
      <c r="AG30" s="111"/>
      <c r="AH30" s="111"/>
      <c r="AI30" s="112"/>
      <c r="AJ30" s="111"/>
      <c r="AK30" s="111"/>
      <c r="AL30" s="111"/>
      <c r="AM30" s="112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3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0"/>
      <c r="BZ30" s="110"/>
      <c r="CA30" s="110"/>
      <c r="CK30" s="110"/>
      <c r="CQ30" s="110"/>
      <c r="CR30" s="110"/>
      <c r="CS30" s="110"/>
      <c r="CU30" s="110"/>
      <c r="DA30" s="110"/>
      <c r="DG30" s="110"/>
      <c r="DM30" s="110"/>
      <c r="DS30" s="110"/>
      <c r="DY30" s="110"/>
      <c r="EA30" s="110"/>
      <c r="EB30" s="110"/>
      <c r="EE30" s="110"/>
    </row>
    <row r="31" spans="1:205" x14ac:dyDescent="0.25"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</row>
    <row r="32" spans="1:205" ht="41.25" customHeight="1" x14ac:dyDescent="0.25">
      <c r="B32" s="116"/>
      <c r="N32" s="359" t="s">
        <v>11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1"/>
      <c r="AF32" s="117" t="s">
        <v>12</v>
      </c>
      <c r="AG32" s="117"/>
      <c r="AH32" s="117"/>
      <c r="AI32" s="117"/>
      <c r="AJ32" s="362" t="s">
        <v>13</v>
      </c>
      <c r="AK32" s="362"/>
      <c r="AL32" s="362"/>
      <c r="AM32" s="362"/>
      <c r="AN32" s="362"/>
      <c r="AO32" s="362"/>
      <c r="AP32" s="362"/>
      <c r="AQ32" s="363" t="s">
        <v>14</v>
      </c>
      <c r="AR32" s="364"/>
      <c r="AS32" s="364"/>
      <c r="AT32" s="364"/>
      <c r="AU32" s="364"/>
      <c r="AV32" s="364"/>
      <c r="AW32" s="364"/>
      <c r="AX32" s="365"/>
      <c r="AY32" s="366" t="s">
        <v>15</v>
      </c>
      <c r="AZ32" s="367"/>
      <c r="BA32" s="367"/>
      <c r="BB32" s="367"/>
      <c r="BC32" s="367"/>
      <c r="BD32" s="367"/>
      <c r="BE32" s="367"/>
      <c r="BF32" s="368"/>
      <c r="BG32" s="366" t="s">
        <v>16</v>
      </c>
      <c r="BH32" s="367"/>
      <c r="BI32" s="367"/>
      <c r="BJ32" s="367"/>
      <c r="BK32" s="367"/>
      <c r="BL32" s="367"/>
      <c r="BM32" s="367"/>
      <c r="BN32" s="367"/>
      <c r="BO32" s="367"/>
      <c r="BP32" s="368"/>
      <c r="BQ32" s="369" t="s">
        <v>17</v>
      </c>
      <c r="BR32" s="370"/>
      <c r="BS32" s="370"/>
      <c r="BT32" s="370"/>
      <c r="BU32" s="370"/>
      <c r="BV32" s="370"/>
      <c r="BW32" s="370"/>
      <c r="BX32" s="370"/>
      <c r="BY32" s="370"/>
      <c r="BZ32" s="371"/>
    </row>
    <row r="33" spans="2:129" ht="13.9" customHeight="1" x14ac:dyDescent="0.25">
      <c r="N33" s="372" t="s">
        <v>18</v>
      </c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62" t="s">
        <v>19</v>
      </c>
      <c r="AG33" s="362"/>
      <c r="AH33" s="362"/>
      <c r="AI33" s="362"/>
      <c r="AJ33" s="373">
        <f>127053+1383*0</f>
        <v>127053</v>
      </c>
      <c r="AK33" s="373"/>
      <c r="AL33" s="373"/>
      <c r="AM33" s="373"/>
      <c r="AN33" s="373"/>
      <c r="AO33" s="373"/>
      <c r="AP33" s="373"/>
      <c r="AQ33" s="374">
        <f>127053</f>
        <v>127053</v>
      </c>
      <c r="AR33" s="375"/>
      <c r="AS33" s="375"/>
      <c r="AT33" s="375"/>
      <c r="AU33" s="375"/>
      <c r="AV33" s="375"/>
      <c r="AW33" s="375"/>
      <c r="AX33" s="376"/>
      <c r="AY33" s="380">
        <f>AQ33/AJ33</f>
        <v>1</v>
      </c>
      <c r="AZ33" s="381"/>
      <c r="BA33" s="381"/>
      <c r="BB33" s="381"/>
      <c r="BC33" s="381"/>
      <c r="BD33" s="381"/>
      <c r="BE33" s="381"/>
      <c r="BF33" s="382"/>
      <c r="BG33" s="447"/>
      <c r="BH33" s="448"/>
      <c r="BI33" s="448"/>
      <c r="BJ33" s="448"/>
      <c r="BK33" s="448"/>
      <c r="BL33" s="448"/>
      <c r="BM33" s="448"/>
      <c r="BN33" s="448"/>
      <c r="BO33" s="448"/>
      <c r="BP33" s="449"/>
      <c r="BQ33" s="386">
        <f>AJ33-AQ33</f>
        <v>0</v>
      </c>
      <c r="BR33" s="362"/>
      <c r="BS33" s="362"/>
      <c r="BT33" s="362"/>
      <c r="BU33" s="362"/>
      <c r="BV33" s="362"/>
      <c r="BW33" s="362"/>
      <c r="BX33" s="362"/>
      <c r="BY33" s="362"/>
      <c r="BZ33" s="362"/>
      <c r="CA33" s="243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</row>
    <row r="34" spans="2:129" x14ac:dyDescent="0.25">
      <c r="B34" s="118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62"/>
      <c r="AG34" s="362"/>
      <c r="AH34" s="362"/>
      <c r="AI34" s="362"/>
      <c r="AJ34" s="373"/>
      <c r="AK34" s="373"/>
      <c r="AL34" s="373"/>
      <c r="AM34" s="373"/>
      <c r="AN34" s="373"/>
      <c r="AO34" s="373"/>
      <c r="AP34" s="373"/>
      <c r="AQ34" s="377"/>
      <c r="AR34" s="378"/>
      <c r="AS34" s="378"/>
      <c r="AT34" s="378"/>
      <c r="AU34" s="378"/>
      <c r="AV34" s="378"/>
      <c r="AW34" s="378"/>
      <c r="AX34" s="379"/>
      <c r="AY34" s="383"/>
      <c r="AZ34" s="384"/>
      <c r="BA34" s="384"/>
      <c r="BB34" s="384"/>
      <c r="BC34" s="384"/>
      <c r="BD34" s="384"/>
      <c r="BE34" s="384"/>
      <c r="BF34" s="385"/>
      <c r="BG34" s="450"/>
      <c r="BH34" s="451"/>
      <c r="BI34" s="451"/>
      <c r="BJ34" s="451"/>
      <c r="BK34" s="451"/>
      <c r="BL34" s="451"/>
      <c r="BM34" s="451"/>
      <c r="BN34" s="451"/>
      <c r="BO34" s="451"/>
      <c r="BP34" s="452"/>
      <c r="BQ34" s="362"/>
      <c r="BR34" s="362"/>
      <c r="BS34" s="362"/>
      <c r="BT34" s="362"/>
      <c r="BU34" s="362"/>
      <c r="BV34" s="362"/>
      <c r="BW34" s="362"/>
      <c r="BX34" s="362"/>
      <c r="BY34" s="362"/>
      <c r="BZ34" s="362"/>
      <c r="CA34" s="248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</row>
    <row r="35" spans="2:129" ht="36" customHeight="1" x14ac:dyDescent="0.25">
      <c r="N35" s="390" t="s">
        <v>20</v>
      </c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391" t="s">
        <v>19</v>
      </c>
      <c r="AG35" s="392"/>
      <c r="AH35" s="392"/>
      <c r="AI35" s="393"/>
      <c r="AJ35" s="373">
        <v>20482</v>
      </c>
      <c r="AK35" s="373"/>
      <c r="AL35" s="373"/>
      <c r="AM35" s="373"/>
      <c r="AN35" s="373"/>
      <c r="AO35" s="373"/>
      <c r="AP35" s="373"/>
      <c r="AQ35" s="374">
        <f>20482-739.84-593.38+250+583.22+500</f>
        <v>20482</v>
      </c>
      <c r="AR35" s="375"/>
      <c r="AS35" s="375"/>
      <c r="AT35" s="375"/>
      <c r="AU35" s="375"/>
      <c r="AV35" s="375"/>
      <c r="AW35" s="375"/>
      <c r="AX35" s="376"/>
      <c r="AY35" s="380">
        <f>AQ35/AJ35</f>
        <v>1</v>
      </c>
      <c r="AZ35" s="381"/>
      <c r="BA35" s="381"/>
      <c r="BB35" s="381"/>
      <c r="BC35" s="381"/>
      <c r="BD35" s="381"/>
      <c r="BE35" s="381"/>
      <c r="BF35" s="382"/>
      <c r="BG35" s="447"/>
      <c r="BH35" s="448"/>
      <c r="BI35" s="448"/>
      <c r="BJ35" s="448"/>
      <c r="BK35" s="448"/>
      <c r="BL35" s="448"/>
      <c r="BM35" s="448"/>
      <c r="BN35" s="448"/>
      <c r="BO35" s="448"/>
      <c r="BP35" s="449"/>
      <c r="BQ35" s="386">
        <f>AJ35-AQ35</f>
        <v>0</v>
      </c>
      <c r="BR35" s="362"/>
      <c r="BS35" s="362"/>
      <c r="BT35" s="362"/>
      <c r="BU35" s="362"/>
      <c r="BV35" s="362"/>
      <c r="BW35" s="362"/>
      <c r="BX35" s="362"/>
      <c r="BY35" s="362"/>
      <c r="BZ35" s="362"/>
      <c r="CA35" s="249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50"/>
      <c r="CT35" s="250"/>
      <c r="CU35" s="250"/>
      <c r="CV35" s="250"/>
      <c r="CW35" s="250"/>
      <c r="CX35" s="250"/>
      <c r="CY35" s="250"/>
      <c r="CZ35" s="119"/>
      <c r="DA35" s="119"/>
      <c r="DB35" s="119"/>
      <c r="DC35" s="119"/>
      <c r="DD35" s="119"/>
      <c r="DY35" s="120"/>
    </row>
    <row r="36" spans="2:129" ht="15" hidden="1" customHeight="1" x14ac:dyDescent="0.25">
      <c r="B36" s="118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  <c r="AD36" s="390"/>
      <c r="AE36" s="390"/>
      <c r="AF36" s="394"/>
      <c r="AG36" s="395"/>
      <c r="AH36" s="395"/>
      <c r="AI36" s="396"/>
      <c r="AJ36" s="373"/>
      <c r="AK36" s="373"/>
      <c r="AL36" s="373"/>
      <c r="AM36" s="373"/>
      <c r="AN36" s="373"/>
      <c r="AO36" s="373"/>
      <c r="AP36" s="373"/>
      <c r="AQ36" s="377"/>
      <c r="AR36" s="378"/>
      <c r="AS36" s="378"/>
      <c r="AT36" s="378"/>
      <c r="AU36" s="378"/>
      <c r="AV36" s="378"/>
      <c r="AW36" s="378"/>
      <c r="AX36" s="379"/>
      <c r="AY36" s="383"/>
      <c r="AZ36" s="384"/>
      <c r="BA36" s="384"/>
      <c r="BB36" s="384"/>
      <c r="BC36" s="384"/>
      <c r="BD36" s="384"/>
      <c r="BE36" s="384"/>
      <c r="BF36" s="385"/>
      <c r="BG36" s="450"/>
      <c r="BH36" s="451"/>
      <c r="BI36" s="451"/>
      <c r="BJ36" s="451"/>
      <c r="BK36" s="451"/>
      <c r="BL36" s="451"/>
      <c r="BM36" s="451"/>
      <c r="BN36" s="451"/>
      <c r="BO36" s="451"/>
      <c r="BP36" s="452"/>
      <c r="BQ36" s="362"/>
      <c r="BR36" s="362"/>
      <c r="BS36" s="362"/>
      <c r="BT36" s="362"/>
      <c r="BU36" s="362"/>
      <c r="BV36" s="362"/>
      <c r="BW36" s="362"/>
      <c r="BX36" s="362"/>
      <c r="BY36" s="362"/>
      <c r="BZ36" s="362"/>
      <c r="CA36" s="249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119"/>
      <c r="DA36" s="119"/>
      <c r="DB36" s="119"/>
      <c r="DC36" s="119"/>
      <c r="DD36" s="119"/>
    </row>
    <row r="37" spans="2:129" x14ac:dyDescent="0.25">
      <c r="B37" s="118"/>
      <c r="N37" s="412" t="s">
        <v>21</v>
      </c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391" t="s">
        <v>19</v>
      </c>
      <c r="AG37" s="392"/>
      <c r="AH37" s="392"/>
      <c r="AI37" s="393"/>
      <c r="AJ37" s="373">
        <v>12783</v>
      </c>
      <c r="AK37" s="373"/>
      <c r="AL37" s="373"/>
      <c r="AM37" s="373"/>
      <c r="AN37" s="373"/>
      <c r="AO37" s="373"/>
      <c r="AP37" s="373"/>
      <c r="AQ37" s="374">
        <f>1272.73/2+5204.03+180*0.8+134+86+270+150+164+210+202+168</f>
        <v>7368.3949999999995</v>
      </c>
      <c r="AR37" s="375"/>
      <c r="AS37" s="375"/>
      <c r="AT37" s="375"/>
      <c r="AU37" s="375"/>
      <c r="AV37" s="375"/>
      <c r="AW37" s="375"/>
      <c r="AX37" s="376"/>
      <c r="AY37" s="380">
        <f>AQ37/AJ37</f>
        <v>0.57642141907220523</v>
      </c>
      <c r="AZ37" s="381"/>
      <c r="BA37" s="381"/>
      <c r="BB37" s="381"/>
      <c r="BC37" s="381"/>
      <c r="BD37" s="381"/>
      <c r="BE37" s="381"/>
      <c r="BF37" s="382"/>
      <c r="BG37" s="447"/>
      <c r="BH37" s="448"/>
      <c r="BI37" s="448"/>
      <c r="BJ37" s="448"/>
      <c r="BK37" s="448"/>
      <c r="BL37" s="448"/>
      <c r="BM37" s="448"/>
      <c r="BN37" s="448"/>
      <c r="BO37" s="448"/>
      <c r="BP37" s="449"/>
      <c r="BQ37" s="386">
        <f>AJ37-AQ37</f>
        <v>5414.6050000000005</v>
      </c>
      <c r="BR37" s="362"/>
      <c r="BS37" s="362"/>
      <c r="BT37" s="362"/>
      <c r="BU37" s="362"/>
      <c r="BV37" s="362"/>
      <c r="BW37" s="362"/>
      <c r="BX37" s="362"/>
      <c r="BY37" s="362"/>
      <c r="BZ37" s="362"/>
      <c r="CA37" s="249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119"/>
      <c r="DA37" s="119"/>
      <c r="DB37" s="119"/>
      <c r="DC37" s="119"/>
      <c r="DD37" s="119"/>
    </row>
    <row r="38" spans="2:129" x14ac:dyDescent="0.25">
      <c r="B38" s="118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394"/>
      <c r="AG38" s="395"/>
      <c r="AH38" s="395"/>
      <c r="AI38" s="396"/>
      <c r="AJ38" s="373"/>
      <c r="AK38" s="373"/>
      <c r="AL38" s="373"/>
      <c r="AM38" s="373"/>
      <c r="AN38" s="373"/>
      <c r="AO38" s="373"/>
      <c r="AP38" s="373"/>
      <c r="AQ38" s="377"/>
      <c r="AR38" s="378"/>
      <c r="AS38" s="378"/>
      <c r="AT38" s="378"/>
      <c r="AU38" s="378"/>
      <c r="AV38" s="378"/>
      <c r="AW38" s="378"/>
      <c r="AX38" s="379"/>
      <c r="AY38" s="383"/>
      <c r="AZ38" s="384"/>
      <c r="BA38" s="384"/>
      <c r="BB38" s="384"/>
      <c r="BC38" s="384"/>
      <c r="BD38" s="384"/>
      <c r="BE38" s="384"/>
      <c r="BF38" s="385"/>
      <c r="BG38" s="450"/>
      <c r="BH38" s="451"/>
      <c r="BI38" s="451"/>
      <c r="BJ38" s="451"/>
      <c r="BK38" s="451"/>
      <c r="BL38" s="451"/>
      <c r="BM38" s="451"/>
      <c r="BN38" s="451"/>
      <c r="BO38" s="451"/>
      <c r="BP38" s="452"/>
      <c r="BQ38" s="362"/>
      <c r="BR38" s="362"/>
      <c r="BS38" s="362"/>
      <c r="BT38" s="362"/>
      <c r="BU38" s="362"/>
      <c r="BV38" s="362"/>
      <c r="BW38" s="362"/>
      <c r="BX38" s="362"/>
      <c r="BY38" s="362"/>
      <c r="BZ38" s="362"/>
      <c r="CA38" s="249"/>
      <c r="CB38" s="250"/>
      <c r="CC38" s="250"/>
      <c r="CD38" s="250"/>
      <c r="CE38" s="250"/>
      <c r="CF38" s="250"/>
      <c r="CG38" s="250"/>
      <c r="CH38" s="250"/>
      <c r="CI38" s="250"/>
      <c r="CJ38" s="250"/>
      <c r="CK38" s="250"/>
      <c r="CL38" s="250"/>
      <c r="CM38" s="250"/>
      <c r="CN38" s="250"/>
      <c r="CO38" s="250"/>
      <c r="CP38" s="250"/>
      <c r="CQ38" s="250"/>
      <c r="CR38" s="250"/>
      <c r="CS38" s="250"/>
      <c r="CT38" s="250"/>
      <c r="CU38" s="250"/>
      <c r="CV38" s="250"/>
      <c r="CW38" s="250"/>
      <c r="CX38" s="250"/>
      <c r="CY38" s="250"/>
      <c r="CZ38" s="119"/>
      <c r="DA38" s="119"/>
      <c r="DB38" s="119"/>
      <c r="DC38" s="119"/>
      <c r="DD38" s="119"/>
    </row>
    <row r="39" spans="2:129" x14ac:dyDescent="0.25">
      <c r="N39" s="413" t="s">
        <v>22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391" t="s">
        <v>23</v>
      </c>
      <c r="AG39" s="392"/>
      <c r="AH39" s="392"/>
      <c r="AI39" s="393"/>
      <c r="AJ39" s="374">
        <v>70372.47</v>
      </c>
      <c r="AK39" s="375"/>
      <c r="AL39" s="375"/>
      <c r="AM39" s="375"/>
      <c r="AN39" s="375"/>
      <c r="AO39" s="375"/>
      <c r="AP39" s="376"/>
      <c r="AQ39" s="374">
        <f>1088+918+1296+1008+1734+1632+756+756+2992+746+1120+1286+646+1575+1875+1451+2193+2880+3330+3366+3672+3186+2286+3094</f>
        <v>44886</v>
      </c>
      <c r="AR39" s="375"/>
      <c r="AS39" s="375"/>
      <c r="AT39" s="375"/>
      <c r="AU39" s="375"/>
      <c r="AV39" s="375"/>
      <c r="AW39" s="375"/>
      <c r="AX39" s="376"/>
      <c r="AY39" s="380">
        <f t="shared" ref="AY39:AY57" si="0">AQ39/AJ39</f>
        <v>0.63783465323868838</v>
      </c>
      <c r="AZ39" s="381"/>
      <c r="BA39" s="381"/>
      <c r="BB39" s="381"/>
      <c r="BC39" s="381"/>
      <c r="BD39" s="381"/>
      <c r="BE39" s="381"/>
      <c r="BF39" s="382"/>
      <c r="BG39" s="447"/>
      <c r="BH39" s="448"/>
      <c r="BI39" s="448"/>
      <c r="BJ39" s="448"/>
      <c r="BK39" s="448"/>
      <c r="BL39" s="448"/>
      <c r="BM39" s="448"/>
      <c r="BN39" s="448"/>
      <c r="BO39" s="448"/>
      <c r="BP39" s="449"/>
      <c r="BQ39" s="386">
        <f t="shared" ref="BQ39:BQ57" si="1">AJ39-AQ39</f>
        <v>25486.47</v>
      </c>
      <c r="BR39" s="362"/>
      <c r="BS39" s="362"/>
      <c r="BT39" s="362"/>
      <c r="BU39" s="362"/>
      <c r="BV39" s="362"/>
      <c r="BW39" s="362"/>
      <c r="BX39" s="362"/>
      <c r="BY39" s="362"/>
      <c r="BZ39" s="362"/>
      <c r="CA39" s="122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</row>
    <row r="40" spans="2:129" x14ac:dyDescent="0.25"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394"/>
      <c r="AG40" s="395"/>
      <c r="AH40" s="395"/>
      <c r="AI40" s="396"/>
      <c r="AJ40" s="377"/>
      <c r="AK40" s="378"/>
      <c r="AL40" s="378"/>
      <c r="AM40" s="378"/>
      <c r="AN40" s="378"/>
      <c r="AO40" s="378"/>
      <c r="AP40" s="379"/>
      <c r="AQ40" s="377"/>
      <c r="AR40" s="378"/>
      <c r="AS40" s="378"/>
      <c r="AT40" s="378"/>
      <c r="AU40" s="378"/>
      <c r="AV40" s="378"/>
      <c r="AW40" s="378"/>
      <c r="AX40" s="379"/>
      <c r="AY40" s="383"/>
      <c r="AZ40" s="384"/>
      <c r="BA40" s="384"/>
      <c r="BB40" s="384"/>
      <c r="BC40" s="384"/>
      <c r="BD40" s="384"/>
      <c r="BE40" s="384"/>
      <c r="BF40" s="385"/>
      <c r="BG40" s="450"/>
      <c r="BH40" s="451"/>
      <c r="BI40" s="451"/>
      <c r="BJ40" s="451"/>
      <c r="BK40" s="451"/>
      <c r="BL40" s="451"/>
      <c r="BM40" s="451"/>
      <c r="BN40" s="451"/>
      <c r="BO40" s="451"/>
      <c r="BP40" s="452"/>
      <c r="BQ40" s="362"/>
      <c r="BR40" s="362"/>
      <c r="BS40" s="362"/>
      <c r="BT40" s="362"/>
      <c r="BU40" s="362"/>
      <c r="BV40" s="362"/>
      <c r="BW40" s="362"/>
      <c r="BX40" s="362"/>
      <c r="BY40" s="362"/>
      <c r="BZ40" s="362"/>
      <c r="CA40" s="122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</row>
    <row r="41" spans="2:129" ht="13.9" customHeight="1" x14ac:dyDescent="0.25">
      <c r="N41" s="416" t="s">
        <v>24</v>
      </c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391" t="s">
        <v>23</v>
      </c>
      <c r="AG41" s="392"/>
      <c r="AH41" s="392"/>
      <c r="AI41" s="393"/>
      <c r="AJ41" s="374">
        <v>70570.95</v>
      </c>
      <c r="AK41" s="375"/>
      <c r="AL41" s="375"/>
      <c r="AM41" s="375"/>
      <c r="AN41" s="375"/>
      <c r="AO41" s="375"/>
      <c r="AP41" s="376"/>
      <c r="AQ41" s="374">
        <f>3150+1950+2432+3868+836+2691+2429+1855+1452+4690+4865</f>
        <v>30218</v>
      </c>
      <c r="AR41" s="375"/>
      <c r="AS41" s="375"/>
      <c r="AT41" s="375"/>
      <c r="AU41" s="375"/>
      <c r="AV41" s="375"/>
      <c r="AW41" s="375"/>
      <c r="AX41" s="376"/>
      <c r="AY41" s="380">
        <f t="shared" si="0"/>
        <v>0.42819318714003429</v>
      </c>
      <c r="AZ41" s="381"/>
      <c r="BA41" s="381"/>
      <c r="BB41" s="381"/>
      <c r="BC41" s="381"/>
      <c r="BD41" s="381"/>
      <c r="BE41" s="381"/>
      <c r="BF41" s="382"/>
      <c r="BG41" s="447">
        <f>1390*3.5</f>
        <v>4865</v>
      </c>
      <c r="BH41" s="448"/>
      <c r="BI41" s="448"/>
      <c r="BJ41" s="448"/>
      <c r="BK41" s="448"/>
      <c r="BL41" s="448"/>
      <c r="BM41" s="448"/>
      <c r="BN41" s="448"/>
      <c r="BO41" s="448"/>
      <c r="BP41" s="449"/>
      <c r="BQ41" s="386">
        <f t="shared" si="1"/>
        <v>40352.949999999997</v>
      </c>
      <c r="BR41" s="362"/>
      <c r="BS41" s="362"/>
      <c r="BT41" s="362"/>
      <c r="BU41" s="362"/>
      <c r="BV41" s="362"/>
      <c r="BW41" s="362"/>
      <c r="BX41" s="362"/>
      <c r="BY41" s="362"/>
      <c r="BZ41" s="362"/>
      <c r="CA41" s="122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</row>
    <row r="42" spans="2:129" x14ac:dyDescent="0.25"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394"/>
      <c r="AG42" s="395"/>
      <c r="AH42" s="395"/>
      <c r="AI42" s="396"/>
      <c r="AJ42" s="377"/>
      <c r="AK42" s="378"/>
      <c r="AL42" s="378"/>
      <c r="AM42" s="378"/>
      <c r="AN42" s="378"/>
      <c r="AO42" s="378"/>
      <c r="AP42" s="379"/>
      <c r="AQ42" s="377"/>
      <c r="AR42" s="378"/>
      <c r="AS42" s="378"/>
      <c r="AT42" s="378"/>
      <c r="AU42" s="378"/>
      <c r="AV42" s="378"/>
      <c r="AW42" s="378"/>
      <c r="AX42" s="379"/>
      <c r="AY42" s="383"/>
      <c r="AZ42" s="384"/>
      <c r="BA42" s="384"/>
      <c r="BB42" s="384"/>
      <c r="BC42" s="384"/>
      <c r="BD42" s="384"/>
      <c r="BE42" s="384"/>
      <c r="BF42" s="385"/>
      <c r="BG42" s="450"/>
      <c r="BH42" s="451"/>
      <c r="BI42" s="451"/>
      <c r="BJ42" s="451"/>
      <c r="BK42" s="451"/>
      <c r="BL42" s="451"/>
      <c r="BM42" s="451"/>
      <c r="BN42" s="451"/>
      <c r="BO42" s="451"/>
      <c r="BP42" s="452"/>
      <c r="BQ42" s="362"/>
      <c r="BR42" s="362"/>
      <c r="BS42" s="362"/>
      <c r="BT42" s="362"/>
      <c r="BU42" s="362"/>
      <c r="BV42" s="362"/>
      <c r="BW42" s="362"/>
      <c r="BX42" s="362"/>
      <c r="BY42" s="362"/>
      <c r="BZ42" s="362"/>
      <c r="CA42" s="122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</row>
    <row r="43" spans="2:129" x14ac:dyDescent="0.25">
      <c r="N43" s="413" t="s">
        <v>25</v>
      </c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391" t="s">
        <v>23</v>
      </c>
      <c r="AG43" s="392"/>
      <c r="AH43" s="392"/>
      <c r="AI43" s="393"/>
      <c r="AJ43" s="374">
        <v>1211</v>
      </c>
      <c r="AK43" s="375"/>
      <c r="AL43" s="375"/>
      <c r="AM43" s="375"/>
      <c r="AN43" s="375"/>
      <c r="AO43" s="375"/>
      <c r="AP43" s="376"/>
      <c r="AQ43" s="374">
        <v>0</v>
      </c>
      <c r="AR43" s="375"/>
      <c r="AS43" s="375"/>
      <c r="AT43" s="375"/>
      <c r="AU43" s="375"/>
      <c r="AV43" s="375"/>
      <c r="AW43" s="375"/>
      <c r="AX43" s="376"/>
      <c r="AY43" s="380">
        <f t="shared" si="0"/>
        <v>0</v>
      </c>
      <c r="AZ43" s="381"/>
      <c r="BA43" s="381"/>
      <c r="BB43" s="381"/>
      <c r="BC43" s="381"/>
      <c r="BD43" s="381"/>
      <c r="BE43" s="381"/>
      <c r="BF43" s="382"/>
      <c r="BG43" s="447"/>
      <c r="BH43" s="448"/>
      <c r="BI43" s="448"/>
      <c r="BJ43" s="448"/>
      <c r="BK43" s="448"/>
      <c r="BL43" s="448"/>
      <c r="BM43" s="448"/>
      <c r="BN43" s="448"/>
      <c r="BO43" s="448"/>
      <c r="BP43" s="449"/>
      <c r="BQ43" s="386">
        <f t="shared" si="1"/>
        <v>1211</v>
      </c>
      <c r="BR43" s="362"/>
      <c r="BS43" s="362"/>
      <c r="BT43" s="362"/>
      <c r="BU43" s="362"/>
      <c r="BV43" s="362"/>
      <c r="BW43" s="362"/>
      <c r="BX43" s="362"/>
      <c r="BY43" s="362"/>
      <c r="BZ43" s="362"/>
      <c r="CA43" s="122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</row>
    <row r="44" spans="2:129" x14ac:dyDescent="0.25"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  <c r="AD44" s="413"/>
      <c r="AE44" s="413"/>
      <c r="AF44" s="394"/>
      <c r="AG44" s="395"/>
      <c r="AH44" s="395"/>
      <c r="AI44" s="396"/>
      <c r="AJ44" s="377"/>
      <c r="AK44" s="378"/>
      <c r="AL44" s="378"/>
      <c r="AM44" s="378"/>
      <c r="AN44" s="378"/>
      <c r="AO44" s="378"/>
      <c r="AP44" s="379"/>
      <c r="AQ44" s="377"/>
      <c r="AR44" s="378"/>
      <c r="AS44" s="378"/>
      <c r="AT44" s="378"/>
      <c r="AU44" s="378"/>
      <c r="AV44" s="378"/>
      <c r="AW44" s="378"/>
      <c r="AX44" s="379"/>
      <c r="AY44" s="383"/>
      <c r="AZ44" s="384"/>
      <c r="BA44" s="384"/>
      <c r="BB44" s="384"/>
      <c r="BC44" s="384"/>
      <c r="BD44" s="384"/>
      <c r="BE44" s="384"/>
      <c r="BF44" s="385"/>
      <c r="BG44" s="450"/>
      <c r="BH44" s="451"/>
      <c r="BI44" s="451"/>
      <c r="BJ44" s="451"/>
      <c r="BK44" s="451"/>
      <c r="BL44" s="451"/>
      <c r="BM44" s="451"/>
      <c r="BN44" s="451"/>
      <c r="BO44" s="451"/>
      <c r="BP44" s="452"/>
      <c r="BQ44" s="362"/>
      <c r="BR44" s="362"/>
      <c r="BS44" s="362"/>
      <c r="BT44" s="362"/>
      <c r="BU44" s="362"/>
      <c r="BV44" s="362"/>
      <c r="BW44" s="362"/>
      <c r="BX44" s="362"/>
      <c r="BY44" s="362"/>
      <c r="BZ44" s="362"/>
      <c r="CA44" s="122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</row>
    <row r="45" spans="2:129" ht="13.9" customHeight="1" x14ac:dyDescent="0.25">
      <c r="N45" s="416" t="s">
        <v>26</v>
      </c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391" t="s">
        <v>23</v>
      </c>
      <c r="AG45" s="392"/>
      <c r="AH45" s="392"/>
      <c r="AI45" s="393"/>
      <c r="AJ45" s="374">
        <v>1211</v>
      </c>
      <c r="AK45" s="375"/>
      <c r="AL45" s="375"/>
      <c r="AM45" s="375"/>
      <c r="AN45" s="375"/>
      <c r="AO45" s="375"/>
      <c r="AP45" s="376"/>
      <c r="AQ45" s="374">
        <v>0</v>
      </c>
      <c r="AR45" s="375"/>
      <c r="AS45" s="375"/>
      <c r="AT45" s="375"/>
      <c r="AU45" s="375"/>
      <c r="AV45" s="375"/>
      <c r="AW45" s="375"/>
      <c r="AX45" s="376"/>
      <c r="AY45" s="380">
        <f t="shared" si="0"/>
        <v>0</v>
      </c>
      <c r="AZ45" s="381"/>
      <c r="BA45" s="381"/>
      <c r="BB45" s="381"/>
      <c r="BC45" s="381"/>
      <c r="BD45" s="381"/>
      <c r="BE45" s="381"/>
      <c r="BF45" s="382"/>
      <c r="BG45" s="447"/>
      <c r="BH45" s="448"/>
      <c r="BI45" s="448"/>
      <c r="BJ45" s="448"/>
      <c r="BK45" s="448"/>
      <c r="BL45" s="448"/>
      <c r="BM45" s="448"/>
      <c r="BN45" s="448"/>
      <c r="BO45" s="448"/>
      <c r="BP45" s="449"/>
      <c r="BQ45" s="386">
        <f t="shared" si="1"/>
        <v>1211</v>
      </c>
      <c r="BR45" s="362"/>
      <c r="BS45" s="362"/>
      <c r="BT45" s="362"/>
      <c r="BU45" s="362"/>
      <c r="BV45" s="362"/>
      <c r="BW45" s="362"/>
      <c r="BX45" s="362"/>
      <c r="BY45" s="362"/>
      <c r="BZ45" s="362"/>
      <c r="CA45" s="122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</row>
    <row r="46" spans="2:129" x14ac:dyDescent="0.25"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394"/>
      <c r="AG46" s="395"/>
      <c r="AH46" s="395"/>
      <c r="AI46" s="396"/>
      <c r="AJ46" s="377"/>
      <c r="AK46" s="378"/>
      <c r="AL46" s="378"/>
      <c r="AM46" s="378"/>
      <c r="AN46" s="378"/>
      <c r="AO46" s="378"/>
      <c r="AP46" s="379"/>
      <c r="AQ46" s="377"/>
      <c r="AR46" s="378"/>
      <c r="AS46" s="378"/>
      <c r="AT46" s="378"/>
      <c r="AU46" s="378"/>
      <c r="AV46" s="378"/>
      <c r="AW46" s="378"/>
      <c r="AX46" s="379"/>
      <c r="AY46" s="383"/>
      <c r="AZ46" s="384"/>
      <c r="BA46" s="384"/>
      <c r="BB46" s="384"/>
      <c r="BC46" s="384"/>
      <c r="BD46" s="384"/>
      <c r="BE46" s="384"/>
      <c r="BF46" s="385"/>
      <c r="BG46" s="450"/>
      <c r="BH46" s="451"/>
      <c r="BI46" s="451"/>
      <c r="BJ46" s="451"/>
      <c r="BK46" s="451"/>
      <c r="BL46" s="451"/>
      <c r="BM46" s="451"/>
      <c r="BN46" s="451"/>
      <c r="BO46" s="451"/>
      <c r="BP46" s="452"/>
      <c r="BQ46" s="362"/>
      <c r="BR46" s="362"/>
      <c r="BS46" s="362"/>
      <c r="BT46" s="362"/>
      <c r="BU46" s="362"/>
      <c r="BV46" s="362"/>
      <c r="BW46" s="362"/>
      <c r="BX46" s="362"/>
      <c r="BY46" s="362"/>
      <c r="BZ46" s="362"/>
      <c r="CA46" s="122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</row>
    <row r="47" spans="2:129" ht="15" customHeight="1" x14ac:dyDescent="0.25">
      <c r="N47" s="417" t="s">
        <v>27</v>
      </c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  <c r="AF47" s="391" t="s">
        <v>19</v>
      </c>
      <c r="AG47" s="392"/>
      <c r="AH47" s="392"/>
      <c r="AI47" s="393"/>
      <c r="AJ47" s="374">
        <v>5994.78</v>
      </c>
      <c r="AK47" s="375"/>
      <c r="AL47" s="375"/>
      <c r="AM47" s="375"/>
      <c r="AN47" s="375"/>
      <c r="AO47" s="375"/>
      <c r="AP47" s="376"/>
      <c r="AQ47" s="374">
        <f>5994-170-174+50+112+182.78</f>
        <v>5994.78</v>
      </c>
      <c r="AR47" s="375"/>
      <c r="AS47" s="375"/>
      <c r="AT47" s="375"/>
      <c r="AU47" s="375"/>
      <c r="AV47" s="375"/>
      <c r="AW47" s="375"/>
      <c r="AX47" s="376"/>
      <c r="AY47" s="380">
        <f t="shared" si="0"/>
        <v>1</v>
      </c>
      <c r="AZ47" s="381"/>
      <c r="BA47" s="381"/>
      <c r="BB47" s="381"/>
      <c r="BC47" s="381"/>
      <c r="BD47" s="381"/>
      <c r="BE47" s="381"/>
      <c r="BF47" s="382"/>
      <c r="BG47" s="447"/>
      <c r="BH47" s="448"/>
      <c r="BI47" s="448"/>
      <c r="BJ47" s="448"/>
      <c r="BK47" s="448"/>
      <c r="BL47" s="448"/>
      <c r="BM47" s="448"/>
      <c r="BN47" s="448"/>
      <c r="BO47" s="448"/>
      <c r="BP47" s="449"/>
      <c r="BQ47" s="374">
        <f t="shared" si="1"/>
        <v>0</v>
      </c>
      <c r="BR47" s="392"/>
      <c r="BS47" s="392"/>
      <c r="BT47" s="392"/>
      <c r="BU47" s="392"/>
      <c r="BV47" s="392"/>
      <c r="BW47" s="392"/>
      <c r="BX47" s="392"/>
      <c r="BY47" s="392"/>
      <c r="BZ47" s="393"/>
      <c r="CA47" s="246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</row>
    <row r="48" spans="2:129" x14ac:dyDescent="0.25"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7"/>
      <c r="AA48" s="417"/>
      <c r="AB48" s="417"/>
      <c r="AC48" s="417"/>
      <c r="AD48" s="417"/>
      <c r="AE48" s="417"/>
      <c r="AF48" s="394"/>
      <c r="AG48" s="395"/>
      <c r="AH48" s="395"/>
      <c r="AI48" s="396"/>
      <c r="AJ48" s="377"/>
      <c r="AK48" s="378"/>
      <c r="AL48" s="378"/>
      <c r="AM48" s="378"/>
      <c r="AN48" s="378"/>
      <c r="AO48" s="378"/>
      <c r="AP48" s="379"/>
      <c r="AQ48" s="377"/>
      <c r="AR48" s="378"/>
      <c r="AS48" s="378"/>
      <c r="AT48" s="378"/>
      <c r="AU48" s="378"/>
      <c r="AV48" s="378"/>
      <c r="AW48" s="378"/>
      <c r="AX48" s="379"/>
      <c r="AY48" s="383"/>
      <c r="AZ48" s="384"/>
      <c r="BA48" s="384"/>
      <c r="BB48" s="384"/>
      <c r="BC48" s="384"/>
      <c r="BD48" s="384"/>
      <c r="BE48" s="384"/>
      <c r="BF48" s="385"/>
      <c r="BG48" s="450"/>
      <c r="BH48" s="451"/>
      <c r="BI48" s="451"/>
      <c r="BJ48" s="451"/>
      <c r="BK48" s="451"/>
      <c r="BL48" s="451"/>
      <c r="BM48" s="451"/>
      <c r="BN48" s="451"/>
      <c r="BO48" s="451"/>
      <c r="BP48" s="452"/>
      <c r="BQ48" s="394"/>
      <c r="BR48" s="395"/>
      <c r="BS48" s="395"/>
      <c r="BT48" s="395"/>
      <c r="BU48" s="395"/>
      <c r="BV48" s="395"/>
      <c r="BW48" s="395"/>
      <c r="BX48" s="395"/>
      <c r="BY48" s="395"/>
      <c r="BZ48" s="396"/>
      <c r="CA48" s="246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1">
        <f>BQ47*0.2</f>
        <v>0</v>
      </c>
    </row>
    <row r="49" spans="1:119" ht="15" customHeight="1" x14ac:dyDescent="0.25">
      <c r="N49" s="420" t="s">
        <v>28</v>
      </c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391" t="s">
        <v>19</v>
      </c>
      <c r="AG49" s="392"/>
      <c r="AH49" s="392"/>
      <c r="AI49" s="393"/>
      <c r="AJ49" s="374">
        <v>3896.6</v>
      </c>
      <c r="AK49" s="375"/>
      <c r="AL49" s="375"/>
      <c r="AM49" s="375"/>
      <c r="AN49" s="375"/>
      <c r="AO49" s="375"/>
      <c r="AP49" s="376"/>
      <c r="AQ49" s="374">
        <f>3896.6-1682+36+34+10+35+42+20+50+42</f>
        <v>2483.6</v>
      </c>
      <c r="AR49" s="375"/>
      <c r="AS49" s="375"/>
      <c r="AT49" s="375"/>
      <c r="AU49" s="375"/>
      <c r="AV49" s="375"/>
      <c r="AW49" s="375"/>
      <c r="AX49" s="376"/>
      <c r="AY49" s="380">
        <f t="shared" si="0"/>
        <v>0.63737617410049785</v>
      </c>
      <c r="AZ49" s="381"/>
      <c r="BA49" s="381"/>
      <c r="BB49" s="381"/>
      <c r="BC49" s="381"/>
      <c r="BD49" s="381"/>
      <c r="BE49" s="381"/>
      <c r="BF49" s="382"/>
      <c r="BG49" s="447"/>
      <c r="BH49" s="448"/>
      <c r="BI49" s="448"/>
      <c r="BJ49" s="448"/>
      <c r="BK49" s="448"/>
      <c r="BL49" s="448"/>
      <c r="BM49" s="448"/>
      <c r="BN49" s="448"/>
      <c r="BO49" s="448"/>
      <c r="BP49" s="449"/>
      <c r="BQ49" s="374">
        <f t="shared" si="1"/>
        <v>1413</v>
      </c>
      <c r="BR49" s="392"/>
      <c r="BS49" s="392"/>
      <c r="BT49" s="392"/>
      <c r="BU49" s="392"/>
      <c r="BV49" s="392"/>
      <c r="BW49" s="392"/>
      <c r="BX49" s="392"/>
      <c r="BY49" s="392"/>
      <c r="BZ49" s="393"/>
      <c r="CA49" s="244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/>
      <c r="DJ49" s="245"/>
      <c r="DK49" s="245"/>
      <c r="DL49" s="245"/>
      <c r="DM49" s="245"/>
      <c r="DN49" s="245"/>
      <c r="DO49" s="245"/>
    </row>
    <row r="50" spans="1:119" x14ac:dyDescent="0.25"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394"/>
      <c r="AG50" s="395"/>
      <c r="AH50" s="395"/>
      <c r="AI50" s="396"/>
      <c r="AJ50" s="377"/>
      <c r="AK50" s="378"/>
      <c r="AL50" s="378"/>
      <c r="AM50" s="378"/>
      <c r="AN50" s="378"/>
      <c r="AO50" s="378"/>
      <c r="AP50" s="379"/>
      <c r="AQ50" s="377"/>
      <c r="AR50" s="378"/>
      <c r="AS50" s="378"/>
      <c r="AT50" s="378"/>
      <c r="AU50" s="378"/>
      <c r="AV50" s="378"/>
      <c r="AW50" s="378"/>
      <c r="AX50" s="379"/>
      <c r="AY50" s="383"/>
      <c r="AZ50" s="384"/>
      <c r="BA50" s="384"/>
      <c r="BB50" s="384"/>
      <c r="BC50" s="384"/>
      <c r="BD50" s="384"/>
      <c r="BE50" s="384"/>
      <c r="BF50" s="385"/>
      <c r="BG50" s="450"/>
      <c r="BH50" s="451"/>
      <c r="BI50" s="451"/>
      <c r="BJ50" s="451"/>
      <c r="BK50" s="451"/>
      <c r="BL50" s="451"/>
      <c r="BM50" s="451"/>
      <c r="BN50" s="451"/>
      <c r="BO50" s="451"/>
      <c r="BP50" s="452"/>
      <c r="BQ50" s="394"/>
      <c r="BR50" s="395"/>
      <c r="BS50" s="395"/>
      <c r="BT50" s="395"/>
      <c r="BU50" s="395"/>
      <c r="BV50" s="395"/>
      <c r="BW50" s="395"/>
      <c r="BX50" s="395"/>
      <c r="BY50" s="395"/>
      <c r="BZ50" s="396"/>
      <c r="CA50" s="246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/>
      <c r="DJ50" s="245"/>
      <c r="DK50" s="245"/>
      <c r="DL50" s="245"/>
      <c r="DM50" s="245"/>
      <c r="DN50" s="245"/>
      <c r="DO50" s="245"/>
    </row>
    <row r="51" spans="1:119" ht="15" customHeight="1" x14ac:dyDescent="0.25">
      <c r="N51" s="429" t="s">
        <v>28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391" t="s">
        <v>19</v>
      </c>
      <c r="AG51" s="392"/>
      <c r="AH51" s="392"/>
      <c r="AI51" s="393"/>
      <c r="AJ51" s="374">
        <v>3896.6</v>
      </c>
      <c r="AK51" s="375"/>
      <c r="AL51" s="375"/>
      <c r="AM51" s="375"/>
      <c r="AN51" s="375"/>
      <c r="AO51" s="375"/>
      <c r="AP51" s="376"/>
      <c r="AQ51" s="374">
        <v>347</v>
      </c>
      <c r="AR51" s="375"/>
      <c r="AS51" s="375"/>
      <c r="AT51" s="375"/>
      <c r="AU51" s="375"/>
      <c r="AV51" s="375"/>
      <c r="AW51" s="375"/>
      <c r="AX51" s="376"/>
      <c r="AY51" s="380">
        <f t="shared" ref="AY51" si="2">AQ51/AJ51</f>
        <v>8.9051994046091473E-2</v>
      </c>
      <c r="AZ51" s="381"/>
      <c r="BA51" s="381"/>
      <c r="BB51" s="381"/>
      <c r="BC51" s="381"/>
      <c r="BD51" s="381"/>
      <c r="BE51" s="381"/>
      <c r="BF51" s="382"/>
      <c r="BG51" s="447"/>
      <c r="BH51" s="448"/>
      <c r="BI51" s="448"/>
      <c r="BJ51" s="448"/>
      <c r="BK51" s="448"/>
      <c r="BL51" s="448"/>
      <c r="BM51" s="448"/>
      <c r="BN51" s="448"/>
      <c r="BO51" s="448"/>
      <c r="BP51" s="449"/>
      <c r="BQ51" s="374">
        <f t="shared" ref="BQ51" si="3">AJ51-AQ51</f>
        <v>3549.6</v>
      </c>
      <c r="BR51" s="392"/>
      <c r="BS51" s="392"/>
      <c r="BT51" s="392"/>
      <c r="BU51" s="392"/>
      <c r="BV51" s="392"/>
      <c r="BW51" s="392"/>
      <c r="BX51" s="392"/>
      <c r="BY51" s="392"/>
      <c r="BZ51" s="393"/>
      <c r="CA51" s="244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/>
      <c r="DJ51" s="245"/>
      <c r="DK51" s="245"/>
      <c r="DL51" s="245"/>
      <c r="DM51" s="245"/>
      <c r="DN51" s="245"/>
      <c r="DO51" s="245"/>
    </row>
    <row r="52" spans="1:119" x14ac:dyDescent="0.25"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394"/>
      <c r="AG52" s="395"/>
      <c r="AH52" s="395"/>
      <c r="AI52" s="396"/>
      <c r="AJ52" s="377"/>
      <c r="AK52" s="378"/>
      <c r="AL52" s="378"/>
      <c r="AM52" s="378"/>
      <c r="AN52" s="378"/>
      <c r="AO52" s="378"/>
      <c r="AP52" s="379"/>
      <c r="AQ52" s="377"/>
      <c r="AR52" s="378"/>
      <c r="AS52" s="378"/>
      <c r="AT52" s="378"/>
      <c r="AU52" s="378"/>
      <c r="AV52" s="378"/>
      <c r="AW52" s="378"/>
      <c r="AX52" s="379"/>
      <c r="AY52" s="383"/>
      <c r="AZ52" s="384"/>
      <c r="BA52" s="384"/>
      <c r="BB52" s="384"/>
      <c r="BC52" s="384"/>
      <c r="BD52" s="384"/>
      <c r="BE52" s="384"/>
      <c r="BF52" s="385"/>
      <c r="BG52" s="450"/>
      <c r="BH52" s="451"/>
      <c r="BI52" s="451"/>
      <c r="BJ52" s="451"/>
      <c r="BK52" s="451"/>
      <c r="BL52" s="451"/>
      <c r="BM52" s="451"/>
      <c r="BN52" s="451"/>
      <c r="BO52" s="451"/>
      <c r="BP52" s="452"/>
      <c r="BQ52" s="394"/>
      <c r="BR52" s="395"/>
      <c r="BS52" s="395"/>
      <c r="BT52" s="395"/>
      <c r="BU52" s="395"/>
      <c r="BV52" s="395"/>
      <c r="BW52" s="395"/>
      <c r="BX52" s="395"/>
      <c r="BY52" s="395"/>
      <c r="BZ52" s="396"/>
      <c r="CA52" s="246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</row>
    <row r="53" spans="1:119" customFormat="1" x14ac:dyDescent="0.25">
      <c r="N53" s="423" t="s">
        <v>29</v>
      </c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391" t="s">
        <v>23</v>
      </c>
      <c r="AG53" s="392"/>
      <c r="AH53" s="392"/>
      <c r="AI53" s="393"/>
      <c r="AJ53" s="374">
        <v>76657</v>
      </c>
      <c r="AK53" s="375"/>
      <c r="AL53" s="375"/>
      <c r="AM53" s="375"/>
      <c r="AN53" s="375"/>
      <c r="AO53" s="375"/>
      <c r="AP53" s="376"/>
      <c r="AQ53" s="374">
        <f>947+1215+2484+1457</f>
        <v>6103</v>
      </c>
      <c r="AR53" s="375"/>
      <c r="AS53" s="375"/>
      <c r="AT53" s="375"/>
      <c r="AU53" s="375"/>
      <c r="AV53" s="375"/>
      <c r="AW53" s="375"/>
      <c r="AX53" s="376"/>
      <c r="AY53" s="380">
        <f t="shared" si="0"/>
        <v>7.9614386161733441E-2</v>
      </c>
      <c r="AZ53" s="381"/>
      <c r="BA53" s="381"/>
      <c r="BB53" s="381"/>
      <c r="BC53" s="381"/>
      <c r="BD53" s="381"/>
      <c r="BE53" s="381"/>
      <c r="BF53" s="382"/>
      <c r="BG53" s="374"/>
      <c r="BH53" s="375"/>
      <c r="BI53" s="375"/>
      <c r="BJ53" s="375"/>
      <c r="BK53" s="375"/>
      <c r="BL53" s="375"/>
      <c r="BM53" s="375"/>
      <c r="BN53" s="375"/>
      <c r="BO53" s="375"/>
      <c r="BP53" s="376"/>
      <c r="BQ53" s="374">
        <f t="shared" si="1"/>
        <v>70554</v>
      </c>
      <c r="BR53" s="392"/>
      <c r="BS53" s="392"/>
      <c r="BT53" s="392"/>
      <c r="BU53" s="392"/>
      <c r="BV53" s="392"/>
      <c r="BW53" s="392"/>
      <c r="BX53" s="392"/>
      <c r="BY53" s="392"/>
      <c r="BZ53" s="393"/>
    </row>
    <row r="54" spans="1:119" customFormat="1" x14ac:dyDescent="0.25"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394"/>
      <c r="AG54" s="395"/>
      <c r="AH54" s="395"/>
      <c r="AI54" s="396"/>
      <c r="AJ54" s="377"/>
      <c r="AK54" s="378"/>
      <c r="AL54" s="378"/>
      <c r="AM54" s="378"/>
      <c r="AN54" s="378"/>
      <c r="AO54" s="378"/>
      <c r="AP54" s="379"/>
      <c r="AQ54" s="377"/>
      <c r="AR54" s="378"/>
      <c r="AS54" s="378"/>
      <c r="AT54" s="378"/>
      <c r="AU54" s="378"/>
      <c r="AV54" s="378"/>
      <c r="AW54" s="378"/>
      <c r="AX54" s="379"/>
      <c r="AY54" s="383"/>
      <c r="AZ54" s="384"/>
      <c r="BA54" s="384"/>
      <c r="BB54" s="384"/>
      <c r="BC54" s="384"/>
      <c r="BD54" s="384"/>
      <c r="BE54" s="384"/>
      <c r="BF54" s="385"/>
      <c r="BG54" s="377"/>
      <c r="BH54" s="378"/>
      <c r="BI54" s="378"/>
      <c r="BJ54" s="378"/>
      <c r="BK54" s="378"/>
      <c r="BL54" s="378"/>
      <c r="BM54" s="378"/>
      <c r="BN54" s="378"/>
      <c r="BO54" s="378"/>
      <c r="BP54" s="379"/>
      <c r="BQ54" s="394"/>
      <c r="BR54" s="395"/>
      <c r="BS54" s="395"/>
      <c r="BT54" s="395"/>
      <c r="BU54" s="395"/>
      <c r="BV54" s="395"/>
      <c r="BW54" s="395"/>
      <c r="BX54" s="395"/>
      <c r="BY54" s="395"/>
      <c r="BZ54" s="396"/>
    </row>
    <row r="55" spans="1:119" customFormat="1" x14ac:dyDescent="0.25">
      <c r="N55" s="424" t="s">
        <v>30</v>
      </c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391" t="s">
        <v>23</v>
      </c>
      <c r="AG55" s="392"/>
      <c r="AH55" s="392"/>
      <c r="AI55" s="393"/>
      <c r="AJ55" s="374">
        <f>43981+40240</f>
        <v>84221</v>
      </c>
      <c r="AK55" s="375"/>
      <c r="AL55" s="375"/>
      <c r="AM55" s="375"/>
      <c r="AN55" s="375"/>
      <c r="AO55" s="375"/>
      <c r="AP55" s="376"/>
      <c r="AQ55" s="374">
        <f>6854+1245+1050+1070+840+540+2020+1050+2070+446.2+473.9+528.7+434+528+495+514+471+448+410+413+436+501+448+450+404+545+481+557+532+453+444+724+451+485+414+386+392+326+548+555+286+1000+2000+2000.2+13262+450+4000+9253+650+250+620+240+250+260+260+2460+240+820+240+600+10647</f>
        <v>81221</v>
      </c>
      <c r="AR55" s="375"/>
      <c r="AS55" s="375"/>
      <c r="AT55" s="375"/>
      <c r="AU55" s="375"/>
      <c r="AV55" s="375"/>
      <c r="AW55" s="375"/>
      <c r="AX55" s="376"/>
      <c r="AY55" s="380">
        <f t="shared" si="0"/>
        <v>0.96437943030835538</v>
      </c>
      <c r="AZ55" s="381"/>
      <c r="BA55" s="381"/>
      <c r="BB55" s="381"/>
      <c r="BC55" s="381"/>
      <c r="BD55" s="381"/>
      <c r="BE55" s="381"/>
      <c r="BF55" s="382"/>
      <c r="BG55" s="374"/>
      <c r="BH55" s="375"/>
      <c r="BI55" s="375"/>
      <c r="BJ55" s="375"/>
      <c r="BK55" s="375"/>
      <c r="BL55" s="375"/>
      <c r="BM55" s="375"/>
      <c r="BN55" s="375"/>
      <c r="BO55" s="375"/>
      <c r="BP55" s="376"/>
      <c r="BQ55" s="386">
        <f t="shared" si="1"/>
        <v>3000</v>
      </c>
      <c r="BR55" s="362"/>
      <c r="BS55" s="362"/>
      <c r="BT55" s="362"/>
      <c r="BU55" s="362"/>
      <c r="BV55" s="362"/>
      <c r="BW55" s="362"/>
      <c r="BX55" s="362"/>
      <c r="BY55" s="362"/>
      <c r="BZ55" s="362"/>
      <c r="CA55" s="122"/>
    </row>
    <row r="56" spans="1:119" customFormat="1" x14ac:dyDescent="0.25"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394"/>
      <c r="AG56" s="395"/>
      <c r="AH56" s="395"/>
      <c r="AI56" s="396"/>
      <c r="AJ56" s="377"/>
      <c r="AK56" s="378"/>
      <c r="AL56" s="378"/>
      <c r="AM56" s="378"/>
      <c r="AN56" s="378"/>
      <c r="AO56" s="378"/>
      <c r="AP56" s="379"/>
      <c r="AQ56" s="377"/>
      <c r="AR56" s="378"/>
      <c r="AS56" s="378"/>
      <c r="AT56" s="378"/>
      <c r="AU56" s="378"/>
      <c r="AV56" s="378"/>
      <c r="AW56" s="378"/>
      <c r="AX56" s="379"/>
      <c r="AY56" s="383"/>
      <c r="AZ56" s="384"/>
      <c r="BA56" s="384"/>
      <c r="BB56" s="384"/>
      <c r="BC56" s="384"/>
      <c r="BD56" s="384"/>
      <c r="BE56" s="384"/>
      <c r="BF56" s="385"/>
      <c r="BG56" s="377"/>
      <c r="BH56" s="378"/>
      <c r="BI56" s="378"/>
      <c r="BJ56" s="378"/>
      <c r="BK56" s="378"/>
      <c r="BL56" s="378"/>
      <c r="BM56" s="378"/>
      <c r="BN56" s="378"/>
      <c r="BO56" s="378"/>
      <c r="BP56" s="379"/>
      <c r="BQ56" s="362"/>
      <c r="BR56" s="362"/>
      <c r="BS56" s="362"/>
      <c r="BT56" s="362"/>
      <c r="BU56" s="362"/>
      <c r="BV56" s="362"/>
      <c r="BW56" s="362"/>
      <c r="BX56" s="362"/>
      <c r="BY56" s="362"/>
      <c r="BZ56" s="362"/>
    </row>
    <row r="57" spans="1:119" customFormat="1" x14ac:dyDescent="0.25">
      <c r="N57" s="422" t="s">
        <v>31</v>
      </c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391" t="s">
        <v>32</v>
      </c>
      <c r="AG57" s="392"/>
      <c r="AH57" s="392"/>
      <c r="AI57" s="393"/>
      <c r="AJ57" s="374">
        <v>1796</v>
      </c>
      <c r="AK57" s="375"/>
      <c r="AL57" s="375"/>
      <c r="AM57" s="375"/>
      <c r="AN57" s="375"/>
      <c r="AO57" s="375"/>
      <c r="AP57" s="376"/>
      <c r="AQ57" s="374">
        <v>0</v>
      </c>
      <c r="AR57" s="375"/>
      <c r="AS57" s="375"/>
      <c r="AT57" s="375"/>
      <c r="AU57" s="375"/>
      <c r="AV57" s="375"/>
      <c r="AW57" s="375"/>
      <c r="AX57" s="376"/>
      <c r="AY57" s="380">
        <f t="shared" si="0"/>
        <v>0</v>
      </c>
      <c r="AZ57" s="381"/>
      <c r="BA57" s="381"/>
      <c r="BB57" s="381"/>
      <c r="BC57" s="381"/>
      <c r="BD57" s="381"/>
      <c r="BE57" s="381"/>
      <c r="BF57" s="382"/>
      <c r="BG57" s="374"/>
      <c r="BH57" s="375"/>
      <c r="BI57" s="375"/>
      <c r="BJ57" s="375"/>
      <c r="BK57" s="375"/>
      <c r="BL57" s="375"/>
      <c r="BM57" s="375"/>
      <c r="BN57" s="375"/>
      <c r="BO57" s="375"/>
      <c r="BP57" s="376"/>
      <c r="BQ57" s="386">
        <f t="shared" si="1"/>
        <v>1796</v>
      </c>
      <c r="BR57" s="362"/>
      <c r="BS57" s="362"/>
      <c r="BT57" s="362"/>
      <c r="BU57" s="362"/>
      <c r="BV57" s="362"/>
      <c r="BW57" s="362"/>
      <c r="BX57" s="362"/>
      <c r="BY57" s="362"/>
      <c r="BZ57" s="362"/>
      <c r="CA57" s="122"/>
    </row>
    <row r="58" spans="1:119" customFormat="1" x14ac:dyDescent="0.25"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  <c r="AB58" s="422"/>
      <c r="AC58" s="422"/>
      <c r="AD58" s="422"/>
      <c r="AE58" s="422"/>
      <c r="AF58" s="394"/>
      <c r="AG58" s="395"/>
      <c r="AH58" s="395"/>
      <c r="AI58" s="396"/>
      <c r="AJ58" s="377"/>
      <c r="AK58" s="378"/>
      <c r="AL58" s="378"/>
      <c r="AM58" s="378"/>
      <c r="AN58" s="378"/>
      <c r="AO58" s="378"/>
      <c r="AP58" s="379"/>
      <c r="AQ58" s="377"/>
      <c r="AR58" s="378"/>
      <c r="AS58" s="378"/>
      <c r="AT58" s="378"/>
      <c r="AU58" s="378"/>
      <c r="AV58" s="378"/>
      <c r="AW58" s="378"/>
      <c r="AX58" s="379"/>
      <c r="AY58" s="383"/>
      <c r="AZ58" s="384"/>
      <c r="BA58" s="384"/>
      <c r="BB58" s="384"/>
      <c r="BC58" s="384"/>
      <c r="BD58" s="384"/>
      <c r="BE58" s="384"/>
      <c r="BF58" s="385"/>
      <c r="BG58" s="377"/>
      <c r="BH58" s="378"/>
      <c r="BI58" s="378"/>
      <c r="BJ58" s="378"/>
      <c r="BK58" s="378"/>
      <c r="BL58" s="378"/>
      <c r="BM58" s="378"/>
      <c r="BN58" s="378"/>
      <c r="BO58" s="378"/>
      <c r="BP58" s="379"/>
      <c r="BQ58" s="362"/>
      <c r="BR58" s="362"/>
      <c r="BS58" s="362"/>
      <c r="BT58" s="362"/>
      <c r="BU58" s="362"/>
      <c r="BV58" s="362"/>
      <c r="BW58" s="362"/>
      <c r="BX58" s="362"/>
      <c r="BY58" s="362"/>
      <c r="BZ58" s="362"/>
    </row>
    <row r="61" spans="1:119" x14ac:dyDescent="0.25">
      <c r="A61" s="121"/>
      <c r="B61" s="121"/>
      <c r="C61" s="123"/>
      <c r="D61" s="123"/>
      <c r="E61" s="121"/>
      <c r="F61" s="121"/>
      <c r="G61" s="121"/>
      <c r="H61" s="121"/>
      <c r="I61" s="121"/>
      <c r="J61" s="121"/>
      <c r="K61" s="121"/>
    </row>
    <row r="62" spans="1:119" x14ac:dyDescent="0.25">
      <c r="A62" s="121"/>
      <c r="B62" s="121"/>
      <c r="C62" s="123"/>
      <c r="D62" s="123"/>
      <c r="E62" s="121"/>
      <c r="F62" s="121"/>
      <c r="G62" s="121"/>
      <c r="H62" s="121"/>
      <c r="I62" s="121"/>
      <c r="J62" s="121"/>
      <c r="K62" s="121"/>
    </row>
    <row r="63" spans="1:119" x14ac:dyDescent="0.25">
      <c r="A63" s="121"/>
      <c r="B63" s="121"/>
      <c r="C63" s="123"/>
      <c r="D63" s="123"/>
      <c r="E63" s="121"/>
      <c r="F63" s="121"/>
      <c r="G63" s="121"/>
      <c r="H63" s="121"/>
      <c r="I63" s="121"/>
      <c r="J63" s="121"/>
      <c r="K63" s="121"/>
    </row>
    <row r="64" spans="1:119" x14ac:dyDescent="0.25">
      <c r="A64" s="121"/>
      <c r="B64" s="121"/>
      <c r="C64" s="123"/>
      <c r="D64" s="123"/>
      <c r="E64" s="121"/>
      <c r="F64" s="121"/>
      <c r="G64" s="121"/>
      <c r="H64" s="121"/>
      <c r="I64" s="121"/>
      <c r="J64" s="121"/>
      <c r="K64" s="121"/>
    </row>
    <row r="65" spans="1:73" x14ac:dyDescent="0.25">
      <c r="A65" s="121"/>
      <c r="B65" s="121"/>
      <c r="C65" s="123"/>
      <c r="D65" s="123"/>
      <c r="E65" s="121"/>
      <c r="F65" s="121"/>
      <c r="G65" s="121"/>
      <c r="H65" s="121"/>
      <c r="I65" s="121"/>
      <c r="J65" s="121"/>
      <c r="K65" s="121"/>
      <c r="BU65" s="1" t="s">
        <v>33</v>
      </c>
    </row>
    <row r="66" spans="1:73" x14ac:dyDescent="0.25">
      <c r="A66" s="121"/>
      <c r="B66" s="121"/>
      <c r="C66" s="123"/>
      <c r="D66" s="123"/>
      <c r="E66" s="121"/>
      <c r="F66" s="121"/>
      <c r="G66" s="121"/>
      <c r="H66" s="121"/>
      <c r="I66" s="121"/>
      <c r="J66" s="121"/>
      <c r="K66" s="121"/>
    </row>
    <row r="67" spans="1:73" x14ac:dyDescent="0.25">
      <c r="A67" s="121"/>
      <c r="B67" s="121"/>
      <c r="C67" s="123"/>
      <c r="D67" s="123"/>
      <c r="E67" s="121"/>
      <c r="F67" s="121"/>
      <c r="G67" s="121"/>
      <c r="H67" s="121"/>
      <c r="I67" s="121"/>
      <c r="J67" s="121"/>
      <c r="K67" s="121"/>
    </row>
    <row r="68" spans="1:73" x14ac:dyDescent="0.25">
      <c r="A68" s="121"/>
      <c r="B68" s="121"/>
      <c r="C68" s="123"/>
      <c r="D68" s="123"/>
      <c r="E68" s="121"/>
      <c r="F68" s="121"/>
      <c r="G68" s="121"/>
      <c r="H68" s="121"/>
      <c r="I68" s="121"/>
      <c r="J68" s="121"/>
      <c r="K68" s="121"/>
    </row>
    <row r="69" spans="1:73" x14ac:dyDescent="0.25">
      <c r="A69" s="121"/>
      <c r="B69" s="121"/>
      <c r="C69" s="123"/>
      <c r="D69" s="123"/>
      <c r="E69" s="121"/>
      <c r="F69" s="121"/>
      <c r="G69" s="121"/>
      <c r="H69" s="121"/>
      <c r="I69" s="121"/>
      <c r="J69" s="121"/>
      <c r="K69" s="121"/>
    </row>
    <row r="70" spans="1:73" x14ac:dyDescent="0.25">
      <c r="A70" s="121"/>
      <c r="B70" s="121"/>
      <c r="C70" s="123"/>
      <c r="D70" s="123"/>
      <c r="E70" s="121"/>
      <c r="F70" s="121"/>
      <c r="G70" s="121"/>
      <c r="H70" s="121"/>
      <c r="I70" s="121"/>
      <c r="J70" s="121"/>
      <c r="K70" s="121"/>
    </row>
  </sheetData>
  <mergeCells count="936">
    <mergeCell ref="BQ57:BZ58"/>
    <mergeCell ref="BK19:CL20"/>
    <mergeCell ref="N57:AE58"/>
    <mergeCell ref="AF57:AI58"/>
    <mergeCell ref="AJ57:AP58"/>
    <mergeCell ref="AQ57:AX58"/>
    <mergeCell ref="AY57:BF58"/>
    <mergeCell ref="BG57:BP58"/>
    <mergeCell ref="BQ53:BZ54"/>
    <mergeCell ref="N55:AE56"/>
    <mergeCell ref="AF55:AI56"/>
    <mergeCell ref="AJ55:AP56"/>
    <mergeCell ref="AQ55:AX56"/>
    <mergeCell ref="AY55:BF56"/>
    <mergeCell ref="BG55:BP56"/>
    <mergeCell ref="BQ55:BZ56"/>
    <mergeCell ref="N53:AE54"/>
    <mergeCell ref="AF53:AI54"/>
    <mergeCell ref="AJ53:AP54"/>
    <mergeCell ref="AQ53:AX54"/>
    <mergeCell ref="AY53:BF54"/>
    <mergeCell ref="BG53:BP54"/>
    <mergeCell ref="BQ49:BZ50"/>
    <mergeCell ref="N51:AE52"/>
    <mergeCell ref="AF51:AI52"/>
    <mergeCell ref="AJ51:AP52"/>
    <mergeCell ref="AQ51:AX52"/>
    <mergeCell ref="AY51:BF52"/>
    <mergeCell ref="BG51:BP52"/>
    <mergeCell ref="BQ51:BZ52"/>
    <mergeCell ref="N49:AE50"/>
    <mergeCell ref="AF49:AI50"/>
    <mergeCell ref="AJ49:AP50"/>
    <mergeCell ref="AQ49:AX50"/>
    <mergeCell ref="AY49:BF50"/>
    <mergeCell ref="BG49:BP50"/>
    <mergeCell ref="BQ45:BZ46"/>
    <mergeCell ref="N47:AE48"/>
    <mergeCell ref="AF47:AI48"/>
    <mergeCell ref="AJ47:AP48"/>
    <mergeCell ref="AQ47:AX48"/>
    <mergeCell ref="AY47:BF48"/>
    <mergeCell ref="BG47:BP48"/>
    <mergeCell ref="BQ47:BZ48"/>
    <mergeCell ref="N45:AE46"/>
    <mergeCell ref="AF45:AI46"/>
    <mergeCell ref="AJ45:AP46"/>
    <mergeCell ref="AQ45:AX46"/>
    <mergeCell ref="AY45:BF46"/>
    <mergeCell ref="BG45:BP46"/>
    <mergeCell ref="BQ41:BZ42"/>
    <mergeCell ref="N43:AE44"/>
    <mergeCell ref="AF43:AI44"/>
    <mergeCell ref="AJ43:AP44"/>
    <mergeCell ref="AQ43:AX44"/>
    <mergeCell ref="AY43:BF44"/>
    <mergeCell ref="BG43:BP44"/>
    <mergeCell ref="BQ43:BZ44"/>
    <mergeCell ref="N41:AE42"/>
    <mergeCell ref="AF41:AI42"/>
    <mergeCell ref="AJ41:AP42"/>
    <mergeCell ref="AQ41:AX42"/>
    <mergeCell ref="AY41:BF42"/>
    <mergeCell ref="BG41:BP42"/>
    <mergeCell ref="BQ37:BZ38"/>
    <mergeCell ref="N39:AE40"/>
    <mergeCell ref="AF39:AI40"/>
    <mergeCell ref="AJ39:AP40"/>
    <mergeCell ref="AQ39:AX40"/>
    <mergeCell ref="AY39:BF40"/>
    <mergeCell ref="BG39:BP40"/>
    <mergeCell ref="BQ39:BZ40"/>
    <mergeCell ref="N37:AE38"/>
    <mergeCell ref="AF37:AI38"/>
    <mergeCell ref="AJ37:AP38"/>
    <mergeCell ref="AQ37:AX38"/>
    <mergeCell ref="AY37:BF38"/>
    <mergeCell ref="BG37:BP38"/>
    <mergeCell ref="BQ33:BZ34"/>
    <mergeCell ref="N35:AE36"/>
    <mergeCell ref="AF35:AI36"/>
    <mergeCell ref="AJ35:AP36"/>
    <mergeCell ref="AQ35:AX36"/>
    <mergeCell ref="AY35:BF36"/>
    <mergeCell ref="BG35:BP36"/>
    <mergeCell ref="BQ35:BZ36"/>
    <mergeCell ref="N33:AE34"/>
    <mergeCell ref="AF33:AI34"/>
    <mergeCell ref="AJ33:AP34"/>
    <mergeCell ref="AQ33:AX34"/>
    <mergeCell ref="AY33:BF34"/>
    <mergeCell ref="BG33:BP34"/>
    <mergeCell ref="GO29:GP29"/>
    <mergeCell ref="GQ29:GR29"/>
    <mergeCell ref="GS29:GT29"/>
    <mergeCell ref="GU29:GV29"/>
    <mergeCell ref="N32:AE32"/>
    <mergeCell ref="AJ32:AP32"/>
    <mergeCell ref="AQ32:AX32"/>
    <mergeCell ref="AY32:BF32"/>
    <mergeCell ref="BG32:BP32"/>
    <mergeCell ref="BQ32:BZ32"/>
    <mergeCell ref="GC29:GD29"/>
    <mergeCell ref="GE29:GF29"/>
    <mergeCell ref="GG29:GH29"/>
    <mergeCell ref="GI29:GJ29"/>
    <mergeCell ref="GK29:GL29"/>
    <mergeCell ref="GM29:GN29"/>
    <mergeCell ref="FQ29:FR29"/>
    <mergeCell ref="FS29:FT29"/>
    <mergeCell ref="FU29:FV29"/>
    <mergeCell ref="FW29:FX29"/>
    <mergeCell ref="FY29:FZ29"/>
    <mergeCell ref="GA29:GB29"/>
    <mergeCell ref="FE29:FF29"/>
    <mergeCell ref="FG29:FH29"/>
    <mergeCell ref="FI29:FJ29"/>
    <mergeCell ref="FK29:FL29"/>
    <mergeCell ref="FM29:FN29"/>
    <mergeCell ref="FO29:FP29"/>
    <mergeCell ref="ES29:ET29"/>
    <mergeCell ref="EU29:EV29"/>
    <mergeCell ref="EW29:EX29"/>
    <mergeCell ref="EY29:EZ29"/>
    <mergeCell ref="FA29:FB29"/>
    <mergeCell ref="FC29:FD29"/>
    <mergeCell ref="EG29:EH29"/>
    <mergeCell ref="EI29:EJ29"/>
    <mergeCell ref="EK29:EL29"/>
    <mergeCell ref="EM29:EN29"/>
    <mergeCell ref="EO29:EP29"/>
    <mergeCell ref="EQ29:ER29"/>
    <mergeCell ref="DU29:DV29"/>
    <mergeCell ref="DW29:DX29"/>
    <mergeCell ref="DY29:DZ29"/>
    <mergeCell ref="EA29:EB29"/>
    <mergeCell ref="EC29:ED29"/>
    <mergeCell ref="EE29:EF29"/>
    <mergeCell ref="DI29:DJ29"/>
    <mergeCell ref="DK29:DL29"/>
    <mergeCell ref="DM29:DN29"/>
    <mergeCell ref="DO29:DP29"/>
    <mergeCell ref="DQ29:DR29"/>
    <mergeCell ref="DS29:DT29"/>
    <mergeCell ref="CW29:CX29"/>
    <mergeCell ref="CY29:CZ29"/>
    <mergeCell ref="DA29:DB29"/>
    <mergeCell ref="DC29:DD29"/>
    <mergeCell ref="DE29:DF29"/>
    <mergeCell ref="DG29:DH29"/>
    <mergeCell ref="CK29:CL29"/>
    <mergeCell ref="CM29:CN29"/>
    <mergeCell ref="CO29:CP29"/>
    <mergeCell ref="CQ29:CR29"/>
    <mergeCell ref="CS29:CT29"/>
    <mergeCell ref="CU29:CV29"/>
    <mergeCell ref="BY29:BZ29"/>
    <mergeCell ref="CA29:CB29"/>
    <mergeCell ref="CC29:CD29"/>
    <mergeCell ref="CE29:CF29"/>
    <mergeCell ref="CG29:CH29"/>
    <mergeCell ref="CI29:CJ29"/>
    <mergeCell ref="BM29:BN29"/>
    <mergeCell ref="BO29:BP29"/>
    <mergeCell ref="BQ29:BR29"/>
    <mergeCell ref="BS29:BT29"/>
    <mergeCell ref="BU29:BV29"/>
    <mergeCell ref="BW29:BX29"/>
    <mergeCell ref="BA29:BB29"/>
    <mergeCell ref="BC29:BD29"/>
    <mergeCell ref="BE29:BF29"/>
    <mergeCell ref="BG29:BH29"/>
    <mergeCell ref="BI29:BJ29"/>
    <mergeCell ref="BK29:BL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Q29:R29"/>
    <mergeCell ref="S29:T29"/>
    <mergeCell ref="U29:V29"/>
    <mergeCell ref="W29:X29"/>
    <mergeCell ref="Y29:Z29"/>
    <mergeCell ref="AA29:AB29"/>
    <mergeCell ref="GO28:GP28"/>
    <mergeCell ref="GQ28:GR28"/>
    <mergeCell ref="GS28:GT28"/>
    <mergeCell ref="GU28:GV28"/>
    <mergeCell ref="E29:F29"/>
    <mergeCell ref="G29:H29"/>
    <mergeCell ref="I29:J29"/>
    <mergeCell ref="K29:L29"/>
    <mergeCell ref="M29:N29"/>
    <mergeCell ref="O29:P29"/>
    <mergeCell ref="GC28:GD28"/>
    <mergeCell ref="GE28:GF28"/>
    <mergeCell ref="GG28:GH28"/>
    <mergeCell ref="GI28:GJ28"/>
    <mergeCell ref="GK28:GL28"/>
    <mergeCell ref="GM28:GN28"/>
    <mergeCell ref="FQ28:FR28"/>
    <mergeCell ref="FS28:FT28"/>
    <mergeCell ref="FU28:FV28"/>
    <mergeCell ref="FW28:FX28"/>
    <mergeCell ref="FY28:FZ28"/>
    <mergeCell ref="GA28:GB28"/>
    <mergeCell ref="FE28:FF28"/>
    <mergeCell ref="FG28:FH28"/>
    <mergeCell ref="FI28:FJ28"/>
    <mergeCell ref="FK28:FL28"/>
    <mergeCell ref="FM28:FN28"/>
    <mergeCell ref="FO28:FP28"/>
    <mergeCell ref="ES28:ET28"/>
    <mergeCell ref="EU28:EV28"/>
    <mergeCell ref="EW28:EX28"/>
    <mergeCell ref="EY28:EZ28"/>
    <mergeCell ref="FA28:FB28"/>
    <mergeCell ref="FC28:FD28"/>
    <mergeCell ref="EG28:EH28"/>
    <mergeCell ref="EI28:EJ28"/>
    <mergeCell ref="EK28:EL28"/>
    <mergeCell ref="EM28:EN28"/>
    <mergeCell ref="EO28:EP28"/>
    <mergeCell ref="EQ28:ER28"/>
    <mergeCell ref="DU28:DV28"/>
    <mergeCell ref="DW28:DX28"/>
    <mergeCell ref="DY28:DZ28"/>
    <mergeCell ref="EA28:EB28"/>
    <mergeCell ref="EC28:ED28"/>
    <mergeCell ref="EE28:EF28"/>
    <mergeCell ref="DI28:DJ28"/>
    <mergeCell ref="DK28:DL28"/>
    <mergeCell ref="DM28:DN28"/>
    <mergeCell ref="DO28:DP28"/>
    <mergeCell ref="DQ28:DR28"/>
    <mergeCell ref="DS28:DT28"/>
    <mergeCell ref="CW28:CX28"/>
    <mergeCell ref="CY28:CZ28"/>
    <mergeCell ref="DA28:DB28"/>
    <mergeCell ref="DC28:DD28"/>
    <mergeCell ref="DE28:DF28"/>
    <mergeCell ref="DG28:DH28"/>
    <mergeCell ref="CK28:CL28"/>
    <mergeCell ref="CM28:CN28"/>
    <mergeCell ref="CO28:CP28"/>
    <mergeCell ref="CQ28:CR28"/>
    <mergeCell ref="CS28:CT28"/>
    <mergeCell ref="CU28:CV28"/>
    <mergeCell ref="BY28:BZ28"/>
    <mergeCell ref="CA28:CB28"/>
    <mergeCell ref="CC28:CD28"/>
    <mergeCell ref="CE28:CF28"/>
    <mergeCell ref="CG28:CH28"/>
    <mergeCell ref="CI28:CJ28"/>
    <mergeCell ref="BM28:BN28"/>
    <mergeCell ref="BO28:BP28"/>
    <mergeCell ref="BQ28:BR28"/>
    <mergeCell ref="BS28:BT28"/>
    <mergeCell ref="BU28:BV28"/>
    <mergeCell ref="BW28:BX28"/>
    <mergeCell ref="BA28:BB28"/>
    <mergeCell ref="BC28:BD28"/>
    <mergeCell ref="BE28:BF28"/>
    <mergeCell ref="BG28:BH28"/>
    <mergeCell ref="BI28:BJ28"/>
    <mergeCell ref="BK28:BL28"/>
    <mergeCell ref="AO28:AP28"/>
    <mergeCell ref="AQ28:AR28"/>
    <mergeCell ref="AS28:AT28"/>
    <mergeCell ref="AU28:AV28"/>
    <mergeCell ref="AW28:AX28"/>
    <mergeCell ref="AY28:AZ28"/>
    <mergeCell ref="AC28:AD28"/>
    <mergeCell ref="AE28:AF28"/>
    <mergeCell ref="AG28:AH28"/>
    <mergeCell ref="AI28:AJ28"/>
    <mergeCell ref="AK28:AL28"/>
    <mergeCell ref="AM28:AN28"/>
    <mergeCell ref="Q28:R28"/>
    <mergeCell ref="S28:T28"/>
    <mergeCell ref="U28:V28"/>
    <mergeCell ref="W28:X28"/>
    <mergeCell ref="Y28:Z28"/>
    <mergeCell ref="AA28:AB28"/>
    <mergeCell ref="GQ27:GR27"/>
    <mergeCell ref="GS27:GT27"/>
    <mergeCell ref="GU27:GV27"/>
    <mergeCell ref="B28:B29"/>
    <mergeCell ref="E28:F28"/>
    <mergeCell ref="G28:H28"/>
    <mergeCell ref="I28:J28"/>
    <mergeCell ref="K28:L28"/>
    <mergeCell ref="M28:N28"/>
    <mergeCell ref="O28:P28"/>
    <mergeCell ref="GE27:GF27"/>
    <mergeCell ref="GG27:GH27"/>
    <mergeCell ref="GI27:GJ27"/>
    <mergeCell ref="GK27:GL27"/>
    <mergeCell ref="GM27:GN27"/>
    <mergeCell ref="GO27:GP27"/>
    <mergeCell ref="FS27:FT27"/>
    <mergeCell ref="FU27:FV27"/>
    <mergeCell ref="FW27:FX27"/>
    <mergeCell ref="FY27:FZ27"/>
    <mergeCell ref="GA27:GB27"/>
    <mergeCell ref="GC27:GD27"/>
    <mergeCell ref="FG27:FH27"/>
    <mergeCell ref="FI27:FJ27"/>
    <mergeCell ref="FK27:FL27"/>
    <mergeCell ref="FM27:FN27"/>
    <mergeCell ref="FO27:FP27"/>
    <mergeCell ref="FQ27:FR27"/>
    <mergeCell ref="EU27:EV27"/>
    <mergeCell ref="EW27:EX27"/>
    <mergeCell ref="EY27:EZ27"/>
    <mergeCell ref="FA27:FB27"/>
    <mergeCell ref="FC27:FD27"/>
    <mergeCell ref="FE27:FF27"/>
    <mergeCell ref="EI27:EJ27"/>
    <mergeCell ref="EK27:EL27"/>
    <mergeCell ref="EM27:EN27"/>
    <mergeCell ref="EO27:EP27"/>
    <mergeCell ref="EQ27:ER27"/>
    <mergeCell ref="ES27:ET27"/>
    <mergeCell ref="DW27:DX27"/>
    <mergeCell ref="DY27:DZ27"/>
    <mergeCell ref="EA27:EB27"/>
    <mergeCell ref="EC27:ED27"/>
    <mergeCell ref="EE27:EF27"/>
    <mergeCell ref="EG27:EH27"/>
    <mergeCell ref="DK27:DL27"/>
    <mergeCell ref="DM27:DN27"/>
    <mergeCell ref="DO27:DP27"/>
    <mergeCell ref="DQ27:DR27"/>
    <mergeCell ref="DS27:DT27"/>
    <mergeCell ref="DU27:DV27"/>
    <mergeCell ref="CY27:CZ27"/>
    <mergeCell ref="DA27:DB27"/>
    <mergeCell ref="DC27:DD27"/>
    <mergeCell ref="DE27:DF27"/>
    <mergeCell ref="DG27:DH27"/>
    <mergeCell ref="DI27:DJ27"/>
    <mergeCell ref="CM27:CN27"/>
    <mergeCell ref="CO27:CP27"/>
    <mergeCell ref="CQ27:CR27"/>
    <mergeCell ref="CS27:CT27"/>
    <mergeCell ref="CU27:CV27"/>
    <mergeCell ref="CW27:CX27"/>
    <mergeCell ref="CA27:CB27"/>
    <mergeCell ref="CC27:CD27"/>
    <mergeCell ref="CE27:CF27"/>
    <mergeCell ref="CG27:CH27"/>
    <mergeCell ref="CI27:CJ27"/>
    <mergeCell ref="CK27:CL27"/>
    <mergeCell ref="BO27:BP27"/>
    <mergeCell ref="BQ27:BR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AQ27:AR27"/>
    <mergeCell ref="AS27:AT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S27:T27"/>
    <mergeCell ref="U27:V27"/>
    <mergeCell ref="W27:X27"/>
    <mergeCell ref="Y27:Z27"/>
    <mergeCell ref="AA27:AB27"/>
    <mergeCell ref="AC27:AD27"/>
    <mergeCell ref="GS26:GT26"/>
    <mergeCell ref="GU26:GV26"/>
    <mergeCell ref="C27:D27"/>
    <mergeCell ref="E27:F27"/>
    <mergeCell ref="G27:H27"/>
    <mergeCell ref="I27:J27"/>
    <mergeCell ref="K27:L27"/>
    <mergeCell ref="M27:N27"/>
    <mergeCell ref="O27:P27"/>
    <mergeCell ref="Q27:R27"/>
    <mergeCell ref="GG26:GH26"/>
    <mergeCell ref="GI26:GJ26"/>
    <mergeCell ref="GK26:GL26"/>
    <mergeCell ref="GM26:GN26"/>
    <mergeCell ref="GO26:GP26"/>
    <mergeCell ref="GQ26:GR26"/>
    <mergeCell ref="FU26:FV26"/>
    <mergeCell ref="FW26:FX26"/>
    <mergeCell ref="FY26:FZ26"/>
    <mergeCell ref="GA26:GB26"/>
    <mergeCell ref="GC26:GD26"/>
    <mergeCell ref="GE26:GF26"/>
    <mergeCell ref="FI26:FJ26"/>
    <mergeCell ref="FK26:FL26"/>
    <mergeCell ref="FM26:FN26"/>
    <mergeCell ref="FO26:FP26"/>
    <mergeCell ref="FQ26:FR26"/>
    <mergeCell ref="FS26:FT26"/>
    <mergeCell ref="EW26:EX26"/>
    <mergeCell ref="EY26:EZ26"/>
    <mergeCell ref="FA26:FB26"/>
    <mergeCell ref="FC26:FD26"/>
    <mergeCell ref="FE26:FF26"/>
    <mergeCell ref="FG26:FH26"/>
    <mergeCell ref="EK26:EL26"/>
    <mergeCell ref="EM26:EN26"/>
    <mergeCell ref="EO26:EP26"/>
    <mergeCell ref="EQ26:ER26"/>
    <mergeCell ref="ES26:ET26"/>
    <mergeCell ref="EU26:EV26"/>
    <mergeCell ref="DY26:DZ26"/>
    <mergeCell ref="EA26:EB26"/>
    <mergeCell ref="EC26:ED26"/>
    <mergeCell ref="EE26:EF26"/>
    <mergeCell ref="EG26:EH26"/>
    <mergeCell ref="EI26:EJ26"/>
    <mergeCell ref="DM26:DN26"/>
    <mergeCell ref="DO26:DP26"/>
    <mergeCell ref="DQ26:DR26"/>
    <mergeCell ref="DS26:DT26"/>
    <mergeCell ref="DU26:DV26"/>
    <mergeCell ref="DW26:DX26"/>
    <mergeCell ref="DA26:DB26"/>
    <mergeCell ref="DC26:DD26"/>
    <mergeCell ref="DE26:DF26"/>
    <mergeCell ref="DG26:DH26"/>
    <mergeCell ref="DI26:DJ26"/>
    <mergeCell ref="DK26:DL26"/>
    <mergeCell ref="CO26:CP26"/>
    <mergeCell ref="CQ26:CR26"/>
    <mergeCell ref="CS26:CT26"/>
    <mergeCell ref="CU26:CV26"/>
    <mergeCell ref="CW26:CX26"/>
    <mergeCell ref="CY26:CZ26"/>
    <mergeCell ref="CC26:CD26"/>
    <mergeCell ref="CE26:CF26"/>
    <mergeCell ref="CG26:CH26"/>
    <mergeCell ref="CI26:CJ26"/>
    <mergeCell ref="CK26:CL26"/>
    <mergeCell ref="CM26:CN26"/>
    <mergeCell ref="BQ26:BR26"/>
    <mergeCell ref="BS26:BT26"/>
    <mergeCell ref="BU26:BV26"/>
    <mergeCell ref="BW26:BX26"/>
    <mergeCell ref="BY26:BZ26"/>
    <mergeCell ref="CA26:CB26"/>
    <mergeCell ref="BE26:BF26"/>
    <mergeCell ref="BG26:BH26"/>
    <mergeCell ref="BI26:BJ26"/>
    <mergeCell ref="BK26:BL26"/>
    <mergeCell ref="BM26:BN26"/>
    <mergeCell ref="BO26:BP26"/>
    <mergeCell ref="AS26:AT26"/>
    <mergeCell ref="AU26:AV26"/>
    <mergeCell ref="AW26:AX26"/>
    <mergeCell ref="AY26:AZ26"/>
    <mergeCell ref="BA26:BB26"/>
    <mergeCell ref="BC26:BD26"/>
    <mergeCell ref="AG26:AH26"/>
    <mergeCell ref="AI26:AJ26"/>
    <mergeCell ref="AK26:AL26"/>
    <mergeCell ref="AM26:AN26"/>
    <mergeCell ref="AO26:AP26"/>
    <mergeCell ref="AQ26:AR26"/>
    <mergeCell ref="U26:V26"/>
    <mergeCell ref="W26:X26"/>
    <mergeCell ref="Y26:Z26"/>
    <mergeCell ref="AA26:AB26"/>
    <mergeCell ref="AC26:AD26"/>
    <mergeCell ref="AE26:AF26"/>
    <mergeCell ref="I26:J26"/>
    <mergeCell ref="K26:L26"/>
    <mergeCell ref="M26:N26"/>
    <mergeCell ref="O26:P26"/>
    <mergeCell ref="Q26:R26"/>
    <mergeCell ref="S26:T26"/>
    <mergeCell ref="EO19:EP22"/>
    <mergeCell ref="EU19:EV22"/>
    <mergeCell ref="A21:A29"/>
    <mergeCell ref="BK21:CL22"/>
    <mergeCell ref="CU21:DN22"/>
    <mergeCell ref="DO21:EG22"/>
    <mergeCell ref="B26:B27"/>
    <mergeCell ref="C26:D26"/>
    <mergeCell ref="E26:F26"/>
    <mergeCell ref="G26:H26"/>
    <mergeCell ref="B19:B22"/>
    <mergeCell ref="AL19:AL22"/>
    <mergeCell ref="CU19:DK20"/>
    <mergeCell ref="DL19:DX20"/>
    <mergeCell ref="EK19:EL22"/>
    <mergeCell ref="EM19:EM22"/>
    <mergeCell ref="GK15:GL15"/>
    <mergeCell ref="GM15:GN15"/>
    <mergeCell ref="GO15:GP15"/>
    <mergeCell ref="GQ15:GR15"/>
    <mergeCell ref="GS15:GT15"/>
    <mergeCell ref="GU15:GV15"/>
    <mergeCell ref="FY15:FZ15"/>
    <mergeCell ref="GA15:GB15"/>
    <mergeCell ref="GC15:GD15"/>
    <mergeCell ref="GE15:GF15"/>
    <mergeCell ref="GG15:GH15"/>
    <mergeCell ref="GI15:GJ15"/>
    <mergeCell ref="FM15:FN15"/>
    <mergeCell ref="FO15:FP15"/>
    <mergeCell ref="FQ15:FR15"/>
    <mergeCell ref="FS15:FT15"/>
    <mergeCell ref="FU15:FV15"/>
    <mergeCell ref="FW15:FX15"/>
    <mergeCell ref="FA15:FB15"/>
    <mergeCell ref="FC15:FD15"/>
    <mergeCell ref="FE15:FF15"/>
    <mergeCell ref="FG15:FH15"/>
    <mergeCell ref="FI15:FJ15"/>
    <mergeCell ref="FK15:FL15"/>
    <mergeCell ref="EO15:EP15"/>
    <mergeCell ref="EQ15:ER15"/>
    <mergeCell ref="ES15:ET15"/>
    <mergeCell ref="EU15:EV15"/>
    <mergeCell ref="EW15:EX15"/>
    <mergeCell ref="EY15:EZ15"/>
    <mergeCell ref="EC15:ED15"/>
    <mergeCell ref="EE15:EF15"/>
    <mergeCell ref="EG15:EH15"/>
    <mergeCell ref="EI15:EJ15"/>
    <mergeCell ref="EK15:EL15"/>
    <mergeCell ref="EM15:EN15"/>
    <mergeCell ref="DQ15:DR15"/>
    <mergeCell ref="DS15:DT15"/>
    <mergeCell ref="DU15:DV15"/>
    <mergeCell ref="DW15:DX15"/>
    <mergeCell ref="DY15:DZ15"/>
    <mergeCell ref="EA15:EB15"/>
    <mergeCell ref="DE15:DF15"/>
    <mergeCell ref="DG15:DH15"/>
    <mergeCell ref="DI15:DJ15"/>
    <mergeCell ref="DK15:DL15"/>
    <mergeCell ref="DM15:DN15"/>
    <mergeCell ref="DO15:DP15"/>
    <mergeCell ref="CS15:CT15"/>
    <mergeCell ref="CU15:CV15"/>
    <mergeCell ref="CW15:CX15"/>
    <mergeCell ref="CY15:CZ15"/>
    <mergeCell ref="DA15:DB15"/>
    <mergeCell ref="DC15:DD15"/>
    <mergeCell ref="CG15:CH15"/>
    <mergeCell ref="CI15:CJ15"/>
    <mergeCell ref="CK15:CL15"/>
    <mergeCell ref="CM15:CN15"/>
    <mergeCell ref="CO15:CP15"/>
    <mergeCell ref="CQ15:CR15"/>
    <mergeCell ref="BU15:BV15"/>
    <mergeCell ref="BW15:BX15"/>
    <mergeCell ref="BY15:BZ15"/>
    <mergeCell ref="CA15:CB15"/>
    <mergeCell ref="CC15:CD15"/>
    <mergeCell ref="CE15:CF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M15:N15"/>
    <mergeCell ref="O15:P15"/>
    <mergeCell ref="Q15:R15"/>
    <mergeCell ref="S15:T15"/>
    <mergeCell ref="U15:V15"/>
    <mergeCell ref="W15:X15"/>
    <mergeCell ref="GM14:GN14"/>
    <mergeCell ref="GO14:GP14"/>
    <mergeCell ref="GQ14:GR14"/>
    <mergeCell ref="GS14:GT14"/>
    <mergeCell ref="GU14:GV14"/>
    <mergeCell ref="C15:D15"/>
    <mergeCell ref="E15:F15"/>
    <mergeCell ref="G15:H15"/>
    <mergeCell ref="I15:J15"/>
    <mergeCell ref="K15:L15"/>
    <mergeCell ref="GA14:GB14"/>
    <mergeCell ref="GC14:GD14"/>
    <mergeCell ref="GE14:GF14"/>
    <mergeCell ref="GG14:GH14"/>
    <mergeCell ref="GI14:GJ14"/>
    <mergeCell ref="GK14:GL14"/>
    <mergeCell ref="FO14:FP14"/>
    <mergeCell ref="FQ14:FR14"/>
    <mergeCell ref="FS14:FT14"/>
    <mergeCell ref="FU14:FV14"/>
    <mergeCell ref="FW14:FX14"/>
    <mergeCell ref="FY14:FZ14"/>
    <mergeCell ref="FC14:FD14"/>
    <mergeCell ref="FE14:FF14"/>
    <mergeCell ref="FG14:FH14"/>
    <mergeCell ref="FI14:FJ14"/>
    <mergeCell ref="FK14:FL14"/>
    <mergeCell ref="FM14:FN14"/>
    <mergeCell ref="EQ14:ER14"/>
    <mergeCell ref="ES14:ET14"/>
    <mergeCell ref="EU14:EV14"/>
    <mergeCell ref="EW14:EX14"/>
    <mergeCell ref="EY14:EZ14"/>
    <mergeCell ref="FA14:FB14"/>
    <mergeCell ref="EE14:EF14"/>
    <mergeCell ref="EG14:EH14"/>
    <mergeCell ref="EI14:EJ14"/>
    <mergeCell ref="EK14:EL14"/>
    <mergeCell ref="EM14:EN14"/>
    <mergeCell ref="EO14:EP14"/>
    <mergeCell ref="DS14:DT14"/>
    <mergeCell ref="DU14:DV14"/>
    <mergeCell ref="DW14:DX14"/>
    <mergeCell ref="DY14:DZ14"/>
    <mergeCell ref="EA14:EB14"/>
    <mergeCell ref="EC14:ED14"/>
    <mergeCell ref="DG14:DH14"/>
    <mergeCell ref="DI14:DJ14"/>
    <mergeCell ref="DK14:DL14"/>
    <mergeCell ref="DM14:DN14"/>
    <mergeCell ref="DO14:DP14"/>
    <mergeCell ref="DQ14:DR14"/>
    <mergeCell ref="CU14:CV14"/>
    <mergeCell ref="CW14:CX14"/>
    <mergeCell ref="CY14:CZ14"/>
    <mergeCell ref="DA14:DB14"/>
    <mergeCell ref="DC14:DD14"/>
    <mergeCell ref="DE14:DF14"/>
    <mergeCell ref="CI14:CJ14"/>
    <mergeCell ref="CK14:CL14"/>
    <mergeCell ref="CM14:CN14"/>
    <mergeCell ref="CO14:CP14"/>
    <mergeCell ref="CQ14:CR14"/>
    <mergeCell ref="CS14:CT14"/>
    <mergeCell ref="BW14:BX14"/>
    <mergeCell ref="BY14:BZ14"/>
    <mergeCell ref="CA14:CB14"/>
    <mergeCell ref="CC14:CD14"/>
    <mergeCell ref="CE14:CF14"/>
    <mergeCell ref="CG14:CH14"/>
    <mergeCell ref="BK14:BL14"/>
    <mergeCell ref="BM14:BN14"/>
    <mergeCell ref="BO14:BP14"/>
    <mergeCell ref="BQ14:BR14"/>
    <mergeCell ref="BS14:BT14"/>
    <mergeCell ref="BU14:BV14"/>
    <mergeCell ref="AY14:AZ14"/>
    <mergeCell ref="BA14:BB14"/>
    <mergeCell ref="BC14:BD14"/>
    <mergeCell ref="BE14:BF14"/>
    <mergeCell ref="BG14:BH14"/>
    <mergeCell ref="BI14:BJ14"/>
    <mergeCell ref="AM14:AN14"/>
    <mergeCell ref="AO14:AP14"/>
    <mergeCell ref="AQ14:AR14"/>
    <mergeCell ref="AS14:AT14"/>
    <mergeCell ref="AU14:AV14"/>
    <mergeCell ref="AW14:AX14"/>
    <mergeCell ref="AA14:AB14"/>
    <mergeCell ref="AC14:AD14"/>
    <mergeCell ref="AE14:AF14"/>
    <mergeCell ref="AG14:AH14"/>
    <mergeCell ref="AI14:AJ14"/>
    <mergeCell ref="AK14:AL14"/>
    <mergeCell ref="O14:P14"/>
    <mergeCell ref="Q14:R14"/>
    <mergeCell ref="S14:T14"/>
    <mergeCell ref="U14:V14"/>
    <mergeCell ref="W14:X14"/>
    <mergeCell ref="Y14:Z14"/>
    <mergeCell ref="GQ13:GR13"/>
    <mergeCell ref="GS13:GT13"/>
    <mergeCell ref="GU13:GV13"/>
    <mergeCell ref="B14:B15"/>
    <mergeCell ref="C14:D14"/>
    <mergeCell ref="E14:F14"/>
    <mergeCell ref="G14:H14"/>
    <mergeCell ref="I14:J14"/>
    <mergeCell ref="K14:L14"/>
    <mergeCell ref="M14:N14"/>
    <mergeCell ref="GE13:GF13"/>
    <mergeCell ref="GG13:GH13"/>
    <mergeCell ref="GI13:GJ13"/>
    <mergeCell ref="GK13:GL13"/>
    <mergeCell ref="GM13:GN13"/>
    <mergeCell ref="GO13:GP13"/>
    <mergeCell ref="FS13:FT13"/>
    <mergeCell ref="FU13:FV13"/>
    <mergeCell ref="FW13:FX13"/>
    <mergeCell ref="FY13:FZ13"/>
    <mergeCell ref="GA13:GB13"/>
    <mergeCell ref="GC13:GD13"/>
    <mergeCell ref="FG13:FH13"/>
    <mergeCell ref="FI13:FJ13"/>
    <mergeCell ref="FK13:FL13"/>
    <mergeCell ref="FM13:FN13"/>
    <mergeCell ref="FO13:FP13"/>
    <mergeCell ref="FQ13:FR13"/>
    <mergeCell ref="EU13:EV13"/>
    <mergeCell ref="EW13:EX13"/>
    <mergeCell ref="EY13:EZ13"/>
    <mergeCell ref="FA13:FB13"/>
    <mergeCell ref="FC13:FD13"/>
    <mergeCell ref="FE13:FF13"/>
    <mergeCell ref="EI13:EJ13"/>
    <mergeCell ref="EK13:EL13"/>
    <mergeCell ref="EM13:EN13"/>
    <mergeCell ref="EO13:EP13"/>
    <mergeCell ref="EQ13:ER13"/>
    <mergeCell ref="ES13:ET13"/>
    <mergeCell ref="DW13:DX13"/>
    <mergeCell ref="DY13:DZ13"/>
    <mergeCell ref="EA13:EB13"/>
    <mergeCell ref="EC13:ED13"/>
    <mergeCell ref="EE13:EF13"/>
    <mergeCell ref="EG13:EH13"/>
    <mergeCell ref="DK13:DL13"/>
    <mergeCell ref="DM13:DN13"/>
    <mergeCell ref="DO13:DP13"/>
    <mergeCell ref="DQ13:DR13"/>
    <mergeCell ref="DS13:DT13"/>
    <mergeCell ref="DU13:DV13"/>
    <mergeCell ref="CY13:CZ13"/>
    <mergeCell ref="DA13:DB13"/>
    <mergeCell ref="DC13:DD13"/>
    <mergeCell ref="DE13:DF13"/>
    <mergeCell ref="DG13:DH13"/>
    <mergeCell ref="DI13:DJ13"/>
    <mergeCell ref="CM13:CN13"/>
    <mergeCell ref="CO13:CP13"/>
    <mergeCell ref="CQ13:CR13"/>
    <mergeCell ref="CS13:CT13"/>
    <mergeCell ref="CU13:CV13"/>
    <mergeCell ref="CW13:CX13"/>
    <mergeCell ref="CA13:CB13"/>
    <mergeCell ref="CC13:CD13"/>
    <mergeCell ref="CE13:CF13"/>
    <mergeCell ref="CG13:CH13"/>
    <mergeCell ref="CI13:CJ13"/>
    <mergeCell ref="CK13:CL13"/>
    <mergeCell ref="BO13:BP13"/>
    <mergeCell ref="BQ13:BR13"/>
    <mergeCell ref="BS13:BT13"/>
    <mergeCell ref="BU13:BV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GQ12:GR12"/>
    <mergeCell ref="GS12:GT12"/>
    <mergeCell ref="GU12:GV12"/>
    <mergeCell ref="E13:F13"/>
    <mergeCell ref="G13:H13"/>
    <mergeCell ref="I13:J13"/>
    <mergeCell ref="K13:L13"/>
    <mergeCell ref="M13:N13"/>
    <mergeCell ref="O13:P13"/>
    <mergeCell ref="Q13:R13"/>
    <mergeCell ref="GE12:GF12"/>
    <mergeCell ref="GG12:GH12"/>
    <mergeCell ref="GI12:GJ12"/>
    <mergeCell ref="GK12:GL12"/>
    <mergeCell ref="GM12:GN12"/>
    <mergeCell ref="GO12:GP12"/>
    <mergeCell ref="FS12:FT12"/>
    <mergeCell ref="FU12:FV12"/>
    <mergeCell ref="FW12:FX12"/>
    <mergeCell ref="FY12:FZ12"/>
    <mergeCell ref="GA12:GB12"/>
    <mergeCell ref="GC12:GD12"/>
    <mergeCell ref="FG12:FH12"/>
    <mergeCell ref="FI12:FJ12"/>
    <mergeCell ref="FK12:FL12"/>
    <mergeCell ref="FM12:FN12"/>
    <mergeCell ref="FO12:FP12"/>
    <mergeCell ref="FQ12:FR12"/>
    <mergeCell ref="EU12:EV12"/>
    <mergeCell ref="EW12:EX12"/>
    <mergeCell ref="EY12:EZ12"/>
    <mergeCell ref="FA12:FB12"/>
    <mergeCell ref="FC12:FD12"/>
    <mergeCell ref="FE12:FF12"/>
    <mergeCell ref="EI12:EJ12"/>
    <mergeCell ref="EK12:EL12"/>
    <mergeCell ref="EM12:EN12"/>
    <mergeCell ref="EO12:EP12"/>
    <mergeCell ref="EQ12:ER12"/>
    <mergeCell ref="ES12:ET12"/>
    <mergeCell ref="DW12:DX12"/>
    <mergeCell ref="DY12:DZ12"/>
    <mergeCell ref="EA12:EB12"/>
    <mergeCell ref="EC12:ED12"/>
    <mergeCell ref="EE12:EF12"/>
    <mergeCell ref="EG12:EH12"/>
    <mergeCell ref="DK12:DL12"/>
    <mergeCell ref="DM12:DN12"/>
    <mergeCell ref="DO12:DP12"/>
    <mergeCell ref="DQ12:DR12"/>
    <mergeCell ref="DS12:DT12"/>
    <mergeCell ref="DU12:DV12"/>
    <mergeCell ref="CY12:CZ12"/>
    <mergeCell ref="DA12:DB12"/>
    <mergeCell ref="DC12:DD12"/>
    <mergeCell ref="DE12:DF12"/>
    <mergeCell ref="DG12:DH12"/>
    <mergeCell ref="DI12:DJ12"/>
    <mergeCell ref="CM12:CN12"/>
    <mergeCell ref="CO12:CP12"/>
    <mergeCell ref="CQ12:CR12"/>
    <mergeCell ref="CS12:CT12"/>
    <mergeCell ref="CU12:CV12"/>
    <mergeCell ref="CW12:CX12"/>
    <mergeCell ref="CA12:CB12"/>
    <mergeCell ref="CC12:CD12"/>
    <mergeCell ref="CE12:CF12"/>
    <mergeCell ref="CG12:CH12"/>
    <mergeCell ref="CI12:CJ12"/>
    <mergeCell ref="CK12:CL12"/>
    <mergeCell ref="BO12:BP12"/>
    <mergeCell ref="BQ12:BR12"/>
    <mergeCell ref="BS12:BT12"/>
    <mergeCell ref="BU12:BV12"/>
    <mergeCell ref="BW12:BX12"/>
    <mergeCell ref="BY12:BZ12"/>
    <mergeCell ref="BC12:BD12"/>
    <mergeCell ref="BE12:BF12"/>
    <mergeCell ref="BG12:BH12"/>
    <mergeCell ref="BI12:BJ12"/>
    <mergeCell ref="BK12:BL12"/>
    <mergeCell ref="BM12:BN12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C9:AB9"/>
    <mergeCell ref="A12:A20"/>
    <mergeCell ref="B12:B13"/>
    <mergeCell ref="E12:F12"/>
    <mergeCell ref="G12:H12"/>
    <mergeCell ref="I12:J12"/>
    <mergeCell ref="K12:L12"/>
    <mergeCell ref="M12:N12"/>
    <mergeCell ref="O12:P12"/>
    <mergeCell ref="Q12:R12"/>
    <mergeCell ref="DS8:DS11"/>
    <mergeCell ref="DY8:DY11"/>
    <mergeCell ref="EA8:EA11"/>
    <mergeCell ref="EE8:EE11"/>
    <mergeCell ref="EK8:EK11"/>
    <mergeCell ref="EO8:EO11"/>
    <mergeCell ref="B1:FF1"/>
    <mergeCell ref="E2:AH2"/>
    <mergeCell ref="EI7:EI11"/>
    <mergeCell ref="AF8:AF11"/>
    <mergeCell ref="BC8:BC11"/>
    <mergeCell ref="CK8:CK11"/>
    <mergeCell ref="CU8:CU11"/>
    <mergeCell ref="DA8:DA11"/>
    <mergeCell ref="DG8:DG11"/>
    <mergeCell ref="DM8:DM11"/>
  </mergeCells>
  <pageMargins left="0.23000000000000004" right="0.25" top="0.33" bottom="0.3" header="0.31496062992125984" footer="0.31496062992125984"/>
  <pageSetup paperSize="8" scale="56" orientation="landscape" r:id="rId1"/>
  <colBreaks count="2" manualBreakCount="2">
    <brk id="178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75</vt:i4>
      </vt:variant>
      <vt:variant>
        <vt:lpstr>Именованные диапазоны</vt:lpstr>
      </vt:variant>
      <vt:variant>
        <vt:i4>75</vt:i4>
      </vt:variant>
    </vt:vector>
  </HeadingPairs>
  <TitlesOfParts>
    <vt:vector size="150" baseType="lpstr">
      <vt:lpstr>нсп</vt:lpstr>
      <vt:lpstr>10.06.2026</vt:lpstr>
      <vt:lpstr>11.06.2026 </vt:lpstr>
      <vt:lpstr>12.06.2026 </vt:lpstr>
      <vt:lpstr>13.06.2026  </vt:lpstr>
      <vt:lpstr>14.06.2026  </vt:lpstr>
      <vt:lpstr>15.06.2026 </vt:lpstr>
      <vt:lpstr>16.06.2026  </vt:lpstr>
      <vt:lpstr>17.06.2026  </vt:lpstr>
      <vt:lpstr>18.06.2026   </vt:lpstr>
      <vt:lpstr>19.06.2026 </vt:lpstr>
      <vt:lpstr>20.06.2026</vt:lpstr>
      <vt:lpstr>21.06.2026 </vt:lpstr>
      <vt:lpstr>22.06.2026</vt:lpstr>
      <vt:lpstr>23.06.2026 </vt:lpstr>
      <vt:lpstr>24.06.2026</vt:lpstr>
      <vt:lpstr>25.06.2026</vt:lpstr>
      <vt:lpstr>26.06.2026 </vt:lpstr>
      <vt:lpstr>27.06.2026  </vt:lpstr>
      <vt:lpstr>28.06.2026 </vt:lpstr>
      <vt:lpstr>29.06.2026  </vt:lpstr>
      <vt:lpstr>30.07.2026  </vt:lpstr>
      <vt:lpstr>31.07.2026   </vt:lpstr>
      <vt:lpstr>01.08.2026 </vt:lpstr>
      <vt:lpstr>02.08.2026 </vt:lpstr>
      <vt:lpstr>03.08.2026  </vt:lpstr>
      <vt:lpstr>04.08.2026 </vt:lpstr>
      <vt:lpstr>05.08.2026</vt:lpstr>
      <vt:lpstr>06.08.2026 </vt:lpstr>
      <vt:lpstr>07.08.2026 </vt:lpstr>
      <vt:lpstr>08.08.2026  </vt:lpstr>
      <vt:lpstr>09.08.2026</vt:lpstr>
      <vt:lpstr>10.08.2026</vt:lpstr>
      <vt:lpstr>11.08.2026 </vt:lpstr>
      <vt:lpstr>12.08.2026</vt:lpstr>
      <vt:lpstr>13.08.2026</vt:lpstr>
      <vt:lpstr>15.08.2026 </vt:lpstr>
      <vt:lpstr>16.08.2026 </vt:lpstr>
      <vt:lpstr>17.08.2026 </vt:lpstr>
      <vt:lpstr>18.08.2026 </vt:lpstr>
      <vt:lpstr>19.08.2026 </vt:lpstr>
      <vt:lpstr>20.08.2026</vt:lpstr>
      <vt:lpstr>21.08.2026</vt:lpstr>
      <vt:lpstr>22.08.2026</vt:lpstr>
      <vt:lpstr>23.08.2026 </vt:lpstr>
      <vt:lpstr>24.08.2026 </vt:lpstr>
      <vt:lpstr>25.08.2026 </vt:lpstr>
      <vt:lpstr>26.08.2026  </vt:lpstr>
      <vt:lpstr>27.08.2026 </vt:lpstr>
      <vt:lpstr>28.08.2026  </vt:lpstr>
      <vt:lpstr>29.08.2026   </vt:lpstr>
      <vt:lpstr>30.08.2026 </vt:lpstr>
      <vt:lpstr>31.08.2026</vt:lpstr>
      <vt:lpstr>01.09.2026</vt:lpstr>
      <vt:lpstr>02.09.2026</vt:lpstr>
      <vt:lpstr>03.09.2026</vt:lpstr>
      <vt:lpstr>04.09.2026</vt:lpstr>
      <vt:lpstr>05.09.2026</vt:lpstr>
      <vt:lpstr>06.09.2026</vt:lpstr>
      <vt:lpstr>07.09.2026</vt:lpstr>
      <vt:lpstr>08.09.2026</vt:lpstr>
      <vt:lpstr>09.09.2026</vt:lpstr>
      <vt:lpstr>10.09.2026</vt:lpstr>
      <vt:lpstr>11.09.2026</vt:lpstr>
      <vt:lpstr>12.09.2026</vt:lpstr>
      <vt:lpstr>13.09.2026</vt:lpstr>
      <vt:lpstr>14.09.2026</vt:lpstr>
      <vt:lpstr>15.09.2026</vt:lpstr>
      <vt:lpstr>16.09.2026</vt:lpstr>
      <vt:lpstr>17.09.2026</vt:lpstr>
      <vt:lpstr>18.09.2026</vt:lpstr>
      <vt:lpstr>19.09.2026</vt:lpstr>
      <vt:lpstr>20.09.2026</vt:lpstr>
      <vt:lpstr>21.09.2026</vt:lpstr>
      <vt:lpstr>22.09.2026</vt:lpstr>
      <vt:lpstr>'01.08.2026 '!Область_печати</vt:lpstr>
      <vt:lpstr>'01.09.2026'!Область_печати</vt:lpstr>
      <vt:lpstr>'02.08.2026 '!Область_печати</vt:lpstr>
      <vt:lpstr>'02.09.2026'!Область_печати</vt:lpstr>
      <vt:lpstr>'03.08.2026  '!Область_печати</vt:lpstr>
      <vt:lpstr>'03.09.2026'!Область_печати</vt:lpstr>
      <vt:lpstr>'04.08.2026 '!Область_печати</vt:lpstr>
      <vt:lpstr>'04.09.2026'!Область_печати</vt:lpstr>
      <vt:lpstr>'05.08.2026'!Область_печати</vt:lpstr>
      <vt:lpstr>'05.09.2026'!Область_печати</vt:lpstr>
      <vt:lpstr>'06.08.2026 '!Область_печати</vt:lpstr>
      <vt:lpstr>'06.09.2026'!Область_печати</vt:lpstr>
      <vt:lpstr>'07.08.2026 '!Область_печати</vt:lpstr>
      <vt:lpstr>'07.09.2026'!Область_печати</vt:lpstr>
      <vt:lpstr>'08.08.2026  '!Область_печати</vt:lpstr>
      <vt:lpstr>'08.09.2026'!Область_печати</vt:lpstr>
      <vt:lpstr>'09.08.2026'!Область_печати</vt:lpstr>
      <vt:lpstr>'09.09.2026'!Область_печати</vt:lpstr>
      <vt:lpstr>'10.06.2026'!Область_печати</vt:lpstr>
      <vt:lpstr>'10.08.2026'!Область_печати</vt:lpstr>
      <vt:lpstr>'10.09.2026'!Область_печати</vt:lpstr>
      <vt:lpstr>'11.06.2026 '!Область_печати</vt:lpstr>
      <vt:lpstr>'11.08.2026 '!Область_печати</vt:lpstr>
      <vt:lpstr>'11.09.2026'!Область_печати</vt:lpstr>
      <vt:lpstr>'12.06.2026 '!Область_печати</vt:lpstr>
      <vt:lpstr>'12.08.2026'!Область_печати</vt:lpstr>
      <vt:lpstr>'12.09.2026'!Область_печати</vt:lpstr>
      <vt:lpstr>'13.06.2026  '!Область_печати</vt:lpstr>
      <vt:lpstr>'13.08.2026'!Область_печати</vt:lpstr>
      <vt:lpstr>'13.09.2026'!Область_печати</vt:lpstr>
      <vt:lpstr>'14.06.2026  '!Область_печати</vt:lpstr>
      <vt:lpstr>'14.09.2026'!Область_печати</vt:lpstr>
      <vt:lpstr>'15.06.2026 '!Область_печати</vt:lpstr>
      <vt:lpstr>'15.08.2026 '!Область_печати</vt:lpstr>
      <vt:lpstr>'15.09.2026'!Область_печати</vt:lpstr>
      <vt:lpstr>'16.06.2026  '!Область_печати</vt:lpstr>
      <vt:lpstr>'16.08.2026 '!Область_печати</vt:lpstr>
      <vt:lpstr>'16.09.2026'!Область_печати</vt:lpstr>
      <vt:lpstr>'17.06.2026  '!Область_печати</vt:lpstr>
      <vt:lpstr>'17.08.2026 '!Область_печати</vt:lpstr>
      <vt:lpstr>'17.09.2026'!Область_печати</vt:lpstr>
      <vt:lpstr>'18.06.2026   '!Область_печати</vt:lpstr>
      <vt:lpstr>'18.08.2026 '!Область_печати</vt:lpstr>
      <vt:lpstr>'18.09.2026'!Область_печати</vt:lpstr>
      <vt:lpstr>'19.06.2026 '!Область_печати</vt:lpstr>
      <vt:lpstr>'19.08.2026 '!Область_печати</vt:lpstr>
      <vt:lpstr>'19.09.2026'!Область_печати</vt:lpstr>
      <vt:lpstr>'20.06.2026'!Область_печати</vt:lpstr>
      <vt:lpstr>'20.08.2026'!Область_печати</vt:lpstr>
      <vt:lpstr>'20.09.2026'!Область_печати</vt:lpstr>
      <vt:lpstr>'21.06.2026 '!Область_печати</vt:lpstr>
      <vt:lpstr>'21.08.2026'!Область_печати</vt:lpstr>
      <vt:lpstr>'21.09.2026'!Область_печати</vt:lpstr>
      <vt:lpstr>'22.06.2026'!Область_печати</vt:lpstr>
      <vt:lpstr>'22.08.2026'!Область_печати</vt:lpstr>
      <vt:lpstr>'22.09.2026'!Область_печати</vt:lpstr>
      <vt:lpstr>'23.06.2026 '!Область_печати</vt:lpstr>
      <vt:lpstr>'23.08.2026 '!Область_печати</vt:lpstr>
      <vt:lpstr>'24.06.2026'!Область_печати</vt:lpstr>
      <vt:lpstr>'24.08.2026 '!Область_печати</vt:lpstr>
      <vt:lpstr>'25.06.2026'!Область_печати</vt:lpstr>
      <vt:lpstr>'25.08.2026 '!Область_печати</vt:lpstr>
      <vt:lpstr>'26.06.2026 '!Область_печати</vt:lpstr>
      <vt:lpstr>'26.08.2026  '!Область_печати</vt:lpstr>
      <vt:lpstr>'27.06.2026  '!Область_печати</vt:lpstr>
      <vt:lpstr>'27.08.2026 '!Область_печати</vt:lpstr>
      <vt:lpstr>'28.06.2026 '!Область_печати</vt:lpstr>
      <vt:lpstr>'28.08.2026  '!Область_печати</vt:lpstr>
      <vt:lpstr>'29.06.2026  '!Область_печати</vt:lpstr>
      <vt:lpstr>'29.08.2026   '!Область_печати</vt:lpstr>
      <vt:lpstr>'30.07.2026  '!Область_печати</vt:lpstr>
      <vt:lpstr>'30.08.2026 '!Область_печати</vt:lpstr>
      <vt:lpstr>'31.07.2026   '!Область_печати</vt:lpstr>
      <vt:lpstr>'31.08.2026'!Область_печати</vt:lpstr>
      <vt:lpstr>нсп!Область_печати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Борисов Михаил Петрович</cp:lastModifiedBy>
  <cp:revision>2</cp:revision>
  <cp:lastPrinted>2026-09-19T07:50:02Z</cp:lastPrinted>
  <dcterms:created xsi:type="dcterms:W3CDTF">2017-06-12T00:59:39Z</dcterms:created>
  <dcterms:modified xsi:type="dcterms:W3CDTF">2026-09-22T23:08:04Z</dcterms:modified>
</cp:coreProperties>
</file>