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filterPrivacy="1" defaultThemeVersion="166925"/>
  <xr:revisionPtr revIDLastSave="0" documentId="13_ncr:1_{D6EDA012-2A13-48A0-88AF-3E1DDD09FCF1}" xr6:coauthVersionLast="47" xr6:coauthVersionMax="47" xr10:uidLastSave="{00000000-0000-0000-0000-000000000000}"/>
  <bookViews>
    <workbookView xWindow="-120" yWindow="-120" windowWidth="20730" windowHeight="11160" xr2:uid="{00000000-000D-0000-FFFF-FFFF00000000}"/>
  </bookViews>
  <sheets>
    <sheet name="2022" sheetId="1" r:id="rId1"/>
    <sheet name="Sheet1" sheetId="9" r:id="rId2"/>
    <sheet name="2021" sheetId="7" r:id="rId3"/>
    <sheet name="2020" sheetId="6" r:id="rId4"/>
    <sheet name="2019" sheetId="5" r:id="rId5"/>
    <sheet name="2018" sheetId="4" r:id="rId6"/>
    <sheet name="Programs" sheetId="3" r:id="rId7"/>
    <sheet name="Course Description" sheetId="8" r:id="rId8"/>
  </sheets>
  <definedNames>
    <definedName name="_xlnm._FilterDatabase" localSheetId="0" hidden="1">'2022'!$A$1:$AY$126</definedName>
    <definedName name="_xlnm._FilterDatabase" localSheetId="6" hidden="1">Programs!$A$1:$AB$1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02" i="1" l="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2" i="1"/>
  <c r="X4" i="1"/>
  <c r="X2" i="1"/>
  <c r="X3"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AE1" i="6"/>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2" i="1"/>
  <c r="AC1" i="7"/>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2"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M108" i="1"/>
  <c r="M109" i="1"/>
  <c r="M110" i="1"/>
  <c r="M111" i="1"/>
  <c r="M112" i="1"/>
  <c r="M113" i="1"/>
  <c r="M114" i="1"/>
  <c r="M102" i="1"/>
  <c r="M103" i="1"/>
  <c r="M104" i="1"/>
  <c r="M105" i="1"/>
  <c r="M106" i="1"/>
  <c r="M107" i="1"/>
  <c r="M115" i="1"/>
  <c r="M116" i="1"/>
  <c r="M117" i="1"/>
  <c r="M118" i="1"/>
  <c r="M119" i="1"/>
  <c r="M120" i="1"/>
  <c r="M121" i="1"/>
  <c r="M122" i="1"/>
  <c r="M123" i="1"/>
  <c r="M124" i="1"/>
  <c r="M125" i="1"/>
  <c r="M126"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D3" i="9" l="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2" i="9"/>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2" i="1"/>
  <c r="M11" i="1"/>
  <c r="M1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M3" i="1"/>
  <c r="M4" i="1"/>
  <c r="M5" i="1"/>
  <c r="M6" i="1"/>
  <c r="M7" i="1"/>
  <c r="M8" i="1"/>
  <c r="M9" i="1"/>
  <c r="M10"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2" i="1"/>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 r="E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2" i="1"/>
  <c r="AE3" i="1"/>
  <c r="AE2"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4" i="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2" i="1"/>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2" i="1"/>
  <c r="C1" i="4" l="1"/>
  <c r="D1" i="4" s="1"/>
  <c r="E1" i="4" s="1"/>
  <c r="F1" i="4" s="1"/>
  <c r="G1" i="4" s="1"/>
  <c r="H1" i="4" s="1"/>
  <c r="I1" i="4" s="1"/>
  <c r="J1" i="4" s="1"/>
  <c r="K1" i="4" s="1"/>
  <c r="L1" i="4" s="1"/>
  <c r="M1" i="4" s="1"/>
  <c r="N1" i="4" s="1"/>
  <c r="O1" i="4" s="1"/>
  <c r="P1" i="4" s="1"/>
  <c r="Q1" i="4" s="1"/>
  <c r="R1" i="4" s="1"/>
  <c r="S1" i="4" s="1"/>
  <c r="T1" i="4" s="1"/>
  <c r="U1" i="4" s="1"/>
  <c r="V1" i="4" s="1"/>
  <c r="W1" i="4" s="1"/>
  <c r="X1" i="4" s="1"/>
  <c r="Y1" i="4" s="1"/>
  <c r="Z1" i="4" s="1"/>
  <c r="AA1" i="4" s="1"/>
  <c r="AB1" i="4" s="1"/>
  <c r="AC1" i="4" s="1"/>
  <c r="AD1" i="4" s="1"/>
  <c r="C1" i="5"/>
  <c r="D1" i="5" s="1"/>
  <c r="E1" i="5" s="1"/>
  <c r="F1" i="5" s="1"/>
  <c r="G1" i="5" s="1"/>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C1" i="6"/>
  <c r="D1" i="6" s="1"/>
  <c r="E1" i="6" s="1"/>
  <c r="F1" i="6" s="1"/>
  <c r="G1" i="6" s="1"/>
  <c r="H1" i="6" s="1"/>
  <c r="I1" i="6" s="1"/>
  <c r="J1" i="6" s="1"/>
  <c r="K1" i="6" s="1"/>
  <c r="L1" i="6" s="1"/>
  <c r="M1" i="6" s="1"/>
  <c r="N1" i="6" s="1"/>
  <c r="O1" i="6" s="1"/>
  <c r="P1" i="6" s="1"/>
  <c r="Q1" i="6" s="1"/>
  <c r="R1" i="6" s="1"/>
  <c r="S1" i="6" s="1"/>
  <c r="T1" i="6" s="1"/>
  <c r="U1" i="6" s="1"/>
  <c r="V1" i="6" s="1"/>
  <c r="W1" i="6" s="1"/>
  <c r="X1" i="6" s="1"/>
  <c r="Y1" i="6" s="1"/>
  <c r="Z1" i="6" s="1"/>
  <c r="AA1" i="6" s="1"/>
  <c r="AB1" i="6" s="1"/>
  <c r="AC1" i="6" s="1"/>
  <c r="AD1" i="6" s="1"/>
  <c r="C1" i="7"/>
  <c r="D1" i="7" s="1"/>
  <c r="E1" i="7" s="1"/>
  <c r="F1" i="7" s="1"/>
  <c r="G1" i="7" s="1"/>
  <c r="H1" i="7" s="1"/>
  <c r="I1" i="7" s="1"/>
  <c r="J1" i="7" s="1"/>
  <c r="K1" i="7" s="1"/>
  <c r="L1" i="7" s="1"/>
  <c r="M1" i="7" s="1"/>
  <c r="N1" i="7" s="1"/>
  <c r="O1" i="7" s="1"/>
  <c r="P1" i="7" s="1"/>
  <c r="Q1" i="7" s="1"/>
  <c r="R1" i="7" s="1"/>
  <c r="S1" i="7" s="1"/>
  <c r="T1" i="7" s="1"/>
  <c r="U1" i="7" s="1"/>
  <c r="V1" i="7" s="1"/>
  <c r="W1" i="7" s="1"/>
  <c r="X1" i="7" s="1"/>
  <c r="Y1" i="7" s="1"/>
  <c r="Z1" i="7" s="1"/>
  <c r="AA1" i="7" s="1"/>
  <c r="AB1" i="7" s="1"/>
</calcChain>
</file>

<file path=xl/sharedStrings.xml><?xml version="1.0" encoding="utf-8"?>
<sst xmlns="http://schemas.openxmlformats.org/spreadsheetml/2006/main" count="4225" uniqueCount="958">
  <si>
    <t>Switzerland</t>
  </si>
  <si>
    <t>France</t>
  </si>
  <si>
    <t>Netherlands</t>
  </si>
  <si>
    <t>Sweden</t>
  </si>
  <si>
    <t>UK</t>
  </si>
  <si>
    <t>Ireland</t>
  </si>
  <si>
    <t>Germany</t>
  </si>
  <si>
    <t>China</t>
  </si>
  <si>
    <t>Russia</t>
  </si>
  <si>
    <t>Portugal</t>
  </si>
  <si>
    <t>Spain</t>
  </si>
  <si>
    <t>Italy</t>
  </si>
  <si>
    <t>Czech Republic</t>
  </si>
  <si>
    <t>Austria</t>
  </si>
  <si>
    <t>India</t>
  </si>
  <si>
    <t>US/China/Spain</t>
  </si>
  <si>
    <t>Spain/US/Taiwan</t>
  </si>
  <si>
    <t>Belgium</t>
  </si>
  <si>
    <t>US</t>
  </si>
  <si>
    <t>Denmark</t>
  </si>
  <si>
    <t>Spain/France/UK</t>
  </si>
  <si>
    <t>Australia</t>
  </si>
  <si>
    <t>Finland</t>
  </si>
  <si>
    <t>Canada</t>
  </si>
  <si>
    <t>Singapore</t>
  </si>
  <si>
    <t>Taiwan</t>
  </si>
  <si>
    <t>Slovenia</t>
  </si>
  <si>
    <t>Morocco</t>
  </si>
  <si>
    <t>Norway</t>
  </si>
  <si>
    <t>Poland</t>
  </si>
  <si>
    <t>Hungary</t>
  </si>
  <si>
    <t>University of St. Gallen</t>
  </si>
  <si>
    <t>Institution</t>
  </si>
  <si>
    <t>#</t>
  </si>
  <si>
    <t>School Name</t>
  </si>
  <si>
    <t>Location by primary campus</t>
  </si>
  <si>
    <t>Career progress rank</t>
  </si>
  <si>
    <t>Weighted salary (US$)</t>
  </si>
  <si>
    <t>University of St Gallen</t>
  </si>
  <si>
    <t>HEC Paris</t>
  </si>
  <si>
    <t>Rotterdam School of Management, Erasmus University</t>
  </si>
  <si>
    <t>Stockholm School of Economics</t>
  </si>
  <si>
    <t>ESCP Business School</t>
  </si>
  <si>
    <t>Essec Business School</t>
  </si>
  <si>
    <t>London Business School</t>
  </si>
  <si>
    <t>University College Dublin: Smurfit</t>
  </si>
  <si>
    <t>EMLyon Business School</t>
  </si>
  <si>
    <t>ESMT Berlin</t>
  </si>
  <si>
    <t>Tsinghua University School of Economics and Management</t>
  </si>
  <si>
    <t>Edhec Business School</t>
  </si>
  <si>
    <t>IBS-Moscow Ranepa</t>
  </si>
  <si>
    <t>WHU – Otto Beisheim School of Management</t>
  </si>
  <si>
    <t>Nova School of Business and Economics</t>
  </si>
  <si>
    <t>Esade Business School</t>
  </si>
  <si>
    <t>IE Business School</t>
  </si>
  <si>
    <t>Shanghai Jiao Tong University: Antai</t>
  </si>
  <si>
    <t>HHL Leipzig Graduate School of Management</t>
  </si>
  <si>
    <t>SDA Bocconi/Università Bocconi</t>
  </si>
  <si>
    <t>St Petersburg University, Graduate School of Management</t>
  </si>
  <si>
    <t>Tongji University School of Economics and Management</t>
  </si>
  <si>
    <t>Imperial College Business School</t>
  </si>
  <si>
    <t>University of Mannheim</t>
  </si>
  <si>
    <t>Prague University of Economics and Business</t>
  </si>
  <si>
    <t>Iéseg School of Management</t>
  </si>
  <si>
    <t>Warwick Business School</t>
  </si>
  <si>
    <t>WU (Vienna University of Economics and Business)</t>
  </si>
  <si>
    <t>Católica Lisbon School of Business and Economics</t>
  </si>
  <si>
    <t>HEC Lausanne, University of Lausanne</t>
  </si>
  <si>
    <t>Indian Institute of Management Bangalore</t>
  </si>
  <si>
    <t>Neoma Business School</t>
  </si>
  <si>
    <t>Eada Business School Barcelona</t>
  </si>
  <si>
    <t>Global 3: McIntire/Lingnan/Esade</t>
  </si>
  <si>
    <t>IQS/FJU/LMU</t>
  </si>
  <si>
    <t>Excelia Business School</t>
  </si>
  <si>
    <t>Grenoble Ecole de Management</t>
  </si>
  <si>
    <t>Frankfurt School of Finance and Management</t>
  </si>
  <si>
    <t>Trinity College Dublin, Trinity Business School</t>
  </si>
  <si>
    <t>Vlerick Business School</t>
  </si>
  <si>
    <t>Hult International Business School</t>
  </si>
  <si>
    <t>Skema Business School</t>
  </si>
  <si>
    <t>Copenhagen Business School</t>
  </si>
  <si>
    <t>SP Jain Institute of Management &amp; Research (SPJIMR)</t>
  </si>
  <si>
    <t>Deusto/Audencia/Bradford</t>
  </si>
  <si>
    <t>University of South Carolina: Moore</t>
  </si>
  <si>
    <t>Tum School of Management</t>
  </si>
  <si>
    <t>Audencia</t>
  </si>
  <si>
    <t>Rennes School of Business</t>
  </si>
  <si>
    <t>Bayes Business School (formerly Cass)</t>
  </si>
  <si>
    <t>TBS Education</t>
  </si>
  <si>
    <t>The University of Sydney Business School</t>
  </si>
  <si>
    <t>Luiss University</t>
  </si>
  <si>
    <t>Louvain School of Management, UCLouvain</t>
  </si>
  <si>
    <t>University of Cologne</t>
  </si>
  <si>
    <t>MBS (Montpellier Business School)</t>
  </si>
  <si>
    <t>ICN Business School</t>
  </si>
  <si>
    <t>Lund University School of Economics and Management (Lusem)</t>
  </si>
  <si>
    <t>Aalto University</t>
  </si>
  <si>
    <t>Essca School of Management</t>
  </si>
  <si>
    <t>Queen's University: Smith</t>
  </si>
  <si>
    <t>Burgundy School of Business</t>
  </si>
  <si>
    <t>Hanken School of Economics</t>
  </si>
  <si>
    <t>Indian Institute of Management Lucknow</t>
  </si>
  <si>
    <t>Solvay Brussels School of Economics and Management</t>
  </si>
  <si>
    <t>Antwerp Management School</t>
  </si>
  <si>
    <t>IAE Aix-Marseille Graduate School of Management</t>
  </si>
  <si>
    <t>ZHAW School of Management and Law</t>
  </si>
  <si>
    <t>University of Edinburgh Business School</t>
  </si>
  <si>
    <t>Singapore Management University: Lee Kong Chian</t>
  </si>
  <si>
    <t>Institut Mines-Télécom Business School</t>
  </si>
  <si>
    <t>EM Normandie Business School</t>
  </si>
  <si>
    <t>National Sun Yat-sen University</t>
  </si>
  <si>
    <t>Tias Business School, Tilburg University</t>
  </si>
  <si>
    <t>Iscte Business School</t>
  </si>
  <si>
    <t>University of Victoria: Gustavson</t>
  </si>
  <si>
    <t>Politecnico di Milano School of Management</t>
  </si>
  <si>
    <t>Nyenrode Business Universiteit</t>
  </si>
  <si>
    <t>University of Ljubljana, School of Economics and Business</t>
  </si>
  <si>
    <t>Tilburg University, School of Economics and Management</t>
  </si>
  <si>
    <t>Indian Institute of Management Udaipur</t>
  </si>
  <si>
    <t>Esdes Lyon Business School</t>
  </si>
  <si>
    <t>Alliance Manchester Business School</t>
  </si>
  <si>
    <t>Jönköping International Business School</t>
  </si>
  <si>
    <t>EM Strasbourg Business School</t>
  </si>
  <si>
    <t>Rabat Business School</t>
  </si>
  <si>
    <t>Durham University Business School</t>
  </si>
  <si>
    <t>University of Antwerp Faculty of Business and Economics</t>
  </si>
  <si>
    <t>Indian Institute of Management Indore</t>
  </si>
  <si>
    <t>DCU Business School</t>
  </si>
  <si>
    <t>Lucerne School of Business</t>
  </si>
  <si>
    <t>NHH Norwegian School of Economics</t>
  </si>
  <si>
    <t>ESC Clermont Business School</t>
  </si>
  <si>
    <t>SGH Warsaw School of Economics</t>
  </si>
  <si>
    <t>Paris School of Business</t>
  </si>
  <si>
    <t>NMIMS Mumbai, School of Business Management</t>
  </si>
  <si>
    <t>International Management Institute New Delhi</t>
  </si>
  <si>
    <t>Corvinus University of Budapest</t>
  </si>
  <si>
    <t>University of Exeter Business School</t>
  </si>
  <si>
    <t>University of British Columbia: Sauder</t>
  </si>
  <si>
    <t>Careers service rank</t>
  </si>
  <si>
    <t>International board (%)</t>
  </si>
  <si>
    <t>International course experience rank</t>
  </si>
  <si>
    <t>Internships (%)</t>
  </si>
  <si>
    <t>Faculty with doctorates (%)</t>
  </si>
  <si>
    <t>Rank in 2020</t>
  </si>
  <si>
    <t>Rank in 2021</t>
  </si>
  <si>
    <t>Average course length (months)</t>
  </si>
  <si>
    <t>Overall satisfaction</t>
  </si>
  <si>
    <t>Women on board (%)</t>
  </si>
  <si>
    <t>Female students (%)</t>
  </si>
  <si>
    <t>Female faculty (%)</t>
  </si>
  <si>
    <t>Salary percentage increase</t>
  </si>
  <si>
    <t>Programme name</t>
  </si>
  <si>
    <t>Value for money rank</t>
  </si>
  <si>
    <t>Employed at three months (%)</t>
  </si>
  <si>
    <t>International faculty (%)</t>
  </si>
  <si>
    <t>International students (%)</t>
  </si>
  <si>
    <t>Aims achieved (%)</t>
  </si>
  <si>
    <t>Master of Arts in Strategy and International Management</t>
  </si>
  <si>
    <t>97 (100)</t>
  </si>
  <si>
    <t>Master in Management **</t>
  </si>
  <si>
    <t>MSc International Management</t>
  </si>
  <si>
    <t>Master Program in International Business</t>
  </si>
  <si>
    <t>87 (100)</t>
  </si>
  <si>
    <t>Masters in Management</t>
  </si>
  <si>
    <t>94 (90)</t>
  </si>
  <si>
    <t>MSc in Management **</t>
  </si>
  <si>
    <t>Master in Global Management</t>
  </si>
  <si>
    <t>94 (100)</t>
  </si>
  <si>
    <t/>
  </si>
  <si>
    <t>Master in Management</t>
  </si>
  <si>
    <t>100 (97)</t>
  </si>
  <si>
    <t>Master in International Management</t>
  </si>
  <si>
    <t>Master of Science in Management</t>
  </si>
  <si>
    <t>International Master's in Management</t>
  </si>
  <si>
    <t>96 (100)</t>
  </si>
  <si>
    <t>MSc in International Management</t>
  </si>
  <si>
    <t>86 (100)</t>
  </si>
  <si>
    <t>100 (100)</t>
  </si>
  <si>
    <t>Master in Management (MSc)</t>
  </si>
  <si>
    <t>Master of Science in International Management</t>
  </si>
  <si>
    <t>Master of Global Management</t>
  </si>
  <si>
    <t>Mannheim Master in Management</t>
  </si>
  <si>
    <t>MSc Management</t>
  </si>
  <si>
    <t>92 (89)</t>
  </si>
  <si>
    <t>International MSc in Management</t>
  </si>
  <si>
    <t>98 (100)</t>
  </si>
  <si>
    <t>Master of Business Administration (PGPM)</t>
  </si>
  <si>
    <t>100 (99)</t>
  </si>
  <si>
    <t>94 (91)</t>
  </si>
  <si>
    <t>Global3: Masters in Management</t>
  </si>
  <si>
    <t>Master in Global Entrepreneurial Management (MGEM)</t>
  </si>
  <si>
    <t>100 (72)</t>
  </si>
  <si>
    <t>MSc Management in International Business (MIB)</t>
  </si>
  <si>
    <t>Masters in International Management &amp; Strategy</t>
  </si>
  <si>
    <t>Master of International Business</t>
  </si>
  <si>
    <t>MSc in Economics and Business Administration</t>
  </si>
  <si>
    <t>83 (100)</t>
  </si>
  <si>
    <t>Post Graduate Diploma in Management</t>
  </si>
  <si>
    <t>Master in European and International Business Management</t>
  </si>
  <si>
    <t>Master of International Business (MIB)</t>
  </si>
  <si>
    <t>Master in Management and Technology</t>
  </si>
  <si>
    <t>MSc in Management-Engineering</t>
  </si>
  <si>
    <t>MSc in Management</t>
  </si>
  <si>
    <t>Master of Management</t>
  </si>
  <si>
    <t>Master in Business Engineering</t>
  </si>
  <si>
    <t>MSc International Management (Cems MIM)</t>
  </si>
  <si>
    <t>95 (89)</t>
  </si>
  <si>
    <t>MSc in International Strategic Management</t>
  </si>
  <si>
    <t>89 (94)</t>
  </si>
  <si>
    <t>Master of Science in Economics and Business Administration</t>
  </si>
  <si>
    <t>Essca Master in Management **</t>
  </si>
  <si>
    <t>95 (100)</t>
  </si>
  <si>
    <t>96 (89)</t>
  </si>
  <si>
    <t>Post Graduate Program in Management</t>
  </si>
  <si>
    <t>94 (82)</t>
  </si>
  <si>
    <t>Master of Science (MSc) in International Business</t>
  </si>
  <si>
    <t>Integrated Master in Management **</t>
  </si>
  <si>
    <t>Master of Business Administration Program in International Business</t>
  </si>
  <si>
    <t>95 (98)</t>
  </si>
  <si>
    <t>International MSc in Business Administration</t>
  </si>
  <si>
    <t>MSc in Business Administration</t>
  </si>
  <si>
    <t>91 (81)</t>
  </si>
  <si>
    <t>Master of Global Business</t>
  </si>
  <si>
    <t>95 (56)</t>
  </si>
  <si>
    <t>Master of Science in Management Engineering</t>
  </si>
  <si>
    <t>International Master Programme in Business and Organisation (IMB)</t>
  </si>
  <si>
    <t>Master of Business Administration</t>
  </si>
  <si>
    <t>83 (70)</t>
  </si>
  <si>
    <t>MSc Business Analysis &amp; Strategic Management</t>
  </si>
  <si>
    <t>MSc in Business Administration (120 credits)</t>
  </si>
  <si>
    <t>Master in International Business</t>
  </si>
  <si>
    <t>Master in Business Economics</t>
  </si>
  <si>
    <t>Post Graduate Programme in Management (PGP)</t>
  </si>
  <si>
    <t>Master of Science in Business Administration</t>
  </si>
  <si>
    <t>Post Graduate Diploma in Management (PGDM)</t>
  </si>
  <si>
    <t>Masters in Management and Leadership</t>
  </si>
  <si>
    <t>Management MSc</t>
  </si>
  <si>
    <t>Location</t>
  </si>
  <si>
    <t>International mobility rank</t>
  </si>
  <si>
    <t>Three-year average</t>
  </si>
  <si>
    <t>Rank in 2019</t>
  </si>
  <si>
    <t>Company internships (%)</t>
  </si>
  <si>
    <t>Career service rank</t>
  </si>
  <si>
    <t>Salary today (US$) *</t>
  </si>
  <si>
    <t>Extra languages</t>
  </si>
  <si>
    <t>MA in Strategy and International Management</t>
  </si>
  <si>
    <t>92 (97)</t>
  </si>
  <si>
    <t>98 (93)</t>
  </si>
  <si>
    <t>86 (93)</t>
  </si>
  <si>
    <t>91 (100)</t>
  </si>
  <si>
    <t>95 (65)</t>
  </si>
  <si>
    <t>ESCP Master in Management **</t>
  </si>
  <si>
    <t>95 (94)</t>
  </si>
  <si>
    <t>Edhec Master in Management **</t>
  </si>
  <si>
    <t>96 (94)</t>
  </si>
  <si>
    <t>100 (84)</t>
  </si>
  <si>
    <t>-</t>
  </si>
  <si>
    <t>88 (100)</t>
  </si>
  <si>
    <t>International Master in Management</t>
  </si>
  <si>
    <t>93 (89)</t>
  </si>
  <si>
    <t>91 (89)</t>
  </si>
  <si>
    <t>100 (49)</t>
  </si>
  <si>
    <t>80 (94)</t>
  </si>
  <si>
    <t>96 (98)</t>
  </si>
  <si>
    <t>Global MSc in Management **</t>
  </si>
  <si>
    <t>95 (75)</t>
  </si>
  <si>
    <t>International Masters in Management</t>
  </si>
  <si>
    <t>91 (97)</t>
  </si>
  <si>
    <t>98 (85)</t>
  </si>
  <si>
    <t>88 (75)</t>
  </si>
  <si>
    <t>Indian Institute of Management Ahmedabad</t>
  </si>
  <si>
    <t>Two-Year Post Graduate Programme in Management (MBA)</t>
  </si>
  <si>
    <t>100 (94)</t>
  </si>
  <si>
    <t>89 (82)</t>
  </si>
  <si>
    <t>94 (77)</t>
  </si>
  <si>
    <t>93 (90)</t>
  </si>
  <si>
    <t>83 (96)</t>
  </si>
  <si>
    <t>69 (36)</t>
  </si>
  <si>
    <t>90 (67)</t>
  </si>
  <si>
    <t>92 (80)</t>
  </si>
  <si>
    <t>Maastricht University School of Business and Economics</t>
  </si>
  <si>
    <t>MSc International Business</t>
  </si>
  <si>
    <t>94 (47)</t>
  </si>
  <si>
    <t>92 (83)</t>
  </si>
  <si>
    <t>Spain/Taiwan/US</t>
  </si>
  <si>
    <t>87 (71)</t>
  </si>
  <si>
    <t>75 (85)</t>
  </si>
  <si>
    <t>100 (85)</t>
  </si>
  <si>
    <t>100 (61)</t>
  </si>
  <si>
    <t>74 (98)</t>
  </si>
  <si>
    <t>91 (96)</t>
  </si>
  <si>
    <t>Post Graduate Programme in Management</t>
  </si>
  <si>
    <t>92 (87)</t>
  </si>
  <si>
    <t>61 (18)</t>
  </si>
  <si>
    <t>82 (94)</t>
  </si>
  <si>
    <t>University Carlos III de Madrid</t>
  </si>
  <si>
    <t>53 (82)</t>
  </si>
  <si>
    <t>87 (67)</t>
  </si>
  <si>
    <t>94 (54)</t>
  </si>
  <si>
    <t>74 (93)</t>
  </si>
  <si>
    <t>94 (94)</t>
  </si>
  <si>
    <t>94 (68)</t>
  </si>
  <si>
    <t>82 (91)</t>
  </si>
  <si>
    <t>84 (88)</t>
  </si>
  <si>
    <t>Kozminski University</t>
  </si>
  <si>
    <t>98 (92)</t>
  </si>
  <si>
    <t>100 (86)</t>
  </si>
  <si>
    <t>94 (81)</t>
  </si>
  <si>
    <t>University of Bath School of Management</t>
  </si>
  <si>
    <t>86 (80)</t>
  </si>
  <si>
    <t>98 (49)</t>
  </si>
  <si>
    <t>85 (86)</t>
  </si>
  <si>
    <t>85 (96)</t>
  </si>
  <si>
    <t>84 (78)</t>
  </si>
  <si>
    <t>Kedge Business School</t>
  </si>
  <si>
    <t>95 (43)</t>
  </si>
  <si>
    <t>MSc in International Business</t>
  </si>
  <si>
    <t>65 (89)</t>
  </si>
  <si>
    <t>International Master in Business and Organisation</t>
  </si>
  <si>
    <t>74 (100)</t>
  </si>
  <si>
    <t>92 (88)</t>
  </si>
  <si>
    <t>82 (83)</t>
  </si>
  <si>
    <t>76 (54)</t>
  </si>
  <si>
    <t>EM Normandie Master in Management **</t>
  </si>
  <si>
    <t>94 (85)</t>
  </si>
  <si>
    <t>Master of Global Business Program</t>
  </si>
  <si>
    <t>49 (77)</t>
  </si>
  <si>
    <t>73 (92)</t>
  </si>
  <si>
    <t>87 (70)</t>
  </si>
  <si>
    <t>Cranfield School of Management</t>
  </si>
  <si>
    <t>90 (61)</t>
  </si>
  <si>
    <t>78 (61)</t>
  </si>
  <si>
    <t>Lancaster University Management School</t>
  </si>
  <si>
    <t>100 (29)</t>
  </si>
  <si>
    <t>MBA Program</t>
  </si>
  <si>
    <t>MBA in International Business</t>
  </si>
  <si>
    <t>92 (98)</t>
  </si>
  <si>
    <t>61 (88)</t>
  </si>
  <si>
    <t>MSc in Management Engineering</t>
  </si>
  <si>
    <t>93 (92)</t>
  </si>
  <si>
    <t>75 (71)</t>
  </si>
  <si>
    <t>90 (40)</t>
  </si>
  <si>
    <t>96 (85)</t>
  </si>
  <si>
    <t>Henley Business School</t>
  </si>
  <si>
    <t>73 (76)</t>
  </si>
  <si>
    <t>65 (77)</t>
  </si>
  <si>
    <t>90 (71)</t>
  </si>
  <si>
    <t>71 (96)</t>
  </si>
  <si>
    <t>BI Norwegian Business School</t>
  </si>
  <si>
    <t>MSc in Business</t>
  </si>
  <si>
    <t>100 (92)</t>
  </si>
  <si>
    <t>50 (62)</t>
  </si>
  <si>
    <t>Adam Smith Business School, University of Glasgow</t>
  </si>
  <si>
    <t>54 (45)</t>
  </si>
  <si>
    <t>69 (94)</t>
  </si>
  <si>
    <t>Grande Ecole Programme **</t>
  </si>
  <si>
    <t>93 (86)</t>
  </si>
  <si>
    <t>University of Porto — School of Economics and Management</t>
  </si>
  <si>
    <t>100 (75)</t>
  </si>
  <si>
    <t>71 (87)</t>
  </si>
  <si>
    <t>Hong Kong Baptist University School of Business</t>
  </si>
  <si>
    <t>MSc in Business Management</t>
  </si>
  <si>
    <t>64 (91)</t>
  </si>
  <si>
    <t>Hong Kong</t>
  </si>
  <si>
    <t>Number enrolled 2019/20</t>
  </si>
  <si>
    <t>Member of Cems</t>
  </si>
  <si>
    <t>Salary today (US$)</t>
  </si>
  <si>
    <t>Rank in 2018</t>
  </si>
  <si>
    <t>Yes</t>
  </si>
  <si>
    <t>99 (91)</t>
  </si>
  <si>
    <t>93 (57)</t>
  </si>
  <si>
    <t>93 (98)</t>
  </si>
  <si>
    <t>UK / UAE</t>
  </si>
  <si>
    <t>France / UK / Spain / Italy / Germany / Poland</t>
  </si>
  <si>
    <t>Master Program in International Management</t>
  </si>
  <si>
    <t>92 (95)</t>
  </si>
  <si>
    <t>MSc International Managment</t>
  </si>
  <si>
    <t>100 (60)</t>
  </si>
  <si>
    <t>90 (95)</t>
  </si>
  <si>
    <t>90 (98)</t>
  </si>
  <si>
    <t>Cems Global Alliance</t>
  </si>
  <si>
    <t>97 (52)</t>
  </si>
  <si>
    <t>See table note †</t>
  </si>
  <si>
    <t>Cems Master in International Management</t>
  </si>
  <si>
    <t>95 (91)</t>
  </si>
  <si>
    <t>US / China / Spain</t>
  </si>
  <si>
    <t>96 (91)</t>
  </si>
  <si>
    <t>96 (96)</t>
  </si>
  <si>
    <t>89 (90)</t>
  </si>
  <si>
    <t>Spain / Taiwan / US</t>
  </si>
  <si>
    <t>100 (95)</t>
  </si>
  <si>
    <t>Indian Institute of Management Calcutta</t>
  </si>
  <si>
    <t>Post Graduate Programme in Management (MBA)</t>
  </si>
  <si>
    <t>100 (83)</t>
  </si>
  <si>
    <t>97 (86)</t>
  </si>
  <si>
    <t>85 (100)</t>
  </si>
  <si>
    <t>ESMT Berlin Master in Management</t>
  </si>
  <si>
    <t>92 (70)</t>
  </si>
  <si>
    <t>France / China / Morocco</t>
  </si>
  <si>
    <t>78 (62)</t>
  </si>
  <si>
    <t>98 (90)</t>
  </si>
  <si>
    <t>93 (62)</t>
  </si>
  <si>
    <t>85 (77)</t>
  </si>
  <si>
    <t>92 (85)</t>
  </si>
  <si>
    <t>95 (92)</t>
  </si>
  <si>
    <t>86 (89)</t>
  </si>
  <si>
    <t>96 (86)</t>
  </si>
  <si>
    <t>89 (73)</t>
  </si>
  <si>
    <t>93 (93)</t>
  </si>
  <si>
    <t>89 (72)</t>
  </si>
  <si>
    <t>82 (57)</t>
  </si>
  <si>
    <t>94 (83)</t>
  </si>
  <si>
    <t>82 (89)</t>
  </si>
  <si>
    <t>83 (98)</t>
  </si>
  <si>
    <t>93 (54)</t>
  </si>
  <si>
    <t>77 (89)</t>
  </si>
  <si>
    <t>85 (75)</t>
  </si>
  <si>
    <t>94 (74)</t>
  </si>
  <si>
    <t>France / Hungary / China</t>
  </si>
  <si>
    <t>80 (86)</t>
  </si>
  <si>
    <t>94 (59)</t>
  </si>
  <si>
    <t>France / UK / Spain / Morroco</t>
  </si>
  <si>
    <t>96 (90)</t>
  </si>
  <si>
    <t>91 (87)</t>
  </si>
  <si>
    <t>97 (44)</t>
  </si>
  <si>
    <t>100 (89)</t>
  </si>
  <si>
    <t>90 (82)</t>
  </si>
  <si>
    <t>70 (73)</t>
  </si>
  <si>
    <t>90 (90)</t>
  </si>
  <si>
    <t>87 (77)</t>
  </si>
  <si>
    <t>Leeds University Business School</t>
  </si>
  <si>
    <t>90 (57)</t>
  </si>
  <si>
    <t>97 (89)</t>
  </si>
  <si>
    <t>77 (22)</t>
  </si>
  <si>
    <t>MSc Business Administration</t>
  </si>
  <si>
    <t>89 (83)</t>
  </si>
  <si>
    <t>88 (83)</t>
  </si>
  <si>
    <t>67 (89)</t>
  </si>
  <si>
    <t>76 (97)</t>
  </si>
  <si>
    <t>47 (25)</t>
  </si>
  <si>
    <t>95 (48)</t>
  </si>
  <si>
    <t>90 (80)</t>
  </si>
  <si>
    <t>France / UK / Ireland</t>
  </si>
  <si>
    <t>60 (90)</t>
  </si>
  <si>
    <t>89 (80)</t>
  </si>
  <si>
    <t>84 (67)</t>
  </si>
  <si>
    <t>41 (91)</t>
  </si>
  <si>
    <t>77 (80)</t>
  </si>
  <si>
    <t>79 (86)</t>
  </si>
  <si>
    <t>National Chengchi University</t>
  </si>
  <si>
    <t>MSc in Management Information Systems</t>
  </si>
  <si>
    <t>Programme Grande Ecole **</t>
  </si>
  <si>
    <t>96 (78)</t>
  </si>
  <si>
    <t>Company internships (%)*</t>
  </si>
  <si>
    <t>Number enrolled 2018/19*</t>
  </si>
  <si>
    <t>Rank in 2017</t>
  </si>
  <si>
    <t>Maximum course fee (local currency)*</t>
  </si>
  <si>
    <t>Country</t>
  </si>
  <si>
    <t>Course length (months)*</t>
  </si>
  <si>
    <t>Languages</t>
  </si>
  <si>
    <t>Relevant degree*‡</t>
  </si>
  <si>
    <t>98 (98)</t>
  </si>
  <si>
    <t>SFr23,282</t>
  </si>
  <si>
    <t>Master in Management**</t>
  </si>
  <si>
    <t>No</t>
  </si>
  <si>
    <t>France / Singapore / Morocco</t>
  </si>
  <si>
    <t>94 (98)</t>
  </si>
  <si>
    <t>ESCP Europe Master in Management**</t>
  </si>
  <si>
    <t>99 (94)</t>
  </si>
  <si>
    <t>France / UK / Germany / Spain / Italy</t>
  </si>
  <si>
    <t>79 (100)</t>
  </si>
  <si>
    <t>100 (93)</t>
  </si>
  <si>
    <t>Cems Master's International Management</t>
  </si>
  <si>
    <t>100 (57)</t>
  </si>
  <si>
    <t>93 (95)</t>
  </si>
  <si>
    <t>Global MSc in Management</t>
  </si>
  <si>
    <t>Brazil / China / France / US / South Africa</t>
  </si>
  <si>
    <t>SKr300,000</t>
  </si>
  <si>
    <t>91 (98)</t>
  </si>
  <si>
    <t>Rmb72,250</t>
  </si>
  <si>
    <t>89 (89)</t>
  </si>
  <si>
    <t>100 (98)</t>
  </si>
  <si>
    <t>Rs1,317,000</t>
  </si>
  <si>
    <t>Edhec Master in Management**</t>
  </si>
  <si>
    <t>97 (94)</t>
  </si>
  <si>
    <t>Two-Year Post Graduate Programme in Management</t>
  </si>
  <si>
    <t>Rs1,615,000</t>
  </si>
  <si>
    <t>98 (91)</t>
  </si>
  <si>
    <t>97 (98)</t>
  </si>
  <si>
    <t>77 (73)</t>
  </si>
  <si>
    <t>90 (88)</t>
  </si>
  <si>
    <t>91 (76)</t>
  </si>
  <si>
    <t>Rub956,000</t>
  </si>
  <si>
    <t>Rmb90,000</t>
  </si>
  <si>
    <t>91 (86)</t>
  </si>
  <si>
    <t>A$69,750</t>
  </si>
  <si>
    <t>Master in Global Entrepreneurial Management</t>
  </si>
  <si>
    <t>89 (93)</t>
  </si>
  <si>
    <t>98 (84)</t>
  </si>
  <si>
    <t>Msc in Management</t>
  </si>
  <si>
    <t>96 (93)</t>
  </si>
  <si>
    <t>MSc in Management**</t>
  </si>
  <si>
    <t>93 (60)</t>
  </si>
  <si>
    <t>97 (82)</t>
  </si>
  <si>
    <t>95 (85)</t>
  </si>
  <si>
    <t>72 (62)</t>
  </si>
  <si>
    <t>SFr2,520</t>
  </si>
  <si>
    <t>89 (79)</t>
  </si>
  <si>
    <t>97 (93)</t>
  </si>
  <si>
    <t>94 (92)</t>
  </si>
  <si>
    <t>52,000zl</t>
  </si>
  <si>
    <t>Rs1,663,000</t>
  </si>
  <si>
    <t>87 (98)</t>
  </si>
  <si>
    <t>Kr93,750</t>
  </si>
  <si>
    <t>91 (70)</t>
  </si>
  <si>
    <t>France / Germany / Singapore</t>
  </si>
  <si>
    <t>68 (90)</t>
  </si>
  <si>
    <t>C$75,715</t>
  </si>
  <si>
    <t>95 (90)</t>
  </si>
  <si>
    <t>91 (69)</t>
  </si>
  <si>
    <t>88 (74)</t>
  </si>
  <si>
    <t>81 (87)</t>
  </si>
  <si>
    <t>97 (80)</t>
  </si>
  <si>
    <t>France / Germany</t>
  </si>
  <si>
    <t>95 (95)</t>
  </si>
  <si>
    <t>International Management</t>
  </si>
  <si>
    <t>0zl</t>
  </si>
  <si>
    <t>95 (63)</t>
  </si>
  <si>
    <t>78 (12)</t>
  </si>
  <si>
    <t>Integrated Master in Management**</t>
  </si>
  <si>
    <t>90 (86)</t>
  </si>
  <si>
    <t>91 (60)</t>
  </si>
  <si>
    <t>France / Spain</t>
  </si>
  <si>
    <t>Essca Master in Management**</t>
  </si>
  <si>
    <t>94 (86)</t>
  </si>
  <si>
    <t>US / UK / UAE</t>
  </si>
  <si>
    <t>MSc in Management and Technology</t>
  </si>
  <si>
    <t>81 (29)</t>
  </si>
  <si>
    <t>72 (63)</t>
  </si>
  <si>
    <t>95 (93)</t>
  </si>
  <si>
    <t>93 (49)</t>
  </si>
  <si>
    <t>96 (34)</t>
  </si>
  <si>
    <t>NKr2,360</t>
  </si>
  <si>
    <t>90 (91)</t>
  </si>
  <si>
    <t>73 (96)</t>
  </si>
  <si>
    <t>EM Normandie Master in Management**</t>
  </si>
  <si>
    <t>89 (75)</t>
  </si>
  <si>
    <t>92 (79)</t>
  </si>
  <si>
    <t>99 (100)</t>
  </si>
  <si>
    <t>Rs1,540,000</t>
  </si>
  <si>
    <t>81 (68)</t>
  </si>
  <si>
    <t>78 (64)</t>
  </si>
  <si>
    <t>91 (82)</t>
  </si>
  <si>
    <t>Rs1,661,396</t>
  </si>
  <si>
    <t>HKUST Business School</t>
  </si>
  <si>
    <t>100 (45)</t>
  </si>
  <si>
    <t>HK$315,000</t>
  </si>
  <si>
    <t>100 (40)</t>
  </si>
  <si>
    <t>Master's in Management and Leadership</t>
  </si>
  <si>
    <t>99 (51)</t>
  </si>
  <si>
    <t>Ft1,580,000</t>
  </si>
  <si>
    <t>ISC Paris</t>
  </si>
  <si>
    <t>85 (66)</t>
  </si>
  <si>
    <t>76 (59)</t>
  </si>
  <si>
    <t>C$36,325</t>
  </si>
  <si>
    <t>NKr94,000</t>
  </si>
  <si>
    <t>Université Paris-Dauphine</t>
  </si>
  <si>
    <t>97 (50)</t>
  </si>
  <si>
    <t>Master of Business Economics</t>
  </si>
  <si>
    <t>86 (85)</t>
  </si>
  <si>
    <t>55 (89)</t>
  </si>
  <si>
    <t>S$41,081</t>
  </si>
  <si>
    <t>88 (39)</t>
  </si>
  <si>
    <t>University of Strathclyde Business School</t>
  </si>
  <si>
    <t>Strathclyde MSc in Business and Management</t>
  </si>
  <si>
    <t>91 (75)</t>
  </si>
  <si>
    <t>100 (81)</t>
  </si>
  <si>
    <t>Nottingham Business School at NTU</t>
  </si>
  <si>
    <t>83 (52)</t>
  </si>
  <si>
    <t>76 (100)</t>
  </si>
  <si>
    <t>NT$216,560</t>
  </si>
  <si>
    <t>79 (79)</t>
  </si>
  <si>
    <t>58 (91)</t>
  </si>
  <si>
    <t>HK$238,000</t>
  </si>
  <si>
    <t>Course length (months)</t>
  </si>
  <si>
    <t>Maximum course fee (local currency)</t>
  </si>
  <si>
    <t>Number enrolled 2017/18</t>
  </si>
  <si>
    <t>3-year average</t>
  </si>
  <si>
    <t>Relevant degree</t>
  </si>
  <si>
    <t>SFr9,978</t>
  </si>
  <si>
    <t>£29,900</t>
  </si>
  <si>
    <t>France / Singapore</t>
  </si>
  <si>
    <t>FR / UK / DE / ES / IT</t>
  </si>
  <si>
    <t>See table note</t>
  </si>
  <si>
    <t>£27,000</t>
  </si>
  <si>
    <t>Rs1,533,000</t>
  </si>
  <si>
    <t>Zloty 52,000</t>
  </si>
  <si>
    <t>£27,250</t>
  </si>
  <si>
    <t>Kc138,000</t>
  </si>
  <si>
    <t>Rub900,000</t>
  </si>
  <si>
    <t>Rs1,194,000</t>
  </si>
  <si>
    <t>France / US / China / Brazil</t>
  </si>
  <si>
    <t>Rs1,950,000</t>
  </si>
  <si>
    <t>A$66,750</t>
  </si>
  <si>
    <t>£23,000</t>
  </si>
  <si>
    <t>France / UK / Singapore</t>
  </si>
  <si>
    <t>France/Spain</t>
  </si>
  <si>
    <t>C$42,006</t>
  </si>
  <si>
    <t>C$74,820</t>
  </si>
  <si>
    <t>US / UK / China / UAE</t>
  </si>
  <si>
    <t>£22,000</t>
  </si>
  <si>
    <t>Zloty 0</t>
  </si>
  <si>
    <t>£17,500</t>
  </si>
  <si>
    <t>£21,000</t>
  </si>
  <si>
    <t>£19,000</t>
  </si>
  <si>
    <t>C$30,326</t>
  </si>
  <si>
    <t>£19,500</t>
  </si>
  <si>
    <t>NKr1,560</t>
  </si>
  <si>
    <t>£19,800</t>
  </si>
  <si>
    <t>£24,000</t>
  </si>
  <si>
    <t>University of Liverpool Management School</t>
  </si>
  <si>
    <t>£18,000</t>
  </si>
  <si>
    <t>NKr191,000</t>
  </si>
  <si>
    <t>University of Bradford School of Management</t>
  </si>
  <si>
    <t>£15,650</t>
  </si>
  <si>
    <t>Brunel Business School</t>
  </si>
  <si>
    <t>£15,750</t>
  </si>
  <si>
    <t>£15,585</t>
  </si>
  <si>
    <t>HK$218,000</t>
  </si>
  <si>
    <t>NT$166,320</t>
  </si>
  <si>
    <t>Core Courses</t>
  </si>
  <si>
    <t>Required Courses</t>
  </si>
  <si>
    <t>Admission Requirement</t>
  </si>
  <si>
    <t>Title of Courses</t>
  </si>
  <si>
    <t>No. of Location</t>
  </si>
  <si>
    <t>Scholarships</t>
  </si>
  <si>
    <t>Programmes/Streams Offered</t>
  </si>
  <si>
    <t>Course Decription</t>
  </si>
  <si>
    <t>GMAT/GRE Required</t>
  </si>
  <si>
    <t>With a challenging curriculum that combines the research-based, academic rigour of a Master of Arts with the practice-oriented approach of leading MBA programmes, the SIM offers an outstanding management education. Centred around the core disciplines of strategy, leadership, finance, marketing, organisational behaviour and international management, the SIM prepares you for a successful career in today’s increasingly digitalised world as a respected and responsible manager, entrepreneur, business consultant and beyond.</t>
  </si>
  <si>
    <t xml:space="preserve"> </t>
  </si>
  <si>
    <t>Minimum IELTS</t>
  </si>
  <si>
    <t>Minimum CFR</t>
  </si>
  <si>
    <t>C1</t>
  </si>
  <si>
    <t>Students seeking admission to postgraduate courses require a three-year or otherwise relevant bachelor's degree from a recognized university along with proof of linguistic as per CEFR</t>
  </si>
  <si>
    <t>CHF</t>
  </si>
  <si>
    <t>Currency</t>
  </si>
  <si>
    <t>School Fees(National)</t>
  </si>
  <si>
    <t>School Fees (International)</t>
  </si>
  <si>
    <t>Length of Programme(terms)</t>
  </si>
  <si>
    <t>School</t>
  </si>
  <si>
    <t>Electives</t>
  </si>
  <si>
    <t>Gap Year</t>
  </si>
  <si>
    <t>yes</t>
  </si>
  <si>
    <t>Euro</t>
  </si>
  <si>
    <t>Required degree in a similar subject with atlease  80 ECTS credit point</t>
  </si>
  <si>
    <t>The HEC Master in Management/Grande Ecole Program (MiM) is open to high-level applicants with little or no professional experience, of all nationalities who hold a bachelor degree of at least three years . Applicants may apply in the same year they obtain their degree.</t>
  </si>
  <si>
    <t>Having obtained 180 ECTS in any field of studies (engineering, social sciences, sciences, arts, etc.)</t>
  </si>
  <si>
    <t>Minimum TOEFL</t>
  </si>
  <si>
    <t xml:space="preserve">Application fee </t>
  </si>
  <si>
    <t>In order to be eligible for this master programme, you need to hold a (BSc) degree or an undergraduate degree that is comparable in level with a academic bachelor degree obtained at a Dutch research university (WO).</t>
  </si>
  <si>
    <t>You can apply for this programme with a research university bachelor degree in any discipline containing a minimum total of 20 EC in qualitative and quantitative research methods and statistics, of which at least 10 EC have to be in quantitative research methods or statistics.</t>
  </si>
  <si>
    <t>Are you keen to become a responsible business leader in a more open, sustainable and inclusive world? Prepare for your international management career in this top-ranked, highly inspiring environment. You’ll grow a strong academic foundation with a focus on practical applicability through skills seminars, an international internship, and a consultancy-like international business project.</t>
  </si>
  <si>
    <t>MSc International Management / CEMS</t>
  </si>
  <si>
    <t>Lead, collaborate, inspire and be inspired. Master the challenges of management, innovation and strategy in global organizations through in-depth courses, live projects and on an exchange term at another top university. Upon acceptance to the MSc program in International Business candidates are pre-approved to begin the CEMS Master in International Management in their second year and therefore eligible for a double degree.</t>
  </si>
  <si>
    <t>Master program in International Business</t>
  </si>
  <si>
    <t>SEK</t>
  </si>
  <si>
    <t>Bachelor's degree with at least 90 ECTS in Social Sciences or Humanities (including but not limited to Business Administration, Economics, Finance, Political Science, Psychology and/or Sociology), with a minimum of 30 ECTS in Business Administration.</t>
  </si>
  <si>
    <t>B2</t>
  </si>
  <si>
    <t>In order to enter the Master in Management, you have to have a Bachelor's Master's degree in any discipline</t>
  </si>
  <si>
    <t>At ESCP Business School, we believe business can help shape the world in a positive and sustainable way.In choosing the ESCP Master in Management, you expand your horizons, and benefit from one of the best business Master’s degrees in the world.</t>
  </si>
  <si>
    <t>Minimum TOIEC</t>
  </si>
  <si>
    <t>Obtained or are currently pursuing a non-French 3-year bachelor’s degree (minimum level) in any field of study (engineering, sciences, business, management &amp; economics, humanities &amp; social sciences, law, health, political science &amp; international relations, architecture &amp; real estate, etc.) from a top university/school?  Being open-minded, internationally oriented, sensitive to the world around you, and have leadership potential. Having little or no graduate work experience and being under 32 years of age.</t>
  </si>
  <si>
    <t>Months Per Term</t>
  </si>
  <si>
    <t>International/Domestic</t>
  </si>
  <si>
    <t>Both</t>
  </si>
  <si>
    <t>Thesis: Required</t>
  </si>
  <si>
    <t>Thesis: Not Required</t>
  </si>
  <si>
    <t>Thesis: Optional</t>
  </si>
  <si>
    <t>Co op/Internship: Required</t>
  </si>
  <si>
    <t>Co op/Internship: Not Required</t>
  </si>
  <si>
    <t>Co op/Internship: Optional</t>
  </si>
  <si>
    <t>Pounds</t>
  </si>
  <si>
    <t>You must have graduated within the last two years, Ready to build a foundation for a career in business, A strong undergraduate degree in any discipline with a UK 2:1 (or global equivalent) or above</t>
  </si>
  <si>
    <t>Developed in partnership with top global recruiters, the MiM equips you with the critical business understanding, adaptive mind-set, international perspective and business-ready practical skills to hit the ground running. </t>
  </si>
  <si>
    <t>A 16-month full-time course delivered by UCD Smurfit School in collaboration with the CEMS Global Alliance of business schools, multinational companies and NGOs, aimed at multilingual business graduates seeking a global managerial career.</t>
  </si>
  <si>
    <t>A minimum second-class honours (Grade 1) degree (or equivalent) in Business/Economics or a related discipline.Fluency in English and one other language.  Preference will be given to candidates with 3+ languages.</t>
  </si>
  <si>
    <t>International direct applications are open to foreign candidates, and to French candidates with, or soon to have, a foreign degree equivalent to at least a Bachelor’s degree. Candidates will need to demonstrate that they have studied a minimum of two years outside of France.</t>
  </si>
  <si>
    <t>A complete range of core management and specialization courses taught from an international outlook.</t>
  </si>
  <si>
    <t>The Master in Global Management program begins in September each year, and lasts for 24 months. The program is designed to give you a business education specializing in global management, with a curriculum that gives graduates the knowledge and skills needed to move into general management and strategy consulting.</t>
  </si>
  <si>
    <t>A previous degree (at least Bachelor's equivalent) with excellent grades. If you are finishing your undergraduate studies within the next year, your application will also be considered.Ideally no more than 24 months of postgraduate work experience (excl. internships).</t>
  </si>
  <si>
    <t>Targeting mainly pre-experienced undergraduates, the MiM program strives to develop students’analytical, general management and leadership skills, preparing them for key managerial and leadership positions in corporations, government and non-proﬁt organizations alike.</t>
  </si>
  <si>
    <t>RMB</t>
  </si>
  <si>
    <t>Applicants with bachelor's degree should have five years of working experience at minimum before the admission in 2023. Applicants with master's degree or doctor's degree should have three years of working experience at minimum before the admission in 2023.</t>
  </si>
  <si>
    <t>International</t>
  </si>
  <si>
    <t>The Master in Management (MiM) – Business Management is a two-year programme designed to provide you with the academic knowledge and practical skills you need to pursue a career in business management. You will have the opportunity to gain a Master’s degree in your second academic year, after a year of work experience and/or academic exchange with a global partner university. You can also choose to study while you work with our unique apprenticeship track.</t>
  </si>
  <si>
    <t>Minimum three-year bachelor’s degree (any type of engineering or business/finance background) </t>
  </si>
  <si>
    <t>RUB</t>
  </si>
  <si>
    <t>IBS Master in International Management is designed for students with a bachelor's degree, proficient in the English language, and aspiring to a successful career in international business.</t>
  </si>
  <si>
    <t>For our Master in Management Program, we seek recent Bachelor graduates with a degree in business or economics.</t>
  </si>
  <si>
    <t>C</t>
  </si>
  <si>
    <t>The International Master’s in Management (IMM) is designed for bachelor’s students who want to have an international career after their master’s program and ambition a fast career progression in a multinational company.</t>
  </si>
  <si>
    <t>Esade Business School </t>
  </si>
  <si>
    <t>During your time at Esade you will be taught, mentored, and advised by world-class professors who remain actively engaged with high-level international business. You will learn from their extensive experience, deep insights, and broad perspective. Inspired by their academic rigour and openness to ideas, you will discover how to make informed decisions, weigh competing theories, and apply them in complex real-world environments.</t>
  </si>
  <si>
    <t>The Esade Masters in Management Programs are aimed principally at graduates in business management or economics, but graduates from other academic backgrounds could also apply to some of our master programs.</t>
  </si>
  <si>
    <t>Bachelors degree from an accreditated institution</t>
  </si>
  <si>
    <t>The Master in Management goes beyond teaching the general skills and knowledge needed to succeed in the world of business. It’s also expertly crafted to reveal what’s best for you and give you precisely what you need to unleash your full potential. It’s a journey of self-discovery and inner transformation that helps you harness your authentic self so you can become the most impactful person and professional that you can be. We’ll help you learn about who you are today— your ambitions, talents, blind spots and passions. And then we’ll guide you, challenge you and provide the space where you can experiment on your pursuit of the next best you.  ​</t>
  </si>
  <si>
    <t>Bachelor degree or above, and less than 10% of outstanding management personnel with an associate degree.With at least 8 years of working experience in total, and at least 5 years working experience in management.</t>
  </si>
  <si>
    <t>The Master programs of ACEM aim to cultivate high-level economic and management talents to meet both local and global requirements. The degree recipients will have a solid grasp of theory and knowledge of relevant fields, with strong research, practical and innovation ability</t>
  </si>
  <si>
    <t>Are you looking for a Master program in Germany that perfectly prepares you for managerial positions at top international companies or (big three) consultancies? The Master in Management Program at our top-tier business school will open doors to completely new and international career opportunities, tailored to your aspirations!</t>
  </si>
  <si>
    <t>Bachelor degree in Business Administration or other business-related programs, e.g. Business Informatics,  Business Psychology, Business Law, Economics, Industrial Engineering etc. (with a minimum of 180 credits, of which 40 – 60 credits in business-related subjects)</t>
  </si>
  <si>
    <t>This challenging study program gives students the tools required to understand firms and the global world in which they operate, training prospective managers, entrepreneurs and consultants to make a major contribution to the performance of organizations of all types around the world, while applying the idea of a responsible and sustainable future to business operations in practice.</t>
  </si>
  <si>
    <t>Applicants can enter the selection process if they acquire/have acquired a valid and recognized 1st cycle qualification (Undergraduate level).</t>
  </si>
  <si>
    <t>Master in Management is the only master's programme in Russia included in The Financial Times and The Economist international rankings. The programme includes a wide range of both fundamental and advanced management disciplines; it is therefore suitable for students with any bachelor's degree. The programme can help those who are not familiar with management to retrain and strengthen their management knowledge and skills. It also helps those who want to deepen their existing knowledge of management to build a career in various divisions of Russian and international companies</t>
  </si>
  <si>
    <t>Above 18 years old, non-Chinese citizen and under 35.Applicants for Master programs should have a Bachelor degree or equivalent.</t>
  </si>
  <si>
    <t>The Master of Global Management (MGM) is customized for international graduates and young professionals or entrepreneurs with an interest in international management and the Chinese economy, having multi-cultural aptitudes, and aiming to take up international leadership positions in their careers.</t>
  </si>
  <si>
    <t>Imperial College Business School </t>
  </si>
  <si>
    <t>A world-class, highly practical, and academically demanding programme, our MSc International Management offers an in-depth exploration of business and management from a global perspective, meeting the needs of a fast-evolving and increasingly interconnected world. You will build upon your existing foundation in business, developing strong leadership skills and mastering advanced topics that closely align with careers in the consulting and corporate finance sectors.</t>
  </si>
  <si>
    <t>You should have a First or Upper Second Class undergraduate degree (or international equivalent) in a business/management discipline.</t>
  </si>
  <si>
    <t>The master’s program Mannheim Master in Management is based on a bachelor’s degree in Business Administration. A degree in a different field is sufficient if you have obtained at least 36 ECTS credits in Business Administration.</t>
  </si>
  <si>
    <t>The Mannheim MIM program, offered by the prestigious University of Mannheim Business School in Germany, is a unique and highly respected course designed to equip the next generation of business leaders with the tools they need to succeed in the global market. The program distinguishes itself by providing a well-rounded foundation in core business disciplines, including strategy, marketing, finance, and operations management.</t>
  </si>
  <si>
    <t>150/200</t>
  </si>
  <si>
    <t>The full-time Master’s Programme in Management at the University of Economics, Prague provides students with a comprehensive business education to make them fit for starting a career and assuming responsibility in the fast-changing environment of global management tasks. The study field is suitable for students with analytical thinking who are interested in the business environment with an emphasis on management</t>
  </si>
  <si>
    <t>A British Honours degree, first or second class or another suitable Bachelor's degree in any subject area</t>
  </si>
  <si>
    <t>The Master Cycle of the Grande École Program allows students to learn more about a domain related to their professional project by offering them numerous core courses relevant to company-related issues (data sciences, positive leadership, CSR, change management, etc.). Several electives are also offered “à la carte”, allowing students to have personalized courses. The Master Cycle is therefore a cycle of knowledge enhancement, but also of open-mindedness, contributing to training innovative, inspiring and ethical leaders.</t>
  </si>
  <si>
    <t>The entrance exam is open to students holding an undergraduate degree preferably in Economics, Management, or Finance.</t>
  </si>
  <si>
    <t>Our newly updated one-year MSc Management course shows the path an ambitious graduate can take to become a successful manager in the world of business.</t>
  </si>
  <si>
    <t>You must have, or be expecting to obtain, at least a 2.1 degree at Undergraduate level from a UK university, or overseas equivalent from a top-performing University.</t>
  </si>
  <si>
    <t>The Master’s Program in International Management/CEMS is an exclusive international joint degree program offered by WU in cooperation with the CEMS Alliance. It is divided into a “WU year” and a “CEMS year.” You can decide which year you want to do first.</t>
  </si>
  <si>
    <t>Completion of or enrollment in a relevant degree program at a recognized Austrian or foreign post-secondary institution</t>
  </si>
  <si>
    <t>One of the best master's programs in the world, the International Master of Science in Management is a highly selective program with a solid international scope that offers you a high-quality graduate education in business. The curriculum and program experience are designed to provide relevant practical and academic knowledge and become the launchpad for your international career.</t>
  </si>
  <si>
    <t>Business or Economics graduates, With less than 3 years professional experience (full time after completion your bachelor degree). For this program, it is mandatory to have any kind of professional experience.</t>
  </si>
  <si>
    <t>A Bachelor’s degree from a Swiss university in Economics, Management, Finance or Information Systems. Another degree or university qualification in the same field of study may be deemed equivalent and give access to the Master’s program, with or without conditions.</t>
  </si>
  <si>
    <t>Master of Science (MSc) in Management with 4 specific orientations: Strategy, Organization and Leadership; Marketing; Business Analytics; Behaviour, Economics and Evolution</t>
  </si>
  <si>
    <t>The Post Graduate Programme in Management (PGP) is a master’s level programme, leading to the grant of a degree of Master of Business Administration (MBA). The two-year full-time residential programme is designed to equip students to take on leadership roles in an increasingly complex and dynamic global scenario. It lasts six trimesters, spread over two years, with a summer project intermediary.</t>
  </si>
  <si>
    <t>INR</t>
  </si>
  <si>
    <t>24,50,000</t>
  </si>
  <si>
    <t>Candidates with a Bachelor's Degree and 5 Years of Work Experience are eligible to apply for the program</t>
  </si>
  <si>
    <t>30,00,000</t>
  </si>
  <si>
    <t>Master in Management </t>
  </si>
  <si>
    <t>The Master in Management programme aims to prepare high-potential managers and entrepreneurs who are able to take initiative and create value in a multicultural world.</t>
  </si>
  <si>
    <t>A Bachelor’s Degree from a non-French Institution with at least 3 years of education (and two of them outside of France).</t>
  </si>
  <si>
    <t>The Master in Management is targeted towards students from diverse backgrounds, both cultural and academic, wishing to gain a general management education with the additional benefit of strategic specialisations during the final third of the programme.</t>
  </si>
  <si>
    <t>Bachelor's degree in Business studies, Economics or Management from a recognized university</t>
  </si>
  <si>
    <t>USD</t>
  </si>
  <si>
    <t>Experience how business is done in the United States, China, and Spain. Build the cutting-edge analytical and soft skills, the rock-solid understanding, and the deep multicultural insights to drive a successful career in global business.</t>
  </si>
  <si>
    <t>The Joint Master in Global Entrepreneurial Management (MGEM), a partnership between three universities, immerses students in cross-cultural aspects of decision making within entrepreneurial firms. This full-time program takes students to Barcelona at IQS School of Management, New Taipei City at Fu Jen Catholic University, and Los Angeles at Loyola Marymount University for a semester each, ensuring a deep understanding of business on a global scale. </t>
  </si>
  <si>
    <t>Undergraduate GPA of 3.0 or higherBachelor's degree from an accredited U.S. institution or the equivalent of a U.S. bachelor's degree from a foreign institution.</t>
  </si>
  <si>
    <t>A programme placing the human element and experiences at the heart of its pedagogy.A programme heading to the top of the rankings!</t>
  </si>
  <si>
    <t>Open to students with a minimum of 3 years post-High School education or international equivalent (180 ECTS).</t>
  </si>
  <si>
    <t>Bachelor-level undergraduate degree in any subject. Fluency in English</t>
  </si>
  <si>
    <t>This uniquely developed international business degree gives recent graduates the knowledge, skills, and experience to become global managers with excellent international employment prospects. The program will enable you to learn and develop the fundamentals of business and management, while developing language and intercultural skills.</t>
  </si>
  <si>
    <t>First academic degree (Bachelor or Diploma) of at least 180 ECTS credits, irrelevant of discipline</t>
  </si>
  <si>
    <t>The Master in Management is a consistently ranked programme in Germany and worldwide in the Financial Times Global Master in Management Ranking. In 2022, we remained our position in the top 5 Master in Management programmes in Germany. We also achieved very good results in "Salary" and "Careers Service Rank", ranking #14 worldwide in both categories.</t>
  </si>
  <si>
    <t>The Masters in International Management focuses on developing young managers who want to pursue international careers. The programme is designed for those in their early career, with an undergraduate degree in a business-related discipline. We. The international cohort of classmates provides a microcosm of diversity, cross-cultural experience and facilitates a learning environment for cutting-edge global business skills and international management theory.</t>
  </si>
  <si>
    <t>A minimum 2.1 honours degree or international equivalent.</t>
  </si>
  <si>
    <t>Vlerick Business School </t>
  </si>
  <si>
    <t>This programme expands your global mindset, giving you in-depth insights into every aspect of management in an international context. You get the skills to stay ahead of global challenges at societal, business and technological levels. And you gain hands-on experience that will push your strategic capabilities to new heights. </t>
  </si>
  <si>
    <t>Candidates from outside Belgium can apply with a Masters degree or a 3 to 4-year Bachelor degree from a recognised institution </t>
  </si>
  <si>
    <t>Prepare to thrive in a rapidly changing business world with Hult’s one-year MIB. Gain all-round business experience in an international environment and develop the skills most in-demand with employers worldwide.</t>
  </si>
  <si>
    <t>Bachelor’s degree or equivalent, Less than three years’ work experience</t>
  </si>
  <si>
    <t>Applications are open to all students who are currently doing, or already hold, a degree in higher education abroad (equivalent to at least a bachelor's degree); these applicants must have spent at least two years outside France within their bachelor or/and master programme.</t>
  </si>
  <si>
    <t>SKEMA’s Master in Management degree is recognised by the French state and endorsed as 'Master'. It is 22nd in the Financial Times Master in Management worldwide ranking (2021) and 19th worldwide in the QS rankings of 2023. Most students get a double degree (Master in Management + MSc).</t>
  </si>
  <si>
    <t>By combining business economics with decision-driven analytics, you will learn to enable informed decision-making for complex business problems. The focus on general management and financial implications will allow you to set strategic directions, create value through problem-solving and interact with stakeholders across functional and organizational boundaries. The programme aims to enable graduates to qualify for positions in large organizations such as business analytics, general management positions within small and medium-sized enterprises (SME’s), and business and management consulting.</t>
  </si>
  <si>
    <t>The MSc in Economics and Business Administration - General Management and Analytics is the natural progression for the following bachelor degrees: HA Almen from CBS, HA i erhvervsøkonomi og projektledelse from CBS, HA i Europæisk Business from CBS, BSc in International Shipping and Trade from CBS, BSc in International Business from CBS and BSc in Business Administration and Service Management from CBS. These bachelor degrees fulfil the entry requirements for the MSc in Economics and Business Administration - General Management and Analytics</t>
  </si>
  <si>
    <t>B</t>
  </si>
  <si>
    <t>SPJIMR’s Post Graduate Diploma in Management (PGDM) is a two-year, full-time residential programme equivalent to an MBA. PGDM is approved by AICTE, accredited by NBA and AMBA, UK and consistently rates among India’s top 10 management programmes. FT (MiM) 2022 ranking places PGDM first among Indian business schools in two categories: Careers service (ranked 10th globally) and Career progress (ranked 22nd globally). The programme offers a holistic approach to leadership development with its innovative blend of classroom learning and thoughtfully curated immersive experiences. SPJIMR’s distinguished faculty of accomplished academicians and practitioners constantly incorporate practice-focus contemporary innovation in the programme design to accelerate the participant’s leadership development.</t>
  </si>
  <si>
    <t>Bachelor’s degree with at least 50% marks or equivalent CGPA in any discipline from a recognised university. CAT and GMAT entrance scores are accepted. Both fresh graduates and candidates with maximum five years of work experience, can apply for the programme.</t>
  </si>
  <si>
    <t>Prepare to thrive in today’s constantly changing global business environment thanks to this 31-year old programme. Join the elite one-year European and International Business Management Master (EIBM) programme for complete trilingual training in international management and entrepreneurship. </t>
  </si>
  <si>
    <t>Four-year bachelor’s degree (in any field), or three-year bachelor’s degree (in any field) with professional experience</t>
  </si>
  <si>
    <t>Recognizing the dynamic nature of global business, the Master of International Business empowers students to compete and succeed in profoundly diverse environments around the world. Students will learn to think differently, act thoughtfully and navigate a landscape of constant change. This program is a compass for mastering a world in motion.</t>
  </si>
  <si>
    <t>NO</t>
  </si>
  <si>
    <t>An earned undergraduate degree from an accredited institution is required to be considered for admission to the MIB program. Graduate course work, whether degree has been fully completed or not, will also be taken into consideration</t>
  </si>
  <si>
    <t>With the Master in Management &amp; Technology, we created a program that gives you an outstanding education in management as well as profound skills in engineering or natural sciences at one of Europe’s top technical universities.</t>
  </si>
  <si>
    <t>a Bachelor’s degree or equivalent (at least 140 ECTS at the time of application) in Management and Technology, Management, Economics, Industrial Engineering, or a comparable program.</t>
  </si>
  <si>
    <t>Audencia developed this original programme in partnership with five national and international corporations looking to hire engineers with managerial skills.</t>
  </si>
  <si>
    <t>3-year or 4-year bachelor’s degree in engineering or hard sciences</t>
  </si>
  <si>
    <t>Our Master in Management programme enables students to obtain the professional knowledge, soft skills and practical experience necessary to become highly competent managers in today’s global economy.</t>
  </si>
  <si>
    <t>A bachelor’s degree or equivalent (Diploma)</t>
  </si>
  <si>
    <t>Bayes Business School (formerly Cass) </t>
  </si>
  <si>
    <t>Prepare for a successful career as a business leader, learning practical and analytical tools in an academically rigorous and real-world applicable programme.</t>
  </si>
  <si>
    <t>A UK upper second class degree or above, or the equivalent from an overseas institution and not more than 3 years experience</t>
  </si>
  <si>
    <t>TBS Master in Management students experience a highly professionalized curriculum, in English or French, across our campuses and in partner universities worldwide, allowing them to develop true expert skills, increase their employability and decide their future as business leaders.</t>
  </si>
  <si>
    <t>Candidates holding or being in the process of obtaining a non-French accredited Bachelor’s Degree</t>
  </si>
  <si>
    <t>University of Sydney Business School</t>
  </si>
  <si>
    <t>Specifically designed for recent graduates from any area of study, our Master of Management provides you with access to business projects with industry leaders, personalised career coaching and opportunities. All in one year. </t>
  </si>
  <si>
    <t>an Australian bachelor's degree or higher with a credit average (65 percent) or equivalent qualification </t>
  </si>
  <si>
    <t>A$</t>
  </si>
  <si>
    <t>The Master with Major in Administration, Finance and Control deals in depth with the fundamental issues of the Administration, Finance and Control Area according to an approach updated with the most recent practices of the business world, but strongly anchored to the theory and developments of academic research.</t>
  </si>
  <si>
    <t>Undergraduate degree in any discipline.candidates must pass the admission test, which assesses their skills, motivation and potential</t>
  </si>
  <si>
    <t>This master's degree aims to train socially responsible and enterprising experts who master the management of technology, IT projects and complex issues such as innovation, sustainable development</t>
  </si>
  <si>
    <t xml:space="preserve">Bachelor's degree in economics and/or management or a engineering or science with a minor in management </t>
  </si>
  <si>
    <t>MSc International Management (Cems MiM)</t>
  </si>
  <si>
    <t>The University of Cologne's MSc in International Management/CEMS MIM comprises a carefully designed curriculum, which combines academic theory with business practice. Exposure to top-class teaching and the operational expertise of world-renowned companies gives CEMS students a great opportunity to consolidate previous knowledge and apply newly acquired skills as they go through the programme.</t>
  </si>
  <si>
    <t>Provide proof of academic preparation: have either received a Bachelor’s degree in Management or Economics or in a related field; or successfully passed minimum 60 ECTS of full-time business education</t>
  </si>
  <si>
    <t>To be part of the Grande Ecole Programme of Montpellier Business School means choosing to develop your talents and expertise to become more than a responsible manager: a precursor</t>
  </si>
  <si>
    <t>opy of the official transcripts of the last 3 years of studies including the current year, in the original language. For documents that are not written in French, English or Spanish, please provide a certified translation into English or French.</t>
  </si>
  <si>
    <t>The programme has a strong international focus and equips students with the necessary skills to become effective managers. The course is offered entirely in either French or English.</t>
  </si>
  <si>
    <t>Students holding a Bachelor degree or a recognized foreign 3-year degree admission on to 1st year for 2 years of study (Master in Management program)</t>
  </si>
  <si>
    <t>nO</t>
  </si>
  <si>
    <t>The MSc in International Strategic Management is a one-year programme for bachelors in business administration, interested in how to analyse, formulate and implement strategies and in becoming a senior organisational leader.</t>
  </si>
  <si>
    <t>An undergraduate degree (BA/BSc) with at least 60 ECTS credits in business administration.</t>
  </si>
  <si>
    <t>The Economics programme prepares students to structure and understand the world through in-depth economic expertise and strong analytical skills, combined with computation and data processing skills. It is meant for students who are fascinated by complex challenges such as climate change, inequality and innovation, and want to address these challenges in an analytical manner. Students have the unique opportunity to be part of Helsinki Graduate School of Economics, formed by Aalto University, Hanken School of Economics, and University of Helsinki, that aims to train the future generation of world-class economists.</t>
  </si>
  <si>
    <t>The bachelor's degree must be equivalent to 180 ECTS credits or three years of full-time study</t>
  </si>
  <si>
    <t>Essca Master in Management</t>
  </si>
  <si>
    <t>Acquire advanced management understanding and skills, along with specialist knowledge in Management, Finance or Marketing to enhance your international employment and career development prospects.</t>
  </si>
  <si>
    <t>International admissions are open for candidates who have validated (or expecting to) three years of higher education abroad (equivalent to 180 ECTS credits).</t>
  </si>
  <si>
    <t>Smith’s Master of International Business is a full-time program beginning each year in September. Available in single and double degree options, the curriculum covers topics ranging from understanding the global economy to leading effectively in a cross-cultural context. As a direct entry program, no previous work experience is required.</t>
  </si>
  <si>
    <t>Cad $</t>
  </si>
  <si>
    <t>A bachelor’s degree in any discipline from an accredited university with an average of B+ (approximately equivalent to 75%) or better in the final two years of their degree.</t>
  </si>
  <si>
    <t>As the most prestigious degree of its kind in France, this programme is renowned for its high standards and intense academic rigour.</t>
  </si>
  <si>
    <t>27, 600</t>
  </si>
  <si>
    <t>Applicants should have a non-French Bachelor’s degree in any field (3 or 4 years) or 240 ECTS.</t>
  </si>
  <si>
    <t>Our programme offers you a balanced mix of a broad perspective and a deep insight into economic theory. The curriculum is designed to match the demand for professional economists in business and government.</t>
  </si>
  <si>
    <t>Bachelor's/Master's degree or secondary education conducted in English language in: the EU/EEA, Switzerland, Australia, Canada, Ireland, New Zealand, the United Kingdom or the United States (no other countries are accepted)</t>
  </si>
  <si>
    <t>"Good practice flows from strong theory" – this is the credo of the Post Graduate Program (PGP) at IIM Lucknow.The Post Graduate Programme is designed to develop professional managers with strong conceptual fundamentals and skills required to manage businesses of the future, while giving them the vision to determine what the future will be.</t>
  </si>
  <si>
    <t>The candidate must hold a Bachelor’s Degree, with at least 50% marks or equivalent CGPA</t>
  </si>
  <si>
    <t>Lakhs</t>
  </si>
  <si>
    <t>The Master in Business Engineering prepares students for leadership positions in private and public organisations and to become entrepreneurs. At the end of their studies, students are equipped with the skills necessary to be actively involved in all areas of organisation management and to take initiatives.</t>
  </si>
  <si>
    <t>Students holding a Bachelor degree</t>
  </si>
  <si>
    <t>National</t>
  </si>
  <si>
    <t>Negotiations, global logistics, cross-cultural communication and the global economy are all topics that are covered in this master to help you prepare for a successful career in international management and business. Study trips overseas allow you to see international business in action and provide you with unique insights into global management.</t>
  </si>
  <si>
    <t>a master's degree from a recognized institution OR a 3 or 4-year bachelor's * degree from a recognized institution</t>
  </si>
  <si>
    <t>Admission to the first year of the MSc program is also possible for international students who hold a degree equivalent in level (Bac+3) or in credits as well as for people who have benefited from a VAE.</t>
  </si>
  <si>
    <t>The program focuses on business internationalization and intercultural management and leadership. Students gain the competence needed to apply their management knowledge and methodological know-how in the context of practice-oriented research and consulting projects. Graduates are well-prepared for business challenges in interdisciplinary and intercultural environments.</t>
  </si>
  <si>
    <t>Bachelor’s degree in Business Administration or similar discipline with a high proportion of general management subjects. Individual assessment of cognitive competencies and motivation</t>
  </si>
  <si>
    <t>Our MSc will give you an understanding of contemporary management issues in an ever-changing business environment, and the chance to apply your knowledge to real-life management challenges. </t>
  </si>
  <si>
    <t>You will need a UK first-class or 2:1 honours degree in any subject, or an equivalent overseas qualification.</t>
  </si>
  <si>
    <t>The IAE Aix-Marseille's MSc program is designed to broaden your perspectives, sharpen your skills and give you cutting-edge knowledge in the field of management.</t>
  </si>
  <si>
    <t>The SMU Master of Science in Management (MiM) programme is designed for individuals with no prior business experience to transit successfully to the world of business. With a comprehensive curriculum that covers the latest business trends, this programme offers you a broad but vigorous education in business management.</t>
  </si>
  <si>
    <t>S$</t>
  </si>
  <si>
    <t>Good undergraduate degree from a reputable institution (in any field).</t>
  </si>
  <si>
    <t>Integrated Master in Management</t>
  </si>
  <si>
    <t>The IMT-BS Integrated Master in Management (IMM) program is a three-year initial education program. It confers a Master’s degree in Management Sciences, i.e. a Bac +5 (5-year higher education qualification) diploma.It prepares students to master the challenges of management, new technologies and the international environment.</t>
  </si>
  <si>
    <t>After a Bac+3/4 (3/4 years of higher education completed): admission to the 2nd year of the IMM program (Master 1)</t>
  </si>
  <si>
    <t>Join the EM Normandie Master's Programme and train for excellence! Build a future that suits you thanks to its flexible course based on international orientation, professionalisation and personal development.</t>
  </si>
  <si>
    <t>This programme is open to holders of a 3 or 4-year undergraduate degree</t>
  </si>
  <si>
    <t>The MBA program of School of Business, Sun Yat-sen University follows the school motto as “Study Extensively; Enquire Accurately; Reflect Carefully; Discriminate Clearly; Practice Earnestly”, based on the mission of integrating Chinese and Western wisdom, developing students’ spirit of entrepreneurship and innovation, practice of social responsibility and cultivation of business management elites”, committed to cultivate business elites with international vision and global competitiveness and pay equal attention to theory and practice, good at solving practical problems, with innovation and entrepreneurial spirit, and create value for enterprise and society.</t>
  </si>
  <si>
    <t>Bachelor degree's obtained for 3 years and master degree's obtained for 2 years.</t>
  </si>
  <si>
    <t>Our One-year Full-time Master in Management program will enable you to act in and engage with different areas of an organization. The program provides a broad business foundation with the opportunity to specialize in a specific area of choice. </t>
  </si>
  <si>
    <t>A bachelor degree in any field</t>
  </si>
  <si>
    <t>The MSc in BA is a full-time programme designed for students with a bachelor in areas that are not management-related (i.e., excludes management, finance, accounting, marketing management, human resources management bachelors),  that delivers the contents of an MBA to students with little or no work experience whilst also giving the higher academic title of Master of Science in Business Administration.</t>
  </si>
  <si>
    <t>A bachelor’s degree awarded by a university or institution of higher education</t>
  </si>
  <si>
    <t>Taught across four continents and culminating in a global internship, the UVic Master of Global Business program is a 12-16 month intensive immersion program for recent graduates from diverse backgrounds.</t>
  </si>
  <si>
    <t>You have completed, or are about to complete an acceptable Bachelor's degree (or recognized equivalent from an academic institution recognized by the University of Victoria). </t>
  </si>
  <si>
    <t>134.25/172</t>
  </si>
  <si>
    <t>CAD$</t>
  </si>
  <si>
    <t>The Laurea Magistrale (equivalent to Master of Science) provides a first year of basic training, followed by 14 possible Major in order to customize the education according to your preferences, attitudes and expectations. The Programme also provides a wide choice of exchange experiences and international double degrees.</t>
  </si>
  <si>
    <t> Bachelor of Science Degree (three years)</t>
  </si>
  <si>
    <t>If you're a young professional seeking more than just an academic Master's degree, our Full-time Master of Science in Management program may be just what you need. It offers a distinctive blend of academic business knowledge, practical relevance and personal development. You'll have the flexibility to customize your Nyenrode experience by selecting one of our two campuses - Amsterdam or Breukelen - and one of the three specialized tracks - Financial Management, Global Business, or Digital Business &amp; Innovation.</t>
  </si>
  <si>
    <t>At least a Bachelor's degree (Research University or University of Applied Sciences)</t>
  </si>
  <si>
    <t>with a bachelor degree (diploma) or with 180 ECTS credit points for the programmes without obligatory thesis. Please note that for non-Slovene students, the thesis verification needs to be submitted, but more specific information regarding that will be given to individuals, when needed.</t>
  </si>
  <si>
    <t>International Management is an all-round preparation for a future managerial career in an international context; whether your ambitions lie in business, nonprofit or the public sector.</t>
  </si>
  <si>
    <t>C2</t>
  </si>
  <si>
    <t>Bachelor's (and Master's) degree, with the grades you have achieved</t>
  </si>
  <si>
    <t>The two-year full-time MBA, one of the courses offered by IIM Udaipur, provides a transformational experience to its students by helping them become socially responsible and highly skilled managers. Global best practices, multi-dimensional immersion experience, analytics and entrepreneurship are the significant elements that drive the program</t>
  </si>
  <si>
    <t>Bachelor's Degree or equivalent qualification (at least a three-year program after 10+2 or equivalent), with a minimum of 50% marks or equivalent Cumulative Grade Point Average (CGPA)</t>
  </si>
  <si>
    <t>The program aims to give students the ability to evaluate the complexity of the international business arena by providing them with analytical tools for decision-making processes. Students will also develop their communication, leadership and teamwork skills. Interactive learning methods are used in the program such as business simulation, conferences on international business issues, and storytelling.</t>
  </si>
  <si>
    <t>The candidate must currently be finishing or have already completed their third year of a bachelor degree (equivalent to 180 ECTS credits).</t>
  </si>
  <si>
    <t>Discover the latest thinking in comparative international strategic management and put your learning into practice and gain work experience with the client-facing project. You will gain a thorough understanding of business analysis and development and the key skills of international business consulting.</t>
  </si>
  <si>
    <t>We require a First or Upper Second class honours degree (2:1, with 60% average) from a UK university or the overseas equivalent.</t>
  </si>
  <si>
    <t>The programme is tailored to equip students with the knowledge and skills required to become an effective leader in a business world that is increasingly global, culturally dynamic, data driven, socially responsible, and entrepreneurial. Through projects and group work, students fine-tune their planning and collaboration skills, and garner experience in intercultural relations. Support is provided throughout by faculty with substantial experience in management practice and research.</t>
  </si>
  <si>
    <t>The applicant must hold the minimum of a Bachelor’s degree (i.e the equivalent of 180 ECTS credits at an accredited university) with at least 90 credits in one (or a combination) of the following areas: business administration, economics, industrial engineering and management, or equivalent. At least 60 credits must be in business administration.</t>
  </si>
  <si>
    <t>Our mission is to train students in an international environment to be effectiveand globally aware business managers. </t>
  </si>
  <si>
    <t>Bachelor (3 years)</t>
  </si>
  <si>
    <t>The Master International Business programme provides students with an in-depth knowledge of international market operations, as well as a proficiency in international business development strategies in a constantly changing globalised system.</t>
  </si>
  <si>
    <t>Access to the RBS Master's programs is open to graduates of a bachelor's degree from an accredited school or a recognized equivalent diploma in the fields of economics and management.</t>
  </si>
  <si>
    <t>MAD</t>
  </si>
  <si>
    <t>This programme is intended for graduates in any subject or discipline; no previous study in management is necessary.</t>
  </si>
  <si>
    <t>In this programme, you'll dive deep into cutting-edge methodologies and practical cases, as you explore the most pressing economic issues that businesses are facing today. With majors and minors in Accounting, Data Science, Digital Organization, Finance, Innovation Management and Entrepreneurship, International Business, Marketing, or Strategy and Organization, you can tailor your degree according to your personal interests and career aspirations.</t>
  </si>
  <si>
    <t>As a minimum eligibility requirement, applicants must hold an academic bachelor degree from a recognized university in Economics or Business Economics, a master's degree in Business Administration, or an equivalent diploma. </t>
  </si>
  <si>
    <t>Accredited by European Quality Improvement System (EQUIS), Association of Advance Collegiate Schools of Business (AACSB-US based accreditation agency) and Association of MBAs, London (AMBA—UK based accreditation agency) the Post Graduate Programme (PGP) in Management at IIM Indore is a two-year, full-time, residential programme. AMBAIt is also recognized by the Association of Indian Universities and is considered equivalent to the MBA Degree.</t>
  </si>
  <si>
    <t>20,10,800</t>
  </si>
  <si>
    <t>Rupees</t>
  </si>
  <si>
    <t>30,11,800</t>
  </si>
  <si>
    <t>The candidate must hold a Bachelor’s Degree, with at least 50% marks or equivalent CGPA, awarded by any University or educational institution</t>
  </si>
  <si>
    <t>The MSc in Management (Business) is designed for people who do not have an undergraduate degree in management or business, but who would like to have a thorough preparation for a career in management.</t>
  </si>
  <si>
    <t>A 2.1 Honours degree in a non-Business discipline, or equivalent international qualification</t>
  </si>
  <si>
    <t>Our Masters programmes consistently appear in top independent rankings for both quality and reputation. Taught by experts in both business theory and its practical application and supported by international-quality research, these intensive one-year, full-time programmes help you develop the analytical and practical skills employers value. Study with us and you’ll be part of an elite business school with triple-accreditation.</t>
  </si>
  <si>
    <t>The Master of Science in Business Administration builds upon the knowledge gained in a bachelor’s degree and meets the highest requirements of a degree in business. On the one hand, it provides the necessary breadth to create extensive know-how in relevant business management topics and, on the other hand, it allows for an in-depth exploration of a chosen topic through individual specialisation (major).</t>
  </si>
  <si>
    <t>A bachelor’s degree with at least a foundation knowledge of Business Administration. It is possible to catch up on this knowledge before or during your master’s studies</t>
  </si>
  <si>
    <t>It makes a difference where you study! NHH is a Triple Crown accredited business school and among the best ranked institutions in Europe. A master's degree from NHH enables you to make qualified decisions for business and society. Flexibility lets you tailor your degree to your academic interests and career ambitions, and opens the way to exceptional international experiences.</t>
  </si>
  <si>
    <t>360,00</t>
  </si>
  <si>
    <t>NOK</t>
  </si>
  <si>
    <t>Admission to the MSc programme at NHH requires Higher Education Entrance Qualification and a completed degree comparable to a Norwegian bachelor's degree, whereof 90 ECTS must be within economics and business administration. </t>
  </si>
  <si>
    <t>The Master in Management at ESC Clermont Business School in France is a 2-year programme taught entirely in English and accredited by the Ministry of Higher Education, Research and Innovation (M.E.S.R.I.). The programme is designed in collaboration with partner companies, allowing graduates to have the necessary business expertise, experience and managerial competencies needed to become future responsible managers and leaders of the global business world. Graduates of the programme are prepared to take onhigh-level managerial positions in France, Europe or world-wide.</t>
  </si>
  <si>
    <t>Bachelor Degree (or equivalent)</t>
  </si>
  <si>
    <t>Second-cycle studies in the field of zarządzanie (Master in Management) at SGH Warsaw School of Economics provide theoretical and practical bases of management and related sciences. They enable better understanding of the issues connected with functioning of an organisation.</t>
  </si>
  <si>
    <t>To be admitted to second-cycle studies in Poland, you need to present the higher education diploma (MA, BA, Bsc, engineer or equivalent) and transcript of grades, entitling you to continue the tertiary education in the country where the diploma was issued. </t>
  </si>
  <si>
    <t>PLN</t>
  </si>
  <si>
    <t>Our Master in Management at Paris School of Business has now been rewarded with 5 national and international accreditations. Besides the national RNCP certification, the visa obtained and the Grade of Master, PSB was already the first post-Bac Business school to have achieved the international AMBA accreditation. With EPAS (European Programme Accreditation System) and AACSB accreditation since February 2020 for a 5 year period and for all its programmes, Paris School of Business hold the complete set of possible accreditations for a single programme.</t>
  </si>
  <si>
    <t>If you have achieved a 3 year programme before such as a Bachelor in Business Administration before, you can decide to continue to study at PSB, by integrating our Master in Management (MiM) in two years.</t>
  </si>
  <si>
    <t>In this AICTE approved program (Imparted in ODL Mode), you will get a broader view of the business, as well as recognise unstructured problems and implement innovative solutions.</t>
  </si>
  <si>
    <t>Bachelor’s Degree (10+2+3) in any discipline from recognised Universities with a minimum of 55% and 3+ years of work experience.</t>
  </si>
  <si>
    <t>4,75,000</t>
  </si>
  <si>
    <t>The two   year   Post   Graduate   Diploma   in   Management (PGDM) is the flagship program of IMI New Delhi. It is   designed   to   prepare   students for careers in industry, across functional areas. The program equips students with strong conceptual skills to manage businesses in an integrated manner. The program develops versatile managers who are capable of handling responsibilities in different business domains. The emphasis is on developing a holistic manager with a vision to take on the challenges of the future in a socially sensitive manner. The program is also accredited by NBA and has equivalence to MBA given by Association of Indian Universities (AIU).</t>
  </si>
  <si>
    <t>To be eligible for admission to the PGDM Program(s), the participants must possess a bachelor’s equivalent degree, with a minimum of 50% aggregate marks or equivalent in any discipline, from a recognized university in India or abroad (recognized by the UGC / Association of Indian Universities). </t>
  </si>
  <si>
    <t>20,19,060</t>
  </si>
  <si>
    <t>29,950 USD</t>
  </si>
  <si>
    <t>The Corvinus MSc Management and Leadership (MiML) is a holistic double degree business programme that will develop you into a strategic thinker and implementer, giving you the tools to become a global business leade</t>
  </si>
  <si>
    <t>HUF</t>
  </si>
  <si>
    <t>14,400 Euro</t>
  </si>
  <si>
    <t>Completed bachelor/undergraduate degree (Note: there is no exemption from the oral admission exam based on EQUIS/AACSB accredited degree!) </t>
  </si>
  <si>
    <t>You will study a packed programme of tailored modules all designed to bring you the latest thinking in strategy, accounting, sustainability, operations management, marketing, leadership, organisational management and business analytics.</t>
  </si>
  <si>
    <t>A 2:1 with honours or equivalent in any discipline from a recognised university. We do consider all applications where there is evidence of exceptional performance in modules relevant to the programme of study, significant relevant work experience or professional qualifications.</t>
  </si>
  <si>
    <t>The nine-month UBC Master of Management(MM) degree gives your the business knowledge and skills to elevate your current career. With a three-month consulting project, you’ll get to start building experience—and making a difference—right away.</t>
  </si>
  <si>
    <t>Three or four-year Bachelor's degree with a B+ average, or recognized equivalent from an accredited institution</t>
  </si>
  <si>
    <t>For more than a century, our history of academic excellence and selectivity has enabled us to train inspired and responsible leaders. Striking a perfect balance between theory and practice, the HEC Paris’ Master in Management (MiM) is the international students’ gateway to the prestigious Grande Ecole program, offering exceptional academic and professional opportunities, and a strong network of 70,000 alumni.</t>
  </si>
  <si>
    <t>The ESSEC Grande École program is one of the oldest and the most prestigious Master in Management (MIM) programs in the world. Its objective is to educate the next generation of responsible top leaders, who will positively contribute to the social and environmental transition the world has to face. The values of humanism and excellence that have permeated ESSEC since its creation in 1907 are more relevant than ever. Today, they are reflected in our Together initiative by a commitment to diversity, inclusiveness and sustainable development. </t>
  </si>
  <si>
    <t>The curriculum of the Master in International Management program complies both with the requirements of the Russian Federal Educational Standards and the Bologna standards for master programs. The program is compatible with the curriculum of master programs of the International Business Schools Alliance and thus gives the students the opportunity to  pursue a double degree track. </t>
  </si>
  <si>
    <t>The Master in Management (MiM) at WHU is a full-time international Master of Science Program with a highly flexible curriculum, which offers the breadth and depth of knowledge across the field of general management. The core electives provide the essential tools and foundation for a thorough understanding of management, while the electives and concentrations present a unique opportunity for a more extensive grasp on different topics in business. </t>
  </si>
  <si>
    <t>This is your chance to follow an international career where performing at your highest will become your everyday life. If you are looking for a fast career progression this is where it all begins.</t>
  </si>
  <si>
    <t>Salary percentage increase 2022</t>
  </si>
  <si>
    <t>Salary percentage increase 2021</t>
  </si>
  <si>
    <t>Salary percentage increase 2020</t>
  </si>
  <si>
    <t>Salary percentage increase 2019</t>
  </si>
  <si>
    <t>Salary percentage increase 2018</t>
  </si>
  <si>
    <t>Career progress rank 2022</t>
  </si>
  <si>
    <t>Career progress rank 2021</t>
  </si>
  <si>
    <t>Career progress rank 2020</t>
  </si>
  <si>
    <t>Career progress rank 2019</t>
  </si>
  <si>
    <t>Career progress rank 2018</t>
  </si>
  <si>
    <t>Rank</t>
  </si>
  <si>
    <t>Careers service rank 2022</t>
  </si>
  <si>
    <t>Careers service rank 2021</t>
  </si>
  <si>
    <t>Careers service rank 2020</t>
  </si>
  <si>
    <t>Careers service rank 2019</t>
  </si>
  <si>
    <t>International course experience rank 2022</t>
  </si>
  <si>
    <t>International course experience rank 2019</t>
  </si>
  <si>
    <t>International course experience rank 2020</t>
  </si>
  <si>
    <t>International course experience rank 2021</t>
  </si>
  <si>
    <t>Faculty with doctorates (%) 2022</t>
  </si>
  <si>
    <t>Faculty with doctorates (%) 2021</t>
  </si>
  <si>
    <t>Faculty with doctorates (%) 2020</t>
  </si>
  <si>
    <t>Faculty with doctorates (%) 2019</t>
  </si>
  <si>
    <t>Faculty with doctorates (%) 2018</t>
  </si>
  <si>
    <t>Rank in 2022</t>
  </si>
  <si>
    <t>Overall satisfaction 2022</t>
  </si>
  <si>
    <t>Overall satisfaction 2021</t>
  </si>
  <si>
    <t>Overall satisfaction 2020</t>
  </si>
  <si>
    <t>Weighted salary (US$) 2022</t>
  </si>
  <si>
    <t>Weighted salary (US$) 2021</t>
  </si>
  <si>
    <t>Weighted salary (US$) 2020</t>
  </si>
  <si>
    <t>Weighted salary (US$) 2019</t>
  </si>
  <si>
    <t>Value for money rank 2022</t>
  </si>
  <si>
    <t>Value for money rank 2021</t>
  </si>
  <si>
    <t>Value for money rank 2020</t>
  </si>
  <si>
    <t>Value for money rank 2019</t>
  </si>
  <si>
    <t>Aims achieved (%) 2022</t>
  </si>
  <si>
    <t>Aims achieved (%) 2021</t>
  </si>
  <si>
    <t>Aims achieved (%) 2020</t>
  </si>
  <si>
    <t>Threeyear average 2022</t>
  </si>
  <si>
    <t>Threeyear average 2021</t>
  </si>
  <si>
    <t>Threeyear average 2020</t>
  </si>
  <si>
    <t>Threeyear average 2019</t>
  </si>
  <si>
    <t>Threeyear average 2018</t>
  </si>
  <si>
    <t>rank 2021</t>
  </si>
  <si>
    <t>rank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</si>
</sst>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quot;$&quot;#,##0_);[Red]\(&quot;$&quot;#,##0\)"/>
    <numFmt numFmtId="165" formatCode="#,##0;[Red]#,##0"/>
    <numFmt numFmtId="166" formatCode="[$€-2]\ #,##0;[Red]\-[$€-2]\ #,##0"/>
  </numFmts>
  <fonts count="6" x14ac:knownFonts="1">
    <font>
      <sz val="11"/>
      <color theme="1"/>
      <name val="Calibri"/>
      <family val="2"/>
      <scheme val="minor"/>
    </font>
    <font>
      <b/>
      <sz val="11"/>
      <color theme="1"/>
      <name val="Calibri"/>
      <family val="2"/>
      <scheme val="minor"/>
    </font>
    <font>
      <b/>
      <sz val="11"/>
      <color rgb="FFFF0000"/>
      <name val="Calibri"/>
      <family val="2"/>
      <scheme val="minor"/>
    </font>
    <font>
      <sz val="8"/>
      <name val="Calibri"/>
      <family val="2"/>
      <scheme val="minor"/>
    </font>
    <font>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2">
    <xf numFmtId="0" fontId="0" fillId="0" borderId="0" xfId="0"/>
    <xf numFmtId="3" fontId="0" fillId="0" borderId="0" xfId="0" applyNumberFormat="1"/>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165" fontId="0" fillId="0" borderId="0" xfId="0" applyNumberFormat="1" applyAlignment="1">
      <alignment vertical="top"/>
    </xf>
    <xf numFmtId="3" fontId="0" fillId="0" borderId="0" xfId="0" applyNumberFormat="1" applyAlignment="1">
      <alignment vertical="top"/>
    </xf>
    <xf numFmtId="0" fontId="0" fillId="0" borderId="0" xfId="0" applyAlignment="1">
      <alignment horizontal="left" vertical="top"/>
    </xf>
    <xf numFmtId="0" fontId="0" fillId="0" borderId="0" xfId="0" applyAlignment="1">
      <alignment horizontal="right" vertical="top"/>
    </xf>
    <xf numFmtId="0" fontId="0" fillId="0" borderId="0" xfId="0" applyAlignment="1">
      <alignment horizontal="right" vertical="top" wrapText="1"/>
    </xf>
    <xf numFmtId="3" fontId="0" fillId="0" borderId="0" xfId="0" applyNumberFormat="1" applyAlignment="1">
      <alignment horizontal="right" vertical="top"/>
    </xf>
    <xf numFmtId="0" fontId="1" fillId="0" borderId="0" xfId="0" applyFont="1" applyAlignment="1">
      <alignment vertical="top"/>
    </xf>
    <xf numFmtId="0" fontId="0" fillId="0" borderId="0" xfId="0" applyAlignment="1">
      <alignment horizontal="left" vertical="top" wrapText="1"/>
    </xf>
    <xf numFmtId="4" fontId="0" fillId="0" borderId="0" xfId="0" applyNumberFormat="1" applyAlignment="1">
      <alignment vertical="top"/>
    </xf>
    <xf numFmtId="4" fontId="0" fillId="0" borderId="0" xfId="0" applyNumberFormat="1"/>
    <xf numFmtId="164" fontId="0" fillId="0" borderId="0" xfId="0" applyNumberFormat="1" applyAlignment="1">
      <alignment vertical="top"/>
    </xf>
    <xf numFmtId="3" fontId="0" fillId="0" borderId="0" xfId="0" applyNumberFormat="1" applyAlignment="1">
      <alignment vertical="top" wrapText="1"/>
    </xf>
    <xf numFmtId="166" fontId="0" fillId="0" borderId="0" xfId="0" applyNumberFormat="1"/>
    <xf numFmtId="6" fontId="0" fillId="0" borderId="0" xfId="0" applyNumberFormat="1"/>
    <xf numFmtId="0" fontId="1" fillId="0" borderId="0" xfId="0" applyFont="1" applyAlignment="1">
      <alignment wrapText="1"/>
    </xf>
    <xf numFmtId="0" fontId="1"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3" fontId="0" fillId="0" borderId="0" xfId="0" applyNumberFormat="1" applyAlignment="1">
      <alignment wrapText="1"/>
    </xf>
    <xf numFmtId="0" fontId="0" fillId="0" borderId="0" xfId="0" applyAlignment="1">
      <alignment horizont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4" fillId="0" borderId="0" xfId="0" applyFont="1" applyAlignment="1">
      <alignment wrapText="1"/>
    </xf>
    <xf numFmtId="0" fontId="5" fillId="0" borderId="0" xfId="0" applyFont="1" applyAlignment="1">
      <alignment horizontal="center" vertical="center" wrapText="1"/>
    </xf>
    <xf numFmtId="0" fontId="5" fillId="3" borderId="0" xfId="0" applyFont="1" applyFill="1" applyAlignment="1">
      <alignment horizontal="center" vertical="center" wrapText="1"/>
    </xf>
    <xf numFmtId="0" fontId="5"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6"/>
  <sheetViews>
    <sheetView tabSelected="1" workbookViewId="0">
      <pane xSplit="2" ySplit="1" topLeftCell="C2" activePane="bottomRight" state="frozen"/>
      <selection pane="topRight" activeCell="C1" sqref="C1"/>
      <selection pane="bottomLeft" activeCell="A3" sqref="A3"/>
      <selection pane="bottomRight" activeCell="N128" sqref="N128"/>
    </sheetView>
  </sheetViews>
  <sheetFormatPr defaultColWidth="53.28515625" defaultRowHeight="15" x14ac:dyDescent="0.25"/>
  <cols>
    <col min="1" max="1" width="7.7109375" bestFit="1" customWidth="1"/>
    <col min="2" max="2" width="52.85546875" customWidth="1"/>
    <col min="3" max="34" width="13.42578125" customWidth="1"/>
    <col min="35" max="39" width="13.42578125" style="25" customWidth="1"/>
    <col min="40" max="50" width="13.42578125" customWidth="1"/>
    <col min="51" max="51" width="15.5703125" customWidth="1"/>
    <col min="52" max="52" width="14.85546875" customWidth="1"/>
    <col min="53" max="53" width="13.42578125" customWidth="1"/>
    <col min="54" max="55" width="12.28515625" customWidth="1"/>
    <col min="56" max="58" width="12.28515625" style="3" customWidth="1"/>
    <col min="59" max="67" width="13.42578125" customWidth="1"/>
  </cols>
  <sheetData>
    <row r="1" spans="1:62" s="21" customFormat="1" ht="60" x14ac:dyDescent="0.25">
      <c r="A1" s="21" t="s">
        <v>922</v>
      </c>
      <c r="B1" s="29" t="s">
        <v>34</v>
      </c>
      <c r="C1" s="29" t="s">
        <v>35</v>
      </c>
      <c r="D1" s="30" t="s">
        <v>923</v>
      </c>
      <c r="E1" s="30" t="s">
        <v>924</v>
      </c>
      <c r="F1" s="30" t="s">
        <v>925</v>
      </c>
      <c r="G1" s="30" t="s">
        <v>926</v>
      </c>
      <c r="H1" s="30" t="s">
        <v>927</v>
      </c>
      <c r="I1" s="30" t="s">
        <v>930</v>
      </c>
      <c r="J1" s="30" t="s">
        <v>929</v>
      </c>
      <c r="K1" s="30" t="s">
        <v>928</v>
      </c>
      <c r="L1" s="31" t="s">
        <v>951</v>
      </c>
      <c r="M1" s="31" t="s">
        <v>952</v>
      </c>
      <c r="N1" s="31" t="s">
        <v>953</v>
      </c>
      <c r="O1" s="31" t="s">
        <v>954</v>
      </c>
      <c r="P1" s="31" t="s">
        <v>955</v>
      </c>
      <c r="Q1" s="30" t="s">
        <v>931</v>
      </c>
      <c r="R1" s="30" t="s">
        <v>932</v>
      </c>
      <c r="S1" s="30" t="s">
        <v>933</v>
      </c>
      <c r="T1" s="30" t="s">
        <v>934</v>
      </c>
      <c r="U1" s="30" t="s">
        <v>935</v>
      </c>
      <c r="V1" s="27" t="s">
        <v>936</v>
      </c>
      <c r="W1" s="27" t="s">
        <v>144</v>
      </c>
      <c r="X1" s="27" t="s">
        <v>143</v>
      </c>
      <c r="Y1" s="27" t="s">
        <v>240</v>
      </c>
      <c r="Z1" s="27" t="s">
        <v>367</v>
      </c>
      <c r="AA1" s="26" t="s">
        <v>937</v>
      </c>
      <c r="AB1" s="26" t="s">
        <v>938</v>
      </c>
      <c r="AC1" s="26" t="s">
        <v>939</v>
      </c>
      <c r="AD1" s="31" t="s">
        <v>917</v>
      </c>
      <c r="AE1" s="31" t="s">
        <v>918</v>
      </c>
      <c r="AF1" s="31" t="s">
        <v>919</v>
      </c>
      <c r="AG1" s="31" t="s">
        <v>920</v>
      </c>
      <c r="AH1" s="31" t="s">
        <v>921</v>
      </c>
      <c r="AI1" s="27" t="s">
        <v>912</v>
      </c>
      <c r="AJ1" s="27" t="s">
        <v>913</v>
      </c>
      <c r="AK1" s="27" t="s">
        <v>914</v>
      </c>
      <c r="AL1" s="27" t="s">
        <v>915</v>
      </c>
      <c r="AM1" s="27" t="s">
        <v>916</v>
      </c>
      <c r="AN1" s="26" t="s">
        <v>940</v>
      </c>
      <c r="AO1" s="31" t="s">
        <v>941</v>
      </c>
      <c r="AP1" s="31" t="s">
        <v>942</v>
      </c>
      <c r="AQ1" s="31" t="s">
        <v>943</v>
      </c>
      <c r="AR1" s="27" t="s">
        <v>944</v>
      </c>
      <c r="AS1" s="27" t="s">
        <v>945</v>
      </c>
      <c r="AT1" s="27" t="s">
        <v>946</v>
      </c>
      <c r="AU1" s="27" t="s">
        <v>947</v>
      </c>
      <c r="AV1" s="27" t="s">
        <v>948</v>
      </c>
      <c r="AW1" s="27" t="s">
        <v>949</v>
      </c>
      <c r="AX1" s="27" t="s">
        <v>950</v>
      </c>
      <c r="AY1" s="21" t="s">
        <v>151</v>
      </c>
      <c r="AZ1" s="23" t="s">
        <v>141</v>
      </c>
      <c r="BA1" s="23" t="s">
        <v>145</v>
      </c>
      <c r="BB1" s="23"/>
      <c r="BC1" s="23"/>
      <c r="BD1" s="28"/>
      <c r="BE1" s="28"/>
      <c r="BF1" s="28"/>
      <c r="BG1" s="23"/>
      <c r="BH1" s="23"/>
      <c r="BI1" s="23"/>
      <c r="BJ1" s="23"/>
    </row>
    <row r="2" spans="1:62" x14ac:dyDescent="0.25">
      <c r="A2">
        <v>1</v>
      </c>
      <c r="B2" t="s">
        <v>38</v>
      </c>
      <c r="C2" t="s">
        <v>0</v>
      </c>
      <c r="D2">
        <v>1</v>
      </c>
      <c r="E2">
        <f>IFERROR(VLOOKUP(B2,'2021'!$B$3:$AB$102,22,0), "")</f>
        <v>1</v>
      </c>
      <c r="F2">
        <f>IFERROR(VLOOKUP(B2,'2020'!$B$3:$AD$92,11,0), "")</f>
        <v>1</v>
      </c>
      <c r="G2">
        <f>IFERROR(VLOOKUP(B2,'2019'!$B$3:$AC$102,14,0), "")</f>
        <v>1</v>
      </c>
      <c r="H2">
        <v>9</v>
      </c>
      <c r="I2">
        <f>IFERROR(VLOOKUP(B2,'2021'!B3:$AB$102,23,0), "")</f>
        <v>6</v>
      </c>
      <c r="J2">
        <f>IFERROR(VLOOKUP(B2,'2020'!$B$3:$AD$92,4,0), "")</f>
        <v>7</v>
      </c>
      <c r="K2">
        <f>IFERROR(VLOOKUP(B2,'2019'!$B$3:$AC$102,5,0), "")</f>
        <v>4</v>
      </c>
      <c r="L2">
        <v>1</v>
      </c>
      <c r="M2">
        <f>IFERROR(VLOOKUP(B2,'2021'!$B$3:$AB$102,11,0), "")</f>
        <v>1</v>
      </c>
      <c r="N2">
        <f>IFERROR(VLOOKUP(B2,'2020'!$B$3:$AD$92,6,0), "")</f>
        <v>1</v>
      </c>
      <c r="O2">
        <f>IFERROR(VLOOKUP(B2,'2019'!$B$3:$AC$102,12,0), "")</f>
        <v>1</v>
      </c>
      <c r="P2">
        <f>IFERROR(VLOOKUP(B2,'2018'!$B$3:$U$102,15,0), "")</f>
        <v>1</v>
      </c>
      <c r="Q2">
        <v>100</v>
      </c>
      <c r="R2">
        <f>IFERROR(VLOOKUP(B2,'2021'!$B$3:$AB$102,12,0), "")</f>
        <v>100</v>
      </c>
      <c r="S2">
        <f>IFERROR(VLOOKUP(B2,'2020'!$B$3:$AD$92,15,0), "")</f>
        <v>100</v>
      </c>
      <c r="T2">
        <f>IFERROR(VLOOKUP(B2,'2019'!$B$3:$AC$102,21,0), "")</f>
        <v>100</v>
      </c>
      <c r="U2">
        <f>IFERROR(VLOOKUP(B2,'2018'!$B$3:$U$102,19,0), "")</f>
        <v>100</v>
      </c>
      <c r="V2">
        <v>1</v>
      </c>
      <c r="W2">
        <f>IFERROR(VLOOKUP(B2,'2021'!$B$3:$AC$102,28,0), "")</f>
        <v>1</v>
      </c>
      <c r="X2">
        <f>IFERROR(VLOOKUP(B2,'2020'!$B$3:$AE$92,30,0), "")</f>
        <v>1</v>
      </c>
      <c r="Y2">
        <f>IFERROR(VLOOKUP(B2,'2021'!$B$3:$AB$102,14,0), "")</f>
        <v>1</v>
      </c>
      <c r="Z2">
        <f>IFERROR(VLOOKUP(B2,'2020'!$B$3:$AE$92,29,0), "")</f>
        <v>1</v>
      </c>
      <c r="AA2">
        <v>9.76</v>
      </c>
      <c r="AB2">
        <f>IFERROR(VLOOKUP(B2,'2021'!$B$3:$AB$102,13,0), "")</f>
        <v>9.82</v>
      </c>
      <c r="AC2">
        <f>IFERROR(VLOOKUP(B2,'2020'!$B$3:$AD$92,25,0), "")</f>
        <v>9.98</v>
      </c>
      <c r="AD2">
        <v>69</v>
      </c>
      <c r="AE2">
        <f>IFERROR(VLOOKUP(B2,'2021'!$B$3:$AB$102,17,0), "")</f>
        <v>83</v>
      </c>
      <c r="AF2">
        <f>IFERROR(VLOOKUP(B2,'2020'!$B$3:$AD$92,2,0), "")</f>
        <v>84</v>
      </c>
      <c r="AG2">
        <f>IFERROR(VLOOKUP(B2,'2019'!$B$3:$AC$102,11,0), "")</f>
        <v>98</v>
      </c>
      <c r="AH2">
        <f>IFERROR(VLOOKUP(B2,'2018'!B3:U102,13,0), "")</f>
        <v>92</v>
      </c>
      <c r="AI2" s="25">
        <v>62.25</v>
      </c>
      <c r="AJ2" s="25">
        <f>IFERROR(VLOOKUP($B2,'2021'!$B$3:$AB$102,20,0),"")</f>
        <v>59.63</v>
      </c>
      <c r="AK2" s="25">
        <f>IFERROR(VLOOKUP($B2,'2020'!$B$3:$AD$92,20,0),"")</f>
        <v>56</v>
      </c>
      <c r="AL2" s="25">
        <f>IFERROR(VLOOKUP($B2,'2019'!$B$3:$AC$102,17,0),"")</f>
        <v>53</v>
      </c>
      <c r="AM2" s="25">
        <f>IFERROR(VLOOKUP($B2,'2018'!$B$3:$U$102,17,0),"")</f>
        <v>54</v>
      </c>
      <c r="AN2" s="1">
        <v>138091</v>
      </c>
      <c r="AO2" s="1">
        <f>IFERROR(VLOOKUP(B2,'2021'!$B$3:$AB$102,18,0), "")</f>
        <v>123999</v>
      </c>
      <c r="AP2" s="1">
        <f>IFERROR(VLOOKUP(B2,'2020'!$B$3:$AD$92,16,0), "")</f>
        <v>113175</v>
      </c>
      <c r="AQ2" s="1">
        <f>IFERROR(VLOOKUP(B2,'2019'!$B$3:$AC$102,7,0), "")</f>
        <v>111015</v>
      </c>
      <c r="AR2">
        <v>15</v>
      </c>
      <c r="AS2">
        <f>IFERROR(VLOOKUP(B2,'2021'!$B$3:$AB$102,24,0), "")</f>
        <v>15</v>
      </c>
      <c r="AT2">
        <f>IFERROR(VLOOKUP(B2,'2020'!$B$3:$AD$92,28,0), "")</f>
        <v>16</v>
      </c>
      <c r="AU2">
        <f>IFERROR(VLOOKUP(B2,'2019'!$B$3:$AC$102,13,0), "")</f>
        <v>16</v>
      </c>
      <c r="AV2">
        <v>95.572999999999993</v>
      </c>
      <c r="AW2">
        <f>IFERROR(VLOOKUP(B2,'2021'!$B$3:$AB$102,21,0), "")</f>
        <v>93.691999999999993</v>
      </c>
      <c r="AX2">
        <f>IFERROR(VLOOKUP(B2,'2020'!$B$3:$AD$92,7,0), "")</f>
        <v>94</v>
      </c>
      <c r="AY2" t="s">
        <v>157</v>
      </c>
      <c r="AZ2">
        <v>100</v>
      </c>
      <c r="BA2">
        <v>26</v>
      </c>
    </row>
    <row r="3" spans="1:62" x14ac:dyDescent="0.25">
      <c r="A3">
        <v>2</v>
      </c>
      <c r="B3" t="s">
        <v>39</v>
      </c>
      <c r="C3" t="s">
        <v>1</v>
      </c>
      <c r="D3">
        <v>16</v>
      </c>
      <c r="E3">
        <f>IFERROR(VLOOKUP(B3,'2021'!$B$3:$AB$102,22,0), "")</f>
        <v>11</v>
      </c>
      <c r="F3">
        <f>IFERROR(VLOOKUP(B3,'2020'!$B$3:$AD$92,11,0), "")</f>
        <v>9</v>
      </c>
      <c r="G3">
        <f>IFERROR(VLOOKUP(B3,'2019'!$B$3:$AC$102,14,0), "")</f>
        <v>12</v>
      </c>
      <c r="H3">
        <v>14</v>
      </c>
      <c r="I3">
        <f>IFERROR(VLOOKUP(B3,'2021'!B4:$AB$102,23,0), "")</f>
        <v>10</v>
      </c>
      <c r="J3">
        <f>IFERROR(VLOOKUP(B3,'2020'!$B$3:$AD$92,4,0), "")</f>
        <v>10</v>
      </c>
      <c r="K3">
        <f>IFERROR(VLOOKUP(B3,'2019'!$B$3:$AC$102,5,0), "")</f>
        <v>13</v>
      </c>
      <c r="L3">
        <v>2</v>
      </c>
      <c r="M3">
        <f>IFERROR(VLOOKUP(B3,'2021'!$B$3:$AB$102,11,0), "")</f>
        <v>2</v>
      </c>
      <c r="N3">
        <f>IFERROR(VLOOKUP(B3,'2020'!$B$3:$AD$92,6,0), "")</f>
        <v>2</v>
      </c>
      <c r="O3">
        <f>IFERROR(VLOOKUP(B3,'2019'!$B$3:$AC$102,12,0), "")</f>
        <v>2</v>
      </c>
      <c r="P3">
        <f>IFERROR(VLOOKUP(B3,'2018'!$B$3:$U$102,15,0), "")</f>
        <v>2</v>
      </c>
      <c r="Q3">
        <v>96</v>
      </c>
      <c r="R3">
        <f>IFERROR(VLOOKUP(B3,'2021'!$B$3:$AB$102,12,0), "")</f>
        <v>96</v>
      </c>
      <c r="S3">
        <f>IFERROR(VLOOKUP(B3,'2020'!$B$3:$AD$92,15,0), "")</f>
        <v>100</v>
      </c>
      <c r="T3">
        <f>IFERROR(VLOOKUP(B3,'2019'!$B$3:$AC$102,21,0), "")</f>
        <v>100</v>
      </c>
      <c r="U3">
        <f>IFERROR(VLOOKUP(B3,'2018'!$B$3:$U$102,19,0), "")</f>
        <v>100</v>
      </c>
      <c r="V3">
        <v>2</v>
      </c>
      <c r="W3">
        <f>IFERROR(VLOOKUP(B3,'2021'!$B$3:$AC$102,28,0), "")</f>
        <v>2</v>
      </c>
      <c r="X3">
        <f>IFERROR(VLOOKUP(B3,'2020'!$B$3:$AE$92,30,0), "")</f>
        <v>2</v>
      </c>
      <c r="Y3">
        <f>IFERROR(VLOOKUP(B3,'2021'!$B$3:$AB$102,14,0), "")</f>
        <v>2</v>
      </c>
      <c r="Z3">
        <f>IFERROR(VLOOKUP(B3,'2020'!$B$3:$AE$92,29,0), "")</f>
        <v>2</v>
      </c>
      <c r="AA3">
        <v>9.09</v>
      </c>
      <c r="AB3">
        <f>IFERROR(VLOOKUP(B3,'2021'!$B$3:$AB$102,13,0), "")</f>
        <v>9.2100000000000009</v>
      </c>
      <c r="AC3">
        <f>IFERROR(VLOOKUP(B3,'2020'!$B$3:$AD$92,25,0), "")</f>
        <v>9.3800000000000008</v>
      </c>
      <c r="AD3">
        <v>52</v>
      </c>
      <c r="AE3">
        <f>IFERROR(VLOOKUP(B3,'2021'!$B$3:$AB$102,17,0), "")</f>
        <v>61</v>
      </c>
      <c r="AF3">
        <f>IFERROR(VLOOKUP(B3,'2020'!$B$3:$AD$92,2,0), "")</f>
        <v>52</v>
      </c>
      <c r="AG3">
        <f>IFERROR(VLOOKUP(B3,'2019'!$B$3:$AC$102,11,0), "")</f>
        <v>39</v>
      </c>
      <c r="AH3">
        <f>IFERROR(VLOOKUP(B3,'2018'!B4:U103,13,0), "")</f>
        <v>32</v>
      </c>
      <c r="AI3" s="25">
        <v>76.62</v>
      </c>
      <c r="AJ3" s="25">
        <f>IFERROR(VLOOKUP($B3,'2021'!$B$3:$AB$102,20,0),"")</f>
        <v>80.647999999999996</v>
      </c>
      <c r="AK3" s="25">
        <f>IFERROR(VLOOKUP($B3,'2020'!$B$3:$AD$92,20,0),"")</f>
        <v>83</v>
      </c>
      <c r="AL3" s="25">
        <f>IFERROR(VLOOKUP($B3,'2019'!$B$3:$AC$102,17,0),"")</f>
        <v>80</v>
      </c>
      <c r="AM3" s="25">
        <f>IFERROR(VLOOKUP($B3,'2018'!$B$3:$U$102,17,0),"")</f>
        <v>72</v>
      </c>
      <c r="AN3" s="1">
        <v>118999</v>
      </c>
      <c r="AO3" s="1">
        <f>IFERROR(VLOOKUP(B3,'2021'!$B$3:$AB$102,18,0), "")</f>
        <v>114357</v>
      </c>
      <c r="AP3" s="1">
        <f>IFERROR(VLOOKUP(B3,'2020'!$B$3:$AD$92,16,0), "")</f>
        <v>107050</v>
      </c>
      <c r="AQ3" s="1">
        <f>IFERROR(VLOOKUP(B3,'2019'!$B$3:$AC$102,7,0), "")</f>
        <v>107381</v>
      </c>
      <c r="AR3">
        <v>44</v>
      </c>
      <c r="AS3">
        <f>IFERROR(VLOOKUP(B3,'2021'!$B$3:$AB$102,24,0), "")</f>
        <v>41</v>
      </c>
      <c r="AT3">
        <f>IFERROR(VLOOKUP(B3,'2020'!$B$3:$AD$92,28,0), "")</f>
        <v>36</v>
      </c>
      <c r="AU3">
        <f>IFERROR(VLOOKUP(B3,'2019'!$B$3:$AC$102,13,0), "")</f>
        <v>37</v>
      </c>
      <c r="AV3">
        <v>91.102000000000004</v>
      </c>
      <c r="AW3">
        <f>IFERROR(VLOOKUP(B3,'2021'!$B$3:$AB$102,21,0), "")</f>
        <v>91.177000000000007</v>
      </c>
      <c r="AX3">
        <f>IFERROR(VLOOKUP(B3,'2020'!$B$3:$AD$92,7,0), "")</f>
        <v>91</v>
      </c>
      <c r="AY3" t="s">
        <v>159</v>
      </c>
      <c r="AZ3">
        <v>85</v>
      </c>
      <c r="BA3">
        <v>18</v>
      </c>
    </row>
    <row r="4" spans="1:62" x14ac:dyDescent="0.25">
      <c r="A4">
        <v>3</v>
      </c>
      <c r="B4" t="s">
        <v>40</v>
      </c>
      <c r="C4" t="s">
        <v>2</v>
      </c>
      <c r="D4">
        <v>32</v>
      </c>
      <c r="E4">
        <f>IFERROR(VLOOKUP(B4,'2021'!$B$3:$AB$102,22,0), "")</f>
        <v>35</v>
      </c>
      <c r="F4">
        <f>IFERROR(VLOOKUP(B4,'2020'!$B$3:$AD$92,11,0), "")</f>
        <v>32</v>
      </c>
      <c r="G4">
        <f>IFERROR(VLOOKUP(B4,'2019'!$B$3:$AC$102,14,0), "")</f>
        <v>21</v>
      </c>
      <c r="H4">
        <v>28</v>
      </c>
      <c r="I4">
        <f>IFERROR(VLOOKUP(B4,'2021'!B5:$AB$102,23,0), "")</f>
        <v>9</v>
      </c>
      <c r="J4">
        <f>IFERROR(VLOOKUP(B4,'2020'!$B$3:$AD$92,4,0), "")</f>
        <v>8</v>
      </c>
      <c r="K4">
        <f>IFERROR(VLOOKUP(B4,'2019'!$B$3:$AC$102,5,0), "")</f>
        <v>7</v>
      </c>
      <c r="L4">
        <v>4</v>
      </c>
      <c r="M4">
        <f>IFERROR(VLOOKUP(B4,'2021'!$B$3:$AB$102,11,0), "")</f>
        <v>5</v>
      </c>
      <c r="N4">
        <f>IFERROR(VLOOKUP(B4,'2020'!$B$3:$AD$92,6,0), "")</f>
        <v>6</v>
      </c>
      <c r="O4">
        <f>IFERROR(VLOOKUP(B4,'2019'!$B$3:$AC$102,12,0), "")</f>
        <v>8</v>
      </c>
      <c r="P4">
        <f>IFERROR(VLOOKUP(B4,'2018'!$B$3:$U$102,15,0), "")</f>
        <v>8</v>
      </c>
      <c r="Q4">
        <v>96</v>
      </c>
      <c r="R4">
        <f>IFERROR(VLOOKUP(B4,'2021'!$B$3:$AB$102,12,0), "")</f>
        <v>96</v>
      </c>
      <c r="S4">
        <f>IFERROR(VLOOKUP(B4,'2020'!$B$3:$AD$92,15,0), "")</f>
        <v>98</v>
      </c>
      <c r="T4">
        <f>IFERROR(VLOOKUP(B4,'2019'!$B$3:$AC$102,21,0), "")</f>
        <v>100</v>
      </c>
      <c r="U4">
        <f>IFERROR(VLOOKUP(B4,'2018'!$B$3:$U$102,19,0), "")</f>
        <v>100</v>
      </c>
      <c r="V4">
        <v>3</v>
      </c>
      <c r="W4">
        <f>IFERROR(VLOOKUP(B4,'2021'!$B$3:$AC$102,28,0), "")</f>
        <v>5</v>
      </c>
      <c r="X4">
        <f>IFERROR(VLOOKUP(B4,'2020'!$B$3:$AE$92,30,0), "")</f>
        <v>5</v>
      </c>
      <c r="Y4">
        <f>IFERROR(VLOOKUP(B4,'2021'!$B$3:$AB$102,14,0), "")</f>
        <v>6</v>
      </c>
      <c r="Z4">
        <f>IFERROR(VLOOKUP(B4,'2020'!$B$3:$AE$92,29,0), "")</f>
        <v>8</v>
      </c>
      <c r="AA4">
        <v>9.18</v>
      </c>
      <c r="AB4">
        <f>IFERROR(VLOOKUP(B4,'2021'!$B$3:$AB$102,13,0), "")</f>
        <v>9.2799999999999994</v>
      </c>
      <c r="AC4">
        <f>IFERROR(VLOOKUP(B4,'2020'!$B$3:$AD$92,25,0), "")</f>
        <v>9</v>
      </c>
      <c r="AD4">
        <v>31</v>
      </c>
      <c r="AE4">
        <f>IFERROR(VLOOKUP(B5,'2021'!$B$3:$AB$102,17,0), "")</f>
        <v>56</v>
      </c>
      <c r="AF4">
        <f>IFERROR(VLOOKUP(B4,'2020'!$B$3:$AD$92,2,0), "")</f>
        <v>38</v>
      </c>
      <c r="AG4">
        <f>IFERROR(VLOOKUP(B4,'2019'!$B$3:$AC$102,11,0), "")</f>
        <v>33</v>
      </c>
      <c r="AH4">
        <f>IFERROR(VLOOKUP(B4,'2018'!B5:U104,13,0), "")</f>
        <v>22</v>
      </c>
      <c r="AI4" s="25">
        <v>60.51</v>
      </c>
      <c r="AJ4" s="25">
        <f>IFERROR(VLOOKUP($B4,'2021'!$B$3:$AB$102,20,0),"")</f>
        <v>64.558999999999997</v>
      </c>
      <c r="AK4" s="25">
        <f>IFERROR(VLOOKUP($B4,'2020'!$B$3:$AD$92,20,0),"")</f>
        <v>22</v>
      </c>
      <c r="AL4" s="25">
        <f>IFERROR(VLOOKUP($B4,'2019'!$B$3:$AC$102,17,0),"")</f>
        <v>54</v>
      </c>
      <c r="AM4" s="25">
        <f>IFERROR(VLOOKUP($B4,'2018'!$B$3:$U$102,17,0),"")</f>
        <v>45</v>
      </c>
      <c r="AN4" s="1">
        <v>101961</v>
      </c>
      <c r="AO4" s="1">
        <f>IFERROR(VLOOKUP(B4,'2021'!$B$3:$AB$102,18,0), "")</f>
        <v>95875</v>
      </c>
      <c r="AP4" s="1">
        <f>IFERROR(VLOOKUP(B4,'2020'!$B$3:$AD$92,16,0), "")</f>
        <v>91362</v>
      </c>
      <c r="AQ4" s="1">
        <f>IFERROR(VLOOKUP(B4,'2019'!$B$3:$AC$102,7,0), "")</f>
        <v>90791</v>
      </c>
      <c r="AR4">
        <v>23</v>
      </c>
      <c r="AS4">
        <f>IFERROR(VLOOKUP(B4,'2021'!$B$3:$AB$102,24,0), "")</f>
        <v>23</v>
      </c>
      <c r="AT4">
        <f>IFERROR(VLOOKUP(B4,'2020'!$B$3:$AD$92,28,0), "")</f>
        <v>22</v>
      </c>
      <c r="AU4">
        <f>IFERROR(VLOOKUP(B4,'2019'!$B$3:$AC$102,13,0), "")</f>
        <v>18</v>
      </c>
      <c r="AV4">
        <v>87.263000000000005</v>
      </c>
      <c r="AW4">
        <f>IFERROR(VLOOKUP(B4,'2021'!$B$3:$AB$102,21,0), "")</f>
        <v>87.524000000000001</v>
      </c>
      <c r="AX4">
        <f>IFERROR(VLOOKUP(B4,'2020'!$B$3:$AD$92,7,0), "")</f>
        <v>88</v>
      </c>
      <c r="AY4" t="s">
        <v>160</v>
      </c>
      <c r="AZ4">
        <v>97</v>
      </c>
      <c r="BA4">
        <v>19</v>
      </c>
    </row>
    <row r="5" spans="1:62" x14ac:dyDescent="0.25">
      <c r="A5">
        <v>4</v>
      </c>
      <c r="B5" t="s">
        <v>41</v>
      </c>
      <c r="C5" t="s">
        <v>3</v>
      </c>
      <c r="D5">
        <v>8</v>
      </c>
      <c r="E5">
        <f>IFERROR(VLOOKUP(B5,'2021'!$B$3:$AB$102,22,0), "")</f>
        <v>20</v>
      </c>
      <c r="F5">
        <f>IFERROR(VLOOKUP(B5,'2020'!$B$3:$AD$92,11,0), "")</f>
        <v>30</v>
      </c>
      <c r="G5">
        <f>IFERROR(VLOOKUP(B5,'2019'!$B$3:$AC$102,14,0), "")</f>
        <v>35</v>
      </c>
      <c r="H5">
        <v>8</v>
      </c>
      <c r="I5">
        <f>IFERROR(VLOOKUP(B5,'2021'!B6:$AB$102,23,0), "")</f>
        <v>2</v>
      </c>
      <c r="J5">
        <f>IFERROR(VLOOKUP(B5,'2020'!$B$3:$AD$92,4,0), "")</f>
        <v>2</v>
      </c>
      <c r="K5">
        <f>IFERROR(VLOOKUP(B5,'2019'!$B$3:$AC$102,5,0), "")</f>
        <v>3</v>
      </c>
      <c r="L5">
        <v>6</v>
      </c>
      <c r="M5">
        <f>IFERROR(VLOOKUP(B5,'2021'!$B$3:$AB$102,11,0), "")</f>
        <v>9</v>
      </c>
      <c r="N5">
        <f>IFERROR(VLOOKUP(B5,'2020'!$B$3:$AD$92,6,0), "")</f>
        <v>11</v>
      </c>
      <c r="O5">
        <f>IFERROR(VLOOKUP(B5,'2019'!$B$3:$AC$102,12,0), "")</f>
        <v>16</v>
      </c>
      <c r="P5">
        <f>IFERROR(VLOOKUP(B5,'2018'!$B$3:$U$102,15,0), "")</f>
        <v>21</v>
      </c>
      <c r="Q5">
        <v>96</v>
      </c>
      <c r="R5">
        <f>IFERROR(VLOOKUP(B5,'2021'!$B$3:$AB$102,12,0), "")</f>
        <v>98</v>
      </c>
      <c r="S5">
        <f>IFERROR(VLOOKUP(B5,'2020'!$B$3:$AD$92,15,0), "")</f>
        <v>98</v>
      </c>
      <c r="T5">
        <f>IFERROR(VLOOKUP(B5,'2019'!$B$3:$AC$102,21,0), "")</f>
        <v>100</v>
      </c>
      <c r="U5">
        <f>IFERROR(VLOOKUP(B5,'2018'!$B$3:$U$102,19,0), "")</f>
        <v>94</v>
      </c>
      <c r="V5">
        <v>4</v>
      </c>
      <c r="W5">
        <f>IFERROR(VLOOKUP(B5,'2021'!$B$3:$AC$102,28,0), "")</f>
        <v>8</v>
      </c>
      <c r="X5">
        <f>IFERROR(VLOOKUP(B5,'2020'!$B$3:$AE$92,30,0), "")</f>
        <v>7</v>
      </c>
      <c r="Y5">
        <f>IFERROR(VLOOKUP(B5,'2021'!$B$3:$AB$102,14,0), "")</f>
        <v>13</v>
      </c>
      <c r="Z5">
        <f>IFERROR(VLOOKUP(B5,'2020'!$B$3:$AE$92,29,0), "")</f>
        <v>12</v>
      </c>
      <c r="AA5">
        <v>9.36</v>
      </c>
      <c r="AB5">
        <f>IFERROR(VLOOKUP(B5,'2021'!$B$3:$AB$102,13,0), "")</f>
        <v>9.66</v>
      </c>
      <c r="AC5">
        <f>IFERROR(VLOOKUP(B5,'2020'!$B$3:$AD$92,25,0), "")</f>
        <v>8.8800000000000008</v>
      </c>
      <c r="AD5">
        <v>33</v>
      </c>
      <c r="AE5">
        <f>IFERROR(VLOOKUP(B6,'2021'!$B$3:$AB$102,17,0), "")</f>
        <v>54</v>
      </c>
      <c r="AF5">
        <f>IFERROR(VLOOKUP(B5,'2020'!$B$3:$AD$92,2,0), "")</f>
        <v>40</v>
      </c>
      <c r="AG5">
        <f>IFERROR(VLOOKUP(B5,'2019'!$B$3:$AC$102,11,0), "")</f>
        <v>65</v>
      </c>
      <c r="AH5">
        <f>IFERROR(VLOOKUP(B5,'2018'!B6:U105,13,0), "")</f>
        <v>83</v>
      </c>
      <c r="AI5" s="25">
        <v>56.22</v>
      </c>
      <c r="AJ5" s="25">
        <f>IFERROR(VLOOKUP($B5,'2021'!$B$3:$AB$102,20,0),"")</f>
        <v>55.85</v>
      </c>
      <c r="AK5" s="25">
        <f>IFERROR(VLOOKUP($B5,'2020'!$B$3:$AD$92,20,0),"")</f>
        <v>32</v>
      </c>
      <c r="AL5" s="25">
        <f>IFERROR(VLOOKUP($B5,'2019'!$B$3:$AC$102,17,0),"")</f>
        <v>48</v>
      </c>
      <c r="AM5" s="25">
        <f>IFERROR(VLOOKUP($B5,'2018'!$B$3:$U$102,17,0),"")</f>
        <v>49</v>
      </c>
      <c r="AN5" s="1">
        <v>92235</v>
      </c>
      <c r="AO5" s="1">
        <f>IFERROR(VLOOKUP(B5,'2021'!$B$3:$AB$102,18,0), "")</f>
        <v>92452</v>
      </c>
      <c r="AP5" s="1">
        <f>IFERROR(VLOOKUP(B5,'2020'!$B$3:$AD$92,16,0), "")</f>
        <v>86729</v>
      </c>
      <c r="AQ5" s="1">
        <f>IFERROR(VLOOKUP(B5,'2019'!$B$3:$AC$102,7,0), "")</f>
        <v>80634</v>
      </c>
      <c r="AR5">
        <v>20</v>
      </c>
      <c r="AS5">
        <f>IFERROR(VLOOKUP(B5,'2021'!$B$3:$AB$102,24,0), "")</f>
        <v>21</v>
      </c>
      <c r="AT5">
        <f>IFERROR(VLOOKUP(B5,'2020'!$B$3:$AD$92,28,0), "")</f>
        <v>12</v>
      </c>
      <c r="AU5">
        <f>IFERROR(VLOOKUP(B5,'2019'!$B$3:$AC$102,13,0), "")</f>
        <v>26</v>
      </c>
      <c r="AV5">
        <v>86.972999999999999</v>
      </c>
      <c r="AW5">
        <f>IFERROR(VLOOKUP(B5,'2021'!$B$3:$AB$102,21,0), "")</f>
        <v>88.915999999999997</v>
      </c>
      <c r="AX5">
        <f>IFERROR(VLOOKUP(B5,'2020'!$B$3:$AD$92,7,0), "")</f>
        <v>90</v>
      </c>
      <c r="AY5" t="s">
        <v>161</v>
      </c>
      <c r="AZ5">
        <v>100</v>
      </c>
      <c r="BA5">
        <v>23.6</v>
      </c>
    </row>
    <row r="6" spans="1:62" x14ac:dyDescent="0.25">
      <c r="A6">
        <v>5</v>
      </c>
      <c r="B6" t="s">
        <v>42</v>
      </c>
      <c r="C6" t="s">
        <v>1</v>
      </c>
      <c r="D6">
        <v>49</v>
      </c>
      <c r="E6">
        <f>IFERROR(VLOOKUP(B6,'2021'!$B$3:$AB$102,22,0), "")</f>
        <v>67</v>
      </c>
      <c r="F6">
        <f>IFERROR(VLOOKUP(B6,'2020'!$B$3:$AD$92,11,0), "")</f>
        <v>47</v>
      </c>
      <c r="G6">
        <f>IFERROR(VLOOKUP(B6,'2019'!$B$3:$AC$102,14,0), "")</f>
        <v>42</v>
      </c>
      <c r="H6">
        <v>4</v>
      </c>
      <c r="I6">
        <f>IFERROR(VLOOKUP(B6,'2021'!B7:$AB$102,23,0), "")</f>
        <v>4</v>
      </c>
      <c r="J6">
        <f>IFERROR(VLOOKUP(B6,'2020'!$B$3:$AD$92,4,0), "")</f>
        <v>4</v>
      </c>
      <c r="K6">
        <f>IFERROR(VLOOKUP(B6,'2019'!$B$3:$AC$102,5,0), "")</f>
        <v>5</v>
      </c>
      <c r="L6">
        <v>6</v>
      </c>
      <c r="M6">
        <f>IFERROR(VLOOKUP(B6,'2021'!$B$3:$AB$102,11,0), "")</f>
        <v>6</v>
      </c>
      <c r="N6">
        <f>IFERROR(VLOOKUP(B6,'2020'!$B$3:$AD$92,6,0), "")</f>
        <v>5</v>
      </c>
      <c r="O6">
        <f>IFERROR(VLOOKUP(B6,'2019'!$B$3:$AC$102,12,0), "")</f>
        <v>5</v>
      </c>
      <c r="P6">
        <f>IFERROR(VLOOKUP(B6,'2018'!$B$3:$U$102,15,0), "")</f>
        <v>5</v>
      </c>
      <c r="Q6">
        <v>100</v>
      </c>
      <c r="R6">
        <f>IFERROR(VLOOKUP(B6,'2021'!$B$3:$AB$102,12,0), "")</f>
        <v>100</v>
      </c>
      <c r="S6">
        <f>IFERROR(VLOOKUP(B6,'2020'!$B$3:$AD$92,15,0), "")</f>
        <v>100</v>
      </c>
      <c r="T6">
        <f>IFERROR(VLOOKUP(B6,'2019'!$B$3:$AC$102,21,0), "")</f>
        <v>100</v>
      </c>
      <c r="U6">
        <f>IFERROR(VLOOKUP(B6,'2018'!$B$3:$U$102,19,0), "")</f>
        <v>99</v>
      </c>
      <c r="V6">
        <v>5</v>
      </c>
      <c r="W6">
        <f>IFERROR(VLOOKUP(B6,'2021'!$B$3:$AC$102,28,0), "")</f>
        <v>7</v>
      </c>
      <c r="X6">
        <f>IFERROR(VLOOKUP(B6,'2020'!$B$3:$AE$92,30,0), "")</f>
        <v>6</v>
      </c>
      <c r="Y6">
        <f>IFERROR(VLOOKUP(B6,'2021'!$B$3:$AB$102,14,0), "")</f>
        <v>5</v>
      </c>
      <c r="Z6">
        <f>IFERROR(VLOOKUP(B6,'2020'!$B$3:$AE$92,29,0), "")</f>
        <v>5</v>
      </c>
      <c r="AA6">
        <v>8.82</v>
      </c>
      <c r="AB6">
        <f>IFERROR(VLOOKUP(B6,'2021'!$B$3:$AB$102,13,0), "")</f>
        <v>8.7200000000000006</v>
      </c>
      <c r="AC6">
        <f>IFERROR(VLOOKUP(B6,'2020'!$B$3:$AD$92,25,0), "")</f>
        <v>8.61</v>
      </c>
      <c r="AD6">
        <v>64</v>
      </c>
      <c r="AE6">
        <f>IFERROR(VLOOKUP(B7,'2021'!$B$3:$AB$102,17,0), "")</f>
        <v>43</v>
      </c>
      <c r="AF6">
        <f>IFERROR(VLOOKUP(B6,'2020'!$B$3:$AD$92,2,0), "")</f>
        <v>56</v>
      </c>
      <c r="AG6">
        <f>IFERROR(VLOOKUP(B6,'2019'!$B$3:$AC$102,11,0), "")</f>
        <v>56</v>
      </c>
      <c r="AH6">
        <f>IFERROR(VLOOKUP(B6,'2018'!B7:U106,13,0), "")</f>
        <v>37</v>
      </c>
      <c r="AI6" s="25">
        <v>52.11</v>
      </c>
      <c r="AJ6" s="25">
        <f>IFERROR(VLOOKUP($B6,'2021'!$B$3:$AB$102,20,0),"")</f>
        <v>57.454000000000001</v>
      </c>
      <c r="AK6" s="25">
        <f>IFERROR(VLOOKUP($B6,'2020'!$B$3:$AD$92,20,0),"")</f>
        <v>78</v>
      </c>
      <c r="AL6" s="25">
        <f>IFERROR(VLOOKUP($B6,'2019'!$B$3:$AC$102,17,0),"")</f>
        <v>55</v>
      </c>
      <c r="AM6" s="25">
        <f>IFERROR(VLOOKUP($B6,'2018'!$B$3:$U$102,17,0),"")</f>
        <v>49</v>
      </c>
      <c r="AN6" s="1">
        <v>95742</v>
      </c>
      <c r="AO6" s="1">
        <f>IFERROR(VLOOKUP(B6,'2021'!$B$3:$AB$102,18,0), "")</f>
        <v>89003</v>
      </c>
      <c r="AP6" s="1">
        <f>IFERROR(VLOOKUP(B6,'2020'!$B$3:$AD$92,16,0), "")</f>
        <v>85309</v>
      </c>
      <c r="AQ6" s="1">
        <f>IFERROR(VLOOKUP(B6,'2019'!$B$3:$AC$102,7,0), "")</f>
        <v>84836</v>
      </c>
      <c r="AR6">
        <v>78</v>
      </c>
      <c r="AS6">
        <f>IFERROR(VLOOKUP(B6,'2021'!$B$3:$AB$102,24,0), "")</f>
        <v>78</v>
      </c>
      <c r="AT6">
        <f>IFERROR(VLOOKUP(B6,'2020'!$B$3:$AD$92,28,0), "")</f>
        <v>68</v>
      </c>
      <c r="AU6">
        <f>IFERROR(VLOOKUP(B6,'2019'!$B$3:$AC$102,13,0), "")</f>
        <v>67</v>
      </c>
      <c r="AV6">
        <v>85.947000000000003</v>
      </c>
      <c r="AW6">
        <f>IFERROR(VLOOKUP(B6,'2021'!$B$3:$AB$102,21,0), "")</f>
        <v>85.561000000000007</v>
      </c>
      <c r="AX6">
        <f>IFERROR(VLOOKUP(B6,'2020'!$B$3:$AD$92,7,0), "")</f>
        <v>86</v>
      </c>
      <c r="AY6" t="s">
        <v>159</v>
      </c>
      <c r="AZ6">
        <v>100</v>
      </c>
      <c r="BA6">
        <v>18</v>
      </c>
    </row>
    <row r="7" spans="1:62" x14ac:dyDescent="0.25">
      <c r="A7">
        <v>6</v>
      </c>
      <c r="B7" t="s">
        <v>43</v>
      </c>
      <c r="C7" t="s">
        <v>1</v>
      </c>
      <c r="D7">
        <v>23</v>
      </c>
      <c r="E7">
        <f>IFERROR(VLOOKUP(B7,'2021'!$B$3:$AB$102,22,0), "")</f>
        <v>14</v>
      </c>
      <c r="F7">
        <f>IFERROR(VLOOKUP(B7,'2020'!$B$3:$AD$92,11,0), "")</f>
        <v>13</v>
      </c>
      <c r="G7">
        <f>IFERROR(VLOOKUP(B7,'2019'!$B$3:$AC$102,14,0), "")</f>
        <v>10</v>
      </c>
      <c r="H7">
        <v>5</v>
      </c>
      <c r="I7">
        <f>IFERROR(VLOOKUP(B7,'2021'!B8:$AB$102,23,0), "")</f>
        <v>13</v>
      </c>
      <c r="J7">
        <f>IFERROR(VLOOKUP(B7,'2020'!$B$3:$AD$92,4,0), "")</f>
        <v>13</v>
      </c>
      <c r="K7">
        <f>IFERROR(VLOOKUP(B7,'2019'!$B$3:$AC$102,5,0), "")</f>
        <v>15</v>
      </c>
      <c r="L7">
        <v>5</v>
      </c>
      <c r="M7">
        <f>IFERROR(VLOOKUP(B7,'2021'!$B$3:$AB$102,11,0), "")</f>
        <v>4</v>
      </c>
      <c r="N7">
        <f>IFERROR(VLOOKUP(B7,'2020'!$B$3:$AD$92,6,0), "")</f>
        <v>3</v>
      </c>
      <c r="O7">
        <f>IFERROR(VLOOKUP(B7,'2019'!$B$3:$AC$102,12,0), "")</f>
        <v>4</v>
      </c>
      <c r="P7">
        <f>IFERROR(VLOOKUP(B7,'2018'!$B$3:$U$102,15,0), "")</f>
        <v>4</v>
      </c>
      <c r="Q7">
        <v>100</v>
      </c>
      <c r="R7">
        <f>IFERROR(VLOOKUP(B7,'2021'!$B$3:$AB$102,12,0), "")</f>
        <v>100</v>
      </c>
      <c r="S7">
        <f>IFERROR(VLOOKUP(B7,'2020'!$B$3:$AD$92,15,0), "")</f>
        <v>100</v>
      </c>
      <c r="T7">
        <f>IFERROR(VLOOKUP(B7,'2019'!$B$3:$AC$102,21,0), "")</f>
        <v>99</v>
      </c>
      <c r="U7">
        <f>IFERROR(VLOOKUP(B7,'2018'!$B$3:$U$102,19,0), "")</f>
        <v>99</v>
      </c>
      <c r="V7">
        <v>6</v>
      </c>
      <c r="W7">
        <f>IFERROR(VLOOKUP(B7,'2021'!$B$3:$AC$102,28,0), "")</f>
        <v>6</v>
      </c>
      <c r="X7">
        <f>IFERROR(VLOOKUP(B7,'2020'!$B$3:$AE$92,30,0), "")</f>
        <v>3</v>
      </c>
      <c r="Y7">
        <f>IFERROR(VLOOKUP(B7,'2021'!$B$3:$AB$102,14,0), "")</f>
        <v>3</v>
      </c>
      <c r="Z7">
        <f>IFERROR(VLOOKUP(B7,'2020'!$B$3:$AE$92,29,0), "")</f>
        <v>4</v>
      </c>
      <c r="AA7">
        <v>9.01</v>
      </c>
      <c r="AB7">
        <f>IFERROR(VLOOKUP(B7,'2021'!$B$3:$AB$102,13,0), "")</f>
        <v>9.26</v>
      </c>
      <c r="AC7">
        <f>IFERROR(VLOOKUP(B7,'2020'!$B$3:$AD$92,25,0), "")</f>
        <v>9.3699999999999992</v>
      </c>
      <c r="AD7">
        <v>70</v>
      </c>
      <c r="AE7">
        <f>IFERROR(VLOOKUP(B8,'2021'!$B$3:$AB$102,17,0), "")</f>
        <v>44</v>
      </c>
      <c r="AF7">
        <f>IFERROR(VLOOKUP(B7,'2020'!$B$3:$AD$92,2,0), "")</f>
        <v>41</v>
      </c>
      <c r="AG7">
        <f>IFERROR(VLOOKUP(B7,'2019'!$B$3:$AC$102,11,0), "")</f>
        <v>51</v>
      </c>
      <c r="AH7" t="str">
        <f>IFERROR(VLOOKUP(B7,'2018'!B8:U107,13,0), "")</f>
        <v/>
      </c>
      <c r="AI7" s="25">
        <v>52.43</v>
      </c>
      <c r="AJ7" s="25">
        <f>IFERROR(VLOOKUP($B7,'2021'!$B$3:$AB$102,20,0),"")</f>
        <v>68.756</v>
      </c>
      <c r="AK7" s="25">
        <f>IFERROR(VLOOKUP($B7,'2020'!$B$3:$AD$92,20,0),"")</f>
        <v>79</v>
      </c>
      <c r="AL7" s="25">
        <f>IFERROR(VLOOKUP($B7,'2019'!$B$3:$AC$102,17,0),"")</f>
        <v>71</v>
      </c>
      <c r="AM7" s="25">
        <f>IFERROR(VLOOKUP($B7,'2018'!$B$3:$U$102,17,0),"")</f>
        <v>63</v>
      </c>
      <c r="AN7" s="1">
        <v>96988</v>
      </c>
      <c r="AO7" s="1">
        <f>IFERROR(VLOOKUP(B7,'2021'!$B$3:$AB$102,18,0), "")</f>
        <v>99804</v>
      </c>
      <c r="AP7" s="1">
        <f>IFERROR(VLOOKUP(B7,'2020'!$B$3:$AD$92,16,0), "")</f>
        <v>102086</v>
      </c>
      <c r="AQ7" s="1">
        <f>IFERROR(VLOOKUP(B7,'2019'!$B$3:$AC$102,7,0), "")</f>
        <v>99967</v>
      </c>
      <c r="AR7">
        <v>68</v>
      </c>
      <c r="AS7">
        <f>IFERROR(VLOOKUP(B7,'2021'!$B$3:$AB$102,24,0), "")</f>
        <v>57</v>
      </c>
      <c r="AT7">
        <f>IFERROR(VLOOKUP(B7,'2020'!$B$3:$AD$92,28,0), "")</f>
        <v>49</v>
      </c>
      <c r="AU7">
        <f>IFERROR(VLOOKUP(B7,'2019'!$B$3:$AC$102,13,0), "")</f>
        <v>56</v>
      </c>
      <c r="AV7">
        <v>88.715999999999994</v>
      </c>
      <c r="AW7">
        <f>IFERROR(VLOOKUP(B7,'2021'!$B$3:$AB$102,21,0), "")</f>
        <v>89.531000000000006</v>
      </c>
      <c r="AX7">
        <f>IFERROR(VLOOKUP(B7,'2020'!$B$3:$AD$92,7,0), "")</f>
        <v>89</v>
      </c>
      <c r="AY7" t="s">
        <v>159</v>
      </c>
      <c r="AZ7">
        <v>100</v>
      </c>
      <c r="BA7">
        <v>18</v>
      </c>
    </row>
    <row r="8" spans="1:62" x14ac:dyDescent="0.25">
      <c r="A8">
        <v>7</v>
      </c>
      <c r="B8" t="s">
        <v>44</v>
      </c>
      <c r="C8" t="s">
        <v>4</v>
      </c>
      <c r="D8">
        <v>7</v>
      </c>
      <c r="E8">
        <f>IFERROR(VLOOKUP(B8,'2021'!$B$3:$AB$102,22,0), "")</f>
        <v>7</v>
      </c>
      <c r="F8">
        <f>IFERROR(VLOOKUP(B8,'2020'!$B$3:$AD$92,11,0), "")</f>
        <v>5</v>
      </c>
      <c r="G8">
        <f>IFERROR(VLOOKUP(B8,'2019'!$B$3:$AC$102,14,0), "")</f>
        <v>4</v>
      </c>
      <c r="H8">
        <v>81</v>
      </c>
      <c r="I8" t="str">
        <f>IFERROR(VLOOKUP(B8,'2021'!B9:$AB$102,23,0), "")</f>
        <v/>
      </c>
      <c r="J8">
        <f>IFERROR(VLOOKUP(B8,'2020'!$B$3:$AD$92,4,0), "")</f>
        <v>63</v>
      </c>
      <c r="K8">
        <f>IFERROR(VLOOKUP(B8,'2019'!$B$3:$AC$102,5,0), "")</f>
        <v>81</v>
      </c>
      <c r="L8">
        <v>5</v>
      </c>
      <c r="M8">
        <f>IFERROR(VLOOKUP(B8,'2021'!$B$3:$AB$102,11,0), "")</f>
        <v>4</v>
      </c>
      <c r="N8">
        <f>IFERROR(VLOOKUP(B8,'2020'!$B$3:$AD$92,6,0), "")</f>
        <v>3</v>
      </c>
      <c r="O8">
        <f>IFERROR(VLOOKUP(B8,'2019'!$B$3:$AC$102,12,0), "")</f>
        <v>3</v>
      </c>
      <c r="P8">
        <f>IFERROR(VLOOKUP(B8,'2018'!$B$3:$U$102,15,0), "")</f>
        <v>4</v>
      </c>
      <c r="Q8">
        <v>99</v>
      </c>
      <c r="R8">
        <f>IFERROR(VLOOKUP(B8,'2021'!$B$3:$AB$102,12,0), "")</f>
        <v>99</v>
      </c>
      <c r="S8">
        <f>IFERROR(VLOOKUP(B8,'2020'!$B$3:$AD$92,15,0), "")</f>
        <v>99</v>
      </c>
      <c r="T8">
        <f>IFERROR(VLOOKUP(B8,'2019'!$B$3:$AC$102,21,0), "")</f>
        <v>99</v>
      </c>
      <c r="U8">
        <f>IFERROR(VLOOKUP(B8,'2018'!$B$3:$U$102,19,0), "")</f>
        <v>99</v>
      </c>
      <c r="V8">
        <v>7</v>
      </c>
      <c r="W8">
        <f>IFERROR(VLOOKUP(B8,'2021'!$B$3:$AC$102,28,0), "")</f>
        <v>4</v>
      </c>
      <c r="X8">
        <f>IFERROR(VLOOKUP(B8,'2020'!$B$3:$AE$92,30,0), "")</f>
        <v>4</v>
      </c>
      <c r="Y8">
        <f>IFERROR(VLOOKUP(B8,'2021'!$B$3:$AB$102,14,0), "")</f>
        <v>3</v>
      </c>
      <c r="Z8">
        <f>IFERROR(VLOOKUP(B8,'2020'!$B$3:$AE$92,29,0), "")</f>
        <v>3</v>
      </c>
      <c r="AA8">
        <v>9.57</v>
      </c>
      <c r="AB8">
        <f>IFERROR(VLOOKUP(B8,'2021'!$B$3:$AB$102,13,0), "")</f>
        <v>9.43</v>
      </c>
      <c r="AC8">
        <f>IFERROR(VLOOKUP(B8,'2020'!$B$3:$AD$92,25,0), "")</f>
        <v>9.26</v>
      </c>
      <c r="AD8">
        <v>60</v>
      </c>
      <c r="AE8">
        <f>IFERROR(VLOOKUP(B9,'2021'!$B$3:$AB$102,17,0), "")</f>
        <v>16</v>
      </c>
      <c r="AF8">
        <f>IFERROR(VLOOKUP(B8,'2020'!$B$3:$AD$92,2,0), "")</f>
        <v>42</v>
      </c>
      <c r="AG8">
        <f>IFERROR(VLOOKUP(B8,'2019'!$B$3:$AC$102,11,0), "")</f>
        <v>55</v>
      </c>
      <c r="AH8" t="str">
        <f>IFERROR(VLOOKUP(B8,'2018'!B9:U108,13,0), "")</f>
        <v/>
      </c>
      <c r="AI8" s="25">
        <v>52.58</v>
      </c>
      <c r="AJ8" s="25">
        <f>IFERROR(VLOOKUP($B8,'2021'!$B$3:$AB$102,20,0),"")</f>
        <v>61.125</v>
      </c>
      <c r="AK8" s="25">
        <f>IFERROR(VLOOKUP($B8,'2020'!$B$3:$AD$92,20,0),"")</f>
        <v>76</v>
      </c>
      <c r="AL8" s="25">
        <f>IFERROR(VLOOKUP($B8,'2019'!$B$3:$AC$102,17,0),"")</f>
        <v>62</v>
      </c>
      <c r="AM8" s="25">
        <f>IFERROR(VLOOKUP($B8,'2018'!$B$3:$U$102,17,0),"")</f>
        <v>63</v>
      </c>
      <c r="AN8" s="1">
        <v>103489</v>
      </c>
      <c r="AO8" s="1">
        <f>IFERROR(VLOOKUP(B8,'2021'!$B$3:$AB$102,18,0), "")</f>
        <v>100789</v>
      </c>
      <c r="AP8" s="1">
        <f>IFERROR(VLOOKUP(B8,'2020'!$B$3:$AD$92,16,0), "")</f>
        <v>96848</v>
      </c>
      <c r="AQ8" s="1">
        <f>IFERROR(VLOOKUP(B8,'2019'!$B$3:$AC$102,7,0), "")</f>
        <v>98751</v>
      </c>
      <c r="AR8">
        <v>71</v>
      </c>
      <c r="AS8">
        <f>IFERROR(VLOOKUP(B8,'2021'!$B$3:$AB$102,24,0), "")</f>
        <v>67</v>
      </c>
      <c r="AT8">
        <f>IFERROR(VLOOKUP(B8,'2020'!$B$3:$AD$92,28,0), "")</f>
        <v>65</v>
      </c>
      <c r="AU8">
        <f>IFERROR(VLOOKUP(B8,'2019'!$B$3:$AC$102,13,0), "")</f>
        <v>62</v>
      </c>
      <c r="AV8">
        <v>91.001999999999995</v>
      </c>
      <c r="AW8">
        <f>IFERROR(VLOOKUP(B8,'2021'!$B$3:$AB$102,21,0), "")</f>
        <v>90.361999999999995</v>
      </c>
      <c r="AX8">
        <f>IFERROR(VLOOKUP(B8,'2020'!$B$3:$AD$92,7,0), "")</f>
        <v>91</v>
      </c>
      <c r="AY8" t="s">
        <v>163</v>
      </c>
      <c r="AZ8">
        <v>30</v>
      </c>
      <c r="BA8">
        <v>10</v>
      </c>
    </row>
    <row r="9" spans="1:62" x14ac:dyDescent="0.25">
      <c r="A9">
        <v>8</v>
      </c>
      <c r="B9" t="s">
        <v>45</v>
      </c>
      <c r="C9" t="s">
        <v>5</v>
      </c>
      <c r="D9">
        <v>6</v>
      </c>
      <c r="E9">
        <f>IFERROR(VLOOKUP(B9,'2021'!$B$3:$AB$102,22,0), "")</f>
        <v>8</v>
      </c>
      <c r="F9">
        <f>IFERROR(VLOOKUP(B9,'2020'!$B$3:$AD$92,11,0), "")</f>
        <v>14</v>
      </c>
      <c r="G9">
        <f>IFERROR(VLOOKUP(B9,'2019'!$B$3:$AC$102,14,0), "")</f>
        <v>17</v>
      </c>
      <c r="H9">
        <v>16</v>
      </c>
      <c r="I9" t="str">
        <f>IFERROR(VLOOKUP(B9,'2021'!B10:$AB$102,23,0), "")</f>
        <v/>
      </c>
      <c r="J9">
        <f>IFERROR(VLOOKUP(B9,'2020'!$B$3:$AD$92,4,0), "")</f>
        <v>29</v>
      </c>
      <c r="K9">
        <f>IFERROR(VLOOKUP(B9,'2019'!$B$3:$AC$102,5,0), "")</f>
        <v>24</v>
      </c>
      <c r="L9">
        <v>6</v>
      </c>
      <c r="M9">
        <f>IFERROR(VLOOKUP(B9,'2021'!$B$3:$AB$102,11,0), "")</f>
        <v>6</v>
      </c>
      <c r="N9">
        <f>IFERROR(VLOOKUP(B9,'2020'!$B$3:$AD$92,6,0), "")</f>
        <v>7</v>
      </c>
      <c r="O9">
        <f>IFERROR(VLOOKUP(B9,'2019'!$B$3:$AC$102,12,0), "")</f>
        <v>10</v>
      </c>
      <c r="P9">
        <f>IFERROR(VLOOKUP(B9,'2018'!$B$3:$U$102,15,0), "")</f>
        <v>15</v>
      </c>
      <c r="Q9">
        <v>99</v>
      </c>
      <c r="R9">
        <f>IFERROR(VLOOKUP(B9,'2021'!$B$3:$AB$102,12,0), "")</f>
        <v>99</v>
      </c>
      <c r="S9">
        <f>IFERROR(VLOOKUP(B9,'2020'!$B$3:$AD$92,15,0), "")</f>
        <v>99</v>
      </c>
      <c r="T9">
        <f>IFERROR(VLOOKUP(B9,'2019'!$B$3:$AC$102,21,0), "")</f>
        <v>99</v>
      </c>
      <c r="U9">
        <f>IFERROR(VLOOKUP(B9,'2018'!$B$3:$U$102,19,0), "")</f>
        <v>100</v>
      </c>
      <c r="V9">
        <v>8</v>
      </c>
      <c r="W9">
        <f>IFERROR(VLOOKUP(B9,'2021'!$B$3:$AC$102,28,0), "")</f>
        <v>3</v>
      </c>
      <c r="X9">
        <f>IFERROR(VLOOKUP(B9,'2020'!$B$3:$AE$92,30,0), "")</f>
        <v>8</v>
      </c>
      <c r="Y9">
        <f>IFERROR(VLOOKUP(B9,'2021'!$B$3:$AB$102,14,0), "")</f>
        <v>7</v>
      </c>
      <c r="Z9">
        <f>IFERROR(VLOOKUP(B9,'2020'!$B$3:$AE$92,29,0), "")</f>
        <v>7</v>
      </c>
      <c r="AA9">
        <v>9.0399999999999991</v>
      </c>
      <c r="AB9">
        <f>IFERROR(VLOOKUP(B9,'2021'!$B$3:$AB$102,13,0), "")</f>
        <v>9.68</v>
      </c>
      <c r="AC9">
        <f>IFERROR(VLOOKUP(B9,'2020'!$B$3:$AD$92,25,0), "")</f>
        <v>8.7799999999999994</v>
      </c>
      <c r="AD9">
        <v>35</v>
      </c>
      <c r="AE9">
        <f>IFERROR(VLOOKUP(B10,'2021'!$B$3:$AB$102,17,0), "")</f>
        <v>62</v>
      </c>
      <c r="AF9">
        <f>IFERROR(VLOOKUP(B9,'2020'!$B$3:$AD$92,2,0), "")</f>
        <v>33</v>
      </c>
      <c r="AG9">
        <f>IFERROR(VLOOKUP(B9,'2019'!$B$3:$AC$102,11,0), "")</f>
        <v>48</v>
      </c>
      <c r="AH9" t="str">
        <f>IFERROR(VLOOKUP(B9,'2018'!B10:U109,13,0), "")</f>
        <v/>
      </c>
      <c r="AI9" s="25">
        <v>62.49</v>
      </c>
      <c r="AJ9" s="25">
        <f>IFERROR(VLOOKUP($B9,'2021'!$B$3:$AB$102,20,0),"")</f>
        <v>81.135999999999996</v>
      </c>
      <c r="AK9" s="25">
        <f>IFERROR(VLOOKUP($B9,'2020'!$B$3:$AD$92,20,0),"")</f>
        <v>55</v>
      </c>
      <c r="AL9" s="25">
        <f>IFERROR(VLOOKUP($B9,'2019'!$B$3:$AC$102,17,0),"")</f>
        <v>65</v>
      </c>
      <c r="AM9" s="25">
        <f>IFERROR(VLOOKUP($B9,'2018'!$B$3:$U$102,17,0),"")</f>
        <v>45</v>
      </c>
      <c r="AN9" s="1">
        <v>93510</v>
      </c>
      <c r="AO9" s="1">
        <f>IFERROR(VLOOKUP(B9,'2021'!$B$3:$AB$102,18,0), "")</f>
        <v>94517</v>
      </c>
      <c r="AP9" s="1">
        <f>IFERROR(VLOOKUP(B9,'2020'!$B$3:$AD$92,16,0), "")</f>
        <v>79721</v>
      </c>
      <c r="AQ9" s="1">
        <f>IFERROR(VLOOKUP(B9,'2019'!$B$3:$AC$102,7,0), "")</f>
        <v>79591</v>
      </c>
      <c r="AR9">
        <v>34</v>
      </c>
      <c r="AS9">
        <f>IFERROR(VLOOKUP(B9,'2021'!$B$3:$AB$102,24,0), "")</f>
        <v>33</v>
      </c>
      <c r="AT9">
        <f>IFERROR(VLOOKUP(B9,'2020'!$B$3:$AD$92,28,0), "")</f>
        <v>34</v>
      </c>
      <c r="AU9">
        <f>IFERROR(VLOOKUP(B9,'2019'!$B$3:$AC$102,13,0), "")</f>
        <v>33</v>
      </c>
      <c r="AV9">
        <v>88.539000000000001</v>
      </c>
      <c r="AW9">
        <f>IFERROR(VLOOKUP(B9,'2021'!$B$3:$AB$102,21,0), "")</f>
        <v>89.926000000000002</v>
      </c>
      <c r="AX9">
        <f>IFERROR(VLOOKUP(B9,'2020'!$B$3:$AD$92,7,0), "")</f>
        <v>88</v>
      </c>
      <c r="AY9" t="s">
        <v>160</v>
      </c>
      <c r="AZ9">
        <v>100</v>
      </c>
      <c r="BA9">
        <v>13.09</v>
      </c>
    </row>
    <row r="10" spans="1:62" x14ac:dyDescent="0.25">
      <c r="A10">
        <v>9</v>
      </c>
      <c r="B10" t="s">
        <v>46</v>
      </c>
      <c r="C10" t="s">
        <v>1</v>
      </c>
      <c r="D10">
        <v>21</v>
      </c>
      <c r="E10">
        <f>IFERROR(VLOOKUP(B10,'2021'!$B$3:$AB$102,22,0), "")</f>
        <v>59</v>
      </c>
      <c r="F10">
        <f>IFERROR(VLOOKUP(B10,'2020'!$B$3:$AD$92,11,0), "")</f>
        <v>46</v>
      </c>
      <c r="G10">
        <f>IFERROR(VLOOKUP(B10,'2019'!$B$3:$AC$102,14,0), "")</f>
        <v>53</v>
      </c>
      <c r="H10">
        <v>12</v>
      </c>
      <c r="I10">
        <f>IFERROR(VLOOKUP(B10,'2021'!B11:$AB$102,23,0), "")</f>
        <v>22</v>
      </c>
      <c r="J10">
        <f>IFERROR(VLOOKUP(B10,'2020'!$B$3:$AD$92,4,0), "")</f>
        <v>24</v>
      </c>
      <c r="K10">
        <f>IFERROR(VLOOKUP(B10,'2019'!$B$3:$AC$102,5,0), "")</f>
        <v>27</v>
      </c>
      <c r="L10">
        <v>20</v>
      </c>
      <c r="M10">
        <f>IFERROR(VLOOKUP(B10,'2021'!$B$3:$AB$102,11,0), "")</f>
        <v>30</v>
      </c>
      <c r="N10">
        <f>IFERROR(VLOOKUP(B10,'2020'!$B$3:$AD$92,6,0), "")</f>
        <v>36</v>
      </c>
      <c r="O10">
        <f>IFERROR(VLOOKUP(B10,'2019'!$B$3:$AC$102,12,0), "")</f>
        <v>36</v>
      </c>
      <c r="P10">
        <f>IFERROR(VLOOKUP(B10,'2018'!$B$3:$U$102,15,0), "")</f>
        <v>31</v>
      </c>
      <c r="Q10">
        <v>99</v>
      </c>
      <c r="R10">
        <f>IFERROR(VLOOKUP(B10,'2021'!$B$3:$AB$102,12,0), "")</f>
        <v>99</v>
      </c>
      <c r="S10">
        <f>IFERROR(VLOOKUP(B10,'2020'!$B$3:$AD$92,15,0), "")</f>
        <v>99</v>
      </c>
      <c r="T10">
        <f>IFERROR(VLOOKUP(B10,'2019'!$B$3:$AC$102,21,0), "")</f>
        <v>98</v>
      </c>
      <c r="U10">
        <f>IFERROR(VLOOKUP(B10,'2018'!$B$3:$U$102,19,0), "")</f>
        <v>96</v>
      </c>
      <c r="V10">
        <v>9</v>
      </c>
      <c r="W10">
        <f>IFERROR(VLOOKUP(B10,'2021'!$B$3:$AC$102,28,0), "")</f>
        <v>21</v>
      </c>
      <c r="X10">
        <f>IFERROR(VLOOKUP(B10,'2020'!$B$3:$AE$92,30,0), "")</f>
        <v>29</v>
      </c>
      <c r="Y10">
        <f>IFERROR(VLOOKUP(B10,'2021'!$B$3:$AB$102,14,0), "")</f>
        <v>40</v>
      </c>
      <c r="Z10">
        <f>IFERROR(VLOOKUP(B10,'2020'!$B$3:$AE$92,29,0), "")</f>
        <v>40</v>
      </c>
      <c r="AA10">
        <v>9.08</v>
      </c>
      <c r="AB10">
        <f>IFERROR(VLOOKUP(B10,'2021'!$B$3:$AB$102,13,0), "")</f>
        <v>8.91</v>
      </c>
      <c r="AC10">
        <f>IFERROR(VLOOKUP(B10,'2020'!$B$3:$AD$92,25,0), "")</f>
        <v>9</v>
      </c>
      <c r="AD10">
        <v>56</v>
      </c>
      <c r="AE10">
        <f>IFERROR(VLOOKUP(B11,'2021'!$B$3:$AB$102,17,0), "")</f>
        <v>57</v>
      </c>
      <c r="AF10">
        <f>IFERROR(VLOOKUP(B10,'2020'!$B$3:$AD$92,2,0), "")</f>
        <v>63</v>
      </c>
      <c r="AG10">
        <f>IFERROR(VLOOKUP(B10,'2019'!$B$3:$AC$102,11,0), "")</f>
        <v>59</v>
      </c>
      <c r="AH10">
        <f>IFERROR(VLOOKUP(B10,'2018'!B11:U110,13,0), "")</f>
        <v>67</v>
      </c>
      <c r="AI10" s="25">
        <v>58.01</v>
      </c>
      <c r="AJ10" s="25">
        <f>IFERROR(VLOOKUP($B10,'2021'!$B$3:$AB$102,20,0),"")</f>
        <v>57.710999999999999</v>
      </c>
      <c r="AK10" s="25">
        <f>IFERROR(VLOOKUP($B10,'2020'!$B$3:$AD$92,20,0),"")</f>
        <v>85</v>
      </c>
      <c r="AL10" s="25">
        <f>IFERROR(VLOOKUP($B10,'2019'!$B$3:$AC$102,17,0),"")</f>
        <v>46</v>
      </c>
      <c r="AM10" s="25">
        <f>IFERROR(VLOOKUP($B10,'2018'!$B$3:$U$102,17,0),"")</f>
        <v>37</v>
      </c>
      <c r="AN10" s="1">
        <v>96487</v>
      </c>
      <c r="AO10" s="1">
        <f>IFERROR(VLOOKUP(B10,'2021'!$B$3:$AB$102,18,0), "")</f>
        <v>86754</v>
      </c>
      <c r="AP10" s="1">
        <f>IFERROR(VLOOKUP(B10,'2020'!$B$3:$AD$92,16,0), "")</f>
        <v>78031</v>
      </c>
      <c r="AQ10" s="1">
        <f>IFERROR(VLOOKUP(B10,'2019'!$B$3:$AC$102,7,0), "")</f>
        <v>73095</v>
      </c>
      <c r="AR10">
        <v>60</v>
      </c>
      <c r="AS10">
        <f>IFERROR(VLOOKUP(B10,'2021'!$B$3:$AB$102,24,0), "")</f>
        <v>74</v>
      </c>
      <c r="AT10">
        <f>IFERROR(VLOOKUP(B10,'2020'!$B$3:$AD$92,28,0), "")</f>
        <v>76</v>
      </c>
      <c r="AU10">
        <f>IFERROR(VLOOKUP(B10,'2019'!$B$3:$AC$102,13,0), "")</f>
        <v>89</v>
      </c>
      <c r="AV10">
        <v>89.68</v>
      </c>
      <c r="AW10">
        <f>IFERROR(VLOOKUP(B10,'2021'!$B$3:$AB$102,21,0), "")</f>
        <v>88.132999999999996</v>
      </c>
      <c r="AX10">
        <f>IFERROR(VLOOKUP(B10,'2020'!$B$3:$AD$92,7,0), "")</f>
        <v>87</v>
      </c>
      <c r="AY10" t="s">
        <v>165</v>
      </c>
      <c r="AZ10">
        <v>100</v>
      </c>
      <c r="BA10">
        <v>18</v>
      </c>
    </row>
    <row r="11" spans="1:62" x14ac:dyDescent="0.25">
      <c r="A11">
        <v>10</v>
      </c>
      <c r="B11" t="s">
        <v>47</v>
      </c>
      <c r="C11" t="s">
        <v>6</v>
      </c>
      <c r="D11">
        <v>18</v>
      </c>
      <c r="E11">
        <f>IFERROR(VLOOKUP(B11,'2021'!$B$3:$AB$102,22,0), "")</f>
        <v>61</v>
      </c>
      <c r="F11">
        <f>IFERROR(VLOOKUP(B11,'2020'!$B$3:$AD$92,11,0), "")</f>
        <v>63</v>
      </c>
      <c r="G11">
        <f>IFERROR(VLOOKUP(B11,'2019'!$B$3:$AC$102,14,0), "")</f>
        <v>92</v>
      </c>
      <c r="H11">
        <v>33</v>
      </c>
      <c r="I11">
        <f>IFERROR(VLOOKUP(B11,'2021'!B12:$AB$102,23,0), "")</f>
        <v>47</v>
      </c>
      <c r="J11">
        <f>IFERROR(VLOOKUP(B11,'2020'!$B$3:$AD$92,4,0), "")</f>
        <v>43</v>
      </c>
      <c r="K11">
        <f>IFERROR(VLOOKUP(B11,'2019'!$B$3:$AC$102,5,0), "")</f>
        <v>38</v>
      </c>
      <c r="L11">
        <v>16</v>
      </c>
      <c r="M11">
        <f>IFERROR(VLOOKUP(B11,'2021'!$B$3:$AB$102,11,0), "")</f>
        <v>24</v>
      </c>
      <c r="N11" t="str">
        <f>IFERROR(VLOOKUP(B11,'2020'!$B$3:$AD$92,6,0), "")</f>
        <v/>
      </c>
      <c r="O11" t="str">
        <f>IFERROR(VLOOKUP(B11,'2019'!$B$3:$AC$102,12,0), "")</f>
        <v/>
      </c>
      <c r="P11" t="str">
        <f>IFERROR(VLOOKUP(B11,'2018'!$B$3:$U$102,15,0), "")</f>
        <v/>
      </c>
      <c r="Q11">
        <v>100</v>
      </c>
      <c r="R11">
        <f>IFERROR(VLOOKUP(B11,'2021'!$B$3:$AB$102,12,0), "")</f>
        <v>100</v>
      </c>
      <c r="S11">
        <f>IFERROR(VLOOKUP(B11,'2020'!$B$3:$AD$92,15,0), "")</f>
        <v>100</v>
      </c>
      <c r="T11">
        <f>IFERROR(VLOOKUP(B11,'2019'!$B$3:$AC$102,21,0), "")</f>
        <v>100</v>
      </c>
      <c r="U11" t="str">
        <f>IFERROR(VLOOKUP(B11,'2018'!$B$3:$U$102,19,0), "")</f>
        <v/>
      </c>
      <c r="V11">
        <v>10</v>
      </c>
      <c r="W11">
        <f>IFERROR(VLOOKUP(B11,'2021'!$B$3:$AC$102,28,0), "")</f>
        <v>12</v>
      </c>
      <c r="X11">
        <f>IFERROR(VLOOKUP(B11,'2020'!$B$3:$AE$92,30,0), "")</f>
        <v>26</v>
      </c>
      <c r="Y11">
        <f>IFERROR(VLOOKUP(B11,'2021'!$B$3:$AB$102,14,0), "")</f>
        <v>35</v>
      </c>
      <c r="Z11" t="str">
        <f>IFERROR(VLOOKUP(B11,'2020'!$B$3:$AE$92,29,0), "")</f>
        <v/>
      </c>
      <c r="AA11">
        <v>9.32</v>
      </c>
      <c r="AB11">
        <f>IFERROR(VLOOKUP(B11,'2021'!$B$3:$AB$102,13,0), "")</f>
        <v>9.56</v>
      </c>
      <c r="AC11">
        <f>IFERROR(VLOOKUP(B11,'2020'!$B$3:$AD$92,25,0), "")</f>
        <v>9</v>
      </c>
      <c r="AD11">
        <v>54</v>
      </c>
      <c r="AE11">
        <f>IFERROR(VLOOKUP(B12,'2021'!$B$3:$AB$102,17,0), "")</f>
        <v>5</v>
      </c>
      <c r="AF11">
        <f>IFERROR(VLOOKUP(B11,'2020'!$B$3:$AD$92,2,0), "")</f>
        <v>18</v>
      </c>
      <c r="AG11">
        <f>IFERROR(VLOOKUP(B11,'2019'!$B$3:$AC$102,11,0), "")</f>
        <v>52</v>
      </c>
      <c r="AH11" t="str">
        <f>IFERROR(VLOOKUP(B11,'2018'!B12:U111,13,0), "")</f>
        <v/>
      </c>
      <c r="AI11" s="25">
        <v>46.07</v>
      </c>
      <c r="AJ11" s="25">
        <f>IFERROR(VLOOKUP($B11,'2021'!$B$3:$AB$102,20,0),"")</f>
        <v>52.23</v>
      </c>
      <c r="AK11" s="25">
        <f>IFERROR(VLOOKUP($B11,'2020'!$B$3:$AD$92,20,0),"")</f>
        <v>50</v>
      </c>
      <c r="AL11" s="25">
        <f>IFERROR(VLOOKUP($B11,'2019'!$B$3:$AC$102,17,0),"")</f>
        <v>48</v>
      </c>
      <c r="AM11" s="25" t="str">
        <f>IFERROR(VLOOKUP($B11,'2018'!$B$3:$U$102,17,0),"")</f>
        <v/>
      </c>
      <c r="AN11" s="1">
        <v>97462</v>
      </c>
      <c r="AO11" s="1">
        <f>IFERROR(VLOOKUP(B11,'2021'!$B$3:$AB$102,18,0), "")</f>
        <v>95390</v>
      </c>
      <c r="AP11" s="1">
        <f>IFERROR(VLOOKUP(B11,'2020'!$B$3:$AD$92,16,0), "")</f>
        <v>83952</v>
      </c>
      <c r="AQ11" s="1">
        <f>IFERROR(VLOOKUP(B11,'2019'!$B$3:$AC$102,7,0), "")</f>
        <v>81192</v>
      </c>
      <c r="AR11">
        <v>47</v>
      </c>
      <c r="AS11">
        <f>IFERROR(VLOOKUP(B11,'2021'!$B$3:$AB$102,24,0), "")</f>
        <v>45</v>
      </c>
      <c r="AT11">
        <f>IFERROR(VLOOKUP(B11,'2020'!$B$3:$AD$92,28,0), "")</f>
        <v>41</v>
      </c>
      <c r="AU11">
        <f>IFERROR(VLOOKUP(B11,'2019'!$B$3:$AC$102,13,0), "")</f>
        <v>46</v>
      </c>
      <c r="AV11">
        <v>91.027000000000001</v>
      </c>
      <c r="AW11">
        <f>IFERROR(VLOOKUP(B11,'2021'!$B$3:$AB$102,21,0), "")</f>
        <v>89.525999999999996</v>
      </c>
      <c r="AX11">
        <f>IFERROR(VLOOKUP(B11,'2020'!$B$3:$AD$92,7,0), "")</f>
        <v>88</v>
      </c>
      <c r="AY11" t="s">
        <v>166</v>
      </c>
      <c r="AZ11">
        <v>100</v>
      </c>
      <c r="BA11">
        <v>24</v>
      </c>
    </row>
    <row r="12" spans="1:62" x14ac:dyDescent="0.25">
      <c r="A12">
        <v>11</v>
      </c>
      <c r="B12" t="s">
        <v>48</v>
      </c>
      <c r="C12" t="s">
        <v>7</v>
      </c>
      <c r="D12">
        <v>35</v>
      </c>
      <c r="E12">
        <f>IFERROR(VLOOKUP(B12,'2021'!$B$3:$AB$102,22,0), "")</f>
        <v>24</v>
      </c>
      <c r="F12" t="str">
        <f>IFERROR(VLOOKUP(B12,'2020'!$B$3:$AD$92,11,0), "")</f>
        <v/>
      </c>
      <c r="G12" t="str">
        <f>IFERROR(VLOOKUP(B12,'2019'!$B$3:$AC$102,14,0), "")</f>
        <v/>
      </c>
      <c r="H12">
        <v>37</v>
      </c>
      <c r="I12">
        <f>IFERROR(VLOOKUP(B12,'2021'!B13:$AB$102,23,0), "")</f>
        <v>39</v>
      </c>
      <c r="J12" t="str">
        <f>IFERROR(VLOOKUP(B12,'2020'!$B$3:$AD$92,4,0), "")</f>
        <v/>
      </c>
      <c r="K12" t="str">
        <f>IFERROR(VLOOKUP(B12,'2019'!$B$3:$AC$102,5,0), "")</f>
        <v/>
      </c>
      <c r="M12">
        <f>IFERROR(VLOOKUP(B12,'2021'!$B$3:$AB$102,11,0), "")</f>
        <v>0</v>
      </c>
      <c r="N12" t="str">
        <f>IFERROR(VLOOKUP(B12,'2020'!$B$3:$AD$92,6,0), "")</f>
        <v/>
      </c>
      <c r="O12" t="str">
        <f>IFERROR(VLOOKUP(B12,'2019'!$B$3:$AC$102,12,0), "")</f>
        <v/>
      </c>
      <c r="P12" t="str">
        <f>IFERROR(VLOOKUP(B12,'2018'!$B$3:$U$102,15,0), "")</f>
        <v/>
      </c>
      <c r="Q12">
        <v>98</v>
      </c>
      <c r="R12">
        <f>IFERROR(VLOOKUP(B12,'2021'!$B$3:$AB$102,12,0), "")</f>
        <v>98</v>
      </c>
      <c r="S12" t="str">
        <f>IFERROR(VLOOKUP(B12,'2020'!$B$3:$AD$92,15,0), "")</f>
        <v/>
      </c>
      <c r="T12" t="str">
        <f>IFERROR(VLOOKUP(B12,'2019'!$B$3:$AC$102,21,0), "")</f>
        <v/>
      </c>
      <c r="U12" t="str">
        <f>IFERROR(VLOOKUP(B12,'2018'!$B$3:$U$102,19,0), "")</f>
        <v/>
      </c>
      <c r="V12">
        <v>11</v>
      </c>
      <c r="W12">
        <f>IFERROR(VLOOKUP(B12,'2021'!$B$3:$AC$102,28,0), "")</f>
        <v>20</v>
      </c>
      <c r="X12" t="str">
        <f>IFERROR(VLOOKUP(B12,'2020'!$B$3:$AE$92,30,0), "")</f>
        <v/>
      </c>
      <c r="Y12">
        <f>IFERROR(VLOOKUP(B12,'2021'!$B$3:$AB$102,14,0), "")</f>
        <v>0</v>
      </c>
      <c r="Z12" t="str">
        <f>IFERROR(VLOOKUP(B12,'2020'!$B$3:$AE$92,29,0), "")</f>
        <v/>
      </c>
      <c r="AA12">
        <v>9.81</v>
      </c>
      <c r="AB12">
        <f>IFERROR(VLOOKUP(B12,'2021'!$B$3:$AB$102,13,0), "")</f>
        <v>9.4600000000000009</v>
      </c>
      <c r="AC12" t="str">
        <f>IFERROR(VLOOKUP(B12,'2020'!$B$3:$AD$92,25,0), "")</f>
        <v/>
      </c>
      <c r="AD12">
        <v>10</v>
      </c>
      <c r="AE12">
        <f>IFERROR(VLOOKUP(B13,'2021'!$B$3:$AB$102,17,0), "")</f>
        <v>60</v>
      </c>
      <c r="AF12" t="str">
        <f>IFERROR(VLOOKUP(B12,'2020'!$B$3:$AD$92,2,0), "")</f>
        <v/>
      </c>
      <c r="AG12" t="str">
        <f>IFERROR(VLOOKUP(B12,'2019'!$B$3:$AC$102,11,0), "")</f>
        <v/>
      </c>
      <c r="AH12" t="str">
        <f>IFERROR(VLOOKUP(B12,'2018'!B13:U112,13,0), "")</f>
        <v/>
      </c>
      <c r="AI12" s="25">
        <v>73.739999999999995</v>
      </c>
      <c r="AJ12" s="25">
        <f>IFERROR(VLOOKUP($B12,'2021'!$B$3:$AB$102,20,0),"")</f>
        <v>66.417000000000002</v>
      </c>
      <c r="AK12" s="25" t="str">
        <f>IFERROR(VLOOKUP($B12,'2020'!$B$3:$AD$92,20,0),"")</f>
        <v/>
      </c>
      <c r="AL12" s="25" t="str">
        <f>IFERROR(VLOOKUP($B12,'2019'!$B$3:$AC$102,17,0),"")</f>
        <v/>
      </c>
      <c r="AM12" s="25" t="str">
        <f>IFERROR(VLOOKUP($B12,'2018'!$B$3:$U$102,17,0),"")</f>
        <v/>
      </c>
      <c r="AN12" s="1">
        <v>114668</v>
      </c>
      <c r="AO12" s="1">
        <f>IFERROR(VLOOKUP(B12,'2021'!$B$3:$AB$102,18,0), "")</f>
        <v>90906</v>
      </c>
      <c r="AP12" s="1" t="str">
        <f>IFERROR(VLOOKUP(B12,'2020'!$B$3:$AD$92,16,0), "")</f>
        <v/>
      </c>
      <c r="AQ12" s="1" t="str">
        <f>IFERROR(VLOOKUP(B12,'2019'!$B$3:$AC$102,7,0), "")</f>
        <v/>
      </c>
      <c r="AR12">
        <v>4</v>
      </c>
      <c r="AS12">
        <f>IFERROR(VLOOKUP(B12,'2021'!$B$3:$AB$102,24,0), "")</f>
        <v>5</v>
      </c>
      <c r="AT12" t="str">
        <f>IFERROR(VLOOKUP(B12,'2020'!$B$3:$AD$92,28,0), "")</f>
        <v/>
      </c>
      <c r="AU12" t="str">
        <f>IFERROR(VLOOKUP(B12,'2019'!$B$3:$AC$102,13,0), "")</f>
        <v/>
      </c>
      <c r="AV12">
        <v>89.308000000000007</v>
      </c>
      <c r="AW12">
        <f>IFERROR(VLOOKUP(B12,'2021'!$B$3:$AB$102,21,0), "")</f>
        <v>91.932000000000002</v>
      </c>
      <c r="AX12" t="str">
        <f>IFERROR(VLOOKUP(B12,'2020'!$B$3:$AD$92,7,0), "")</f>
        <v/>
      </c>
      <c r="AY12" t="s">
        <v>169</v>
      </c>
      <c r="AZ12">
        <v>100</v>
      </c>
      <c r="BA12">
        <v>30.9</v>
      </c>
    </row>
    <row r="13" spans="1:62" x14ac:dyDescent="0.25">
      <c r="A13">
        <v>12</v>
      </c>
      <c r="B13" t="s">
        <v>49</v>
      </c>
      <c r="C13" t="s">
        <v>1</v>
      </c>
      <c r="D13">
        <v>4</v>
      </c>
      <c r="E13">
        <f>IFERROR(VLOOKUP(B13,'2021'!$B$3:$AB$102,22,0), "")</f>
        <v>10</v>
      </c>
      <c r="F13">
        <f>IFERROR(VLOOKUP(B13,'2020'!$B$3:$AD$92,11,0), "")</f>
        <v>12</v>
      </c>
      <c r="G13">
        <f>IFERROR(VLOOKUP(B13,'2019'!$B$3:$AC$102,14,0), "")</f>
        <v>13</v>
      </c>
      <c r="H13">
        <v>34</v>
      </c>
      <c r="I13" t="str">
        <f>IFERROR(VLOOKUP(B13,'2021'!B14:$AB$102,23,0), "")</f>
        <v/>
      </c>
      <c r="J13">
        <f>IFERROR(VLOOKUP(B13,'2020'!$B$3:$AD$92,4,0), "")</f>
        <v>20</v>
      </c>
      <c r="K13">
        <f>IFERROR(VLOOKUP(B13,'2019'!$B$3:$AC$102,5,0), "")</f>
        <v>22</v>
      </c>
      <c r="L13">
        <v>12</v>
      </c>
      <c r="M13">
        <f>IFERROR(VLOOKUP(B13,'2021'!$B$3:$AB$102,11,0), "")</f>
        <v>15</v>
      </c>
      <c r="N13">
        <f>IFERROR(VLOOKUP(B13,'2020'!$B$3:$AD$92,6,0), "")</f>
        <v>17</v>
      </c>
      <c r="O13">
        <f>IFERROR(VLOOKUP(B13,'2019'!$B$3:$AC$102,12,0), "")</f>
        <v>17</v>
      </c>
      <c r="P13">
        <f>IFERROR(VLOOKUP(B13,'2018'!$B$3:$U$102,15,0), "")</f>
        <v>16</v>
      </c>
      <c r="Q13">
        <v>98</v>
      </c>
      <c r="R13">
        <f>IFERROR(VLOOKUP(B13,'2021'!$B$3:$AB$102,12,0), "")</f>
        <v>98</v>
      </c>
      <c r="S13">
        <f>IFERROR(VLOOKUP(B13,'2020'!$B$3:$AD$92,15,0), "")</f>
        <v>98</v>
      </c>
      <c r="T13">
        <f>IFERROR(VLOOKUP(B13,'2019'!$B$3:$AC$102,21,0), "")</f>
        <v>95</v>
      </c>
      <c r="U13">
        <f>IFERROR(VLOOKUP(B13,'2018'!$B$3:$U$102,19,0), "")</f>
        <v>91</v>
      </c>
      <c r="V13">
        <v>12</v>
      </c>
      <c r="W13">
        <f>IFERROR(VLOOKUP(B13,'2021'!$B$3:$AC$102,28,0), "")</f>
        <v>9</v>
      </c>
      <c r="X13">
        <f>IFERROR(VLOOKUP(B13,'2020'!$B$3:$AE$92,30,0), "")</f>
        <v>16</v>
      </c>
      <c r="Y13">
        <f>IFERROR(VLOOKUP(B13,'2021'!$B$3:$AB$102,14,0), "")</f>
        <v>19</v>
      </c>
      <c r="Z13">
        <f>IFERROR(VLOOKUP(B13,'2020'!$B$3:$AE$92,29,0), "")</f>
        <v>17</v>
      </c>
      <c r="AA13">
        <v>9.4499999999999993</v>
      </c>
      <c r="AB13">
        <f>IFERROR(VLOOKUP(B13,'2021'!$B$3:$AB$102,13,0), "")</f>
        <v>9.1999999999999993</v>
      </c>
      <c r="AC13">
        <f>IFERROR(VLOOKUP(B13,'2020'!$B$3:$AD$92,25,0), "")</f>
        <v>9.11</v>
      </c>
      <c r="AD13">
        <v>57</v>
      </c>
      <c r="AE13" t="str">
        <f>IFERROR(VLOOKUP(B14,'2021'!$B$3:$AB$102,17,0), "")</f>
        <v/>
      </c>
      <c r="AF13">
        <f>IFERROR(VLOOKUP(B13,'2020'!$B$3:$AD$92,2,0), "")</f>
        <v>64</v>
      </c>
      <c r="AG13">
        <f>IFERROR(VLOOKUP(B13,'2019'!$B$3:$AC$102,11,0), "")</f>
        <v>66</v>
      </c>
      <c r="AH13">
        <f>IFERROR(VLOOKUP(B13,'2018'!B14:U113,13,0), "")</f>
        <v>63</v>
      </c>
      <c r="AI13" s="25">
        <v>58.96</v>
      </c>
      <c r="AJ13" s="25">
        <f>IFERROR(VLOOKUP($B13,'2021'!$B$3:$AB$102,20,0),"")</f>
        <v>59.636000000000003</v>
      </c>
      <c r="AK13" s="25">
        <f>IFERROR(VLOOKUP($B13,'2020'!$B$3:$AD$92,20,0),"")</f>
        <v>87</v>
      </c>
      <c r="AL13" s="25">
        <f>IFERROR(VLOOKUP($B13,'2019'!$B$3:$AC$102,17,0),"")</f>
        <v>50</v>
      </c>
      <c r="AM13" s="25">
        <f>IFERROR(VLOOKUP($B13,'2018'!$B$3:$U$102,17,0),"")</f>
        <v>44</v>
      </c>
      <c r="AN13" s="1">
        <v>95341</v>
      </c>
      <c r="AO13" s="1">
        <f>IFERROR(VLOOKUP(B13,'2021'!$B$3:$AB$102,18,0), "")</f>
        <v>87496</v>
      </c>
      <c r="AP13" s="1">
        <f>IFERROR(VLOOKUP(B13,'2020'!$B$3:$AD$92,16,0), "")</f>
        <v>78607</v>
      </c>
      <c r="AQ13" s="1">
        <f>IFERROR(VLOOKUP(B13,'2019'!$B$3:$AC$102,7,0), "")</f>
        <v>78458</v>
      </c>
      <c r="AR13">
        <v>76</v>
      </c>
      <c r="AS13">
        <f>IFERROR(VLOOKUP(B13,'2021'!$B$3:$AB$102,24,0), "")</f>
        <v>75</v>
      </c>
      <c r="AT13">
        <f>IFERROR(VLOOKUP(B13,'2020'!$B$3:$AD$92,28,0), "")</f>
        <v>72</v>
      </c>
      <c r="AU13">
        <f>IFERROR(VLOOKUP(B13,'2019'!$B$3:$AC$102,13,0), "")</f>
        <v>70</v>
      </c>
      <c r="AV13">
        <v>89.834000000000003</v>
      </c>
      <c r="AW13">
        <f>IFERROR(VLOOKUP(B13,'2021'!$B$3:$AB$102,21,0), "")</f>
        <v>87.525000000000006</v>
      </c>
      <c r="AX13">
        <f>IFERROR(VLOOKUP(B13,'2020'!$B$3:$AD$92,7,0), "")</f>
        <v>87</v>
      </c>
      <c r="AY13" t="s">
        <v>159</v>
      </c>
      <c r="AZ13">
        <v>100</v>
      </c>
      <c r="BA13">
        <v>22</v>
      </c>
    </row>
    <row r="14" spans="1:62" x14ac:dyDescent="0.25">
      <c r="A14">
        <v>12</v>
      </c>
      <c r="B14" t="s">
        <v>50</v>
      </c>
      <c r="C14" t="s">
        <v>8</v>
      </c>
      <c r="D14">
        <v>96</v>
      </c>
      <c r="E14" t="str">
        <f>IFERROR(VLOOKUP(B14,'2021'!$B$3:$AB$102,22,0), "")</f>
        <v/>
      </c>
      <c r="F14" t="str">
        <f>IFERROR(VLOOKUP(B14,'2020'!$B$3:$AD$92,11,0), "")</f>
        <v/>
      </c>
      <c r="G14" t="str">
        <f>IFERROR(VLOOKUP(B14,'2019'!$B$3:$AC$102,14,0), "")</f>
        <v/>
      </c>
      <c r="H14">
        <v>41</v>
      </c>
      <c r="I14" t="str">
        <f>IFERROR(VLOOKUP(B14,'2021'!B15:$AB$102,23,0), "")</f>
        <v/>
      </c>
      <c r="J14" t="str">
        <f>IFERROR(VLOOKUP(B14,'2020'!$B$3:$AD$92,4,0), "")</f>
        <v/>
      </c>
      <c r="K14" t="str">
        <f>IFERROR(VLOOKUP(B14,'2019'!$B$3:$AC$102,5,0), "")</f>
        <v/>
      </c>
      <c r="M14" t="str">
        <f>IFERROR(VLOOKUP(B14,'2021'!$B$3:$AB$102,11,0), "")</f>
        <v/>
      </c>
      <c r="N14" t="str">
        <f>IFERROR(VLOOKUP(B14,'2020'!$B$3:$AD$92,6,0), "")</f>
        <v/>
      </c>
      <c r="O14" t="str">
        <f>IFERROR(VLOOKUP(B14,'2019'!$B$3:$AC$102,12,0), "")</f>
        <v/>
      </c>
      <c r="P14" t="str">
        <f>IFERROR(VLOOKUP(B14,'2018'!$B$3:$U$102,15,0), "")</f>
        <v/>
      </c>
      <c r="Q14">
        <v>98</v>
      </c>
      <c r="R14" t="str">
        <f>IFERROR(VLOOKUP(B14,'2021'!$B$3:$AB$102,12,0), "")</f>
        <v/>
      </c>
      <c r="S14" t="str">
        <f>IFERROR(VLOOKUP(B14,'2020'!$B$3:$AD$92,15,0), "")</f>
        <v/>
      </c>
      <c r="T14" t="str">
        <f>IFERROR(VLOOKUP(B14,'2019'!$B$3:$AC$102,21,0), "")</f>
        <v/>
      </c>
      <c r="U14" t="str">
        <f>IFERROR(VLOOKUP(B14,'2018'!$B$3:$U$102,19,0), "")</f>
        <v/>
      </c>
      <c r="V14">
        <v>12</v>
      </c>
      <c r="W14" t="str">
        <f>IFERROR(VLOOKUP(B14,'2021'!$B$3:$AC$102,28,0), "")</f>
        <v/>
      </c>
      <c r="X14" t="str">
        <f>IFERROR(VLOOKUP(B14,'2020'!$B$3:$AE$92,30,0), "")</f>
        <v/>
      </c>
      <c r="Y14" t="str">
        <f>IFERROR(VLOOKUP(B14,'2021'!$B$3:$AB$102,14,0), "")</f>
        <v/>
      </c>
      <c r="Z14" t="str">
        <f>IFERROR(VLOOKUP(B14,'2020'!$B$3:$AE$92,29,0), "")</f>
        <v/>
      </c>
      <c r="AA14">
        <v>9.32</v>
      </c>
      <c r="AB14" t="str">
        <f>IFERROR(VLOOKUP(B14,'2021'!$B$3:$AB$102,13,0), "")</f>
        <v/>
      </c>
      <c r="AC14" t="str">
        <f>IFERROR(VLOOKUP(B14,'2020'!$B$3:$AD$92,25,0), "")</f>
        <v/>
      </c>
      <c r="AD14">
        <v>9</v>
      </c>
      <c r="AE14">
        <f>IFERROR(VLOOKUP(B15,'2021'!$B$3:$AB$102,17,0), "")</f>
        <v>93</v>
      </c>
      <c r="AF14" t="str">
        <f>IFERROR(VLOOKUP(B14,'2020'!$B$3:$AD$92,2,0), "")</f>
        <v/>
      </c>
      <c r="AG14" t="str">
        <f>IFERROR(VLOOKUP(B14,'2019'!$B$3:$AC$102,11,0), "")</f>
        <v/>
      </c>
      <c r="AH14" t="str">
        <f>IFERROR(VLOOKUP(B14,'2018'!B15:U114,13,0), "")</f>
        <v/>
      </c>
      <c r="AI14" s="25">
        <v>106.29</v>
      </c>
      <c r="AJ14" s="25" t="str">
        <f>IFERROR(VLOOKUP($B14,'2021'!$B$3:$AB$102,20,0),"")</f>
        <v/>
      </c>
      <c r="AK14" s="25" t="str">
        <f>IFERROR(VLOOKUP($B14,'2020'!$B$3:$AD$92,20,0),"")</f>
        <v/>
      </c>
      <c r="AL14" s="25" t="str">
        <f>IFERROR(VLOOKUP($B14,'2019'!$B$3:$AC$102,17,0),"")</f>
        <v/>
      </c>
      <c r="AM14" s="25" t="str">
        <f>IFERROR(VLOOKUP($B14,'2018'!$B$3:$U$102,17,0),"")</f>
        <v/>
      </c>
      <c r="AN14" s="1">
        <v>96173</v>
      </c>
      <c r="AO14" s="1" t="str">
        <f>IFERROR(VLOOKUP(B14,'2021'!$B$3:$AB$102,18,0), "")</f>
        <v/>
      </c>
      <c r="AP14" s="1" t="str">
        <f>IFERROR(VLOOKUP(B14,'2020'!$B$3:$AD$92,16,0), "")</f>
        <v/>
      </c>
      <c r="AQ14" s="1" t="str">
        <f>IFERROR(VLOOKUP(B14,'2019'!$B$3:$AC$102,7,0), "")</f>
        <v/>
      </c>
      <c r="AR14">
        <v>41</v>
      </c>
      <c r="AS14" t="str">
        <f>IFERROR(VLOOKUP(B14,'2021'!$B$3:$AB$102,24,0), "")</f>
        <v/>
      </c>
      <c r="AT14" t="str">
        <f>IFERROR(VLOOKUP(B14,'2020'!$B$3:$AD$92,28,0), "")</f>
        <v/>
      </c>
      <c r="AU14" t="str">
        <f>IFERROR(VLOOKUP(B14,'2019'!$B$3:$AC$102,13,0), "")</f>
        <v/>
      </c>
      <c r="AV14">
        <v>88.132000000000005</v>
      </c>
      <c r="AW14" t="str">
        <f>IFERROR(VLOOKUP(B14,'2021'!$B$3:$AB$102,21,0), "")</f>
        <v/>
      </c>
      <c r="AX14" t="str">
        <f>IFERROR(VLOOKUP(B14,'2020'!$B$3:$AD$92,7,0), "")</f>
        <v/>
      </c>
      <c r="AY14" t="s">
        <v>171</v>
      </c>
      <c r="AZ14">
        <v>100</v>
      </c>
      <c r="BA14">
        <v>24</v>
      </c>
    </row>
    <row r="15" spans="1:62" x14ac:dyDescent="0.25">
      <c r="A15">
        <v>14</v>
      </c>
      <c r="B15" t="s">
        <v>51</v>
      </c>
      <c r="C15" t="s">
        <v>6</v>
      </c>
      <c r="D15">
        <v>5</v>
      </c>
      <c r="E15">
        <f>IFERROR(VLOOKUP(B15,'2021'!$B$3:$AB$102,22,0), "")</f>
        <v>2</v>
      </c>
      <c r="F15">
        <f>IFERROR(VLOOKUP(B15,'2020'!$B$3:$AD$92,11,0), "")</f>
        <v>2</v>
      </c>
      <c r="G15">
        <f>IFERROR(VLOOKUP(B15,'2019'!$B$3:$AC$102,14,0), "")</f>
        <v>2</v>
      </c>
      <c r="H15">
        <v>53</v>
      </c>
      <c r="I15">
        <f>IFERROR(VLOOKUP(B15,'2021'!B16:$AB$102,23,0), "")</f>
        <v>34</v>
      </c>
      <c r="J15">
        <f>IFERROR(VLOOKUP(B15,'2020'!$B$3:$AD$92,4,0), "")</f>
        <v>36</v>
      </c>
      <c r="K15">
        <f>IFERROR(VLOOKUP(B15,'2019'!$B$3:$AC$102,5,0), "")</f>
        <v>41</v>
      </c>
      <c r="L15">
        <v>15</v>
      </c>
      <c r="M15">
        <f>IFERROR(VLOOKUP(B15,'2021'!$B$3:$AB$102,11,0), "")</f>
        <v>17</v>
      </c>
      <c r="N15">
        <f>IFERROR(VLOOKUP(B15,'2020'!$B$3:$AD$92,6,0), "")</f>
        <v>16</v>
      </c>
      <c r="O15">
        <f>IFERROR(VLOOKUP(B15,'2019'!$B$3:$AC$102,12,0), "")</f>
        <v>14</v>
      </c>
      <c r="P15">
        <f>IFERROR(VLOOKUP(B15,'2018'!$B$3:$U$102,15,0), "")</f>
        <v>11</v>
      </c>
      <c r="Q15">
        <v>100</v>
      </c>
      <c r="R15">
        <f>IFERROR(VLOOKUP(B15,'2021'!$B$3:$AB$102,12,0), "")</f>
        <v>100</v>
      </c>
      <c r="S15">
        <f>IFERROR(VLOOKUP(B15,'2020'!$B$3:$AD$92,15,0), "")</f>
        <v>100</v>
      </c>
      <c r="T15">
        <f>IFERROR(VLOOKUP(B15,'2019'!$B$3:$AC$102,21,0), "")</f>
        <v>100</v>
      </c>
      <c r="U15">
        <f>IFERROR(VLOOKUP(B15,'2018'!$B$3:$U$102,19,0), "")</f>
        <v>100</v>
      </c>
      <c r="V15">
        <v>14</v>
      </c>
      <c r="W15">
        <f>IFERROR(VLOOKUP(B15,'2021'!$B$3:$AC$102,28,0), "")</f>
        <v>18</v>
      </c>
      <c r="X15">
        <f>IFERROR(VLOOKUP(B15,'2020'!$B$3:$AE$92,30,0), "")</f>
        <v>12</v>
      </c>
      <c r="Y15">
        <f>IFERROR(VLOOKUP(B15,'2021'!$B$3:$AB$102,14,0), "")</f>
        <v>20</v>
      </c>
      <c r="Z15">
        <f>IFERROR(VLOOKUP(B15,'2020'!$B$3:$AE$92,29,0), "")</f>
        <v>16</v>
      </c>
      <c r="AA15">
        <v>9.4700000000000006</v>
      </c>
      <c r="AB15">
        <f>IFERROR(VLOOKUP(B15,'2021'!$B$3:$AB$102,13,0), "")</f>
        <v>9.1199999999999992</v>
      </c>
      <c r="AC15">
        <f>IFERROR(VLOOKUP(B15,'2020'!$B$3:$AD$92,25,0), "")</f>
        <v>9.4600000000000009</v>
      </c>
      <c r="AD15">
        <v>38</v>
      </c>
      <c r="AE15">
        <f>IFERROR(VLOOKUP(B16,'2021'!$B$3:$AB$102,17,0), "")</f>
        <v>37</v>
      </c>
      <c r="AF15">
        <f>IFERROR(VLOOKUP(B15,'2020'!$B$3:$AD$92,2,0), "")</f>
        <v>77</v>
      </c>
      <c r="AG15">
        <f>IFERROR(VLOOKUP(B15,'2019'!$B$3:$AC$102,11,0), "")</f>
        <v>89</v>
      </c>
      <c r="AH15">
        <f>IFERROR(VLOOKUP(B15,'2018'!B16:U115,13,0), "")</f>
        <v>98</v>
      </c>
      <c r="AI15" s="25">
        <v>45.93</v>
      </c>
      <c r="AJ15" s="25">
        <f>IFERROR(VLOOKUP($B15,'2021'!$B$3:$AB$102,20,0),"")</f>
        <v>46.921999999999997</v>
      </c>
      <c r="AK15" s="25">
        <f>IFERROR(VLOOKUP($B15,'2020'!$B$3:$AD$92,20,0),"")</f>
        <v>12</v>
      </c>
      <c r="AL15" s="25">
        <f>IFERROR(VLOOKUP($B15,'2019'!$B$3:$AC$102,17,0),"")</f>
        <v>47</v>
      </c>
      <c r="AM15" s="25">
        <f>IFERROR(VLOOKUP($B15,'2018'!$B$3:$U$102,17,0),"")</f>
        <v>47</v>
      </c>
      <c r="AN15" s="1">
        <v>118385</v>
      </c>
      <c r="AO15" s="1">
        <f>IFERROR(VLOOKUP(B15,'2021'!$B$3:$AB$102,18,0), "")</f>
        <v>116100</v>
      </c>
      <c r="AP15" s="1">
        <f>IFERROR(VLOOKUP(B15,'2020'!$B$3:$AD$92,16,0), "")</f>
        <v>112539</v>
      </c>
      <c r="AQ15" s="1">
        <f>IFERROR(VLOOKUP(B15,'2019'!$B$3:$AC$102,7,0), "")</f>
        <v>110914</v>
      </c>
      <c r="AR15">
        <v>37</v>
      </c>
      <c r="AS15">
        <f>IFERROR(VLOOKUP(B15,'2021'!$B$3:$AB$102,24,0), "")</f>
        <v>37</v>
      </c>
      <c r="AT15">
        <f>IFERROR(VLOOKUP(B15,'2020'!$B$3:$AD$92,28,0), "")</f>
        <v>33</v>
      </c>
      <c r="AU15">
        <f>IFERROR(VLOOKUP(B15,'2019'!$B$3:$AC$102,13,0), "")</f>
        <v>35</v>
      </c>
      <c r="AV15">
        <v>88.995000000000005</v>
      </c>
      <c r="AW15">
        <f>IFERROR(VLOOKUP(B15,'2021'!$B$3:$AB$102,21,0), "")</f>
        <v>87.307000000000002</v>
      </c>
      <c r="AX15">
        <f>IFERROR(VLOOKUP(B15,'2020'!$B$3:$AD$92,7,0), "")</f>
        <v>88</v>
      </c>
      <c r="AY15" t="s">
        <v>172</v>
      </c>
      <c r="AZ15">
        <v>100</v>
      </c>
      <c r="BA15">
        <v>20.8</v>
      </c>
    </row>
    <row r="16" spans="1:62" x14ac:dyDescent="0.25">
      <c r="A16">
        <v>15</v>
      </c>
      <c r="B16" t="s">
        <v>52</v>
      </c>
      <c r="C16" t="s">
        <v>9</v>
      </c>
      <c r="D16">
        <v>78</v>
      </c>
      <c r="E16">
        <f>IFERROR(VLOOKUP(B16,'2021'!$B$3:$AB$102,22,0), "")</f>
        <v>73</v>
      </c>
      <c r="F16">
        <f>IFERROR(VLOOKUP(B16,'2020'!$B$3:$AD$92,11,0), "")</f>
        <v>56</v>
      </c>
      <c r="G16">
        <f>IFERROR(VLOOKUP(B16,'2019'!$B$3:$AC$102,14,0), "")</f>
        <v>61</v>
      </c>
      <c r="H16">
        <v>21</v>
      </c>
      <c r="I16">
        <f>IFERROR(VLOOKUP(B16,'2021'!B17:$AB$102,23,0), "")</f>
        <v>25</v>
      </c>
      <c r="J16">
        <f>IFERROR(VLOOKUP(B16,'2020'!$B$3:$AD$92,4,0), "")</f>
        <v>26</v>
      </c>
      <c r="K16">
        <f>IFERROR(VLOOKUP(B16,'2019'!$B$3:$AC$102,5,0), "")</f>
        <v>28</v>
      </c>
      <c r="L16">
        <v>18</v>
      </c>
      <c r="M16">
        <f>IFERROR(VLOOKUP(B16,'2021'!$B$3:$AB$102,11,0), "")</f>
        <v>20</v>
      </c>
      <c r="N16">
        <f>IFERROR(VLOOKUP(B16,'2020'!$B$3:$AD$92,6,0), "")</f>
        <v>23</v>
      </c>
      <c r="O16">
        <f>IFERROR(VLOOKUP(B16,'2019'!$B$3:$AC$102,12,0), "")</f>
        <v>23</v>
      </c>
      <c r="P16">
        <f>IFERROR(VLOOKUP(B16,'2018'!$B$3:$U$102,15,0), "")</f>
        <v>21</v>
      </c>
      <c r="Q16">
        <v>100</v>
      </c>
      <c r="R16">
        <f>IFERROR(VLOOKUP(B16,'2021'!$B$3:$AB$102,12,0), "")</f>
        <v>100</v>
      </c>
      <c r="S16">
        <f>IFERROR(VLOOKUP(B16,'2020'!$B$3:$AD$92,15,0), "")</f>
        <v>100</v>
      </c>
      <c r="T16">
        <f>IFERROR(VLOOKUP(B16,'2019'!$B$3:$AC$102,21,0), "")</f>
        <v>100</v>
      </c>
      <c r="U16">
        <f>IFERROR(VLOOKUP(B16,'2018'!$B$3:$U$102,19,0), "")</f>
        <v>100</v>
      </c>
      <c r="V16">
        <v>15</v>
      </c>
      <c r="W16">
        <f>IFERROR(VLOOKUP(B16,'2021'!$B$3:$AC$102,28,0), "")</f>
        <v>23</v>
      </c>
      <c r="X16">
        <f>IFERROR(VLOOKUP(B16,'2020'!$B$3:$AE$92,30,0), "")</f>
        <v>16</v>
      </c>
      <c r="Y16">
        <f>IFERROR(VLOOKUP(B16,'2021'!$B$3:$AB$102,14,0), "")</f>
        <v>22</v>
      </c>
      <c r="Z16">
        <f>IFERROR(VLOOKUP(B16,'2020'!$B$3:$AE$92,29,0), "")</f>
        <v>30</v>
      </c>
      <c r="AA16">
        <v>8.77</v>
      </c>
      <c r="AB16">
        <f>IFERROR(VLOOKUP(B16,'2021'!$B$3:$AB$102,13,0), "")</f>
        <v>8.86</v>
      </c>
      <c r="AC16">
        <f>IFERROR(VLOOKUP(B16,'2020'!$B$3:$AD$92,25,0), "")</f>
        <v>8.89</v>
      </c>
      <c r="AD16">
        <v>7</v>
      </c>
      <c r="AE16">
        <f>IFERROR(VLOOKUP(B17,'2021'!$B$3:$AB$102,17,0), "")</f>
        <v>39</v>
      </c>
      <c r="AF16">
        <f>IFERROR(VLOOKUP(B16,'2020'!$B$3:$AD$92,2,0), "")</f>
        <v>26</v>
      </c>
      <c r="AG16">
        <f>IFERROR(VLOOKUP(B16,'2019'!$B$3:$AC$102,11,0), "")</f>
        <v>12</v>
      </c>
      <c r="AH16">
        <f>IFERROR(VLOOKUP(B16,'2018'!B17:U116,13,0), "")</f>
        <v>12</v>
      </c>
      <c r="AI16" s="25">
        <v>55.78</v>
      </c>
      <c r="AJ16" s="25">
        <f>IFERROR(VLOOKUP($B16,'2021'!$B$3:$AB$102,20,0),"")</f>
        <v>62.539000000000001</v>
      </c>
      <c r="AK16" s="25">
        <f>IFERROR(VLOOKUP($B16,'2020'!$B$3:$AD$92,20,0),"")</f>
        <v>92</v>
      </c>
      <c r="AL16" s="25">
        <f>IFERROR(VLOOKUP($B16,'2019'!$B$3:$AC$102,17,0),"")</f>
        <v>61</v>
      </c>
      <c r="AM16" s="25">
        <f>IFERROR(VLOOKUP($B16,'2018'!$B$3:$U$102,17,0),"")</f>
        <v>60</v>
      </c>
      <c r="AN16" s="1">
        <v>80729</v>
      </c>
      <c r="AO16" s="1">
        <f>IFERROR(VLOOKUP(B16,'2021'!$B$3:$AB$102,18,0), "")</f>
        <v>76082</v>
      </c>
      <c r="AP16" s="1">
        <f>IFERROR(VLOOKUP(B16,'2020'!$B$3:$AD$92,16,0), "")</f>
        <v>76197</v>
      </c>
      <c r="AQ16" s="1">
        <f>IFERROR(VLOOKUP(B16,'2019'!$B$3:$AC$102,7,0), "")</f>
        <v>66791</v>
      </c>
      <c r="AR16">
        <v>36</v>
      </c>
      <c r="AS16">
        <f>IFERROR(VLOOKUP(B16,'2021'!$B$3:$AB$102,24,0), "")</f>
        <v>40</v>
      </c>
      <c r="AT16">
        <f>IFERROR(VLOOKUP(B16,'2020'!$B$3:$AD$92,28,0), "")</f>
        <v>32</v>
      </c>
      <c r="AU16">
        <f>IFERROR(VLOOKUP(B16,'2019'!$B$3:$AC$102,13,0), "")</f>
        <v>39</v>
      </c>
      <c r="AV16">
        <v>87.58</v>
      </c>
      <c r="AW16">
        <f>IFERROR(VLOOKUP(B16,'2021'!$B$3:$AB$102,21,0), "")</f>
        <v>86.942999999999998</v>
      </c>
      <c r="AX16">
        <f>IFERROR(VLOOKUP(B16,'2020'!$B$3:$AD$92,7,0), "")</f>
        <v>88</v>
      </c>
      <c r="AY16" t="s">
        <v>173</v>
      </c>
      <c r="AZ16">
        <v>71</v>
      </c>
      <c r="BA16">
        <v>18</v>
      </c>
    </row>
    <row r="17" spans="1:53" x14ac:dyDescent="0.25">
      <c r="A17">
        <v>16</v>
      </c>
      <c r="B17" t="s">
        <v>53</v>
      </c>
      <c r="C17" t="s">
        <v>10</v>
      </c>
      <c r="D17">
        <v>12</v>
      </c>
      <c r="E17">
        <f>IFERROR(VLOOKUP(B17,'2021'!$B$3:$AB$102,22,0), "")</f>
        <v>15</v>
      </c>
      <c r="F17">
        <f>IFERROR(VLOOKUP(B17,'2020'!$B$3:$AD$92,11,0), "")</f>
        <v>25</v>
      </c>
      <c r="G17">
        <f>IFERROR(VLOOKUP(B17,'2019'!$B$3:$AC$102,14,0), "")</f>
        <v>24</v>
      </c>
      <c r="H17">
        <v>54</v>
      </c>
      <c r="I17">
        <f>IFERROR(VLOOKUP(B17,'2021'!B18:$AB$102,23,0), "")</f>
        <v>54</v>
      </c>
      <c r="J17">
        <f>IFERROR(VLOOKUP(B17,'2020'!$B$3:$AD$92,4,0), "")</f>
        <v>49</v>
      </c>
      <c r="K17">
        <f>IFERROR(VLOOKUP(B17,'2019'!$B$3:$AC$102,5,0), "")</f>
        <v>52</v>
      </c>
      <c r="L17">
        <v>15</v>
      </c>
      <c r="M17">
        <f>IFERROR(VLOOKUP(B17,'2021'!$B$3:$AB$102,11,0), "")</f>
        <v>14</v>
      </c>
      <c r="N17">
        <f>IFERROR(VLOOKUP(B17,'2020'!$B$3:$AD$92,6,0), "")</f>
        <v>12</v>
      </c>
      <c r="O17">
        <f>IFERROR(VLOOKUP(B17,'2019'!$B$3:$AC$102,12,0), "")</f>
        <v>10</v>
      </c>
      <c r="P17">
        <f>IFERROR(VLOOKUP(B17,'2018'!$B$3:$U$102,15,0), "")</f>
        <v>9</v>
      </c>
      <c r="Q17">
        <v>100</v>
      </c>
      <c r="R17">
        <f>IFERROR(VLOOKUP(B17,'2021'!$B$3:$AB$102,12,0), "")</f>
        <v>100</v>
      </c>
      <c r="S17">
        <f>IFERROR(VLOOKUP(B17,'2020'!$B$3:$AD$92,15,0), "")</f>
        <v>100</v>
      </c>
      <c r="T17">
        <f>IFERROR(VLOOKUP(B17,'2019'!$B$3:$AC$102,21,0), "")</f>
        <v>95</v>
      </c>
      <c r="U17">
        <f>IFERROR(VLOOKUP(B17,'2018'!$B$3:$U$102,19,0), "")</f>
        <v>93</v>
      </c>
      <c r="V17">
        <v>16</v>
      </c>
      <c r="W17">
        <f>IFERROR(VLOOKUP(B17,'2021'!$B$3:$AC$102,28,0), "")</f>
        <v>16</v>
      </c>
      <c r="X17">
        <f>IFERROR(VLOOKUP(B17,'2020'!$B$3:$AE$92,30,0), "")</f>
        <v>14</v>
      </c>
      <c r="Y17">
        <f>IFERROR(VLOOKUP(B17,'2021'!$B$3:$AB$102,14,0), "")</f>
        <v>11</v>
      </c>
      <c r="Z17">
        <f>IFERROR(VLOOKUP(B17,'2020'!$B$3:$AE$92,29,0), "")</f>
        <v>11</v>
      </c>
      <c r="AA17">
        <v>9.48</v>
      </c>
      <c r="AB17">
        <f>IFERROR(VLOOKUP(B17,'2021'!$B$3:$AB$102,13,0), "")</f>
        <v>9.4</v>
      </c>
      <c r="AC17">
        <f>IFERROR(VLOOKUP(B17,'2020'!$B$3:$AD$92,25,0), "")</f>
        <v>9.27</v>
      </c>
      <c r="AD17">
        <v>48</v>
      </c>
      <c r="AE17">
        <f>IFERROR(VLOOKUP(B18,'2021'!$B$3:$AB$102,17,0), "")</f>
        <v>36</v>
      </c>
      <c r="AF17">
        <f>IFERROR(VLOOKUP(B17,'2020'!$B$3:$AD$92,2,0), "")</f>
        <v>62</v>
      </c>
      <c r="AG17">
        <f>IFERROR(VLOOKUP(B17,'2019'!$B$3:$AC$102,11,0), "")</f>
        <v>43</v>
      </c>
      <c r="AH17" t="str">
        <f>IFERROR(VLOOKUP(B17,'2018'!B18:U117,13,0), "")</f>
        <v/>
      </c>
      <c r="AI17" s="25">
        <v>38.9</v>
      </c>
      <c r="AJ17" s="25">
        <f>IFERROR(VLOOKUP($B17,'2021'!$B$3:$AB$102,20,0),"")</f>
        <v>47.817</v>
      </c>
      <c r="AK17" s="25">
        <f>IFERROR(VLOOKUP($B17,'2020'!$B$3:$AD$92,20,0),"")</f>
        <v>93</v>
      </c>
      <c r="AL17" s="25">
        <f>IFERROR(VLOOKUP($B17,'2019'!$B$3:$AC$102,17,0),"")</f>
        <v>59</v>
      </c>
      <c r="AM17" s="25">
        <f>IFERROR(VLOOKUP($B17,'2018'!$B$3:$U$102,17,0),"")</f>
        <v>65</v>
      </c>
      <c r="AN17" s="1">
        <v>97485</v>
      </c>
      <c r="AO17" s="1">
        <f>IFERROR(VLOOKUP(B17,'2021'!$B$3:$AB$102,18,0), "")</f>
        <v>96122</v>
      </c>
      <c r="AP17" s="1">
        <f>IFERROR(VLOOKUP(B17,'2020'!$B$3:$AD$92,16,0), "")</f>
        <v>88627</v>
      </c>
      <c r="AQ17" s="1">
        <f>IFERROR(VLOOKUP(B17,'2019'!$B$3:$AC$102,7,0), "")</f>
        <v>95976</v>
      </c>
      <c r="AR17">
        <v>63</v>
      </c>
      <c r="AS17">
        <f>IFERROR(VLOOKUP(B17,'2021'!$B$3:$AB$102,24,0), "")</f>
        <v>64</v>
      </c>
      <c r="AT17">
        <f>IFERROR(VLOOKUP(B17,'2020'!$B$3:$AD$92,28,0), "")</f>
        <v>60</v>
      </c>
      <c r="AU17">
        <f>IFERROR(VLOOKUP(B17,'2019'!$B$3:$AC$102,13,0), "")</f>
        <v>51</v>
      </c>
      <c r="AV17">
        <v>88.988</v>
      </c>
      <c r="AW17">
        <f>IFERROR(VLOOKUP(B17,'2021'!$B$3:$AB$102,21,0), "")</f>
        <v>86.817999999999998</v>
      </c>
      <c r="AX17">
        <f>IFERROR(VLOOKUP(B17,'2020'!$B$3:$AD$92,7,0), "")</f>
        <v>86</v>
      </c>
      <c r="AY17" t="s">
        <v>175</v>
      </c>
      <c r="AZ17">
        <v>40</v>
      </c>
      <c r="BA17">
        <v>13</v>
      </c>
    </row>
    <row r="18" spans="1:53" x14ac:dyDescent="0.25">
      <c r="A18">
        <v>17</v>
      </c>
      <c r="B18" t="s">
        <v>54</v>
      </c>
      <c r="C18" t="s">
        <v>10</v>
      </c>
      <c r="D18">
        <v>59</v>
      </c>
      <c r="E18">
        <f>IFERROR(VLOOKUP(B18,'2021'!$B$3:$AB$102,22,0), "")</f>
        <v>79</v>
      </c>
      <c r="F18">
        <f>IFERROR(VLOOKUP(B18,'2020'!$B$3:$AD$92,11,0), "")</f>
        <v>72</v>
      </c>
      <c r="G18">
        <f>IFERROR(VLOOKUP(B18,'2019'!$B$3:$AC$102,14,0), "")</f>
        <v>72</v>
      </c>
      <c r="H18">
        <v>75</v>
      </c>
      <c r="I18" t="str">
        <f>IFERROR(VLOOKUP(B18,'2021'!B19:$AB$102,23,0), "")</f>
        <v/>
      </c>
      <c r="J18">
        <f>IFERROR(VLOOKUP(B18,'2020'!$B$3:$AD$92,4,0), "")</f>
        <v>79</v>
      </c>
      <c r="K18">
        <f>IFERROR(VLOOKUP(B18,'2019'!$B$3:$AC$102,5,0), "")</f>
        <v>82</v>
      </c>
      <c r="L18">
        <v>18</v>
      </c>
      <c r="M18">
        <f>IFERROR(VLOOKUP(B18,'2021'!$B$3:$AB$102,11,0), "")</f>
        <v>18</v>
      </c>
      <c r="N18">
        <f>IFERROR(VLOOKUP(B18,'2020'!$B$3:$AD$92,6,0), "")</f>
        <v>17</v>
      </c>
      <c r="O18">
        <f>IFERROR(VLOOKUP(B18,'2019'!$B$3:$AC$102,12,0), "")</f>
        <v>10</v>
      </c>
      <c r="P18">
        <f>IFERROR(VLOOKUP(B18,'2018'!$B$3:$U$102,15,0), "")</f>
        <v>7</v>
      </c>
      <c r="Q18">
        <v>100</v>
      </c>
      <c r="R18">
        <f>IFERROR(VLOOKUP(B18,'2021'!$B$3:$AB$102,12,0), "")</f>
        <v>100</v>
      </c>
      <c r="S18">
        <f>IFERROR(VLOOKUP(B18,'2020'!$B$3:$AD$92,15,0), "")</f>
        <v>100</v>
      </c>
      <c r="T18">
        <f>IFERROR(VLOOKUP(B18,'2019'!$B$3:$AC$102,21,0), "")</f>
        <v>100</v>
      </c>
      <c r="U18">
        <f>IFERROR(VLOOKUP(B18,'2018'!$B$3:$U$102,19,0), "")</f>
        <v>98</v>
      </c>
      <c r="V18">
        <v>17</v>
      </c>
      <c r="W18">
        <f>IFERROR(VLOOKUP(B18,'2021'!$B$3:$AC$102,28,0), "")</f>
        <v>13</v>
      </c>
      <c r="X18">
        <f>IFERROR(VLOOKUP(B18,'2020'!$B$3:$AE$92,30,0), "")</f>
        <v>25</v>
      </c>
      <c r="Y18">
        <f>IFERROR(VLOOKUP(B18,'2021'!$B$3:$AB$102,14,0), "")</f>
        <v>16</v>
      </c>
      <c r="Z18">
        <f>IFERROR(VLOOKUP(B18,'2020'!$B$3:$AE$92,29,0), "")</f>
        <v>10</v>
      </c>
      <c r="AA18">
        <v>8.81</v>
      </c>
      <c r="AB18">
        <f>IFERROR(VLOOKUP(B18,'2021'!$B$3:$AB$102,13,0), "")</f>
        <v>8.92</v>
      </c>
      <c r="AC18">
        <f>IFERROR(VLOOKUP(B18,'2020'!$B$3:$AD$92,25,0), "")</f>
        <v>8.82</v>
      </c>
      <c r="AD18">
        <v>24</v>
      </c>
      <c r="AE18">
        <f>IFERROR(VLOOKUP(B19,'2021'!$B$3:$AB$102,17,0), "")</f>
        <v>41</v>
      </c>
      <c r="AF18">
        <f>IFERROR(VLOOKUP(B18,'2020'!$B$3:$AD$92,2,0), "")</f>
        <v>25</v>
      </c>
      <c r="AG18">
        <f>IFERROR(VLOOKUP(B18,'2019'!$B$3:$AC$102,11,0), "")</f>
        <v>20</v>
      </c>
      <c r="AH18" t="str">
        <f>IFERROR(VLOOKUP(B18,'2018'!B19:U118,13,0), "")</f>
        <v/>
      </c>
      <c r="AI18" s="25">
        <v>64.44</v>
      </c>
      <c r="AJ18" s="25">
        <f>IFERROR(VLOOKUP($B18,'2021'!$B$3:$AB$102,20,0),"")</f>
        <v>69.468999999999994</v>
      </c>
      <c r="AK18" s="25">
        <f>IFERROR(VLOOKUP($B18,'2020'!$B$3:$AD$92,20,0),"")</f>
        <v>96</v>
      </c>
      <c r="AL18" s="25">
        <f>IFERROR(VLOOKUP($B18,'2019'!$B$3:$AC$102,17,0),"")</f>
        <v>71</v>
      </c>
      <c r="AM18" s="25">
        <f>IFERROR(VLOOKUP($B18,'2018'!$B$3:$U$102,17,0),"")</f>
        <v>69</v>
      </c>
      <c r="AN18" s="1">
        <v>85331</v>
      </c>
      <c r="AO18" s="1">
        <f>IFERROR(VLOOKUP(B18,'2021'!$B$3:$AB$102,18,0), "")</f>
        <v>77223</v>
      </c>
      <c r="AP18" s="1">
        <f>IFERROR(VLOOKUP(B18,'2020'!$B$3:$AD$92,16,0), "")</f>
        <v>73440</v>
      </c>
      <c r="AQ18" s="1">
        <f>IFERROR(VLOOKUP(B18,'2019'!$B$3:$AC$102,7,0), "")</f>
        <v>77273</v>
      </c>
      <c r="AR18">
        <v>96</v>
      </c>
      <c r="AS18">
        <f>IFERROR(VLOOKUP(B18,'2021'!$B$3:$AB$102,24,0), "")</f>
        <v>93</v>
      </c>
      <c r="AT18">
        <f>IFERROR(VLOOKUP(B18,'2020'!$B$3:$AD$92,28,0), "")</f>
        <v>86</v>
      </c>
      <c r="AU18">
        <f>IFERROR(VLOOKUP(B18,'2019'!$B$3:$AC$102,13,0), "")</f>
        <v>93</v>
      </c>
      <c r="AV18">
        <v>85.606999999999999</v>
      </c>
      <c r="AW18">
        <f>IFERROR(VLOOKUP(B18,'2021'!$B$3:$AB$102,21,0), "")</f>
        <v>85.076999999999998</v>
      </c>
      <c r="AX18">
        <f>IFERROR(VLOOKUP(B18,'2020'!$B$3:$AD$92,7,0), "")</f>
        <v>84</v>
      </c>
      <c r="AY18" t="s">
        <v>169</v>
      </c>
      <c r="AZ18">
        <v>22</v>
      </c>
      <c r="BA18">
        <v>10</v>
      </c>
    </row>
    <row r="19" spans="1:53" x14ac:dyDescent="0.25">
      <c r="A19">
        <v>18</v>
      </c>
      <c r="B19" t="s">
        <v>55</v>
      </c>
      <c r="C19" t="s">
        <v>7</v>
      </c>
      <c r="D19">
        <v>2</v>
      </c>
      <c r="E19">
        <f>IFERROR(VLOOKUP(B19,'2021'!$B$3:$AB$102,22,0), "")</f>
        <v>4</v>
      </c>
      <c r="F19">
        <f>IFERROR(VLOOKUP(B19,'2020'!$B$3:$AD$92,11,0), "")</f>
        <v>8</v>
      </c>
      <c r="G19">
        <f>IFERROR(VLOOKUP(B19,'2019'!$B$3:$AC$102,14,0), "")</f>
        <v>5</v>
      </c>
      <c r="H19">
        <v>70</v>
      </c>
      <c r="I19">
        <f>IFERROR(VLOOKUP(B19,'2021'!B20:$AB$102,23,0), "")</f>
        <v>81</v>
      </c>
      <c r="J19">
        <f>IFERROR(VLOOKUP(B19,'2020'!$B$3:$AD$92,4,0), "")</f>
        <v>81</v>
      </c>
      <c r="K19">
        <f>IFERROR(VLOOKUP(B19,'2019'!$B$3:$AC$102,5,0), "")</f>
        <v>80</v>
      </c>
      <c r="L19">
        <v>26</v>
      </c>
      <c r="M19">
        <f>IFERROR(VLOOKUP(B19,'2021'!$B$3:$AB$102,11,0), "")</f>
        <v>24</v>
      </c>
      <c r="N19">
        <f>IFERROR(VLOOKUP(B19,'2020'!$B$3:$AD$92,6,0), "")</f>
        <v>18</v>
      </c>
      <c r="O19">
        <f>IFERROR(VLOOKUP(B19,'2019'!$B$3:$AC$102,12,0), "")</f>
        <v>21</v>
      </c>
      <c r="P19">
        <f>IFERROR(VLOOKUP(B19,'2018'!$B$3:$U$102,15,0), "")</f>
        <v>28</v>
      </c>
      <c r="Q19">
        <v>95</v>
      </c>
      <c r="R19">
        <f>IFERROR(VLOOKUP(B19,'2021'!$B$3:$AB$102,12,0), "")</f>
        <v>95</v>
      </c>
      <c r="S19">
        <f>IFERROR(VLOOKUP(B19,'2020'!$B$3:$AD$92,15,0), "")</f>
        <v>94</v>
      </c>
      <c r="T19">
        <f>IFERROR(VLOOKUP(B19,'2019'!$B$3:$AC$102,21,0), "")</f>
        <v>94</v>
      </c>
      <c r="U19">
        <f>IFERROR(VLOOKUP(B19,'2018'!$B$3:$U$102,19,0), "")</f>
        <v>94</v>
      </c>
      <c r="V19">
        <v>18</v>
      </c>
      <c r="W19">
        <f>IFERROR(VLOOKUP(B19,'2021'!$B$3:$AC$102,28,0), "")</f>
        <v>36</v>
      </c>
      <c r="X19">
        <f>IFERROR(VLOOKUP(B19,'2020'!$B$3:$AE$92,30,0), "")</f>
        <v>23</v>
      </c>
      <c r="Y19">
        <f>IFERROR(VLOOKUP(B19,'2021'!$B$3:$AB$102,14,0), "")</f>
        <v>14</v>
      </c>
      <c r="Z19">
        <f>IFERROR(VLOOKUP(B19,'2020'!$B$3:$AE$92,29,0), "")</f>
        <v>18</v>
      </c>
      <c r="AA19">
        <v>9.73</v>
      </c>
      <c r="AB19">
        <f>IFERROR(VLOOKUP(B19,'2021'!$B$3:$AB$102,13,0), "")</f>
        <v>9.75</v>
      </c>
      <c r="AC19">
        <f>IFERROR(VLOOKUP(B19,'2020'!$B$3:$AD$92,25,0), "")</f>
        <v>9.25</v>
      </c>
      <c r="AD19">
        <v>25</v>
      </c>
      <c r="AE19">
        <f>IFERROR(VLOOKUP(B20,'2021'!$B$3:$AB$102,17,0), "")</f>
        <v>97</v>
      </c>
      <c r="AF19">
        <f>IFERROR(VLOOKUP(B19,'2020'!$B$3:$AD$92,2,0), "")</f>
        <v>39</v>
      </c>
      <c r="AG19">
        <f>IFERROR(VLOOKUP(B19,'2019'!$B$3:$AC$102,11,0), "")</f>
        <v>40</v>
      </c>
      <c r="AH19">
        <f>IFERROR(VLOOKUP(B19,'2018'!B20:U119,13,0), "")</f>
        <v>15</v>
      </c>
      <c r="AI19" s="25">
        <v>91.16</v>
      </c>
      <c r="AJ19" s="25">
        <f>IFERROR(VLOOKUP($B19,'2021'!$B$3:$AB$102,20,0),"")</f>
        <v>95.822000000000003</v>
      </c>
      <c r="AK19" s="25">
        <f>IFERROR(VLOOKUP($B19,'2020'!$B$3:$AD$92,20,0),"")</f>
        <v>26</v>
      </c>
      <c r="AL19" s="25">
        <f>IFERROR(VLOOKUP($B19,'2019'!$B$3:$AC$102,17,0),"")</f>
        <v>124</v>
      </c>
      <c r="AM19" s="25">
        <f>IFERROR(VLOOKUP($B19,'2018'!$B$3:$U$102,17,0),"")</f>
        <v>102</v>
      </c>
      <c r="AN19" s="1">
        <v>104037</v>
      </c>
      <c r="AO19" s="1">
        <f>IFERROR(VLOOKUP(B19,'2021'!$B$3:$AB$102,18,0), "")</f>
        <v>91956</v>
      </c>
      <c r="AP19" s="1">
        <f>IFERROR(VLOOKUP(B19,'2020'!$B$3:$AD$92,16,0), "")</f>
        <v>94218</v>
      </c>
      <c r="AQ19" s="1">
        <f>IFERROR(VLOOKUP(B19,'2019'!$B$3:$AC$102,7,0), "")</f>
        <v>88444</v>
      </c>
      <c r="AR19">
        <v>12</v>
      </c>
      <c r="AS19">
        <f>IFERROR(VLOOKUP(B19,'2021'!$B$3:$AB$102,24,0), "")</f>
        <v>10</v>
      </c>
      <c r="AT19">
        <f>IFERROR(VLOOKUP(B19,'2020'!$B$3:$AD$92,28,0), "")</f>
        <v>9</v>
      </c>
      <c r="AU19">
        <f>IFERROR(VLOOKUP(B19,'2019'!$B$3:$AC$102,13,0), "")</f>
        <v>2</v>
      </c>
      <c r="AV19">
        <v>87.406000000000006</v>
      </c>
      <c r="AW19">
        <f>IFERROR(VLOOKUP(B19,'2021'!$B$3:$AB$102,21,0), "")</f>
        <v>84.32</v>
      </c>
      <c r="AX19">
        <f>IFERROR(VLOOKUP(B19,'2020'!$B$3:$AD$92,7,0), "")</f>
        <v>84</v>
      </c>
      <c r="AY19" t="s">
        <v>169</v>
      </c>
      <c r="AZ19">
        <v>91</v>
      </c>
      <c r="BA19">
        <v>31</v>
      </c>
    </row>
    <row r="20" spans="1:53" x14ac:dyDescent="0.25">
      <c r="A20">
        <v>19</v>
      </c>
      <c r="B20" t="s">
        <v>56</v>
      </c>
      <c r="C20" t="s">
        <v>6</v>
      </c>
      <c r="D20">
        <v>11</v>
      </c>
      <c r="E20">
        <f>IFERROR(VLOOKUP(B20,'2021'!$B$3:$AB$102,22,0), "")</f>
        <v>9</v>
      </c>
      <c r="F20">
        <f>IFERROR(VLOOKUP(B20,'2020'!$B$3:$AD$92,11,0), "")</f>
        <v>7</v>
      </c>
      <c r="G20">
        <f>IFERROR(VLOOKUP(B20,'2019'!$B$3:$AC$102,14,0), "")</f>
        <v>6</v>
      </c>
      <c r="H20">
        <v>39</v>
      </c>
      <c r="I20">
        <f>IFERROR(VLOOKUP(B20,'2021'!B21:$AB$102,23,0), "")</f>
        <v>32</v>
      </c>
      <c r="J20">
        <f>IFERROR(VLOOKUP(B20,'2020'!$B$3:$AD$92,4,0), "")</f>
        <v>31</v>
      </c>
      <c r="K20">
        <f>IFERROR(VLOOKUP(B20,'2019'!$B$3:$AC$102,5,0), "")</f>
        <v>36</v>
      </c>
      <c r="L20">
        <v>23</v>
      </c>
      <c r="M20">
        <f>IFERROR(VLOOKUP(B20,'2021'!$B$3:$AB$102,11,0), "")</f>
        <v>25</v>
      </c>
      <c r="N20">
        <f>IFERROR(VLOOKUP(B20,'2020'!$B$3:$AD$92,6,0), "")</f>
        <v>27</v>
      </c>
      <c r="O20">
        <f>IFERROR(VLOOKUP(B20,'2019'!$B$3:$AC$102,12,0), "")</f>
        <v>26</v>
      </c>
      <c r="P20">
        <f>IFERROR(VLOOKUP(B20,'2018'!$B$3:$U$102,15,0), "")</f>
        <v>25</v>
      </c>
      <c r="Q20">
        <v>100</v>
      </c>
      <c r="R20">
        <f>IFERROR(VLOOKUP(B20,'2021'!$B$3:$AB$102,12,0), "")</f>
        <v>100</v>
      </c>
      <c r="S20">
        <f>IFERROR(VLOOKUP(B20,'2020'!$B$3:$AD$92,15,0), "")</f>
        <v>100</v>
      </c>
      <c r="T20">
        <f>IFERROR(VLOOKUP(B20,'2019'!$B$3:$AC$102,21,0), "")</f>
        <v>100</v>
      </c>
      <c r="U20">
        <f>IFERROR(VLOOKUP(B20,'2018'!$B$3:$U$102,19,0), "")</f>
        <v>96</v>
      </c>
      <c r="V20">
        <v>19</v>
      </c>
      <c r="W20">
        <f>IFERROR(VLOOKUP(B20,'2021'!$B$3:$AC$102,28,0), "")</f>
        <v>27</v>
      </c>
      <c r="X20">
        <f>IFERROR(VLOOKUP(B20,'2020'!$B$3:$AE$92,30,0), "")</f>
        <v>23</v>
      </c>
      <c r="Y20">
        <f>IFERROR(VLOOKUP(B20,'2021'!$B$3:$AB$102,14,0), "")</f>
        <v>24</v>
      </c>
      <c r="Z20">
        <f>IFERROR(VLOOKUP(B20,'2020'!$B$3:$AE$92,29,0), "")</f>
        <v>33</v>
      </c>
      <c r="AA20">
        <v>8.3699999999999992</v>
      </c>
      <c r="AB20">
        <f>IFERROR(VLOOKUP(B20,'2021'!$B$3:$AB$102,13,0), "")</f>
        <v>9.48</v>
      </c>
      <c r="AC20">
        <f>IFERROR(VLOOKUP(B20,'2020'!$B$3:$AD$92,25,0), "")</f>
        <v>9.5</v>
      </c>
      <c r="AD20">
        <v>95</v>
      </c>
      <c r="AE20">
        <f>IFERROR(VLOOKUP(B21,'2021'!$B$3:$AB$102,17,0), "")</f>
        <v>30</v>
      </c>
      <c r="AF20">
        <f>IFERROR(VLOOKUP(B20,'2020'!$B$3:$AD$92,2,0), "")</f>
        <v>57</v>
      </c>
      <c r="AG20">
        <f>IFERROR(VLOOKUP(B20,'2019'!$B$3:$AC$102,11,0), "")</f>
        <v>71</v>
      </c>
      <c r="AH20">
        <f>IFERROR(VLOOKUP(B20,'2018'!B21:U120,13,0), "")</f>
        <v>48</v>
      </c>
      <c r="AI20" s="25">
        <v>54.77</v>
      </c>
      <c r="AJ20" s="25">
        <f>IFERROR(VLOOKUP($B20,'2021'!$B$3:$AB$102,20,0),"")</f>
        <v>46.304000000000002</v>
      </c>
      <c r="AK20" s="25">
        <f>IFERROR(VLOOKUP($B20,'2020'!$B$3:$AD$92,20,0),"")</f>
        <v>41</v>
      </c>
      <c r="AL20" s="25">
        <f>IFERROR(VLOOKUP($B20,'2019'!$B$3:$AC$102,17,0),"")</f>
        <v>47</v>
      </c>
      <c r="AM20" s="25">
        <f>IFERROR(VLOOKUP($B20,'2018'!$B$3:$U$102,17,0),"")</f>
        <v>45</v>
      </c>
      <c r="AN20" s="1">
        <v>126767</v>
      </c>
      <c r="AO20" s="1">
        <f>IFERROR(VLOOKUP(B20,'2021'!$B$3:$AB$102,18,0), "")</f>
        <v>117891</v>
      </c>
      <c r="AP20" s="1">
        <f>IFERROR(VLOOKUP(B20,'2020'!$B$3:$AD$92,16,0), "")</f>
        <v>109242</v>
      </c>
      <c r="AQ20" s="1">
        <f>IFERROR(VLOOKUP(B20,'2019'!$B$3:$AC$102,7,0), "")</f>
        <v>105581</v>
      </c>
      <c r="AR20">
        <v>43</v>
      </c>
      <c r="AS20">
        <f>IFERROR(VLOOKUP(B20,'2021'!$B$3:$AB$102,24,0), "")</f>
        <v>43</v>
      </c>
      <c r="AT20">
        <f>IFERROR(VLOOKUP(B20,'2020'!$B$3:$AD$92,28,0), "")</f>
        <v>38</v>
      </c>
      <c r="AU20">
        <f>IFERROR(VLOOKUP(B20,'2019'!$B$3:$AC$102,13,0), "")</f>
        <v>42</v>
      </c>
      <c r="AV20">
        <v>87.03</v>
      </c>
      <c r="AW20">
        <f>IFERROR(VLOOKUP(B20,'2021'!$B$3:$AB$102,21,0), "")</f>
        <v>88.486999999999995</v>
      </c>
      <c r="AX20">
        <f>IFERROR(VLOOKUP(B20,'2020'!$B$3:$AD$92,7,0), "")</f>
        <v>88</v>
      </c>
      <c r="AY20" t="s">
        <v>178</v>
      </c>
      <c r="AZ20">
        <v>100</v>
      </c>
      <c r="BA20">
        <v>24</v>
      </c>
    </row>
    <row r="21" spans="1:53" x14ac:dyDescent="0.25">
      <c r="A21">
        <v>20</v>
      </c>
      <c r="B21" t="s">
        <v>57</v>
      </c>
      <c r="C21" t="s">
        <v>11</v>
      </c>
      <c r="D21">
        <v>17</v>
      </c>
      <c r="E21">
        <f>IFERROR(VLOOKUP(B21,'2021'!$B$3:$AB$102,22,0), "")</f>
        <v>13</v>
      </c>
      <c r="F21">
        <f>IFERROR(VLOOKUP(B21,'2020'!$B$3:$AD$92,11,0), "")</f>
        <v>10</v>
      </c>
      <c r="G21">
        <f>IFERROR(VLOOKUP(B21,'2019'!$B$3:$AC$102,14,0), "")</f>
        <v>9</v>
      </c>
      <c r="H21">
        <v>44</v>
      </c>
      <c r="I21" t="str">
        <f>IFERROR(VLOOKUP(B21,'2021'!B22:$AB$102,23,0), "")</f>
        <v/>
      </c>
      <c r="J21">
        <f>IFERROR(VLOOKUP(B21,'2020'!$B$3:$AD$92,4,0), "")</f>
        <v>22</v>
      </c>
      <c r="K21">
        <f>IFERROR(VLOOKUP(B21,'2019'!$B$3:$AC$102,5,0), "")</f>
        <v>23</v>
      </c>
      <c r="L21">
        <v>15</v>
      </c>
      <c r="M21">
        <f>IFERROR(VLOOKUP(B21,'2021'!$B$3:$AB$102,11,0), "")</f>
        <v>12</v>
      </c>
      <c r="N21">
        <f>IFERROR(VLOOKUP(B21,'2020'!$B$3:$AD$92,6,0), "")</f>
        <v>8</v>
      </c>
      <c r="O21">
        <f>IFERROR(VLOOKUP(B21,'2019'!$B$3:$AC$102,12,0), "")</f>
        <v>9</v>
      </c>
      <c r="P21">
        <f>IFERROR(VLOOKUP(B21,'2018'!$B$3:$U$102,15,0), "")</f>
        <v>9</v>
      </c>
      <c r="Q21">
        <v>99</v>
      </c>
      <c r="R21">
        <f>IFERROR(VLOOKUP(B21,'2021'!$B$3:$AB$102,12,0), "")</f>
        <v>99</v>
      </c>
      <c r="S21">
        <f>IFERROR(VLOOKUP(B21,'2020'!$B$3:$AD$92,15,0), "")</f>
        <v>99</v>
      </c>
      <c r="T21">
        <f>IFERROR(VLOOKUP(B21,'2019'!$B$3:$AC$102,21,0), "")</f>
        <v>99</v>
      </c>
      <c r="U21">
        <f>IFERROR(VLOOKUP(B21,'2018'!$B$3:$U$102,19,0), "")</f>
        <v>98</v>
      </c>
      <c r="V21">
        <v>20</v>
      </c>
      <c r="W21">
        <f>IFERROR(VLOOKUP(B21,'2021'!$B$3:$AC$102,28,0), "")</f>
        <v>16</v>
      </c>
      <c r="X21">
        <f>IFERROR(VLOOKUP(B21,'2020'!$B$3:$AE$92,30,0), "")</f>
        <v>9</v>
      </c>
      <c r="Y21">
        <f>IFERROR(VLOOKUP(B21,'2021'!$B$3:$AB$102,14,0), "")</f>
        <v>10</v>
      </c>
      <c r="Z21">
        <f>IFERROR(VLOOKUP(B21,'2020'!$B$3:$AE$92,29,0), "")</f>
        <v>6</v>
      </c>
      <c r="AA21">
        <v>9.24</v>
      </c>
      <c r="AB21">
        <f>IFERROR(VLOOKUP(B21,'2021'!$B$3:$AB$102,13,0), "")</f>
        <v>9.0500000000000007</v>
      </c>
      <c r="AC21">
        <f>IFERROR(VLOOKUP(B21,'2020'!$B$3:$AD$92,25,0), "")</f>
        <v>9.16</v>
      </c>
      <c r="AD21">
        <v>32</v>
      </c>
      <c r="AE21">
        <f>IFERROR(VLOOKUP(B22,'2021'!$B$3:$AB$102,17,0), "")</f>
        <v>20</v>
      </c>
      <c r="AF21">
        <f>IFERROR(VLOOKUP(B21,'2020'!$B$3:$AD$92,2,0), "")</f>
        <v>31</v>
      </c>
      <c r="AG21">
        <f>IFERROR(VLOOKUP(B21,'2019'!$B$3:$AC$102,11,0), "")</f>
        <v>24</v>
      </c>
      <c r="AH21" t="str">
        <f>IFERROR(VLOOKUP(B21,'2018'!B22:U121,13,0), "")</f>
        <v/>
      </c>
      <c r="AI21" s="25">
        <v>60.6</v>
      </c>
      <c r="AJ21" s="25">
        <f>IFERROR(VLOOKUP($B21,'2021'!$B$3:$AB$102,20,0),"")</f>
        <v>70.575999999999993</v>
      </c>
      <c r="AK21" s="25">
        <f>IFERROR(VLOOKUP($B21,'2020'!$B$3:$AD$92,20,0),"")</f>
        <v>68</v>
      </c>
      <c r="AL21" s="25">
        <f>IFERROR(VLOOKUP($B21,'2019'!$B$3:$AC$102,17,0),"")</f>
        <v>73</v>
      </c>
      <c r="AM21" s="25">
        <f>IFERROR(VLOOKUP($B21,'2018'!$B$3:$U$102,17,0),"")</f>
        <v>61</v>
      </c>
      <c r="AN21" s="1">
        <v>85748</v>
      </c>
      <c r="AO21" s="1">
        <f>IFERROR(VLOOKUP(B21,'2021'!$B$3:$AB$102,18,0), "")</f>
        <v>84751</v>
      </c>
      <c r="AP21" s="1">
        <f>IFERROR(VLOOKUP(B21,'2020'!$B$3:$AD$92,16,0), "")</f>
        <v>85733</v>
      </c>
      <c r="AQ21" s="1">
        <f>IFERROR(VLOOKUP(B21,'2019'!$B$3:$AC$102,7,0), "")</f>
        <v>85200</v>
      </c>
      <c r="AR21">
        <v>56</v>
      </c>
      <c r="AS21">
        <f>IFERROR(VLOOKUP(B21,'2021'!$B$3:$AB$102,24,0), "")</f>
        <v>51</v>
      </c>
      <c r="AT21">
        <f>IFERROR(VLOOKUP(B21,'2020'!$B$3:$AD$92,28,0), "")</f>
        <v>50</v>
      </c>
      <c r="AU21">
        <f>IFERROR(VLOOKUP(B21,'2019'!$B$3:$AC$102,13,0), "")</f>
        <v>45</v>
      </c>
      <c r="AV21">
        <v>86.745000000000005</v>
      </c>
      <c r="AW21">
        <f>IFERROR(VLOOKUP(B21,'2021'!$B$3:$AB$102,21,0), "")</f>
        <v>85.700999999999993</v>
      </c>
      <c r="AX21">
        <f>IFERROR(VLOOKUP(B21,'2020'!$B$3:$AD$92,7,0), "")</f>
        <v>87</v>
      </c>
      <c r="AY21" t="s">
        <v>179</v>
      </c>
      <c r="AZ21">
        <v>97</v>
      </c>
      <c r="BA21">
        <v>25</v>
      </c>
    </row>
    <row r="22" spans="1:53" x14ac:dyDescent="0.25">
      <c r="A22">
        <v>21</v>
      </c>
      <c r="B22" t="s">
        <v>58</v>
      </c>
      <c r="C22" t="s">
        <v>8</v>
      </c>
      <c r="D22">
        <v>67</v>
      </c>
      <c r="E22">
        <f>IFERROR(VLOOKUP(B22,'2021'!$B$3:$AB$102,22,0), "")</f>
        <v>70</v>
      </c>
      <c r="F22">
        <f>IFERROR(VLOOKUP(B22,'2020'!$B$3:$AD$92,11,0), "")</f>
        <v>53</v>
      </c>
      <c r="G22">
        <f>IFERROR(VLOOKUP(B22,'2019'!$B$3:$AC$102,14,0), "")</f>
        <v>23</v>
      </c>
      <c r="H22">
        <v>49</v>
      </c>
      <c r="I22">
        <f>IFERROR(VLOOKUP(B22,'2021'!B23:$AB$102,23,0), "")</f>
        <v>37</v>
      </c>
      <c r="J22">
        <f>IFERROR(VLOOKUP(B22,'2020'!$B$3:$AD$92,4,0), "")</f>
        <v>37</v>
      </c>
      <c r="K22">
        <f>IFERROR(VLOOKUP(B22,'2019'!$B$3:$AC$102,5,0), "")</f>
        <v>42</v>
      </c>
      <c r="L22">
        <v>29</v>
      </c>
      <c r="M22">
        <f>IFERROR(VLOOKUP(B22,'2021'!$B$3:$AB$102,11,0), "")</f>
        <v>31</v>
      </c>
      <c r="N22">
        <f>IFERROR(VLOOKUP(B22,'2020'!$B$3:$AD$92,6,0), "")</f>
        <v>30</v>
      </c>
      <c r="O22">
        <f>IFERROR(VLOOKUP(B22,'2019'!$B$3:$AC$102,12,0), "")</f>
        <v>24</v>
      </c>
      <c r="P22">
        <f>IFERROR(VLOOKUP(B22,'2018'!$B$3:$U$102,15,0), "")</f>
        <v>28</v>
      </c>
      <c r="Q22">
        <v>91</v>
      </c>
      <c r="R22">
        <f>IFERROR(VLOOKUP(B22,'2021'!$B$3:$AB$102,12,0), "")</f>
        <v>95</v>
      </c>
      <c r="S22">
        <f>IFERROR(VLOOKUP(B22,'2020'!$B$3:$AD$92,15,0), "")</f>
        <v>97</v>
      </c>
      <c r="T22">
        <f>IFERROR(VLOOKUP(B22,'2019'!$B$3:$AC$102,21,0), "")</f>
        <v>94</v>
      </c>
      <c r="U22">
        <f>IFERROR(VLOOKUP(B22,'2018'!$B$3:$U$102,19,0), "")</f>
        <v>94</v>
      </c>
      <c r="V22">
        <v>21</v>
      </c>
      <c r="W22">
        <f>IFERROR(VLOOKUP(B22,'2021'!$B$3:$AC$102,28,0), "")</f>
        <v>25</v>
      </c>
      <c r="X22">
        <f>IFERROR(VLOOKUP(B22,'2020'!$B$3:$AE$92,30,0), "")</f>
        <v>41</v>
      </c>
      <c r="Y22">
        <f>IFERROR(VLOOKUP(B22,'2021'!$B$3:$AB$102,14,0), "")</f>
        <v>27</v>
      </c>
      <c r="Z22">
        <f>IFERROR(VLOOKUP(B22,'2020'!$B$3:$AE$92,29,0), "")</f>
        <v>23</v>
      </c>
      <c r="AA22">
        <v>8.6300000000000008</v>
      </c>
      <c r="AB22">
        <f>IFERROR(VLOOKUP(B22,'2021'!$B$3:$AB$102,13,0), "")</f>
        <v>8.57</v>
      </c>
      <c r="AC22">
        <f>IFERROR(VLOOKUP(B22,'2020'!$B$3:$AD$92,25,0), "")</f>
        <v>8</v>
      </c>
      <c r="AD22">
        <v>13</v>
      </c>
      <c r="AE22">
        <f>IFERROR(VLOOKUP(B23,'2021'!$B$3:$AB$102,17,0), "")</f>
        <v>32</v>
      </c>
      <c r="AF22">
        <f>IFERROR(VLOOKUP(B22,'2020'!$B$3:$AD$92,2,0), "")</f>
        <v>23</v>
      </c>
      <c r="AG22">
        <f>IFERROR(VLOOKUP(B22,'2019'!$B$3:$AC$102,11,0), "")</f>
        <v>11</v>
      </c>
      <c r="AH22">
        <f>IFERROR(VLOOKUP(B22,'2018'!B23:U122,13,0), "")</f>
        <v>4</v>
      </c>
      <c r="AI22" s="25">
        <v>111.84</v>
      </c>
      <c r="AJ22" s="25">
        <f>IFERROR(VLOOKUP($B22,'2021'!$B$3:$AB$102,20,0),"")</f>
        <v>109.578</v>
      </c>
      <c r="AK22" s="25">
        <f>IFERROR(VLOOKUP($B22,'2020'!$B$3:$AD$92,20,0),"")</f>
        <v>21</v>
      </c>
      <c r="AL22" s="25">
        <f>IFERROR(VLOOKUP($B22,'2019'!$B$3:$AC$102,17,0),"")</f>
        <v>102</v>
      </c>
      <c r="AM22" s="25">
        <f>IFERROR(VLOOKUP($B22,'2018'!$B$3:$U$102,17,0),"")</f>
        <v>69</v>
      </c>
      <c r="AN22" s="1">
        <v>79569</v>
      </c>
      <c r="AO22" s="1">
        <f>IFERROR(VLOOKUP(B22,'2021'!$B$3:$AB$102,18,0), "")</f>
        <v>70563</v>
      </c>
      <c r="AP22" s="1">
        <f>IFERROR(VLOOKUP(B22,'2020'!$B$3:$AD$92,16,0), "")</f>
        <v>61878</v>
      </c>
      <c r="AQ22" s="1">
        <f>IFERROR(VLOOKUP(B22,'2019'!$B$3:$AC$102,7,0), "")</f>
        <v>60684</v>
      </c>
      <c r="AR22">
        <v>26</v>
      </c>
      <c r="AS22">
        <f>IFERROR(VLOOKUP(B22,'2021'!$B$3:$AB$102,24,0), "")</f>
        <v>27</v>
      </c>
      <c r="AT22">
        <f>IFERROR(VLOOKUP(B22,'2020'!$B$3:$AD$92,28,0), "")</f>
        <v>17</v>
      </c>
      <c r="AU22">
        <f>IFERROR(VLOOKUP(B22,'2019'!$B$3:$AC$102,13,0), "")</f>
        <v>14</v>
      </c>
      <c r="AV22">
        <v>84.786000000000001</v>
      </c>
      <c r="AW22">
        <f>IFERROR(VLOOKUP(B22,'2021'!$B$3:$AB$102,21,0), "")</f>
        <v>85.986999999999995</v>
      </c>
      <c r="AX22">
        <f>IFERROR(VLOOKUP(B22,'2020'!$B$3:$AD$92,7,0), "")</f>
        <v>85</v>
      </c>
      <c r="AY22" t="s">
        <v>169</v>
      </c>
      <c r="AZ22">
        <v>100</v>
      </c>
      <c r="BA22">
        <v>24</v>
      </c>
    </row>
    <row r="23" spans="1:53" x14ac:dyDescent="0.25">
      <c r="A23">
        <v>21</v>
      </c>
      <c r="B23" t="s">
        <v>59</v>
      </c>
      <c r="C23" t="s">
        <v>7</v>
      </c>
      <c r="D23">
        <v>3</v>
      </c>
      <c r="E23">
        <f>IFERROR(VLOOKUP(B23,'2021'!$B$3:$AB$102,22,0), "")</f>
        <v>3</v>
      </c>
      <c r="F23">
        <f>IFERROR(VLOOKUP(B23,'2020'!$B$3:$AD$92,11,0), "")</f>
        <v>6</v>
      </c>
      <c r="G23">
        <f>IFERROR(VLOOKUP(B23,'2019'!$B$3:$AC$102,14,0), "")</f>
        <v>8</v>
      </c>
      <c r="H23">
        <v>71</v>
      </c>
      <c r="I23">
        <f>IFERROR(VLOOKUP(B23,'2021'!B24:$AB$102,23,0), "")</f>
        <v>30</v>
      </c>
      <c r="J23">
        <f>IFERROR(VLOOKUP(B23,'2020'!$B$3:$AD$92,4,0), "")</f>
        <v>30</v>
      </c>
      <c r="K23">
        <f>IFERROR(VLOOKUP(B23,'2019'!$B$3:$AC$102,5,0), "")</f>
        <v>34</v>
      </c>
      <c r="L23">
        <v>29</v>
      </c>
      <c r="M23">
        <f>IFERROR(VLOOKUP(B23,'2021'!$B$3:$AB$102,11,0), "")</f>
        <v>31</v>
      </c>
      <c r="N23">
        <f>IFERROR(VLOOKUP(B23,'2020'!$B$3:$AD$92,6,0), "")</f>
        <v>31</v>
      </c>
      <c r="O23">
        <f>IFERROR(VLOOKUP(B23,'2019'!$B$3:$AC$102,12,0), "")</f>
        <v>33</v>
      </c>
      <c r="P23">
        <f>IFERROR(VLOOKUP(B23,'2018'!$B$3:$U$102,15,0), "")</f>
        <v>40</v>
      </c>
      <c r="Q23">
        <v>94</v>
      </c>
      <c r="R23">
        <f>IFERROR(VLOOKUP(B23,'2021'!$B$3:$AB$102,12,0), "")</f>
        <v>92</v>
      </c>
      <c r="S23">
        <f>IFERROR(VLOOKUP(B23,'2020'!$B$3:$AD$92,15,0), "")</f>
        <v>91</v>
      </c>
      <c r="T23">
        <f>IFERROR(VLOOKUP(B23,'2019'!$B$3:$AC$102,21,0), "")</f>
        <v>92</v>
      </c>
      <c r="U23">
        <f>IFERROR(VLOOKUP(B23,'2018'!$B$3:$U$102,19,0), "")</f>
        <v>93</v>
      </c>
      <c r="V23">
        <v>21</v>
      </c>
      <c r="W23">
        <f>IFERROR(VLOOKUP(B23,'2021'!$B$3:$AC$102,28,0), "")</f>
        <v>35</v>
      </c>
      <c r="X23">
        <f>IFERROR(VLOOKUP(B23,'2020'!$B$3:$AE$92,30,0), "")</f>
        <v>31</v>
      </c>
      <c r="Y23">
        <f>IFERROR(VLOOKUP(B23,'2021'!$B$3:$AB$102,14,0), "")</f>
        <v>28</v>
      </c>
      <c r="Z23">
        <f>IFERROR(VLOOKUP(B23,'2020'!$B$3:$AE$92,29,0), "")</f>
        <v>35</v>
      </c>
      <c r="AA23">
        <v>9.42</v>
      </c>
      <c r="AB23">
        <f>IFERROR(VLOOKUP(B23,'2021'!$B$3:$AB$102,13,0), "")</f>
        <v>9.6300000000000008</v>
      </c>
      <c r="AC23">
        <f>IFERROR(VLOOKUP(B23,'2020'!$B$3:$AD$92,25,0), "")</f>
        <v>9.44</v>
      </c>
      <c r="AD23">
        <v>45</v>
      </c>
      <c r="AE23">
        <f>IFERROR(VLOOKUP(B24,'2021'!$B$3:$AB$102,17,0), "")</f>
        <v>26</v>
      </c>
      <c r="AF23">
        <f>IFERROR(VLOOKUP(B23,'2020'!$B$3:$AD$92,2,0), "")</f>
        <v>30</v>
      </c>
      <c r="AG23">
        <f>IFERROR(VLOOKUP(B23,'2019'!$B$3:$AC$102,11,0), "")</f>
        <v>14</v>
      </c>
      <c r="AH23">
        <f>IFERROR(VLOOKUP(B23,'2018'!B24:U123,13,0), "")</f>
        <v>5</v>
      </c>
      <c r="AI23" s="25">
        <v>78.53</v>
      </c>
      <c r="AJ23" s="25">
        <f>IFERROR(VLOOKUP($B23,'2021'!$B$3:$AB$102,20,0),"")</f>
        <v>85.703000000000003</v>
      </c>
      <c r="AK23" s="25">
        <f>IFERROR(VLOOKUP($B23,'2020'!$B$3:$AD$92,20,0),"")</f>
        <v>31</v>
      </c>
      <c r="AL23" s="25">
        <f>IFERROR(VLOOKUP($B23,'2019'!$B$3:$AC$102,17,0),"")</f>
        <v>100</v>
      </c>
      <c r="AM23" s="25">
        <f>IFERROR(VLOOKUP($B23,'2018'!$B$3:$U$102,17,0),"")</f>
        <v>89</v>
      </c>
      <c r="AN23" s="1">
        <v>112896</v>
      </c>
      <c r="AO23" s="1">
        <f>IFERROR(VLOOKUP(B23,'2021'!$B$3:$AB$102,18,0), "")</f>
        <v>88512</v>
      </c>
      <c r="AP23" s="1">
        <f>IFERROR(VLOOKUP(B23,'2020'!$B$3:$AD$92,16,0), "")</f>
        <v>84670</v>
      </c>
      <c r="AQ23" s="1">
        <f>IFERROR(VLOOKUP(B23,'2019'!$B$3:$AC$102,7,0), "")</f>
        <v>77924</v>
      </c>
      <c r="AR23">
        <v>6</v>
      </c>
      <c r="AS23">
        <f>IFERROR(VLOOKUP(B23,'2021'!$B$3:$AB$102,24,0), "")</f>
        <v>11</v>
      </c>
      <c r="AT23">
        <f>IFERROR(VLOOKUP(B23,'2020'!$B$3:$AD$92,28,0), "")</f>
        <v>10</v>
      </c>
      <c r="AU23">
        <f>IFERROR(VLOOKUP(B23,'2019'!$B$3:$AC$102,13,0), "")</f>
        <v>5</v>
      </c>
      <c r="AV23">
        <v>84.286000000000001</v>
      </c>
      <c r="AW23">
        <f>IFERROR(VLOOKUP(B23,'2021'!$B$3:$AB$102,21,0), "")</f>
        <v>82.206999999999994</v>
      </c>
      <c r="AX23">
        <f>IFERROR(VLOOKUP(B23,'2020'!$B$3:$AD$92,7,0), "")</f>
        <v>83</v>
      </c>
      <c r="AY23" t="s">
        <v>180</v>
      </c>
      <c r="AZ23">
        <v>100</v>
      </c>
      <c r="BA23">
        <v>31</v>
      </c>
    </row>
    <row r="24" spans="1:53" x14ac:dyDescent="0.25">
      <c r="A24">
        <v>23</v>
      </c>
      <c r="B24" t="s">
        <v>60</v>
      </c>
      <c r="C24" t="s">
        <v>4</v>
      </c>
      <c r="D24">
        <v>25</v>
      </c>
      <c r="E24">
        <f>IFERROR(VLOOKUP(B24,'2021'!$B$3:$AB$102,22,0), "")</f>
        <v>32</v>
      </c>
      <c r="F24">
        <f>IFERROR(VLOOKUP(B24,'2020'!$B$3:$AD$92,11,0), "")</f>
        <v>21</v>
      </c>
      <c r="G24">
        <f>IFERROR(VLOOKUP(B24,'2019'!$B$3:$AC$102,14,0), "")</f>
        <v>14</v>
      </c>
      <c r="H24">
        <v>77</v>
      </c>
      <c r="I24" t="str">
        <f>IFERROR(VLOOKUP(B24,'2021'!B25:$AB$102,23,0), "")</f>
        <v/>
      </c>
      <c r="J24">
        <f>IFERROR(VLOOKUP(B24,'2020'!$B$3:$AD$92,4,0), "")</f>
        <v>58</v>
      </c>
      <c r="K24">
        <f>IFERROR(VLOOKUP(B24,'2019'!$B$3:$AC$102,5,0), "")</f>
        <v>78</v>
      </c>
      <c r="L24">
        <v>14</v>
      </c>
      <c r="M24">
        <f>IFERROR(VLOOKUP(B24,'2021'!$B$3:$AB$102,11,0), "")</f>
        <v>11</v>
      </c>
      <c r="N24">
        <f>IFERROR(VLOOKUP(B24,'2020'!$B$3:$AD$92,6,0), "")</f>
        <v>13</v>
      </c>
      <c r="O24">
        <f>IFERROR(VLOOKUP(B24,'2019'!$B$3:$AC$102,12,0), "")</f>
        <v>14</v>
      </c>
      <c r="P24">
        <f>IFERROR(VLOOKUP(B24,'2018'!$B$3:$U$102,15,0), "")</f>
        <v>16</v>
      </c>
      <c r="Q24">
        <v>100</v>
      </c>
      <c r="R24">
        <f>IFERROR(VLOOKUP(B24,'2021'!$B$3:$AB$102,12,0), "")</f>
        <v>100</v>
      </c>
      <c r="S24">
        <f>IFERROR(VLOOKUP(B24,'2020'!$B$3:$AD$92,15,0), "")</f>
        <v>100</v>
      </c>
      <c r="T24">
        <f>IFERROR(VLOOKUP(B24,'2019'!$B$3:$AC$102,21,0), "")</f>
        <v>100</v>
      </c>
      <c r="U24">
        <f>IFERROR(VLOOKUP(B24,'2018'!$B$3:$U$102,19,0), "")</f>
        <v>100</v>
      </c>
      <c r="V24">
        <v>23</v>
      </c>
      <c r="W24">
        <f>IFERROR(VLOOKUP(B24,'2021'!$B$3:$AC$102,28,0), "")</f>
        <v>9</v>
      </c>
      <c r="X24">
        <f>IFERROR(VLOOKUP(B24,'2020'!$B$3:$AE$92,30,0), "")</f>
        <v>10</v>
      </c>
      <c r="Y24">
        <f>IFERROR(VLOOKUP(B24,'2021'!$B$3:$AB$102,14,0), "")</f>
        <v>14</v>
      </c>
      <c r="Z24">
        <f>IFERROR(VLOOKUP(B24,'2020'!$B$3:$AE$92,29,0), "")</f>
        <v>15</v>
      </c>
      <c r="AA24">
        <v>8.9499999999999993</v>
      </c>
      <c r="AB24">
        <f>IFERROR(VLOOKUP(B24,'2021'!$B$3:$AB$102,13,0), "")</f>
        <v>8.8800000000000008</v>
      </c>
      <c r="AC24">
        <f>IFERROR(VLOOKUP(B24,'2020'!$B$3:$AD$92,25,0), "")</f>
        <v>9.07</v>
      </c>
      <c r="AD24">
        <v>28</v>
      </c>
      <c r="AE24">
        <f>IFERROR(VLOOKUP(B25,'2021'!$B$3:$AB$102,17,0), "")</f>
        <v>59</v>
      </c>
      <c r="AF24">
        <f>IFERROR(VLOOKUP(B24,'2020'!$B$3:$AD$92,2,0), "")</f>
        <v>22</v>
      </c>
      <c r="AG24">
        <f>IFERROR(VLOOKUP(B24,'2019'!$B$3:$AC$102,11,0), "")</f>
        <v>15</v>
      </c>
      <c r="AH24" t="str">
        <f>IFERROR(VLOOKUP(B24,'2018'!B25:U124,13,0), "")</f>
        <v/>
      </c>
      <c r="AI24" s="25">
        <v>58.5</v>
      </c>
      <c r="AJ24" s="25">
        <f>IFERROR(VLOOKUP($B24,'2021'!$B$3:$AB$102,20,0),"")</f>
        <v>59.064</v>
      </c>
      <c r="AK24" s="25">
        <f>IFERROR(VLOOKUP($B24,'2020'!$B$3:$AD$92,20,0),"")</f>
        <v>75</v>
      </c>
      <c r="AL24" s="25">
        <f>IFERROR(VLOOKUP($B24,'2019'!$B$3:$AC$102,17,0),"")</f>
        <v>58</v>
      </c>
      <c r="AM24" s="25">
        <f>IFERROR(VLOOKUP($B24,'2018'!$B$3:$U$102,17,0),"")</f>
        <v>49</v>
      </c>
      <c r="AN24" s="1">
        <v>84886</v>
      </c>
      <c r="AO24" s="1">
        <f>IFERROR(VLOOKUP(B24,'2021'!$B$3:$AB$102,18,0), "")</f>
        <v>84080</v>
      </c>
      <c r="AP24" s="1">
        <f>IFERROR(VLOOKUP(B24,'2020'!$B$3:$AD$92,16,0), "")</f>
        <v>78285</v>
      </c>
      <c r="AQ24" s="1">
        <f>IFERROR(VLOOKUP(B24,'2019'!$B$3:$AC$102,7,0), "")</f>
        <v>74637</v>
      </c>
      <c r="AR24">
        <v>83</v>
      </c>
      <c r="AS24">
        <f>IFERROR(VLOOKUP(B24,'2021'!$B$3:$AB$102,24,0), "")</f>
        <v>76</v>
      </c>
      <c r="AT24">
        <f>IFERROR(VLOOKUP(B24,'2020'!$B$3:$AD$92,28,0), "")</f>
        <v>74</v>
      </c>
      <c r="AU24">
        <f>IFERROR(VLOOKUP(B24,'2019'!$B$3:$AC$102,13,0), "")</f>
        <v>83</v>
      </c>
      <c r="AV24">
        <v>87.262</v>
      </c>
      <c r="AW24">
        <f>IFERROR(VLOOKUP(B24,'2021'!$B$3:$AB$102,21,0), "")</f>
        <v>85.022999999999996</v>
      </c>
      <c r="AX24">
        <f>IFERROR(VLOOKUP(B24,'2020'!$B$3:$AD$92,7,0), "")</f>
        <v>88</v>
      </c>
      <c r="AY24" t="s">
        <v>160</v>
      </c>
      <c r="AZ24">
        <v>38</v>
      </c>
      <c r="BA24">
        <v>14</v>
      </c>
    </row>
    <row r="25" spans="1:53" x14ac:dyDescent="0.25">
      <c r="A25">
        <v>24</v>
      </c>
      <c r="B25" t="s">
        <v>61</v>
      </c>
      <c r="C25" t="s">
        <v>6</v>
      </c>
      <c r="D25">
        <v>57</v>
      </c>
      <c r="E25">
        <f>IFERROR(VLOOKUP(B25,'2021'!$B$3:$AB$102,22,0), "")</f>
        <v>30</v>
      </c>
      <c r="F25">
        <f>IFERROR(VLOOKUP(B25,'2020'!$B$3:$AD$92,11,0), "")</f>
        <v>33</v>
      </c>
      <c r="G25">
        <f>IFERROR(VLOOKUP(B25,'2019'!$B$3:$AC$102,14,0), "")</f>
        <v>19</v>
      </c>
      <c r="H25">
        <v>60</v>
      </c>
      <c r="I25">
        <f>IFERROR(VLOOKUP(B25,'2021'!B26:$AB$102,23,0), "")</f>
        <v>40</v>
      </c>
      <c r="J25">
        <f>IFERROR(VLOOKUP(B25,'2020'!$B$3:$AD$92,4,0), "")</f>
        <v>40</v>
      </c>
      <c r="K25">
        <f>IFERROR(VLOOKUP(B25,'2019'!$B$3:$AC$102,5,0), "")</f>
        <v>44</v>
      </c>
      <c r="L25">
        <v>25</v>
      </c>
      <c r="M25">
        <f>IFERROR(VLOOKUP(B25,'2021'!$B$3:$AB$102,11,0), "")</f>
        <v>25</v>
      </c>
      <c r="N25">
        <f>IFERROR(VLOOKUP(B25,'2020'!$B$3:$AD$92,6,0), "")</f>
        <v>21</v>
      </c>
      <c r="O25">
        <f>IFERROR(VLOOKUP(B25,'2019'!$B$3:$AC$102,12,0), "")</f>
        <v>17</v>
      </c>
      <c r="P25">
        <f>IFERROR(VLOOKUP(B25,'2018'!$B$3:$U$102,15,0), "")</f>
        <v>13</v>
      </c>
      <c r="Q25">
        <v>100</v>
      </c>
      <c r="R25">
        <f>IFERROR(VLOOKUP(B25,'2021'!$B$3:$AB$102,12,0), "")</f>
        <v>100</v>
      </c>
      <c r="S25">
        <f>IFERROR(VLOOKUP(B25,'2020'!$B$3:$AD$92,15,0), "")</f>
        <v>85</v>
      </c>
      <c r="T25">
        <f>IFERROR(VLOOKUP(B25,'2019'!$B$3:$AC$102,21,0), "")</f>
        <v>85</v>
      </c>
      <c r="U25">
        <f>IFERROR(VLOOKUP(B25,'2018'!$B$3:$U$102,19,0), "")</f>
        <v>85</v>
      </c>
      <c r="V25">
        <v>24</v>
      </c>
      <c r="W25">
        <f>IFERROR(VLOOKUP(B25,'2021'!$B$3:$AC$102,28,0), "")</f>
        <v>24</v>
      </c>
      <c r="X25">
        <f>IFERROR(VLOOKUP(B25,'2020'!$B$3:$AE$92,30,0), "")</f>
        <v>26</v>
      </c>
      <c r="Y25">
        <f>IFERROR(VLOOKUP(B25,'2021'!$B$3:$AB$102,14,0), "")</f>
        <v>24</v>
      </c>
      <c r="Z25">
        <f>IFERROR(VLOOKUP(B25,'2020'!$B$3:$AE$92,29,0), "")</f>
        <v>14</v>
      </c>
      <c r="AA25">
        <v>9.07</v>
      </c>
      <c r="AB25">
        <f>IFERROR(VLOOKUP(B25,'2021'!$B$3:$AB$102,13,0), "")</f>
        <v>9.31</v>
      </c>
      <c r="AC25">
        <f>IFERROR(VLOOKUP(B25,'2020'!$B$3:$AD$92,25,0), "")</f>
        <v>9.4</v>
      </c>
      <c r="AD25">
        <v>46</v>
      </c>
      <c r="AE25">
        <f>IFERROR(VLOOKUP(B26,'2021'!$B$3:$AB$102,17,0), "")</f>
        <v>29</v>
      </c>
      <c r="AF25">
        <f>IFERROR(VLOOKUP(B25,'2020'!$B$3:$AD$92,2,0), "")</f>
        <v>59</v>
      </c>
      <c r="AG25">
        <f>IFERROR(VLOOKUP(B25,'2019'!$B$3:$AC$102,11,0), "")</f>
        <v>69</v>
      </c>
      <c r="AH25" t="str">
        <f>IFERROR(VLOOKUP(B25,'2018'!B26:U125,13,0), "")</f>
        <v/>
      </c>
      <c r="AI25" s="25">
        <v>39.590000000000003</v>
      </c>
      <c r="AJ25" s="25">
        <f>IFERROR(VLOOKUP($B25,'2021'!$B$3:$AB$102,20,0),"")</f>
        <v>42.591000000000001</v>
      </c>
      <c r="AK25" s="25">
        <f>IFERROR(VLOOKUP($B25,'2020'!$B$3:$AD$92,20,0),"")</f>
        <v>0</v>
      </c>
      <c r="AL25" s="25">
        <f>IFERROR(VLOOKUP($B25,'2019'!$B$3:$AC$102,17,0),"")</f>
        <v>44</v>
      </c>
      <c r="AM25" s="25">
        <f>IFERROR(VLOOKUP($B25,'2018'!$B$3:$U$102,17,0),"")</f>
        <v>49</v>
      </c>
      <c r="AN25" s="1">
        <v>106876</v>
      </c>
      <c r="AO25" s="1">
        <f>IFERROR(VLOOKUP(B25,'2021'!$B$3:$AB$102,18,0), "")</f>
        <v>100878</v>
      </c>
      <c r="AP25" s="1">
        <f>IFERROR(VLOOKUP(B25,'2020'!$B$3:$AD$92,16,0), "")</f>
        <v>99678</v>
      </c>
      <c r="AQ25" s="1">
        <f>IFERROR(VLOOKUP(B25,'2019'!$B$3:$AC$102,7,0), "")</f>
        <v>99016</v>
      </c>
      <c r="AR25">
        <v>14</v>
      </c>
      <c r="AS25">
        <f>IFERROR(VLOOKUP(B25,'2021'!$B$3:$AB$102,24,0), "")</f>
        <v>12</v>
      </c>
      <c r="AT25">
        <f>IFERROR(VLOOKUP(B25,'2020'!$B$3:$AD$92,28,0), "")</f>
        <v>8</v>
      </c>
      <c r="AU25">
        <f>IFERROR(VLOOKUP(B25,'2019'!$B$3:$AC$102,13,0), "")</f>
        <v>13</v>
      </c>
      <c r="AV25">
        <v>88.040999999999997</v>
      </c>
      <c r="AW25">
        <f>IFERROR(VLOOKUP(B25,'2021'!$B$3:$AB$102,21,0), "")</f>
        <v>87.094999999999999</v>
      </c>
      <c r="AX25">
        <f>IFERROR(VLOOKUP(B25,'2020'!$B$3:$AD$92,7,0), "")</f>
        <v>89</v>
      </c>
      <c r="AY25" t="s">
        <v>181</v>
      </c>
      <c r="AZ25">
        <v>64</v>
      </c>
      <c r="BA25">
        <v>32</v>
      </c>
    </row>
    <row r="26" spans="1:53" x14ac:dyDescent="0.25">
      <c r="A26">
        <v>25</v>
      </c>
      <c r="B26" t="s">
        <v>62</v>
      </c>
      <c r="C26" t="s">
        <v>12</v>
      </c>
      <c r="D26">
        <v>31</v>
      </c>
      <c r="E26">
        <f>IFERROR(VLOOKUP(B26,'2021'!$B$3:$AB$102,22,0), "")</f>
        <v>21</v>
      </c>
      <c r="F26">
        <f>IFERROR(VLOOKUP(B26,'2020'!$B$3:$AD$92,11,0), "")</f>
        <v>57</v>
      </c>
      <c r="G26">
        <f>IFERROR(VLOOKUP(B26,'2019'!$B$3:$AC$102,14,0), "")</f>
        <v>86</v>
      </c>
      <c r="H26">
        <v>26</v>
      </c>
      <c r="I26" t="str">
        <f>IFERROR(VLOOKUP(B26,'2021'!B27:$AB$102,23,0), "")</f>
        <v/>
      </c>
      <c r="J26">
        <f>IFERROR(VLOOKUP(B26,'2020'!$B$3:$AD$92,4,0), "")</f>
        <v>6</v>
      </c>
      <c r="K26">
        <f>IFERROR(VLOOKUP(B26,'2019'!$B$3:$AC$102,5,0), "")</f>
        <v>8</v>
      </c>
      <c r="L26">
        <v>20</v>
      </c>
      <c r="M26">
        <f>IFERROR(VLOOKUP(B26,'2021'!$B$3:$AB$102,11,0), "")</f>
        <v>18</v>
      </c>
      <c r="N26">
        <f>IFERROR(VLOOKUP(B26,'2020'!$B$3:$AD$92,6,0), "")</f>
        <v>21</v>
      </c>
      <c r="O26" t="str">
        <f>IFERROR(VLOOKUP(B26,'2019'!$B$3:$AC$102,12,0), "")</f>
        <v/>
      </c>
      <c r="P26" t="str">
        <f>IFERROR(VLOOKUP(B26,'2018'!$B$3:$U$102,15,0), "")</f>
        <v/>
      </c>
      <c r="Q26">
        <v>86</v>
      </c>
      <c r="R26">
        <f>IFERROR(VLOOKUP(B26,'2021'!$B$3:$AB$102,12,0), "")</f>
        <v>88</v>
      </c>
      <c r="S26">
        <f>IFERROR(VLOOKUP(B26,'2020'!$B$3:$AD$92,15,0), "")</f>
        <v>88</v>
      </c>
      <c r="T26">
        <f>IFERROR(VLOOKUP(B26,'2019'!$B$3:$AC$102,21,0), "")</f>
        <v>86</v>
      </c>
      <c r="U26">
        <f>IFERROR(VLOOKUP(B26,'2018'!$B$3:$U$102,19,0), "")</f>
        <v>88</v>
      </c>
      <c r="V26">
        <v>25</v>
      </c>
      <c r="W26">
        <f>IFERROR(VLOOKUP(B26,'2021'!$B$3:$AC$102,28,0), "")</f>
        <v>14</v>
      </c>
      <c r="X26">
        <f>IFERROR(VLOOKUP(B26,'2020'!$B$3:$AE$92,30,0), "")</f>
        <v>22</v>
      </c>
      <c r="Y26">
        <f>IFERROR(VLOOKUP(B26,'2021'!$B$3:$AB$102,14,0), "")</f>
        <v>18</v>
      </c>
      <c r="Z26">
        <f>IFERROR(VLOOKUP(B26,'2020'!$B$3:$AE$92,29,0), "")</f>
        <v>22</v>
      </c>
      <c r="AA26">
        <v>9.24</v>
      </c>
      <c r="AB26">
        <f>IFERROR(VLOOKUP(B26,'2021'!$B$3:$AB$102,13,0), "")</f>
        <v>9.08</v>
      </c>
      <c r="AC26">
        <f>IFERROR(VLOOKUP(B26,'2020'!$B$3:$AD$92,25,0), "")</f>
        <v>8.39</v>
      </c>
      <c r="AD26">
        <v>17</v>
      </c>
      <c r="AE26">
        <f>IFERROR(VLOOKUP(B27,'2021'!$B$3:$AB$102,17,0), "")</f>
        <v>88</v>
      </c>
      <c r="AF26">
        <f>IFERROR(VLOOKUP(B26,'2020'!$B$3:$AD$92,2,0), "")</f>
        <v>48</v>
      </c>
      <c r="AG26">
        <f>IFERROR(VLOOKUP(B26,'2019'!$B$3:$AC$102,11,0), "")</f>
        <v>22</v>
      </c>
      <c r="AH26" t="str">
        <f>IFERROR(VLOOKUP(B26,'2018'!B27:U126,13,0), "")</f>
        <v/>
      </c>
      <c r="AI26" s="25">
        <v>38.06</v>
      </c>
      <c r="AJ26" s="25">
        <f>IFERROR(VLOOKUP($B26,'2021'!$B$3:$AB$102,20,0),"")</f>
        <v>60.899000000000001</v>
      </c>
      <c r="AK26" s="25">
        <f>IFERROR(VLOOKUP($B26,'2020'!$B$3:$AD$92,20,0),"")</f>
        <v>22</v>
      </c>
      <c r="AL26" s="25">
        <f>IFERROR(VLOOKUP($B26,'2019'!$B$3:$AC$102,17,0),"")</f>
        <v>63</v>
      </c>
      <c r="AM26" s="25">
        <f>IFERROR(VLOOKUP($B26,'2018'!$B$3:$U$102,17,0),"")</f>
        <v>52</v>
      </c>
      <c r="AN26" s="1">
        <v>75001</v>
      </c>
      <c r="AO26" s="1">
        <f>IFERROR(VLOOKUP(B26,'2021'!$B$3:$AB$102,18,0), "")</f>
        <v>75038</v>
      </c>
      <c r="AP26" s="1">
        <f>IFERROR(VLOOKUP(B26,'2020'!$B$3:$AD$92,16,0), "")</f>
        <v>67275</v>
      </c>
      <c r="AQ26" s="1">
        <f>IFERROR(VLOOKUP(B26,'2019'!$B$3:$AC$102,7,0), "")</f>
        <v>68277</v>
      </c>
      <c r="AR26">
        <v>25</v>
      </c>
      <c r="AS26">
        <f>IFERROR(VLOOKUP(B26,'2021'!$B$3:$AB$102,24,0), "")</f>
        <v>26</v>
      </c>
      <c r="AT26">
        <f>IFERROR(VLOOKUP(B26,'2020'!$B$3:$AD$92,28,0), "")</f>
        <v>20</v>
      </c>
      <c r="AU26">
        <f>IFERROR(VLOOKUP(B26,'2019'!$B$3:$AC$102,13,0), "")</f>
        <v>24</v>
      </c>
      <c r="AV26">
        <v>86.498000000000005</v>
      </c>
      <c r="AW26">
        <f>IFERROR(VLOOKUP(B26,'2021'!$B$3:$AB$102,21,0), "")</f>
        <v>87.183999999999997</v>
      </c>
      <c r="AX26">
        <f>IFERROR(VLOOKUP(B26,'2020'!$B$3:$AD$92,7,0), "")</f>
        <v>86</v>
      </c>
      <c r="AY26" t="s">
        <v>171</v>
      </c>
      <c r="AZ26">
        <v>84</v>
      </c>
      <c r="BA26">
        <v>30</v>
      </c>
    </row>
    <row r="27" spans="1:53" x14ac:dyDescent="0.25">
      <c r="A27">
        <v>26</v>
      </c>
      <c r="B27" t="s">
        <v>63</v>
      </c>
      <c r="C27" t="s">
        <v>1</v>
      </c>
      <c r="D27">
        <v>51</v>
      </c>
      <c r="E27">
        <f>IFERROR(VLOOKUP(B27,'2021'!$B$3:$AB$102,22,0), "")</f>
        <v>62</v>
      </c>
      <c r="F27">
        <f>IFERROR(VLOOKUP(B27,'2020'!$B$3:$AD$92,11,0), "")</f>
        <v>41</v>
      </c>
      <c r="G27">
        <f>IFERROR(VLOOKUP(B27,'2019'!$B$3:$AC$102,14,0), "")</f>
        <v>41</v>
      </c>
      <c r="H27">
        <v>2</v>
      </c>
      <c r="I27">
        <f>IFERROR(VLOOKUP(B27,'2021'!B28:$AB$102,23,0), "")</f>
        <v>7</v>
      </c>
      <c r="J27">
        <f>IFERROR(VLOOKUP(B27,'2020'!$B$3:$AD$92,4,0), "")</f>
        <v>12</v>
      </c>
      <c r="K27">
        <f>IFERROR(VLOOKUP(B27,'2019'!$B$3:$AC$102,5,0), "")</f>
        <v>14</v>
      </c>
      <c r="L27">
        <v>31</v>
      </c>
      <c r="M27">
        <f>IFERROR(VLOOKUP(B27,'2021'!$B$3:$AB$102,11,0), "")</f>
        <v>33</v>
      </c>
      <c r="N27">
        <f>IFERROR(VLOOKUP(B27,'2020'!$B$3:$AD$92,6,0), "")</f>
        <v>32</v>
      </c>
      <c r="O27">
        <f>IFERROR(VLOOKUP(B27,'2019'!$B$3:$AC$102,12,0), "")</f>
        <v>32</v>
      </c>
      <c r="P27">
        <f>IFERROR(VLOOKUP(B27,'2018'!$B$3:$U$102,15,0), "")</f>
        <v>27</v>
      </c>
      <c r="Q27">
        <v>100</v>
      </c>
      <c r="R27">
        <f>IFERROR(VLOOKUP(B27,'2021'!$B$3:$AB$102,12,0), "")</f>
        <v>100</v>
      </c>
      <c r="S27">
        <f>IFERROR(VLOOKUP(B27,'2020'!$B$3:$AD$92,15,0), "")</f>
        <v>100</v>
      </c>
      <c r="T27">
        <f>IFERROR(VLOOKUP(B27,'2019'!$B$3:$AC$102,21,0), "")</f>
        <v>100</v>
      </c>
      <c r="U27">
        <f>IFERROR(VLOOKUP(B27,'2018'!$B$3:$U$102,19,0), "")</f>
        <v>100</v>
      </c>
      <c r="V27">
        <v>26</v>
      </c>
      <c r="W27">
        <f>IFERROR(VLOOKUP(B27,'2021'!$B$3:$AC$102,28,0), "")</f>
        <v>34</v>
      </c>
      <c r="X27">
        <f>IFERROR(VLOOKUP(B27,'2020'!$B$3:$AE$92,30,0), "")</f>
        <v>32</v>
      </c>
      <c r="Y27">
        <f>IFERROR(VLOOKUP(B27,'2021'!$B$3:$AB$102,14,0), "")</f>
        <v>33</v>
      </c>
      <c r="Z27">
        <f>IFERROR(VLOOKUP(B27,'2020'!$B$3:$AE$92,29,0), "")</f>
        <v>32</v>
      </c>
      <c r="AA27">
        <v>8.8000000000000007</v>
      </c>
      <c r="AB27">
        <f>IFERROR(VLOOKUP(B27,'2021'!$B$3:$AB$102,13,0), "")</f>
        <v>8.4600000000000009</v>
      </c>
      <c r="AC27">
        <f>IFERROR(VLOOKUP(B27,'2020'!$B$3:$AD$92,25,0), "")</f>
        <v>9.0500000000000007</v>
      </c>
      <c r="AD27">
        <v>82</v>
      </c>
      <c r="AE27">
        <f>IFERROR(VLOOKUP(B28,'2021'!$B$3:$AB$102,17,0), "")</f>
        <v>1</v>
      </c>
      <c r="AF27">
        <f>IFERROR(VLOOKUP(B27,'2020'!$B$3:$AD$92,2,0), "")</f>
        <v>70</v>
      </c>
      <c r="AG27">
        <f>IFERROR(VLOOKUP(B27,'2019'!$B$3:$AC$102,11,0), "")</f>
        <v>81</v>
      </c>
      <c r="AH27">
        <f>IFERROR(VLOOKUP(B27,'2018'!B28:U127,13,0), "")</f>
        <v>57</v>
      </c>
      <c r="AI27" s="25">
        <v>45.13</v>
      </c>
      <c r="AJ27" s="25">
        <f>IFERROR(VLOOKUP($B27,'2021'!$B$3:$AB$102,20,0),"")</f>
        <v>50.683999999999997</v>
      </c>
      <c r="AK27" s="25">
        <f>IFERROR(VLOOKUP($B27,'2020'!$B$3:$AD$92,20,0),"")</f>
        <v>70</v>
      </c>
      <c r="AL27" s="25">
        <f>IFERROR(VLOOKUP($B27,'2019'!$B$3:$AC$102,17,0),"")</f>
        <v>50</v>
      </c>
      <c r="AM27" s="25">
        <f>IFERROR(VLOOKUP($B27,'2018'!$B$3:$U$102,17,0),"")</f>
        <v>42</v>
      </c>
      <c r="AN27" s="1">
        <v>70996</v>
      </c>
      <c r="AO27" s="1">
        <f>IFERROR(VLOOKUP(B27,'2021'!$B$3:$AB$102,18,0), "")</f>
        <v>68093</v>
      </c>
      <c r="AP27" s="1">
        <f>IFERROR(VLOOKUP(B27,'2020'!$B$3:$AD$92,16,0), "")</f>
        <v>67564</v>
      </c>
      <c r="AQ27" s="1">
        <f>IFERROR(VLOOKUP(B27,'2019'!$B$3:$AC$102,7,0), "")</f>
        <v>65329</v>
      </c>
      <c r="AR27">
        <v>51</v>
      </c>
      <c r="AS27">
        <f>IFERROR(VLOOKUP(B27,'2021'!$B$3:$AB$102,24,0), "")</f>
        <v>47</v>
      </c>
      <c r="AT27">
        <f>IFERROR(VLOOKUP(B27,'2020'!$B$3:$AD$92,28,0), "")</f>
        <v>48</v>
      </c>
      <c r="AU27">
        <f>IFERROR(VLOOKUP(B27,'2019'!$B$3:$AC$102,13,0), "")</f>
        <v>55</v>
      </c>
      <c r="AV27">
        <v>86.986999999999995</v>
      </c>
      <c r="AW27">
        <f>IFERROR(VLOOKUP(B27,'2021'!$B$3:$AB$102,21,0), "")</f>
        <v>85.131</v>
      </c>
      <c r="AX27">
        <f>IFERROR(VLOOKUP(B27,'2020'!$B$3:$AD$92,7,0), "")</f>
        <v>86</v>
      </c>
      <c r="AY27" t="s">
        <v>159</v>
      </c>
      <c r="AZ27">
        <v>100</v>
      </c>
      <c r="BA27">
        <v>24</v>
      </c>
    </row>
    <row r="28" spans="1:53" x14ac:dyDescent="0.25">
      <c r="A28">
        <v>27</v>
      </c>
      <c r="B28" t="s">
        <v>64</v>
      </c>
      <c r="C28" t="s">
        <v>4</v>
      </c>
      <c r="D28">
        <v>45</v>
      </c>
      <c r="E28">
        <f>IFERROR(VLOOKUP(B28,'2021'!$B$3:$AB$102,22,0), "")</f>
        <v>31</v>
      </c>
      <c r="F28">
        <f>IFERROR(VLOOKUP(B28,'2020'!$B$3:$AD$92,11,0), "")</f>
        <v>34</v>
      </c>
      <c r="G28">
        <f>IFERROR(VLOOKUP(B28,'2019'!$B$3:$AC$102,14,0), "")</f>
        <v>30</v>
      </c>
      <c r="H28">
        <v>89</v>
      </c>
      <c r="I28" t="str">
        <f>IFERROR(VLOOKUP(B28,'2021'!B29:$AB$102,23,0), "")</f>
        <v/>
      </c>
      <c r="J28">
        <f>IFERROR(VLOOKUP(B28,'2020'!$B$3:$AD$92,4,0), "")</f>
        <v>83</v>
      </c>
      <c r="K28">
        <f>IFERROR(VLOOKUP(B28,'2019'!$B$3:$AC$102,5,0), "")</f>
        <v>94</v>
      </c>
      <c r="L28">
        <v>19</v>
      </c>
      <c r="M28">
        <f>IFERROR(VLOOKUP(B28,'2021'!$B$3:$AB$102,11,0), "")</f>
        <v>18</v>
      </c>
      <c r="N28">
        <f>IFERROR(VLOOKUP(B28,'2020'!$B$3:$AD$92,6,0), "")</f>
        <v>20</v>
      </c>
      <c r="O28">
        <f>IFERROR(VLOOKUP(B28,'2019'!$B$3:$AC$102,12,0), "")</f>
        <v>21</v>
      </c>
      <c r="P28">
        <f>IFERROR(VLOOKUP(B28,'2018'!$B$3:$U$102,15,0), "")</f>
        <v>26</v>
      </c>
      <c r="Q28">
        <v>100</v>
      </c>
      <c r="R28">
        <f>IFERROR(VLOOKUP(B28,'2021'!$B$3:$AB$102,12,0), "")</f>
        <v>100</v>
      </c>
      <c r="S28">
        <f>IFERROR(VLOOKUP(B28,'2020'!$B$3:$AD$92,15,0), "")</f>
        <v>100</v>
      </c>
      <c r="T28">
        <f>IFERROR(VLOOKUP(B28,'2019'!$B$3:$AC$102,21,0), "")</f>
        <v>100</v>
      </c>
      <c r="U28">
        <f>IFERROR(VLOOKUP(B28,'2018'!$B$3:$U$102,19,0), "")</f>
        <v>100</v>
      </c>
      <c r="V28">
        <v>27</v>
      </c>
      <c r="W28">
        <f>IFERROR(VLOOKUP(B28,'2021'!$B$3:$AC$102,28,0), "")</f>
        <v>15</v>
      </c>
      <c r="X28">
        <f>IFERROR(VLOOKUP(B28,'2020'!$B$3:$AE$92,30,0), "")</f>
        <v>16</v>
      </c>
      <c r="Y28">
        <f>IFERROR(VLOOKUP(B28,'2021'!$B$3:$AB$102,14,0), "")</f>
        <v>22</v>
      </c>
      <c r="Z28">
        <f>IFERROR(VLOOKUP(B28,'2020'!$B$3:$AE$92,29,0), "")</f>
        <v>21</v>
      </c>
      <c r="AA28">
        <v>8.64</v>
      </c>
      <c r="AB28">
        <f>IFERROR(VLOOKUP(B28,'2021'!$B$3:$AB$102,13,0), "")</f>
        <v>9.0399999999999991</v>
      </c>
      <c r="AC28">
        <f>IFERROR(VLOOKUP(B28,'2020'!$B$3:$AD$92,25,0), "")</f>
        <v>8.7899999999999991</v>
      </c>
      <c r="AD28">
        <v>2</v>
      </c>
      <c r="AE28">
        <f>IFERROR(VLOOKUP(B29,'2021'!$B$3:$AB$102,17,0), "")</f>
        <v>86</v>
      </c>
      <c r="AF28">
        <f>IFERROR(VLOOKUP(B28,'2020'!$B$3:$AD$92,2,0), "")</f>
        <v>1</v>
      </c>
      <c r="AG28">
        <f>IFERROR(VLOOKUP(B28,'2019'!$B$3:$AC$102,11,0), "")</f>
        <v>1</v>
      </c>
      <c r="AH28" t="str">
        <f>IFERROR(VLOOKUP(B28,'2018'!B29:U128,13,0), "")</f>
        <v/>
      </c>
      <c r="AI28" s="25">
        <v>94.75</v>
      </c>
      <c r="AJ28" s="25">
        <f>IFERROR(VLOOKUP($B28,'2021'!$B$3:$AB$102,20,0),"")</f>
        <v>99.600999999999999</v>
      </c>
      <c r="AK28" s="25">
        <f>IFERROR(VLOOKUP($B28,'2020'!$B$3:$AD$92,20,0),"")</f>
        <v>22</v>
      </c>
      <c r="AL28" s="25">
        <f>IFERROR(VLOOKUP($B28,'2019'!$B$3:$AC$102,17,0),"")</f>
        <v>78</v>
      </c>
      <c r="AM28" s="25">
        <f>IFERROR(VLOOKUP($B28,'2018'!$B$3:$U$102,17,0),"")</f>
        <v>85</v>
      </c>
      <c r="AN28" s="1">
        <v>69310</v>
      </c>
      <c r="AO28" s="1">
        <f>IFERROR(VLOOKUP(B28,'2021'!$B$3:$AB$102,18,0), "")</f>
        <v>69723</v>
      </c>
      <c r="AP28" s="1">
        <f>IFERROR(VLOOKUP(B28,'2020'!$B$3:$AD$92,16,0), "")</f>
        <v>70890</v>
      </c>
      <c r="AQ28" s="1">
        <f>IFERROR(VLOOKUP(B28,'2019'!$B$3:$AC$102,7,0), "")</f>
        <v>66149</v>
      </c>
      <c r="AR28">
        <v>92</v>
      </c>
      <c r="AS28">
        <f>IFERROR(VLOOKUP(B28,'2021'!$B$3:$AB$102,24,0), "")</f>
        <v>86</v>
      </c>
      <c r="AT28">
        <f>IFERROR(VLOOKUP(B28,'2020'!$B$3:$AD$92,28,0), "")</f>
        <v>80</v>
      </c>
      <c r="AU28">
        <f>IFERROR(VLOOKUP(B28,'2019'!$B$3:$AC$102,13,0), "")</f>
        <v>86</v>
      </c>
      <c r="AV28">
        <v>84.409000000000006</v>
      </c>
      <c r="AW28">
        <f>IFERROR(VLOOKUP(B28,'2021'!$B$3:$AB$102,21,0), "")</f>
        <v>83.775999999999996</v>
      </c>
      <c r="AX28">
        <f>IFERROR(VLOOKUP(B28,'2020'!$B$3:$AD$92,7,0), "")</f>
        <v>83</v>
      </c>
      <c r="AY28" t="s">
        <v>182</v>
      </c>
      <c r="AZ28">
        <v>3</v>
      </c>
      <c r="BA28">
        <v>14</v>
      </c>
    </row>
    <row r="29" spans="1:53" x14ac:dyDescent="0.25">
      <c r="A29">
        <v>28</v>
      </c>
      <c r="B29" t="s">
        <v>65</v>
      </c>
      <c r="C29" t="s">
        <v>13</v>
      </c>
      <c r="D29">
        <v>83</v>
      </c>
      <c r="E29">
        <f>IFERROR(VLOOKUP(B29,'2021'!$B$3:$AB$102,22,0), "")</f>
        <v>89</v>
      </c>
      <c r="F29">
        <f>IFERROR(VLOOKUP(B29,'2020'!$B$3:$AD$92,11,0), "")</f>
        <v>70</v>
      </c>
      <c r="G29">
        <f>IFERROR(VLOOKUP(B29,'2019'!$B$3:$AC$102,14,0), "")</f>
        <v>36</v>
      </c>
      <c r="H29">
        <v>23</v>
      </c>
      <c r="I29" t="str">
        <f>IFERROR(VLOOKUP(B29,'2021'!B30:$AB$102,23,0), "")</f>
        <v/>
      </c>
      <c r="J29">
        <f>IFERROR(VLOOKUP(B29,'2020'!$B$3:$AD$92,4,0), "")</f>
        <v>11</v>
      </c>
      <c r="K29">
        <f>IFERROR(VLOOKUP(B29,'2019'!$B$3:$AC$102,5,0), "")</f>
        <v>12</v>
      </c>
      <c r="L29">
        <v>19</v>
      </c>
      <c r="M29">
        <f>IFERROR(VLOOKUP(B29,'2021'!$B$3:$AB$102,11,0), "")</f>
        <v>13</v>
      </c>
      <c r="N29">
        <f>IFERROR(VLOOKUP(B29,'2020'!$B$3:$AD$92,6,0), "")</f>
        <v>11</v>
      </c>
      <c r="O29">
        <f>IFERROR(VLOOKUP(B29,'2019'!$B$3:$AC$102,12,0), "")</f>
        <v>12</v>
      </c>
      <c r="P29">
        <f>IFERROR(VLOOKUP(B29,'2018'!$B$3:$U$102,15,0), "")</f>
        <v>11</v>
      </c>
      <c r="Q29">
        <v>97</v>
      </c>
      <c r="R29">
        <f>IFERROR(VLOOKUP(B29,'2021'!$B$3:$AB$102,12,0), "")</f>
        <v>98</v>
      </c>
      <c r="S29">
        <f>IFERROR(VLOOKUP(B29,'2020'!$B$3:$AD$92,15,0), "")</f>
        <v>97</v>
      </c>
      <c r="T29">
        <f>IFERROR(VLOOKUP(B29,'2019'!$B$3:$AC$102,21,0), "")</f>
        <v>97</v>
      </c>
      <c r="U29">
        <f>IFERROR(VLOOKUP(B29,'2018'!$B$3:$U$102,19,0), "")</f>
        <v>96</v>
      </c>
      <c r="V29">
        <v>28</v>
      </c>
      <c r="W29">
        <f>IFERROR(VLOOKUP(B29,'2021'!$B$3:$AC$102,28,0), "")</f>
        <v>18</v>
      </c>
      <c r="X29">
        <f>IFERROR(VLOOKUP(B29,'2020'!$B$3:$AE$92,30,0), "")</f>
        <v>11</v>
      </c>
      <c r="Y29">
        <f>IFERROR(VLOOKUP(B29,'2021'!$B$3:$AB$102,14,0), "")</f>
        <v>9</v>
      </c>
      <c r="Z29">
        <f>IFERROR(VLOOKUP(B29,'2020'!$B$3:$AE$92,29,0), "")</f>
        <v>13</v>
      </c>
      <c r="AA29">
        <v>8.59</v>
      </c>
      <c r="AB29">
        <f>IFERROR(VLOOKUP(B29,'2021'!$B$3:$AB$102,13,0), "")</f>
        <v>9.1</v>
      </c>
      <c r="AC29">
        <f>IFERROR(VLOOKUP(B29,'2020'!$B$3:$AD$92,25,0), "")</f>
        <v>9.2799999999999994</v>
      </c>
      <c r="AD29">
        <v>81</v>
      </c>
      <c r="AE29">
        <f>IFERROR(VLOOKUP(B30,'2021'!$B$3:$AB$102,17,0), "")</f>
        <v>25</v>
      </c>
      <c r="AF29">
        <f>IFERROR(VLOOKUP(B29,'2020'!$B$3:$AD$92,2,0), "")</f>
        <v>78</v>
      </c>
      <c r="AG29">
        <f>IFERROR(VLOOKUP(B29,'2019'!$B$3:$AC$102,11,0), "")</f>
        <v>57</v>
      </c>
      <c r="AH29" t="str">
        <f>IFERROR(VLOOKUP(B29,'2018'!B30:U129,13,0), "")</f>
        <v/>
      </c>
      <c r="AI29" s="25">
        <v>30.11</v>
      </c>
      <c r="AJ29" s="25">
        <f>IFERROR(VLOOKUP($B29,'2021'!$B$3:$AB$102,20,0),"")</f>
        <v>43.96</v>
      </c>
      <c r="AK29" s="25">
        <f>IFERROR(VLOOKUP($B29,'2020'!$B$3:$AD$92,20,0),"")</f>
        <v>67</v>
      </c>
      <c r="AL29" s="25">
        <f>IFERROR(VLOOKUP($B29,'2019'!$B$3:$AC$102,17,0),"")</f>
        <v>46</v>
      </c>
      <c r="AM29" s="25">
        <f>IFERROR(VLOOKUP($B29,'2018'!$B$3:$U$102,17,0),"")</f>
        <v>40</v>
      </c>
      <c r="AN29" s="1">
        <v>88610</v>
      </c>
      <c r="AO29" s="1">
        <f>IFERROR(VLOOKUP(B29,'2021'!$B$3:$AB$102,18,0), "")</f>
        <v>92190</v>
      </c>
      <c r="AP29" s="1">
        <f>IFERROR(VLOOKUP(B29,'2020'!$B$3:$AD$92,16,0), "")</f>
        <v>92685</v>
      </c>
      <c r="AQ29" s="1">
        <f>IFERROR(VLOOKUP(B29,'2019'!$B$3:$AC$102,7,0), "")</f>
        <v>83117</v>
      </c>
      <c r="AR29">
        <v>21</v>
      </c>
      <c r="AS29">
        <f>IFERROR(VLOOKUP(B29,'2021'!$B$3:$AB$102,24,0), "")</f>
        <v>18</v>
      </c>
      <c r="AT29">
        <f>IFERROR(VLOOKUP(B29,'2020'!$B$3:$AD$92,28,0), "")</f>
        <v>18</v>
      </c>
      <c r="AU29">
        <f>IFERROR(VLOOKUP(B29,'2019'!$B$3:$AC$102,13,0), "")</f>
        <v>19</v>
      </c>
      <c r="AV29">
        <v>84.912999999999997</v>
      </c>
      <c r="AW29">
        <f>IFERROR(VLOOKUP(B29,'2021'!$B$3:$AB$102,21,0), "")</f>
        <v>84.251999999999995</v>
      </c>
      <c r="AX29">
        <f>IFERROR(VLOOKUP(B29,'2020'!$B$3:$AD$92,7,0), "")</f>
        <v>85</v>
      </c>
      <c r="AY29" t="s">
        <v>171</v>
      </c>
      <c r="AZ29">
        <v>100</v>
      </c>
      <c r="BA29">
        <v>24</v>
      </c>
    </row>
    <row r="30" spans="1:53" x14ac:dyDescent="0.25">
      <c r="A30">
        <v>28</v>
      </c>
      <c r="B30" t="s">
        <v>66</v>
      </c>
      <c r="C30" t="s">
        <v>9</v>
      </c>
      <c r="D30">
        <v>85</v>
      </c>
      <c r="E30">
        <f>IFERROR(VLOOKUP(B30,'2021'!$B$3:$AB$102,22,0), "")</f>
        <v>86</v>
      </c>
      <c r="F30">
        <f>IFERROR(VLOOKUP(B30,'2020'!$B$3:$AD$92,11,0), "")</f>
        <v>77</v>
      </c>
      <c r="G30">
        <f>IFERROR(VLOOKUP(B30,'2019'!$B$3:$AC$102,14,0), "")</f>
        <v>63</v>
      </c>
      <c r="H30">
        <v>31</v>
      </c>
      <c r="I30">
        <f>IFERROR(VLOOKUP(B30,'2021'!B31:$AB$102,23,0), "")</f>
        <v>31</v>
      </c>
      <c r="J30">
        <f>IFERROR(VLOOKUP(B30,'2020'!$B$3:$AD$92,4,0), "")</f>
        <v>34</v>
      </c>
      <c r="K30">
        <f>IFERROR(VLOOKUP(B30,'2019'!$B$3:$AC$102,5,0), "")</f>
        <v>35</v>
      </c>
      <c r="L30">
        <v>39</v>
      </c>
      <c r="M30">
        <f>IFERROR(VLOOKUP(B30,'2021'!$B$3:$AB$102,11,0), "")</f>
        <v>42</v>
      </c>
      <c r="N30">
        <f>IFERROR(VLOOKUP(B30,'2020'!$B$3:$AD$92,6,0), "")</f>
        <v>37</v>
      </c>
      <c r="O30">
        <f>IFERROR(VLOOKUP(B30,'2019'!$B$3:$AC$102,12,0), "")</f>
        <v>35</v>
      </c>
      <c r="P30">
        <f>IFERROR(VLOOKUP(B30,'2018'!$B$3:$U$102,15,0), "")</f>
        <v>40</v>
      </c>
      <c r="Q30">
        <v>100</v>
      </c>
      <c r="R30">
        <f>IFERROR(VLOOKUP(B30,'2021'!$B$3:$AB$102,12,0), "")</f>
        <v>100</v>
      </c>
      <c r="S30">
        <f>IFERROR(VLOOKUP(B30,'2020'!$B$3:$AD$92,15,0), "")</f>
        <v>100</v>
      </c>
      <c r="T30">
        <f>IFERROR(VLOOKUP(B30,'2019'!$B$3:$AC$102,21,0), "")</f>
        <v>100</v>
      </c>
      <c r="U30">
        <f>IFERROR(VLOOKUP(B30,'2018'!$B$3:$U$102,19,0), "")</f>
        <v>95</v>
      </c>
      <c r="V30">
        <v>28</v>
      </c>
      <c r="W30">
        <f>IFERROR(VLOOKUP(B30,'2021'!$B$3:$AC$102,28,0), "")</f>
        <v>45</v>
      </c>
      <c r="X30">
        <f>IFERROR(VLOOKUP(B30,'2020'!$B$3:$AE$92,30,0), "")</f>
        <v>44</v>
      </c>
      <c r="Y30">
        <f>IFERROR(VLOOKUP(B30,'2021'!$B$3:$AB$102,14,0), "")</f>
        <v>37</v>
      </c>
      <c r="Z30">
        <f>IFERROR(VLOOKUP(B30,'2020'!$B$3:$AE$92,29,0), "")</f>
        <v>30</v>
      </c>
      <c r="AA30">
        <v>8.74</v>
      </c>
      <c r="AB30">
        <f>IFERROR(VLOOKUP(B30,'2021'!$B$3:$AB$102,13,0), "")</f>
        <v>8.3000000000000007</v>
      </c>
      <c r="AC30">
        <f>IFERROR(VLOOKUP(B30,'2020'!$B$3:$AD$92,25,0), "")</f>
        <v>8.8800000000000008</v>
      </c>
      <c r="AD30">
        <v>49</v>
      </c>
      <c r="AE30">
        <f>IFERROR(VLOOKUP(B31,'2021'!$B$3:$AB$102,17,0), "")</f>
        <v>8</v>
      </c>
      <c r="AF30">
        <f>IFERROR(VLOOKUP(B30,'2020'!$B$3:$AD$92,2,0), "")</f>
        <v>19</v>
      </c>
      <c r="AG30">
        <f>IFERROR(VLOOKUP(B30,'2019'!$B$3:$AC$102,11,0), "")</f>
        <v>10</v>
      </c>
      <c r="AH30">
        <f>IFERROR(VLOOKUP(B30,'2018'!B31:U130,13,0), "")</f>
        <v>9</v>
      </c>
      <c r="AI30" s="25">
        <v>64.39</v>
      </c>
      <c r="AJ30" s="25">
        <f>IFERROR(VLOOKUP($B30,'2021'!$B$3:$AB$102,20,0),"")</f>
        <v>55.999000000000002</v>
      </c>
      <c r="AK30" s="25">
        <f>IFERROR(VLOOKUP($B30,'2020'!$B$3:$AD$92,20,0),"")</f>
        <v>30</v>
      </c>
      <c r="AL30" s="25">
        <f>IFERROR(VLOOKUP($B30,'2019'!$B$3:$AC$102,17,0),"")</f>
        <v>66</v>
      </c>
      <c r="AM30" s="25">
        <f>IFERROR(VLOOKUP($B30,'2018'!$B$3:$U$102,17,0),"")</f>
        <v>55</v>
      </c>
      <c r="AN30" s="1">
        <v>70859</v>
      </c>
      <c r="AO30" s="1">
        <f>IFERROR(VLOOKUP(B30,'2021'!$B$3:$AB$102,18,0), "")</f>
        <v>64671</v>
      </c>
      <c r="AP30" s="1">
        <f>IFERROR(VLOOKUP(B30,'2020'!$B$3:$AD$92,16,0), "")</f>
        <v>57672</v>
      </c>
      <c r="AQ30" s="1">
        <f>IFERROR(VLOOKUP(B30,'2019'!$B$3:$AC$102,7,0), "")</f>
        <v>57302</v>
      </c>
      <c r="AR30">
        <v>48</v>
      </c>
      <c r="AS30">
        <f>IFERROR(VLOOKUP(B30,'2021'!$B$3:$AB$102,24,0), "")</f>
        <v>48</v>
      </c>
      <c r="AT30">
        <f>IFERROR(VLOOKUP(B30,'2020'!$B$3:$AD$92,28,0), "")</f>
        <v>47</v>
      </c>
      <c r="AU30">
        <f>IFERROR(VLOOKUP(B30,'2019'!$B$3:$AC$102,13,0), "")</f>
        <v>41</v>
      </c>
      <c r="AV30">
        <v>81.117000000000004</v>
      </c>
      <c r="AW30">
        <f>IFERROR(VLOOKUP(B30,'2021'!$B$3:$AB$102,21,0), "")</f>
        <v>78.754999999999995</v>
      </c>
      <c r="AX30">
        <f>IFERROR(VLOOKUP(B30,'2020'!$B$3:$AD$92,7,0), "")</f>
        <v>83</v>
      </c>
      <c r="AY30" t="s">
        <v>184</v>
      </c>
      <c r="AZ30">
        <v>85</v>
      </c>
      <c r="BA30">
        <v>19</v>
      </c>
    </row>
    <row r="31" spans="1:53" x14ac:dyDescent="0.25">
      <c r="A31">
        <v>30</v>
      </c>
      <c r="B31" t="s">
        <v>67</v>
      </c>
      <c r="C31" t="s">
        <v>0</v>
      </c>
      <c r="D31">
        <v>82</v>
      </c>
      <c r="E31">
        <f>IFERROR(VLOOKUP(B31,'2021'!$B$3:$AB$102,22,0), "")</f>
        <v>88</v>
      </c>
      <c r="F31">
        <f>IFERROR(VLOOKUP(B31,'2020'!$B$3:$AD$92,11,0), "")</f>
        <v>87</v>
      </c>
      <c r="G31">
        <f>IFERROR(VLOOKUP(B31,'2019'!$B$3:$AC$102,14,0), "")</f>
        <v>97</v>
      </c>
      <c r="H31">
        <v>66</v>
      </c>
      <c r="I31">
        <f>IFERROR(VLOOKUP(B31,'2021'!B32:$AB$102,23,0), "")</f>
        <v>64</v>
      </c>
      <c r="J31">
        <f>IFERROR(VLOOKUP(B31,'2020'!$B$3:$AD$92,4,0), "")</f>
        <v>67</v>
      </c>
      <c r="K31">
        <f>IFERROR(VLOOKUP(B31,'2019'!$B$3:$AC$102,5,0), "")</f>
        <v>67</v>
      </c>
      <c r="L31">
        <v>31</v>
      </c>
      <c r="M31">
        <f>IFERROR(VLOOKUP(B31,'2021'!$B$3:$AB$102,11,0), "")</f>
        <v>33</v>
      </c>
      <c r="N31">
        <f>IFERROR(VLOOKUP(B31,'2020'!$B$3:$AD$92,6,0), "")</f>
        <v>31</v>
      </c>
      <c r="O31">
        <f>IFERROR(VLOOKUP(B31,'2019'!$B$3:$AC$102,12,0), "")</f>
        <v>28</v>
      </c>
      <c r="P31">
        <f>IFERROR(VLOOKUP(B31,'2018'!$B$3:$U$102,15,0), "")</f>
        <v>26</v>
      </c>
      <c r="Q31">
        <v>100</v>
      </c>
      <c r="R31">
        <f>IFERROR(VLOOKUP(B31,'2021'!$B$3:$AB$102,12,0), "")</f>
        <v>100</v>
      </c>
      <c r="S31">
        <f>IFERROR(VLOOKUP(B31,'2020'!$B$3:$AD$92,15,0), "")</f>
        <v>100</v>
      </c>
      <c r="T31">
        <f>IFERROR(VLOOKUP(B31,'2019'!$B$3:$AC$102,21,0), "")</f>
        <v>100</v>
      </c>
      <c r="U31">
        <f>IFERROR(VLOOKUP(B31,'2018'!$B$3:$U$102,19,0), "")</f>
        <v>100</v>
      </c>
      <c r="V31">
        <v>30</v>
      </c>
      <c r="W31">
        <f>IFERROR(VLOOKUP(B31,'2021'!$B$3:$AC$102,28,0), "")</f>
        <v>33</v>
      </c>
      <c r="X31">
        <f>IFERROR(VLOOKUP(B31,'2020'!$B$3:$AE$92,30,0), "")</f>
        <v>29</v>
      </c>
      <c r="Y31">
        <f>IFERROR(VLOOKUP(B31,'2021'!$B$3:$AB$102,14,0), "")</f>
        <v>37</v>
      </c>
      <c r="Z31">
        <f>IFERROR(VLOOKUP(B31,'2020'!$B$3:$AE$92,29,0), "")</f>
        <v>28</v>
      </c>
      <c r="AA31">
        <v>8.7799999999999994</v>
      </c>
      <c r="AB31">
        <f>IFERROR(VLOOKUP(B31,'2021'!$B$3:$AB$102,13,0), "")</f>
        <v>8.57</v>
      </c>
      <c r="AC31">
        <f>IFERROR(VLOOKUP(B31,'2020'!$B$3:$AD$92,25,0), "")</f>
        <v>8.4499999999999993</v>
      </c>
      <c r="AD31">
        <v>3</v>
      </c>
      <c r="AE31">
        <f>IFERROR(VLOOKUP(B32,'2021'!$B$3:$AB$102,17,0), "")</f>
        <v>76</v>
      </c>
      <c r="AF31">
        <f>IFERROR(VLOOKUP(B31,'2020'!$B$3:$AD$92,2,0), "")</f>
        <v>6</v>
      </c>
      <c r="AG31">
        <f>IFERROR(VLOOKUP(B31,'2019'!$B$3:$AC$102,11,0), "")</f>
        <v>31</v>
      </c>
      <c r="AH31" t="str">
        <f>IFERROR(VLOOKUP(B31,'2018'!B32:U131,13,0), "")</f>
        <v/>
      </c>
      <c r="AI31" s="25">
        <v>58.03</v>
      </c>
      <c r="AJ31" s="25">
        <f>IFERROR(VLOOKUP($B31,'2021'!$B$3:$AB$102,20,0),"")</f>
        <v>69.14</v>
      </c>
      <c r="AK31" s="25">
        <f>IFERROR(VLOOKUP($B31,'2020'!$B$3:$AD$92,20,0),"")</f>
        <v>17</v>
      </c>
      <c r="AL31" s="25">
        <f>IFERROR(VLOOKUP($B31,'2019'!$B$3:$AC$102,17,0),"")</f>
        <v>69</v>
      </c>
      <c r="AM31" s="25">
        <f>IFERROR(VLOOKUP($B31,'2018'!$B$3:$U$102,17,0),"")</f>
        <v>58</v>
      </c>
      <c r="AN31" s="1">
        <v>81110</v>
      </c>
      <c r="AO31" s="1">
        <f>IFERROR(VLOOKUP(B31,'2021'!$B$3:$AB$102,18,0), "")</f>
        <v>80984</v>
      </c>
      <c r="AP31" s="1">
        <f>IFERROR(VLOOKUP(B31,'2020'!$B$3:$AD$92,16,0), "")</f>
        <v>80474</v>
      </c>
      <c r="AQ31" s="1">
        <f>IFERROR(VLOOKUP(B31,'2019'!$B$3:$AC$102,7,0), "")</f>
        <v>78053</v>
      </c>
      <c r="AR31">
        <v>16</v>
      </c>
      <c r="AS31">
        <f>IFERROR(VLOOKUP(B31,'2021'!$B$3:$AB$102,24,0), "")</f>
        <v>17</v>
      </c>
      <c r="AT31">
        <f>IFERROR(VLOOKUP(B31,'2020'!$B$3:$AD$92,28,0), "")</f>
        <v>11</v>
      </c>
      <c r="AU31">
        <f>IFERROR(VLOOKUP(B31,'2019'!$B$3:$AC$102,13,0), "")</f>
        <v>22</v>
      </c>
      <c r="AV31">
        <v>83.542000000000002</v>
      </c>
      <c r="AW31">
        <f>IFERROR(VLOOKUP(B31,'2021'!$B$3:$AB$102,21,0), "")</f>
        <v>80.542000000000002</v>
      </c>
      <c r="AX31">
        <f>IFERROR(VLOOKUP(B31,'2020'!$B$3:$AD$92,7,0), "")</f>
        <v>83</v>
      </c>
      <c r="AY31" t="s">
        <v>172</v>
      </c>
      <c r="AZ31">
        <v>81</v>
      </c>
      <c r="BA31">
        <v>29</v>
      </c>
    </row>
    <row r="32" spans="1:53" x14ac:dyDescent="0.25">
      <c r="A32">
        <v>31</v>
      </c>
      <c r="B32" t="s">
        <v>68</v>
      </c>
      <c r="C32" t="s">
        <v>14</v>
      </c>
      <c r="D32">
        <v>15</v>
      </c>
      <c r="E32">
        <f>IFERROR(VLOOKUP(B32,'2021'!$B$3:$AB$102,22,0), "")</f>
        <v>23</v>
      </c>
      <c r="F32">
        <f>IFERROR(VLOOKUP(B32,'2020'!$B$3:$AD$92,11,0), "")</f>
        <v>29</v>
      </c>
      <c r="G32">
        <f>IFERROR(VLOOKUP(B32,'2019'!$B$3:$AC$102,14,0), "")</f>
        <v>34</v>
      </c>
      <c r="H32">
        <v>83</v>
      </c>
      <c r="I32">
        <f>IFERROR(VLOOKUP(B32,'2021'!B33:$AB$102,23,0), "")</f>
        <v>56</v>
      </c>
      <c r="J32">
        <f>IFERROR(VLOOKUP(B32,'2020'!$B$3:$AD$92,4,0), "")</f>
        <v>55</v>
      </c>
      <c r="K32">
        <f>IFERROR(VLOOKUP(B32,'2019'!$B$3:$AC$102,5,0), "")</f>
        <v>62</v>
      </c>
      <c r="L32">
        <v>38</v>
      </c>
      <c r="M32">
        <f>IFERROR(VLOOKUP(B32,'2021'!$B$3:$AB$102,11,0), "")</f>
        <v>42</v>
      </c>
      <c r="N32">
        <f>IFERROR(VLOOKUP(B32,'2020'!$B$3:$AD$92,6,0), "")</f>
        <v>35</v>
      </c>
      <c r="O32">
        <f>IFERROR(VLOOKUP(B32,'2019'!$B$3:$AC$102,12,0), "")</f>
        <v>32</v>
      </c>
      <c r="P32">
        <f>IFERROR(VLOOKUP(B32,'2018'!$B$3:$U$102,15,0), "")</f>
        <v>24</v>
      </c>
      <c r="Q32">
        <v>100</v>
      </c>
      <c r="R32">
        <f>IFERROR(VLOOKUP(B32,'2021'!$B$3:$AB$102,12,0), "")</f>
        <v>100</v>
      </c>
      <c r="S32">
        <f>IFERROR(VLOOKUP(B32,'2020'!$B$3:$AD$92,15,0), "")</f>
        <v>100</v>
      </c>
      <c r="T32">
        <f>IFERROR(VLOOKUP(B32,'2019'!$B$3:$AC$102,21,0), "")</f>
        <v>100</v>
      </c>
      <c r="U32">
        <f>IFERROR(VLOOKUP(B32,'2018'!$B$3:$U$102,19,0), "")</f>
        <v>98</v>
      </c>
      <c r="V32">
        <v>31</v>
      </c>
      <c r="W32">
        <f>IFERROR(VLOOKUP(B32,'2021'!$B$3:$AC$102,28,0), "")</f>
        <v>47</v>
      </c>
      <c r="X32">
        <f>IFERROR(VLOOKUP(B32,'2020'!$B$3:$AE$92,30,0), "")</f>
        <v>36</v>
      </c>
      <c r="Y32">
        <f>IFERROR(VLOOKUP(B32,'2021'!$B$3:$AB$102,14,0), "")</f>
        <v>44</v>
      </c>
      <c r="Z32">
        <f>IFERROR(VLOOKUP(B32,'2020'!$B$3:$AE$92,29,0), "")</f>
        <v>26</v>
      </c>
      <c r="AA32">
        <v>9.51</v>
      </c>
      <c r="AB32">
        <f>IFERROR(VLOOKUP(B32,'2021'!$B$3:$AB$102,13,0), "")</f>
        <v>9.1</v>
      </c>
      <c r="AC32">
        <f>IFERROR(VLOOKUP(B32,'2020'!$B$3:$AD$92,25,0), "")</f>
        <v>8.85</v>
      </c>
      <c r="AD32">
        <v>62</v>
      </c>
      <c r="AE32">
        <f>IFERROR(VLOOKUP(B33,'2021'!$B$3:$AB$102,17,0), "")</f>
        <v>73</v>
      </c>
      <c r="AF32">
        <f>IFERROR(VLOOKUP(B32,'2020'!$B$3:$AD$92,2,0), "")</f>
        <v>54</v>
      </c>
      <c r="AG32">
        <f>IFERROR(VLOOKUP(B32,'2019'!$B$3:$AC$102,11,0), "")</f>
        <v>62</v>
      </c>
      <c r="AH32" t="str">
        <f>IFERROR(VLOOKUP(B32,'2018'!B33:U132,13,0), "")</f>
        <v/>
      </c>
      <c r="AI32" s="25">
        <v>36.159999999999997</v>
      </c>
      <c r="AJ32" s="25">
        <f>IFERROR(VLOOKUP($B32,'2021'!$B$3:$AB$102,20,0),"")</f>
        <v>35.725999999999999</v>
      </c>
      <c r="AK32" s="25">
        <f>IFERROR(VLOOKUP($B32,'2020'!$B$3:$AD$92,20,0),"")</f>
        <v>18</v>
      </c>
      <c r="AL32" s="25">
        <f>IFERROR(VLOOKUP($B32,'2019'!$B$3:$AC$102,17,0),"")</f>
        <v>41</v>
      </c>
      <c r="AM32" s="25">
        <f>IFERROR(VLOOKUP($B32,'2018'!$B$3:$U$102,17,0),"")</f>
        <v>40</v>
      </c>
      <c r="AN32" s="1">
        <v>144178</v>
      </c>
      <c r="AO32" s="1">
        <f>IFERROR(VLOOKUP(B32,'2021'!$B$3:$AB$102,18,0), "")</f>
        <v>132446</v>
      </c>
      <c r="AP32" s="1">
        <f>IFERROR(VLOOKUP(B32,'2020'!$B$3:$AD$92,16,0), "")</f>
        <v>128873</v>
      </c>
      <c r="AQ32" s="1">
        <f>IFERROR(VLOOKUP(B32,'2019'!$B$3:$AC$102,7,0), "")</f>
        <v>123618</v>
      </c>
      <c r="AR32">
        <v>91</v>
      </c>
      <c r="AS32">
        <f>IFERROR(VLOOKUP(B32,'2021'!$B$3:$AB$102,24,0), "")</f>
        <v>95</v>
      </c>
      <c r="AT32">
        <f>IFERROR(VLOOKUP(B32,'2020'!$B$3:$AD$92,28,0), "")</f>
        <v>88</v>
      </c>
      <c r="AU32">
        <f>IFERROR(VLOOKUP(B32,'2019'!$B$3:$AC$102,13,0), "")</f>
        <v>95</v>
      </c>
      <c r="AV32">
        <v>82.075000000000003</v>
      </c>
      <c r="AW32">
        <f>IFERROR(VLOOKUP(B32,'2021'!$B$3:$AB$102,21,0), "")</f>
        <v>77.066999999999993</v>
      </c>
      <c r="AX32">
        <f>IFERROR(VLOOKUP(B32,'2020'!$B$3:$AD$92,7,0), "")</f>
        <v>77</v>
      </c>
      <c r="AY32" t="s">
        <v>186</v>
      </c>
      <c r="AZ32">
        <v>100</v>
      </c>
      <c r="BA32">
        <v>21</v>
      </c>
    </row>
    <row r="33" spans="1:53" x14ac:dyDescent="0.25">
      <c r="A33">
        <v>32</v>
      </c>
      <c r="B33" t="s">
        <v>69</v>
      </c>
      <c r="C33" t="s">
        <v>1</v>
      </c>
      <c r="D33">
        <v>47</v>
      </c>
      <c r="E33">
        <f>IFERROR(VLOOKUP(B33,'2021'!$B$3:$AB$102,22,0), "")</f>
        <v>63</v>
      </c>
      <c r="F33">
        <f>IFERROR(VLOOKUP(B33,'2020'!$B$3:$AD$92,11,0), "")</f>
        <v>50</v>
      </c>
      <c r="G33">
        <f>IFERROR(VLOOKUP(B33,'2019'!$B$3:$AC$102,14,0), "")</f>
        <v>55</v>
      </c>
      <c r="H33">
        <v>22</v>
      </c>
      <c r="I33" t="str">
        <f>IFERROR(VLOOKUP(B33,'2021'!B34:$AB$102,23,0), "")</f>
        <v/>
      </c>
      <c r="J33">
        <f>IFERROR(VLOOKUP(B33,'2020'!$B$3:$AD$92,4,0), "")</f>
        <v>16</v>
      </c>
      <c r="K33">
        <f>IFERROR(VLOOKUP(B33,'2019'!$B$3:$AC$102,5,0), "")</f>
        <v>17</v>
      </c>
      <c r="L33">
        <v>30</v>
      </c>
      <c r="M33">
        <f>IFERROR(VLOOKUP(B33,'2021'!$B$3:$AB$102,11,0), "")</f>
        <v>34</v>
      </c>
      <c r="N33">
        <f>IFERROR(VLOOKUP(B33,'2020'!$B$3:$AD$92,6,0), "")</f>
        <v>37</v>
      </c>
      <c r="O33">
        <f>IFERROR(VLOOKUP(B33,'2019'!$B$3:$AC$102,12,0), "")</f>
        <v>41</v>
      </c>
      <c r="P33">
        <f>IFERROR(VLOOKUP(B33,'2018'!$B$3:$U$102,15,0), "")</f>
        <v>38</v>
      </c>
      <c r="Q33">
        <v>100</v>
      </c>
      <c r="R33">
        <f>IFERROR(VLOOKUP(B33,'2021'!$B$3:$AB$102,12,0), "")</f>
        <v>100</v>
      </c>
      <c r="S33">
        <f>IFERROR(VLOOKUP(B33,'2020'!$B$3:$AD$92,15,0), "")</f>
        <v>100</v>
      </c>
      <c r="T33">
        <f>IFERROR(VLOOKUP(B33,'2019'!$B$3:$AC$102,21,0), "")</f>
        <v>99</v>
      </c>
      <c r="U33">
        <f>IFERROR(VLOOKUP(B33,'2018'!$B$3:$U$102,19,0), "")</f>
        <v>98</v>
      </c>
      <c r="V33">
        <v>32</v>
      </c>
      <c r="W33">
        <f>IFERROR(VLOOKUP(B33,'2021'!$B$3:$AC$102,28,0), "")</f>
        <v>30</v>
      </c>
      <c r="X33">
        <f>IFERROR(VLOOKUP(B33,'2020'!$B$3:$AE$92,30,0), "")</f>
        <v>28</v>
      </c>
      <c r="Y33">
        <f>IFERROR(VLOOKUP(B33,'2021'!$B$3:$AB$102,14,0), "")</f>
        <v>43</v>
      </c>
      <c r="Z33">
        <f>IFERROR(VLOOKUP(B33,'2020'!$B$3:$AE$92,29,0), "")</f>
        <v>41</v>
      </c>
      <c r="AA33">
        <v>8.5500000000000007</v>
      </c>
      <c r="AB33">
        <f>IFERROR(VLOOKUP(B33,'2021'!$B$3:$AB$102,13,0), "")</f>
        <v>8.48</v>
      </c>
      <c r="AC33">
        <f>IFERROR(VLOOKUP(B33,'2020'!$B$3:$AD$92,25,0), "")</f>
        <v>8.74</v>
      </c>
      <c r="AD33">
        <v>80</v>
      </c>
      <c r="AE33">
        <f>IFERROR(VLOOKUP(B34,'2021'!$B$3:$AB$102,17,0), "")</f>
        <v>27</v>
      </c>
      <c r="AF33">
        <f>IFERROR(VLOOKUP(B33,'2020'!$B$3:$AD$92,2,0), "")</f>
        <v>55</v>
      </c>
      <c r="AG33">
        <f>IFERROR(VLOOKUP(B33,'2019'!$B$3:$AC$102,11,0), "")</f>
        <v>80</v>
      </c>
      <c r="AH33">
        <f>IFERROR(VLOOKUP(B33,'2018'!B34:U133,13,0), "")</f>
        <v>70</v>
      </c>
      <c r="AI33" s="25">
        <v>41.69</v>
      </c>
      <c r="AJ33" s="25">
        <f>IFERROR(VLOOKUP($B33,'2021'!$B$3:$AB$102,20,0),"")</f>
        <v>48.125</v>
      </c>
      <c r="AK33" s="25">
        <f>IFERROR(VLOOKUP($B33,'2020'!$B$3:$AD$92,20,0),"")</f>
        <v>75</v>
      </c>
      <c r="AL33" s="25">
        <f>IFERROR(VLOOKUP($B33,'2019'!$B$3:$AC$102,17,0),"")</f>
        <v>46</v>
      </c>
      <c r="AM33" s="25">
        <f>IFERROR(VLOOKUP($B33,'2018'!$B$3:$U$102,17,0),"")</f>
        <v>42</v>
      </c>
      <c r="AN33" s="1">
        <v>73424</v>
      </c>
      <c r="AO33" s="1">
        <f>IFERROR(VLOOKUP(B33,'2021'!$B$3:$AB$102,18,0), "")</f>
        <v>71865</v>
      </c>
      <c r="AP33" s="1">
        <f>IFERROR(VLOOKUP(B33,'2020'!$B$3:$AD$92,16,0), "")</f>
        <v>69207</v>
      </c>
      <c r="AQ33" s="1">
        <f>IFERROR(VLOOKUP(B33,'2019'!$B$3:$AC$102,7,0), "")</f>
        <v>64960</v>
      </c>
      <c r="AR33">
        <v>75</v>
      </c>
      <c r="AS33">
        <f>IFERROR(VLOOKUP(B33,'2021'!$B$3:$AB$102,24,0), "")</f>
        <v>72</v>
      </c>
      <c r="AT33">
        <f>IFERROR(VLOOKUP(B33,'2020'!$B$3:$AD$92,28,0), "")</f>
        <v>63</v>
      </c>
      <c r="AU33">
        <f>IFERROR(VLOOKUP(B33,'2019'!$B$3:$AC$102,13,0), "")</f>
        <v>75</v>
      </c>
      <c r="AV33">
        <v>87.274000000000001</v>
      </c>
      <c r="AW33">
        <f>IFERROR(VLOOKUP(B33,'2021'!$B$3:$AB$102,21,0), "")</f>
        <v>87.462000000000003</v>
      </c>
      <c r="AX33">
        <f>IFERROR(VLOOKUP(B33,'2020'!$B$3:$AD$92,7,0), "")</f>
        <v>87</v>
      </c>
      <c r="AY33" t="s">
        <v>159</v>
      </c>
      <c r="AZ33">
        <v>100</v>
      </c>
      <c r="BA33">
        <v>21</v>
      </c>
    </row>
    <row r="34" spans="1:53" x14ac:dyDescent="0.25">
      <c r="A34">
        <v>33</v>
      </c>
      <c r="B34" t="s">
        <v>70</v>
      </c>
      <c r="C34" t="s">
        <v>10</v>
      </c>
      <c r="D34">
        <v>29</v>
      </c>
      <c r="E34">
        <f>IFERROR(VLOOKUP(B34,'2021'!$B$3:$AB$102,22,0), "")</f>
        <v>48</v>
      </c>
      <c r="F34">
        <f>IFERROR(VLOOKUP(B34,'2020'!$B$3:$AD$92,11,0), "")</f>
        <v>18</v>
      </c>
      <c r="G34">
        <f>IFERROR(VLOOKUP(B34,'2019'!$B$3:$AC$102,14,0), "")</f>
        <v>28</v>
      </c>
      <c r="H34">
        <v>61</v>
      </c>
      <c r="I34">
        <f>IFERROR(VLOOKUP(B34,'2021'!B35:$AB$102,23,0), "")</f>
        <v>61</v>
      </c>
      <c r="J34">
        <f>IFERROR(VLOOKUP(B34,'2020'!$B$3:$AD$92,4,0), "")</f>
        <v>54</v>
      </c>
      <c r="K34">
        <f>IFERROR(VLOOKUP(B34,'2019'!$B$3:$AC$102,5,0), "")</f>
        <v>55</v>
      </c>
      <c r="L34">
        <v>34</v>
      </c>
      <c r="M34">
        <f>IFERROR(VLOOKUP(B34,'2021'!$B$3:$AB$102,11,0), "")</f>
        <v>37</v>
      </c>
      <c r="N34">
        <f>IFERROR(VLOOKUP(B34,'2020'!$B$3:$AD$92,6,0), "")</f>
        <v>36</v>
      </c>
      <c r="O34">
        <f>IFERROR(VLOOKUP(B34,'2019'!$B$3:$AC$102,12,0), "")</f>
        <v>38</v>
      </c>
      <c r="P34">
        <f>IFERROR(VLOOKUP(B34,'2018'!$B$3:$U$102,15,0), "")</f>
        <v>34</v>
      </c>
      <c r="Q34">
        <v>89</v>
      </c>
      <c r="R34">
        <f>IFERROR(VLOOKUP(B34,'2021'!$B$3:$AB$102,12,0), "")</f>
        <v>90</v>
      </c>
      <c r="S34">
        <f>IFERROR(VLOOKUP(B34,'2020'!$B$3:$AD$92,15,0), "")</f>
        <v>90</v>
      </c>
      <c r="T34">
        <f>IFERROR(VLOOKUP(B34,'2019'!$B$3:$AC$102,21,0), "")</f>
        <v>88</v>
      </c>
      <c r="U34">
        <f>IFERROR(VLOOKUP(B34,'2018'!$B$3:$U$102,19,0), "")</f>
        <v>78</v>
      </c>
      <c r="V34">
        <v>33</v>
      </c>
      <c r="W34">
        <f>IFERROR(VLOOKUP(B34,'2021'!$B$3:$AC$102,28,0), "")</f>
        <v>37</v>
      </c>
      <c r="X34">
        <f>IFERROR(VLOOKUP(B34,'2020'!$B$3:$AE$92,30,0), "")</f>
        <v>32</v>
      </c>
      <c r="Y34">
        <f>IFERROR(VLOOKUP(B34,'2021'!$B$3:$AB$102,14,0), "")</f>
        <v>41</v>
      </c>
      <c r="Z34">
        <f>IFERROR(VLOOKUP(B34,'2020'!$B$3:$AE$92,29,0), "")</f>
        <v>35</v>
      </c>
      <c r="AA34">
        <v>9.2200000000000006</v>
      </c>
      <c r="AB34">
        <f>IFERROR(VLOOKUP(B34,'2021'!$B$3:$AB$102,13,0), "")</f>
        <v>9.42</v>
      </c>
      <c r="AC34">
        <f>IFERROR(VLOOKUP(B34,'2020'!$B$3:$AD$92,25,0), "")</f>
        <v>9.16</v>
      </c>
      <c r="AD34">
        <v>16</v>
      </c>
      <c r="AE34">
        <f>IFERROR(VLOOKUP(B35,'2021'!$B$3:$AB$102,17,0), "")</f>
        <v>19</v>
      </c>
      <c r="AF34">
        <f>IFERROR(VLOOKUP(B34,'2020'!$B$3:$AD$92,2,0), "")</f>
        <v>12</v>
      </c>
      <c r="AG34">
        <f>IFERROR(VLOOKUP(B34,'2019'!$B$3:$AC$102,11,0), "")</f>
        <v>25</v>
      </c>
      <c r="AH34">
        <f>IFERROR(VLOOKUP(B34,'2018'!B35:U134,13,0), "")</f>
        <v>38</v>
      </c>
      <c r="AI34" s="25">
        <v>61.14</v>
      </c>
      <c r="AJ34" s="25">
        <f>IFERROR(VLOOKUP($B34,'2021'!$B$3:$AB$102,20,0),"")</f>
        <v>64.698999999999998</v>
      </c>
      <c r="AK34" s="25">
        <f>IFERROR(VLOOKUP($B34,'2020'!$B$3:$AD$92,20,0),"")</f>
        <v>29</v>
      </c>
      <c r="AL34" s="25">
        <f>IFERROR(VLOOKUP($B34,'2019'!$B$3:$AC$102,17,0),"")</f>
        <v>59</v>
      </c>
      <c r="AM34" s="25">
        <f>IFERROR(VLOOKUP($B34,'2018'!$B$3:$U$102,17,0),"")</f>
        <v>62</v>
      </c>
      <c r="AN34" s="1">
        <v>77611</v>
      </c>
      <c r="AO34" s="1">
        <f>IFERROR(VLOOKUP(B34,'2021'!$B$3:$AB$102,18,0), "")</f>
        <v>75956</v>
      </c>
      <c r="AP34" s="1">
        <f>IFERROR(VLOOKUP(B34,'2020'!$B$3:$AD$92,16,0), "")</f>
        <v>70709</v>
      </c>
      <c r="AQ34" s="1">
        <f>IFERROR(VLOOKUP(B34,'2019'!$B$3:$AC$102,7,0), "")</f>
        <v>69353</v>
      </c>
      <c r="AR34">
        <v>66</v>
      </c>
      <c r="AS34">
        <f>IFERROR(VLOOKUP(B34,'2021'!$B$3:$AB$102,24,0), "")</f>
        <v>63</v>
      </c>
      <c r="AT34">
        <f>IFERROR(VLOOKUP(B34,'2020'!$B$3:$AD$92,28,0), "")</f>
        <v>62</v>
      </c>
      <c r="AU34">
        <f>IFERROR(VLOOKUP(B34,'2019'!$B$3:$AC$102,13,0), "")</f>
        <v>71</v>
      </c>
      <c r="AV34">
        <v>86.274000000000001</v>
      </c>
      <c r="AW34">
        <f>IFERROR(VLOOKUP(B34,'2021'!$B$3:$AB$102,21,0), "")</f>
        <v>84.176000000000002</v>
      </c>
      <c r="AX34">
        <f>IFERROR(VLOOKUP(B34,'2020'!$B$3:$AD$92,7,0), "")</f>
        <v>87</v>
      </c>
      <c r="AY34" t="s">
        <v>171</v>
      </c>
      <c r="AZ34">
        <v>100</v>
      </c>
      <c r="BA34">
        <v>12</v>
      </c>
    </row>
    <row r="35" spans="1:53" x14ac:dyDescent="0.25">
      <c r="A35">
        <v>33</v>
      </c>
      <c r="B35" t="s">
        <v>71</v>
      </c>
      <c r="C35" t="s">
        <v>15</v>
      </c>
      <c r="D35">
        <v>19</v>
      </c>
      <c r="E35">
        <f>IFERROR(VLOOKUP(B35,'2021'!$B$3:$AB$102,22,0), "")</f>
        <v>39</v>
      </c>
      <c r="F35">
        <f>IFERROR(VLOOKUP(B35,'2020'!$B$3:$AD$92,11,0), "")</f>
        <v>36</v>
      </c>
      <c r="G35" t="str">
        <f>IFERROR(VLOOKUP(B35,'2019'!$B$3:$AC$102,14,0), "")</f>
        <v/>
      </c>
      <c r="H35">
        <v>91</v>
      </c>
      <c r="I35" t="str">
        <f>IFERROR(VLOOKUP(B35,'2021'!B36:$AB$102,23,0), "")</f>
        <v/>
      </c>
      <c r="J35">
        <f>IFERROR(VLOOKUP(B35,'2020'!$B$3:$AD$92,4,0), "")</f>
        <v>38</v>
      </c>
      <c r="K35" t="str">
        <f>IFERROR(VLOOKUP(B35,'2019'!$B$3:$AC$102,5,0), "")</f>
        <v/>
      </c>
      <c r="L35">
        <v>19</v>
      </c>
      <c r="M35">
        <f>IFERROR(VLOOKUP(B35,'2021'!$B$3:$AB$102,11,0), "")</f>
        <v>0</v>
      </c>
      <c r="N35" t="str">
        <f>IFERROR(VLOOKUP(B35,'2020'!$B$3:$AD$92,6,0), "")</f>
        <v/>
      </c>
      <c r="O35" t="str">
        <f>IFERROR(VLOOKUP(B35,'2019'!$B$3:$AC$102,12,0), "")</f>
        <v/>
      </c>
      <c r="P35" t="str">
        <f>IFERROR(VLOOKUP(B35,'2018'!$B$3:$U$102,15,0), "")</f>
        <v/>
      </c>
      <c r="Q35">
        <v>97</v>
      </c>
      <c r="R35">
        <f>IFERROR(VLOOKUP(B35,'2021'!$B$3:$AB$102,12,0), "")</f>
        <v>97</v>
      </c>
      <c r="S35">
        <f>IFERROR(VLOOKUP(B35,'2020'!$B$3:$AD$92,15,0), "")</f>
        <v>97</v>
      </c>
      <c r="T35" t="str">
        <f>IFERROR(VLOOKUP(B35,'2019'!$B$3:$AC$102,21,0), "")</f>
        <v/>
      </c>
      <c r="U35" t="str">
        <f>IFERROR(VLOOKUP(B35,'2018'!$B$3:$U$102,19,0), "")</f>
        <v/>
      </c>
      <c r="V35">
        <v>33</v>
      </c>
      <c r="W35">
        <f>IFERROR(VLOOKUP(B35,'2021'!$B$3:$AC$102,28,0), "")</f>
        <v>11</v>
      </c>
      <c r="X35">
        <f>IFERROR(VLOOKUP(B35,'2020'!$B$3:$AE$92,30,0), "")</f>
        <v>14</v>
      </c>
      <c r="Y35">
        <f>IFERROR(VLOOKUP(B35,'2021'!$B$3:$AB$102,14,0), "")</f>
        <v>0</v>
      </c>
      <c r="Z35" t="str">
        <f>IFERROR(VLOOKUP(B35,'2020'!$B$3:$AE$92,29,0), "")</f>
        <v/>
      </c>
      <c r="AA35">
        <v>9.25</v>
      </c>
      <c r="AB35">
        <f>IFERROR(VLOOKUP(B35,'2021'!$B$3:$AB$102,13,0), "")</f>
        <v>9.31</v>
      </c>
      <c r="AC35">
        <f>IFERROR(VLOOKUP(B35,'2020'!$B$3:$AD$92,25,0), "")</f>
        <v>9.26</v>
      </c>
      <c r="AD35">
        <v>14</v>
      </c>
      <c r="AE35">
        <f>IFERROR(VLOOKUP(B36,'2021'!$B$3:$AB$102,17,0), "")</f>
        <v>45</v>
      </c>
      <c r="AF35">
        <f>IFERROR(VLOOKUP(B35,'2020'!$B$3:$AD$92,2,0), "")</f>
        <v>15</v>
      </c>
      <c r="AG35" t="str">
        <f>IFERROR(VLOOKUP(B35,'2019'!$B$3:$AC$102,11,0), "")</f>
        <v/>
      </c>
      <c r="AH35" t="str">
        <f>IFERROR(VLOOKUP(B35,'2018'!B36:U135,13,0), "")</f>
        <v/>
      </c>
      <c r="AI35" s="25">
        <v>58.38</v>
      </c>
      <c r="AJ35" s="25">
        <f>IFERROR(VLOOKUP($B35,'2021'!$B$3:$AB$102,20,0),"")</f>
        <v>62.851999999999997</v>
      </c>
      <c r="AK35" s="25">
        <f>IFERROR(VLOOKUP($B35,'2020'!$B$3:$AD$92,20,0),"")</f>
        <v>43</v>
      </c>
      <c r="AL35" s="25" t="str">
        <f>IFERROR(VLOOKUP($B35,'2019'!$B$3:$AC$102,17,0),"")</f>
        <v/>
      </c>
      <c r="AM35" s="25" t="str">
        <f>IFERROR(VLOOKUP($B35,'2018'!$B$3:$U$102,17,0),"")</f>
        <v/>
      </c>
      <c r="AN35" s="1">
        <v>93931</v>
      </c>
      <c r="AO35" s="1">
        <f>IFERROR(VLOOKUP(B35,'2021'!$B$3:$AB$102,18,0), "")</f>
        <v>90755</v>
      </c>
      <c r="AP35" s="1">
        <f>IFERROR(VLOOKUP(B35,'2020'!$B$3:$AD$92,16,0), "")</f>
        <v>92103</v>
      </c>
      <c r="AQ35" s="1" t="str">
        <f>IFERROR(VLOOKUP(B35,'2019'!$B$3:$AC$102,7,0), "")</f>
        <v/>
      </c>
      <c r="AR35">
        <v>64</v>
      </c>
      <c r="AS35">
        <f>IFERROR(VLOOKUP(B35,'2021'!$B$3:$AB$102,24,0), "")</f>
        <v>58</v>
      </c>
      <c r="AT35">
        <f>IFERROR(VLOOKUP(B35,'2020'!$B$3:$AD$92,28,0), "")</f>
        <v>45</v>
      </c>
      <c r="AU35" t="str">
        <f>IFERROR(VLOOKUP(B35,'2019'!$B$3:$AC$102,13,0), "")</f>
        <v/>
      </c>
      <c r="AV35">
        <v>87.331000000000003</v>
      </c>
      <c r="AW35">
        <f>IFERROR(VLOOKUP(B35,'2021'!$B$3:$AB$102,21,0), "")</f>
        <v>85.953000000000003</v>
      </c>
      <c r="AX35">
        <f>IFERROR(VLOOKUP(B35,'2020'!$B$3:$AD$92,7,0), "")</f>
        <v>87</v>
      </c>
      <c r="AY35" t="s">
        <v>189</v>
      </c>
      <c r="BA35">
        <v>12</v>
      </c>
    </row>
    <row r="36" spans="1:53" x14ac:dyDescent="0.25">
      <c r="A36">
        <v>35</v>
      </c>
      <c r="B36" t="s">
        <v>72</v>
      </c>
      <c r="C36" t="s">
        <v>16</v>
      </c>
      <c r="D36">
        <v>50</v>
      </c>
      <c r="E36">
        <f>IFERROR(VLOOKUP(B36,'2021'!$B$3:$AB$102,22,0), "")</f>
        <v>33</v>
      </c>
      <c r="F36">
        <f>IFERROR(VLOOKUP(B36,'2020'!$B$3:$AD$92,11,0), "")</f>
        <v>37</v>
      </c>
      <c r="G36">
        <f>IFERROR(VLOOKUP(B36,'2019'!$B$3:$AC$102,14,0), "")</f>
        <v>25</v>
      </c>
      <c r="H36">
        <v>1</v>
      </c>
      <c r="I36">
        <f>IFERROR(VLOOKUP(B36,'2021'!B37:$AB$102,23,0), "")</f>
        <v>1</v>
      </c>
      <c r="J36">
        <f>IFERROR(VLOOKUP(B36,'2020'!$B$3:$AD$92,4,0), "")</f>
        <v>1</v>
      </c>
      <c r="K36">
        <f>IFERROR(VLOOKUP(B36,'2019'!$B$3:$AC$102,5,0), "")</f>
        <v>1</v>
      </c>
      <c r="L36">
        <v>31</v>
      </c>
      <c r="M36">
        <f>IFERROR(VLOOKUP(B36,'2021'!$B$3:$AB$102,11,0), "")</f>
        <v>30</v>
      </c>
      <c r="N36">
        <f>IFERROR(VLOOKUP(B36,'2020'!$B$3:$AD$92,6,0), "")</f>
        <v>31</v>
      </c>
      <c r="O36">
        <f>IFERROR(VLOOKUP(B36,'2019'!$B$3:$AC$102,12,0), "")</f>
        <v>39</v>
      </c>
      <c r="P36">
        <f>IFERROR(VLOOKUP(B36,'2018'!$B$3:$U$102,15,0), "")</f>
        <v>55</v>
      </c>
      <c r="Q36">
        <v>90</v>
      </c>
      <c r="R36">
        <f>IFERROR(VLOOKUP(B36,'2021'!$B$3:$AB$102,12,0), "")</f>
        <v>95</v>
      </c>
      <c r="S36">
        <f>IFERROR(VLOOKUP(B36,'2020'!$B$3:$AD$92,15,0), "")</f>
        <v>96</v>
      </c>
      <c r="T36">
        <f>IFERROR(VLOOKUP(B36,'2019'!$B$3:$AC$102,21,0), "")</f>
        <v>95</v>
      </c>
      <c r="U36">
        <f>IFERROR(VLOOKUP(B36,'2018'!$B$3:$U$102,19,0), "")</f>
        <v>95</v>
      </c>
      <c r="V36">
        <v>35</v>
      </c>
      <c r="W36">
        <f>IFERROR(VLOOKUP(B36,'2021'!$B$3:$AC$102,28,0), "")</f>
        <v>39</v>
      </c>
      <c r="X36">
        <f>IFERROR(VLOOKUP(B36,'2020'!$B$3:$AE$92,30,0), "")</f>
        <v>19</v>
      </c>
      <c r="Y36">
        <f>IFERROR(VLOOKUP(B36,'2021'!$B$3:$AB$102,14,0), "")</f>
        <v>31</v>
      </c>
      <c r="Z36">
        <f>IFERROR(VLOOKUP(B36,'2020'!$B$3:$AE$92,29,0), "")</f>
        <v>44</v>
      </c>
      <c r="AA36">
        <v>8.65</v>
      </c>
      <c r="AB36">
        <f>IFERROR(VLOOKUP(B36,'2021'!$B$3:$AB$102,13,0), "")</f>
        <v>9.1</v>
      </c>
      <c r="AC36">
        <f>IFERROR(VLOOKUP(B36,'2020'!$B$3:$AD$92,25,0), "")</f>
        <v>9.08</v>
      </c>
      <c r="AD36">
        <v>36</v>
      </c>
      <c r="AE36">
        <f>IFERROR(VLOOKUP(B37,'2021'!$B$3:$AB$102,17,0), "")</f>
        <v>87</v>
      </c>
      <c r="AF36">
        <f>IFERROR(VLOOKUP(B36,'2020'!$B$3:$AD$92,2,0), "")</f>
        <v>2</v>
      </c>
      <c r="AG36">
        <f>IFERROR(VLOOKUP(B36,'2019'!$B$3:$AC$102,11,0), "")</f>
        <v>4</v>
      </c>
      <c r="AH36">
        <f>IFERROR(VLOOKUP(B36,'2018'!B37:U136,13,0), "")</f>
        <v>28</v>
      </c>
      <c r="AI36" s="25">
        <v>60.46</v>
      </c>
      <c r="AJ36" s="25">
        <f>IFERROR(VLOOKUP($B36,'2021'!$B$3:$AB$102,20,0),"")</f>
        <v>69.418000000000006</v>
      </c>
      <c r="AK36" s="25">
        <f>IFERROR(VLOOKUP($B36,'2020'!$B$3:$AD$92,20,0),"")</f>
        <v>11</v>
      </c>
      <c r="AL36" s="25">
        <f>IFERROR(VLOOKUP($B36,'2019'!$B$3:$AC$102,17,0),"")</f>
        <v>64</v>
      </c>
      <c r="AM36" s="25">
        <f>IFERROR(VLOOKUP($B36,'2018'!$B$3:$U$102,17,0),"")</f>
        <v>59</v>
      </c>
      <c r="AN36" s="1">
        <v>75141</v>
      </c>
      <c r="AO36" s="1">
        <f>IFERROR(VLOOKUP(B36,'2021'!$B$3:$AB$102,18,0), "")</f>
        <v>62262</v>
      </c>
      <c r="AP36" s="1">
        <f>IFERROR(VLOOKUP(B36,'2020'!$B$3:$AD$92,16,0), "")</f>
        <v>58616</v>
      </c>
      <c r="AQ36" s="1">
        <f>IFERROR(VLOOKUP(B36,'2019'!$B$3:$AC$102,7,0), "")</f>
        <v>50946</v>
      </c>
      <c r="AR36">
        <v>85</v>
      </c>
      <c r="AS36">
        <f>IFERROR(VLOOKUP(B36,'2021'!$B$3:$AB$102,24,0), "")</f>
        <v>96</v>
      </c>
      <c r="AT36">
        <f>IFERROR(VLOOKUP(B36,'2020'!$B$3:$AD$92,28,0), "")</f>
        <v>90</v>
      </c>
      <c r="AU36">
        <f>IFERROR(VLOOKUP(B36,'2019'!$B$3:$AC$102,13,0), "")</f>
        <v>100</v>
      </c>
      <c r="AV36">
        <v>83.884</v>
      </c>
      <c r="AW36">
        <f>IFERROR(VLOOKUP(B36,'2021'!$B$3:$AB$102,21,0), "")</f>
        <v>85.597999999999999</v>
      </c>
      <c r="AX36">
        <f>IFERROR(VLOOKUP(B36,'2020'!$B$3:$AD$92,7,0), "")</f>
        <v>86</v>
      </c>
      <c r="AY36" t="s">
        <v>190</v>
      </c>
      <c r="AZ36">
        <v>100</v>
      </c>
      <c r="BA36">
        <v>12</v>
      </c>
    </row>
    <row r="37" spans="1:53" x14ac:dyDescent="0.25">
      <c r="A37">
        <v>36</v>
      </c>
      <c r="B37" t="s">
        <v>73</v>
      </c>
      <c r="C37" t="s">
        <v>1</v>
      </c>
      <c r="D37">
        <v>42</v>
      </c>
      <c r="E37">
        <f>IFERROR(VLOOKUP(B37,'2021'!$B$3:$AB$102,22,0), "")</f>
        <v>75</v>
      </c>
      <c r="F37">
        <f>IFERROR(VLOOKUP(B37,'2020'!$B$3:$AD$92,11,0), "")</f>
        <v>78</v>
      </c>
      <c r="G37">
        <f>IFERROR(VLOOKUP(B37,'2019'!$B$3:$AC$102,14,0), "")</f>
        <v>90</v>
      </c>
      <c r="H37">
        <v>13</v>
      </c>
      <c r="I37">
        <f>IFERROR(VLOOKUP(B37,'2021'!B38:$AB$102,23,0), "")</f>
        <v>3</v>
      </c>
      <c r="J37">
        <f>IFERROR(VLOOKUP(B37,'2020'!$B$3:$AD$92,4,0), "")</f>
        <v>5</v>
      </c>
      <c r="K37">
        <f>IFERROR(VLOOKUP(B37,'2019'!$B$3:$AC$102,5,0), "")</f>
        <v>6</v>
      </c>
      <c r="L37">
        <v>42</v>
      </c>
      <c r="M37">
        <f>IFERROR(VLOOKUP(B37,'2021'!$B$3:$AB$102,11,0), "")</f>
        <v>52</v>
      </c>
      <c r="N37">
        <f>IFERROR(VLOOKUP(B37,'2020'!$B$3:$AD$92,6,0), "")</f>
        <v>69</v>
      </c>
      <c r="O37">
        <f>IFERROR(VLOOKUP(B37,'2019'!$B$3:$AC$102,12,0), "")</f>
        <v>78</v>
      </c>
      <c r="P37">
        <f>IFERROR(VLOOKUP(B37,'2018'!$B$3:$U$102,15,0), "")</f>
        <v>76</v>
      </c>
      <c r="Q37">
        <v>90</v>
      </c>
      <c r="R37">
        <f>IFERROR(VLOOKUP(B37,'2021'!$B$3:$AB$102,12,0), "")</f>
        <v>100</v>
      </c>
      <c r="S37">
        <f>IFERROR(VLOOKUP(B37,'2020'!$B$3:$AD$92,15,0), "")</f>
        <v>97</v>
      </c>
      <c r="T37">
        <f>IFERROR(VLOOKUP(B37,'2019'!$B$3:$AC$102,21,0), "")</f>
        <v>89</v>
      </c>
      <c r="U37">
        <f>IFERROR(VLOOKUP(B37,'2018'!$B$3:$U$102,19,0), "")</f>
        <v>71</v>
      </c>
      <c r="V37">
        <v>36</v>
      </c>
      <c r="W37">
        <f>IFERROR(VLOOKUP(B37,'2021'!$B$3:$AC$102,28,0), "")</f>
        <v>42</v>
      </c>
      <c r="X37">
        <f>IFERROR(VLOOKUP(B37,'2020'!$B$3:$AE$92,30,0), "")</f>
        <v>48</v>
      </c>
      <c r="Y37">
        <f>IFERROR(VLOOKUP(B37,'2021'!$B$3:$AB$102,14,0), "")</f>
        <v>66</v>
      </c>
      <c r="Z37">
        <f>IFERROR(VLOOKUP(B37,'2020'!$B$3:$AE$92,29,0), "")</f>
        <v>94</v>
      </c>
      <c r="AA37">
        <v>8.65</v>
      </c>
      <c r="AB37">
        <f>IFERROR(VLOOKUP(B37,'2021'!$B$3:$AB$102,13,0), "")</f>
        <v>8.81</v>
      </c>
      <c r="AC37">
        <f>IFERROR(VLOOKUP(B37,'2020'!$B$3:$AD$92,25,0), "")</f>
        <v>8.5500000000000007</v>
      </c>
      <c r="AD37">
        <v>86</v>
      </c>
      <c r="AE37">
        <f>IFERROR(VLOOKUP(B38,'2021'!$B$3:$AB$102,17,0), "")</f>
        <v>7</v>
      </c>
      <c r="AF37">
        <f>IFERROR(VLOOKUP(B37,'2020'!$B$3:$AD$92,2,0), "")</f>
        <v>66</v>
      </c>
      <c r="AG37">
        <f>IFERROR(VLOOKUP(B37,'2019'!$B$3:$AC$102,11,0), "")</f>
        <v>95</v>
      </c>
      <c r="AH37">
        <f>IFERROR(VLOOKUP(B37,'2018'!B38:U137,13,0), "")</f>
        <v>97</v>
      </c>
      <c r="AI37" s="25">
        <v>41.56</v>
      </c>
      <c r="AJ37" s="25">
        <f>IFERROR(VLOOKUP($B37,'2021'!$B$3:$AB$102,20,0),"")</f>
        <v>43.01</v>
      </c>
      <c r="AK37" s="25">
        <f>IFERROR(VLOOKUP($B37,'2020'!$B$3:$AD$92,20,0),"")</f>
        <v>69</v>
      </c>
      <c r="AL37" s="25">
        <f>IFERROR(VLOOKUP($B37,'2019'!$B$3:$AC$102,17,0),"")</f>
        <v>38</v>
      </c>
      <c r="AM37" s="25">
        <f>IFERROR(VLOOKUP($B37,'2018'!$B$3:$U$102,17,0),"")</f>
        <v>36</v>
      </c>
      <c r="AN37" s="1">
        <v>74250</v>
      </c>
      <c r="AO37" s="1">
        <f>IFERROR(VLOOKUP(B37,'2021'!$B$3:$AB$102,18,0), "")</f>
        <v>64994</v>
      </c>
      <c r="AP37" s="1">
        <f>IFERROR(VLOOKUP(B37,'2020'!$B$3:$AD$92,16,0), "")</f>
        <v>60454</v>
      </c>
      <c r="AQ37" s="1">
        <f>IFERROR(VLOOKUP(B37,'2019'!$B$3:$AC$102,7,0), "")</f>
        <v>53615</v>
      </c>
      <c r="AR37">
        <v>61</v>
      </c>
      <c r="AS37">
        <f>IFERROR(VLOOKUP(B37,'2021'!$B$3:$AB$102,24,0), "")</f>
        <v>80</v>
      </c>
      <c r="AT37">
        <f>IFERROR(VLOOKUP(B37,'2020'!$B$3:$AD$92,28,0), "")</f>
        <v>79</v>
      </c>
      <c r="AU37">
        <f>IFERROR(VLOOKUP(B37,'2019'!$B$3:$AC$102,13,0), "")</f>
        <v>81</v>
      </c>
      <c r="AV37">
        <v>87.128</v>
      </c>
      <c r="AW37">
        <f>IFERROR(VLOOKUP(B37,'2021'!$B$3:$AB$102,21,0), "")</f>
        <v>87.046000000000006</v>
      </c>
      <c r="AX37">
        <f>IFERROR(VLOOKUP(B37,'2020'!$B$3:$AD$92,7,0), "")</f>
        <v>84</v>
      </c>
      <c r="AY37" t="s">
        <v>159</v>
      </c>
      <c r="AZ37">
        <v>100</v>
      </c>
      <c r="BA37">
        <v>21</v>
      </c>
    </row>
    <row r="38" spans="1:53" x14ac:dyDescent="0.25">
      <c r="A38">
        <v>37</v>
      </c>
      <c r="B38" t="s">
        <v>74</v>
      </c>
      <c r="C38" t="s">
        <v>1</v>
      </c>
      <c r="D38">
        <v>95</v>
      </c>
      <c r="E38">
        <f>IFERROR(VLOOKUP(B38,'2021'!$B$3:$AB$102,22,0), "")</f>
        <v>93</v>
      </c>
      <c r="F38">
        <f>IFERROR(VLOOKUP(B38,'2020'!$B$3:$AD$92,11,0), "")</f>
        <v>88</v>
      </c>
      <c r="G38">
        <f>IFERROR(VLOOKUP(B38,'2019'!$B$3:$AC$102,14,0), "")</f>
        <v>94</v>
      </c>
      <c r="H38">
        <v>55</v>
      </c>
      <c r="I38">
        <f>IFERROR(VLOOKUP(B38,'2021'!B39:$AB$102,23,0), "")</f>
        <v>59</v>
      </c>
      <c r="J38">
        <f>IFERROR(VLOOKUP(B38,'2020'!$B$3:$AD$92,4,0), "")</f>
        <v>56</v>
      </c>
      <c r="K38">
        <f>IFERROR(VLOOKUP(B38,'2019'!$B$3:$AC$102,5,0), "")</f>
        <v>60</v>
      </c>
      <c r="L38">
        <v>42</v>
      </c>
      <c r="M38">
        <f>IFERROR(VLOOKUP(B38,'2021'!$B$3:$AB$102,11,0), "")</f>
        <v>45</v>
      </c>
      <c r="N38">
        <f>IFERROR(VLOOKUP(B38,'2020'!$B$3:$AD$92,6,0), "")</f>
        <v>45</v>
      </c>
      <c r="O38">
        <f>IFERROR(VLOOKUP(B38,'2019'!$B$3:$AC$102,12,0), "")</f>
        <v>41</v>
      </c>
      <c r="P38">
        <f>IFERROR(VLOOKUP(B38,'2018'!$B$3:$U$102,15,0), "")</f>
        <v>30</v>
      </c>
      <c r="Q38">
        <v>91</v>
      </c>
      <c r="R38">
        <f>IFERROR(VLOOKUP(B38,'2021'!$B$3:$AB$102,12,0), "")</f>
        <v>92</v>
      </c>
      <c r="S38">
        <f>IFERROR(VLOOKUP(B38,'2020'!$B$3:$AD$92,15,0), "")</f>
        <v>91</v>
      </c>
      <c r="T38">
        <f>IFERROR(VLOOKUP(B38,'2019'!$B$3:$AC$102,21,0), "")</f>
        <v>89</v>
      </c>
      <c r="U38">
        <f>IFERROR(VLOOKUP(B38,'2018'!$B$3:$U$102,19,0), "")</f>
        <v>91</v>
      </c>
      <c r="V38">
        <v>37</v>
      </c>
      <c r="W38">
        <f>IFERROR(VLOOKUP(B38,'2021'!$B$3:$AC$102,28,0), "")</f>
        <v>42</v>
      </c>
      <c r="X38">
        <f>IFERROR(VLOOKUP(B38,'2020'!$B$3:$AE$92,30,0), "")</f>
        <v>46</v>
      </c>
      <c r="Y38">
        <f>IFERROR(VLOOKUP(B38,'2021'!$B$3:$AB$102,14,0), "")</f>
        <v>47</v>
      </c>
      <c r="Z38">
        <f>IFERROR(VLOOKUP(B38,'2020'!$B$3:$AE$92,29,0), "")</f>
        <v>43</v>
      </c>
      <c r="AA38">
        <v>7.88</v>
      </c>
      <c r="AB38">
        <f>IFERROR(VLOOKUP(B38,'2021'!$B$3:$AB$102,13,0), "")</f>
        <v>8.1999999999999993</v>
      </c>
      <c r="AC38">
        <f>IFERROR(VLOOKUP(B38,'2020'!$B$3:$AD$92,25,0), "")</f>
        <v>8.32</v>
      </c>
      <c r="AD38">
        <v>6</v>
      </c>
      <c r="AE38">
        <f>IFERROR(VLOOKUP(B39,'2021'!$B$3:$AB$102,17,0), "")</f>
        <v>68</v>
      </c>
      <c r="AF38">
        <f>IFERROR(VLOOKUP(B38,'2020'!$B$3:$AD$92,2,0), "")</f>
        <v>7</v>
      </c>
      <c r="AG38">
        <f>IFERROR(VLOOKUP(B38,'2019'!$B$3:$AC$102,11,0), "")</f>
        <v>21</v>
      </c>
      <c r="AH38">
        <f>IFERROR(VLOOKUP(B38,'2018'!B39:U138,13,0), "")</f>
        <v>43</v>
      </c>
      <c r="AI38" s="25">
        <v>61.53</v>
      </c>
      <c r="AJ38" s="25">
        <f>IFERROR(VLOOKUP($B38,'2021'!$B$3:$AB$102,20,0),"")</f>
        <v>61.609000000000002</v>
      </c>
      <c r="AK38" s="25">
        <f>IFERROR(VLOOKUP($B38,'2020'!$B$3:$AD$92,20,0),"")</f>
        <v>73</v>
      </c>
      <c r="AL38" s="25">
        <f>IFERROR(VLOOKUP($B38,'2019'!$B$3:$AC$102,17,0),"")</f>
        <v>54</v>
      </c>
      <c r="AM38" s="25">
        <f>IFERROR(VLOOKUP($B38,'2018'!$B$3:$U$102,17,0),"")</f>
        <v>45</v>
      </c>
      <c r="AN38" s="1">
        <v>70648</v>
      </c>
      <c r="AO38" s="1">
        <f>IFERROR(VLOOKUP(B38,'2021'!$B$3:$AB$102,18,0), "")</f>
        <v>66998</v>
      </c>
      <c r="AP38" s="1">
        <f>IFERROR(VLOOKUP(B38,'2020'!$B$3:$AD$92,16,0), "")</f>
        <v>62667</v>
      </c>
      <c r="AQ38" s="1">
        <f>IFERROR(VLOOKUP(B38,'2019'!$B$3:$AC$102,7,0), "")</f>
        <v>61601</v>
      </c>
      <c r="AR38">
        <v>55</v>
      </c>
      <c r="AS38">
        <f>IFERROR(VLOOKUP(B38,'2021'!$B$3:$AB$102,24,0), "")</f>
        <v>59</v>
      </c>
      <c r="AT38">
        <f>IFERROR(VLOOKUP(B38,'2020'!$B$3:$AD$92,28,0), "")</f>
        <v>61</v>
      </c>
      <c r="AU38">
        <f>IFERROR(VLOOKUP(B38,'2019'!$B$3:$AC$102,13,0), "")</f>
        <v>59</v>
      </c>
      <c r="AV38">
        <v>83.369</v>
      </c>
      <c r="AW38">
        <f>IFERROR(VLOOKUP(B38,'2021'!$B$3:$AB$102,21,0), "")</f>
        <v>82.087999999999994</v>
      </c>
      <c r="AX38">
        <f>IFERROR(VLOOKUP(B38,'2020'!$B$3:$AD$92,7,0), "")</f>
        <v>82</v>
      </c>
      <c r="AY38" t="s">
        <v>192</v>
      </c>
      <c r="AZ38">
        <v>81</v>
      </c>
      <c r="BA38">
        <v>20</v>
      </c>
    </row>
    <row r="39" spans="1:53" x14ac:dyDescent="0.25">
      <c r="A39">
        <v>38</v>
      </c>
      <c r="B39" t="s">
        <v>75</v>
      </c>
      <c r="C39" t="s">
        <v>6</v>
      </c>
      <c r="D39">
        <v>14</v>
      </c>
      <c r="E39">
        <f>IFERROR(VLOOKUP(B39,'2021'!$B$3:$AB$102,22,0), "")</f>
        <v>6</v>
      </c>
      <c r="F39">
        <f>IFERROR(VLOOKUP(B39,'2020'!$B$3:$AD$92,11,0), "")</f>
        <v>3</v>
      </c>
      <c r="G39">
        <f>IFERROR(VLOOKUP(B39,'2019'!$B$3:$AC$102,14,0), "")</f>
        <v>3</v>
      </c>
      <c r="H39">
        <v>64</v>
      </c>
      <c r="I39" t="str">
        <f>IFERROR(VLOOKUP(B39,'2021'!B40:$AB$102,23,0), "")</f>
        <v/>
      </c>
      <c r="J39">
        <f>IFERROR(VLOOKUP(B39,'2020'!$B$3:$AD$92,4,0), "")</f>
        <v>51</v>
      </c>
      <c r="K39">
        <f>IFERROR(VLOOKUP(B39,'2019'!$B$3:$AC$102,5,0), "")</f>
        <v>57</v>
      </c>
      <c r="L39">
        <v>34</v>
      </c>
      <c r="M39">
        <f>IFERROR(VLOOKUP(B39,'2021'!$B$3:$AB$102,11,0), "")</f>
        <v>33</v>
      </c>
      <c r="N39">
        <f>IFERROR(VLOOKUP(B39,'2020'!$B$3:$AD$92,6,0), "")</f>
        <v>33</v>
      </c>
      <c r="O39">
        <f>IFERROR(VLOOKUP(B39,'2019'!$B$3:$AC$102,12,0), "")</f>
        <v>35</v>
      </c>
      <c r="P39" t="str">
        <f>IFERROR(VLOOKUP(B39,'2018'!$B$3:$U$102,15,0), "")</f>
        <v/>
      </c>
      <c r="Q39">
        <v>100</v>
      </c>
      <c r="R39">
        <f>IFERROR(VLOOKUP(B39,'2021'!$B$3:$AB$102,12,0), "")</f>
        <v>100</v>
      </c>
      <c r="S39">
        <f>IFERROR(VLOOKUP(B39,'2020'!$B$3:$AD$92,15,0), "")</f>
        <v>100</v>
      </c>
      <c r="T39">
        <f>IFERROR(VLOOKUP(B39,'2019'!$B$3:$AC$102,21,0), "")</f>
        <v>100</v>
      </c>
      <c r="U39">
        <f>IFERROR(VLOOKUP(B39,'2018'!$B$3:$U$102,19,0), "")</f>
        <v>98</v>
      </c>
      <c r="V39">
        <v>38</v>
      </c>
      <c r="W39">
        <f>IFERROR(VLOOKUP(B39,'2021'!$B$3:$AC$102,28,0), "")</f>
        <v>29</v>
      </c>
      <c r="X39">
        <f>IFERROR(VLOOKUP(B39,'2020'!$B$3:$AE$92,30,0), "")</f>
        <v>34</v>
      </c>
      <c r="Y39">
        <f>IFERROR(VLOOKUP(B39,'2021'!$B$3:$AB$102,14,0), "")</f>
        <v>36</v>
      </c>
      <c r="Z39">
        <f>IFERROR(VLOOKUP(B39,'2020'!$B$3:$AE$92,29,0), "")</f>
        <v>28</v>
      </c>
      <c r="AA39">
        <v>8.8699999999999992</v>
      </c>
      <c r="AB39">
        <f>IFERROR(VLOOKUP(B39,'2021'!$B$3:$AB$102,13,0), "")</f>
        <v>9.3000000000000007</v>
      </c>
      <c r="AC39">
        <f>IFERROR(VLOOKUP(B39,'2020'!$B$3:$AD$92,25,0), "")</f>
        <v>9.56</v>
      </c>
      <c r="AD39">
        <v>78</v>
      </c>
      <c r="AE39">
        <f>IFERROR(VLOOKUP(B40,'2021'!$B$3:$AB$102,17,0), "")</f>
        <v>79</v>
      </c>
      <c r="AF39">
        <f>IFERROR(VLOOKUP(B39,'2020'!$B$3:$AD$92,2,0), "")</f>
        <v>50</v>
      </c>
      <c r="AG39">
        <f>IFERROR(VLOOKUP(B39,'2019'!$B$3:$AC$102,11,0), "")</f>
        <v>49</v>
      </c>
      <c r="AH39" t="str">
        <f>IFERROR(VLOOKUP(B39,'2018'!B40:U139,13,0), "")</f>
        <v/>
      </c>
      <c r="AI39" s="25">
        <v>35.409999999999997</v>
      </c>
      <c r="AJ39" s="25">
        <f>IFERROR(VLOOKUP($B39,'2021'!$B$3:$AB$102,20,0),"")</f>
        <v>41.49</v>
      </c>
      <c r="AK39" s="25">
        <f>IFERROR(VLOOKUP($B39,'2020'!$B$3:$AD$92,20,0),"")</f>
        <v>30</v>
      </c>
      <c r="AL39" s="25">
        <f>IFERROR(VLOOKUP($B39,'2019'!$B$3:$AC$102,17,0),"")</f>
        <v>40</v>
      </c>
      <c r="AM39" s="25">
        <f>IFERROR(VLOOKUP($B39,'2018'!$B$3:$U$102,17,0),"")</f>
        <v>33</v>
      </c>
      <c r="AN39" s="1">
        <v>101573</v>
      </c>
      <c r="AO39" s="1">
        <f>IFERROR(VLOOKUP(B39,'2021'!$B$3:$AB$102,18,0), "")</f>
        <v>102689</v>
      </c>
      <c r="AP39" s="1">
        <f>IFERROR(VLOOKUP(B39,'2020'!$B$3:$AD$92,16,0), "")</f>
        <v>100788</v>
      </c>
      <c r="AQ39" s="1">
        <f>IFERROR(VLOOKUP(B39,'2019'!$B$3:$AC$102,7,0), "")</f>
        <v>96868</v>
      </c>
      <c r="AR39">
        <v>54</v>
      </c>
      <c r="AS39">
        <f>IFERROR(VLOOKUP(B39,'2021'!$B$3:$AB$102,24,0), "")</f>
        <v>49</v>
      </c>
      <c r="AT39">
        <f>IFERROR(VLOOKUP(B39,'2020'!$B$3:$AD$92,28,0), "")</f>
        <v>43</v>
      </c>
      <c r="AU39">
        <f>IFERROR(VLOOKUP(B39,'2019'!$B$3:$AC$102,13,0), "")</f>
        <v>48</v>
      </c>
      <c r="AV39">
        <v>86.772999999999996</v>
      </c>
      <c r="AW39">
        <f>IFERROR(VLOOKUP(B39,'2021'!$B$3:$AB$102,21,0), "")</f>
        <v>88.197999999999993</v>
      </c>
      <c r="AX39">
        <f>IFERROR(VLOOKUP(B39,'2020'!$B$3:$AD$92,7,0), "")</f>
        <v>89</v>
      </c>
      <c r="AY39" t="s">
        <v>169</v>
      </c>
      <c r="AZ39">
        <v>9</v>
      </c>
      <c r="BA39">
        <v>23</v>
      </c>
    </row>
    <row r="40" spans="1:53" x14ac:dyDescent="0.25">
      <c r="A40">
        <v>39</v>
      </c>
      <c r="B40" t="s">
        <v>76</v>
      </c>
      <c r="C40" t="s">
        <v>5</v>
      </c>
      <c r="D40">
        <v>92</v>
      </c>
      <c r="E40">
        <f>IFERROR(VLOOKUP(B40,'2021'!$B$3:$AB$102,22,0), "")</f>
        <v>92</v>
      </c>
      <c r="F40">
        <f>IFERROR(VLOOKUP(B40,'2020'!$B$3:$AD$92,11,0), "")</f>
        <v>73</v>
      </c>
      <c r="G40">
        <f>IFERROR(VLOOKUP(B40,'2019'!$B$3:$AC$102,14,0), "")</f>
        <v>76</v>
      </c>
      <c r="H40">
        <v>91</v>
      </c>
      <c r="I40" t="str">
        <f>IFERROR(VLOOKUP(B40,'2021'!B41:$AB$102,23,0), "")</f>
        <v/>
      </c>
      <c r="J40">
        <f>IFERROR(VLOOKUP(B40,'2020'!$B$3:$AD$92,4,0), "")</f>
        <v>68</v>
      </c>
      <c r="K40">
        <f>IFERROR(VLOOKUP(B40,'2019'!$B$3:$AC$102,5,0), "")</f>
        <v>99</v>
      </c>
      <c r="L40">
        <v>35</v>
      </c>
      <c r="M40">
        <f>IFERROR(VLOOKUP(B40,'2021'!$B$3:$AB$102,11,0), "")</f>
        <v>0</v>
      </c>
      <c r="N40" t="str">
        <f>IFERROR(VLOOKUP(B40,'2020'!$B$3:$AD$92,6,0), "")</f>
        <v/>
      </c>
      <c r="O40" t="str">
        <f>IFERROR(VLOOKUP(B40,'2019'!$B$3:$AC$102,12,0), "")</f>
        <v/>
      </c>
      <c r="P40" t="str">
        <f>IFERROR(VLOOKUP(B40,'2018'!$B$3:$U$102,15,0), "")</f>
        <v/>
      </c>
      <c r="Q40">
        <v>100</v>
      </c>
      <c r="R40">
        <f>IFERROR(VLOOKUP(B40,'2021'!$B$3:$AB$102,12,0), "")</f>
        <v>100</v>
      </c>
      <c r="S40">
        <f>IFERROR(VLOOKUP(B40,'2020'!$B$3:$AD$92,15,0), "")</f>
        <v>97</v>
      </c>
      <c r="T40">
        <f>IFERROR(VLOOKUP(B40,'2019'!$B$3:$AC$102,21,0), "")</f>
        <v>86</v>
      </c>
      <c r="U40" t="str">
        <f>IFERROR(VLOOKUP(B40,'2018'!$B$3:$U$102,19,0), "")</f>
        <v/>
      </c>
      <c r="V40">
        <v>39</v>
      </c>
      <c r="W40">
        <f>IFERROR(VLOOKUP(B40,'2021'!$B$3:$AC$102,28,0), "")</f>
        <v>28</v>
      </c>
      <c r="X40">
        <f>IFERROR(VLOOKUP(B40,'2020'!$B$3:$AE$92,30,0), "")</f>
        <v>38</v>
      </c>
      <c r="Y40">
        <f>IFERROR(VLOOKUP(B40,'2021'!$B$3:$AB$102,14,0), "")</f>
        <v>0</v>
      </c>
      <c r="Z40" t="str">
        <f>IFERROR(VLOOKUP(B40,'2020'!$B$3:$AE$92,29,0), "")</f>
        <v/>
      </c>
      <c r="AA40">
        <v>8.5399999999999991</v>
      </c>
      <c r="AB40">
        <f>IFERROR(VLOOKUP(B40,'2021'!$B$3:$AB$102,13,0), "")</f>
        <v>8.75</v>
      </c>
      <c r="AC40">
        <f>IFERROR(VLOOKUP(B40,'2020'!$B$3:$AD$92,25,0), "")</f>
        <v>8.52</v>
      </c>
      <c r="AD40">
        <v>53</v>
      </c>
      <c r="AE40">
        <f>IFERROR(VLOOKUP(B41,'2021'!$B$3:$AB$102,17,0), "")</f>
        <v>11</v>
      </c>
      <c r="AF40">
        <f>IFERROR(VLOOKUP(B40,'2020'!$B$3:$AD$92,2,0), "")</f>
        <v>51</v>
      </c>
      <c r="AG40">
        <f>IFERROR(VLOOKUP(B40,'2019'!$B$3:$AC$102,11,0), "")</f>
        <v>50</v>
      </c>
      <c r="AH40" t="str">
        <f>IFERROR(VLOOKUP(B40,'2018'!B41:U140,13,0), "")</f>
        <v/>
      </c>
      <c r="AI40" s="25">
        <v>61.38</v>
      </c>
      <c r="AJ40" s="25">
        <f>IFERROR(VLOOKUP($B40,'2021'!$B$3:$AB$102,20,0),"")</f>
        <v>67.936999999999998</v>
      </c>
      <c r="AK40" s="25">
        <f>IFERROR(VLOOKUP($B40,'2020'!$B$3:$AD$92,20,0),"")</f>
        <v>35</v>
      </c>
      <c r="AL40" s="25">
        <f>IFERROR(VLOOKUP($B40,'2019'!$B$3:$AC$102,17,0),"")</f>
        <v>64</v>
      </c>
      <c r="AM40" s="25" t="str">
        <f>IFERROR(VLOOKUP($B40,'2018'!$B$3:$U$102,17,0),"")</f>
        <v/>
      </c>
      <c r="AN40" s="1">
        <v>72739</v>
      </c>
      <c r="AO40" s="1">
        <f>IFERROR(VLOOKUP(B40,'2021'!$B$3:$AB$102,18,0), "")</f>
        <v>80224</v>
      </c>
      <c r="AP40" s="1">
        <f>IFERROR(VLOOKUP(B40,'2020'!$B$3:$AD$92,16,0), "")</f>
        <v>74827</v>
      </c>
      <c r="AQ40" s="1">
        <f>IFERROR(VLOOKUP(B40,'2019'!$B$3:$AC$102,7,0), "")</f>
        <v>52519</v>
      </c>
      <c r="AR40">
        <v>46</v>
      </c>
      <c r="AS40">
        <f>IFERROR(VLOOKUP(B40,'2021'!$B$3:$AB$102,24,0), "")</f>
        <v>39</v>
      </c>
      <c r="AT40">
        <f>IFERROR(VLOOKUP(B40,'2020'!$B$3:$AD$92,28,0), "")</f>
        <v>31</v>
      </c>
      <c r="AU40">
        <f>IFERROR(VLOOKUP(B40,'2019'!$B$3:$AC$102,13,0), "")</f>
        <v>38</v>
      </c>
      <c r="AV40">
        <v>81.483999999999995</v>
      </c>
      <c r="AW40">
        <f>IFERROR(VLOOKUP(B40,'2021'!$B$3:$AB$102,21,0), "")</f>
        <v>81.984999999999999</v>
      </c>
      <c r="AX40">
        <f>IFERROR(VLOOKUP(B40,'2020'!$B$3:$AD$92,7,0), "")</f>
        <v>83</v>
      </c>
      <c r="AY40" t="s">
        <v>175</v>
      </c>
      <c r="AZ40">
        <v>0</v>
      </c>
      <c r="BA40">
        <v>12</v>
      </c>
    </row>
    <row r="41" spans="1:53" x14ac:dyDescent="0.25">
      <c r="A41">
        <v>40</v>
      </c>
      <c r="B41" t="s">
        <v>77</v>
      </c>
      <c r="C41" t="s">
        <v>17</v>
      </c>
      <c r="D41">
        <v>20</v>
      </c>
      <c r="E41">
        <f>IFERROR(VLOOKUP(B41,'2021'!$B$3:$AB$102,22,0), "")</f>
        <v>25</v>
      </c>
      <c r="F41">
        <f>IFERROR(VLOOKUP(B41,'2020'!$B$3:$AD$92,11,0), "")</f>
        <v>28</v>
      </c>
      <c r="G41">
        <f>IFERROR(VLOOKUP(B41,'2019'!$B$3:$AC$102,14,0), "")</f>
        <v>16</v>
      </c>
      <c r="H41">
        <v>38</v>
      </c>
      <c r="I41" t="str">
        <f>IFERROR(VLOOKUP(B41,'2021'!B42:$AB$102,23,0), "")</f>
        <v/>
      </c>
      <c r="J41">
        <f>IFERROR(VLOOKUP(B41,'2020'!$B$3:$AD$92,4,0), "")</f>
        <v>3</v>
      </c>
      <c r="K41">
        <f>IFERROR(VLOOKUP(B41,'2019'!$B$3:$AC$102,5,0), "")</f>
        <v>2</v>
      </c>
      <c r="L41">
        <v>36</v>
      </c>
      <c r="M41">
        <f>IFERROR(VLOOKUP(B41,'2021'!$B$3:$AB$102,11,0), "")</f>
        <v>32</v>
      </c>
      <c r="N41" t="str">
        <f>IFERROR(VLOOKUP(B41,'2020'!$B$3:$AD$92,6,0), "")</f>
        <v/>
      </c>
      <c r="O41" t="str">
        <f>IFERROR(VLOOKUP(B41,'2019'!$B$3:$AC$102,12,0), "")</f>
        <v/>
      </c>
      <c r="P41">
        <f>IFERROR(VLOOKUP(B41,'2018'!$B$3:$U$102,15,0), "")</f>
        <v>38</v>
      </c>
      <c r="Q41">
        <v>100</v>
      </c>
      <c r="R41">
        <f>IFERROR(VLOOKUP(B41,'2021'!$B$3:$AB$102,12,0), "")</f>
        <v>100</v>
      </c>
      <c r="S41">
        <f>IFERROR(VLOOKUP(B41,'2020'!$B$3:$AD$92,15,0), "")</f>
        <v>98</v>
      </c>
      <c r="T41">
        <f>IFERROR(VLOOKUP(B41,'2019'!$B$3:$AC$102,21,0), "")</f>
        <v>97</v>
      </c>
      <c r="U41">
        <f>IFERROR(VLOOKUP(B41,'2018'!$B$3:$U$102,19,0), "")</f>
        <v>95</v>
      </c>
      <c r="V41">
        <v>40</v>
      </c>
      <c r="W41">
        <f>IFERROR(VLOOKUP(B41,'2021'!$B$3:$AC$102,28,0), "")</f>
        <v>32</v>
      </c>
      <c r="X41">
        <f>IFERROR(VLOOKUP(B41,'2020'!$B$3:$AE$92,30,0), "")</f>
        <v>35</v>
      </c>
      <c r="Y41">
        <f>IFERROR(VLOOKUP(B41,'2021'!$B$3:$AB$102,14,0), "")</f>
        <v>29</v>
      </c>
      <c r="Z41" t="str">
        <f>IFERROR(VLOOKUP(B41,'2020'!$B$3:$AE$92,29,0), "")</f>
        <v/>
      </c>
      <c r="AA41">
        <v>9.35</v>
      </c>
      <c r="AB41">
        <f>IFERROR(VLOOKUP(B41,'2021'!$B$3:$AB$102,13,0), "")</f>
        <v>9.1999999999999993</v>
      </c>
      <c r="AC41">
        <f>IFERROR(VLOOKUP(B41,'2020'!$B$3:$AD$92,25,0), "")</f>
        <v>8.31</v>
      </c>
      <c r="AD41">
        <v>18</v>
      </c>
      <c r="AE41">
        <f>IFERROR(VLOOKUP(B42,'2021'!$B$3:$AB$102,17,0), "")</f>
        <v>33</v>
      </c>
      <c r="AF41">
        <f>IFERROR(VLOOKUP(B41,'2020'!$B$3:$AD$92,2,0), "")</f>
        <v>35</v>
      </c>
      <c r="AG41">
        <f>IFERROR(VLOOKUP(B41,'2019'!$B$3:$AC$102,11,0), "")</f>
        <v>38</v>
      </c>
      <c r="AH41">
        <f>IFERROR(VLOOKUP(B41,'2018'!B42:U141,13,0), "")</f>
        <v>24</v>
      </c>
      <c r="AI41" s="25">
        <v>56.12</v>
      </c>
      <c r="AJ41" s="25">
        <f>IFERROR(VLOOKUP($B41,'2021'!$B$3:$AB$102,20,0),"")</f>
        <v>76.442999999999998</v>
      </c>
      <c r="AK41" s="25">
        <f>IFERROR(VLOOKUP($B41,'2020'!$B$3:$AD$92,20,0),"")</f>
        <v>35</v>
      </c>
      <c r="AL41" s="25">
        <f>IFERROR(VLOOKUP($B41,'2019'!$B$3:$AC$102,17,0),"")</f>
        <v>60</v>
      </c>
      <c r="AM41" s="25">
        <f>IFERROR(VLOOKUP($B41,'2018'!$B$3:$U$102,17,0),"")</f>
        <v>47</v>
      </c>
      <c r="AN41" s="1">
        <v>72087</v>
      </c>
      <c r="AO41" s="1">
        <f>IFERROR(VLOOKUP(B41,'2021'!$B$3:$AB$102,18,0), "")</f>
        <v>76056</v>
      </c>
      <c r="AP41" s="1">
        <f>IFERROR(VLOOKUP(B41,'2020'!$B$3:$AD$92,16,0), "")</f>
        <v>72809</v>
      </c>
      <c r="AQ41" s="1">
        <f>IFERROR(VLOOKUP(B41,'2019'!$B$3:$AC$102,7,0), "")</f>
        <v>75839</v>
      </c>
      <c r="AR41">
        <v>35</v>
      </c>
      <c r="AS41">
        <f>IFERROR(VLOOKUP(B41,'2021'!$B$3:$AB$102,24,0), "")</f>
        <v>34</v>
      </c>
      <c r="AT41">
        <f>IFERROR(VLOOKUP(B41,'2020'!$B$3:$AD$92,28,0), "")</f>
        <v>30</v>
      </c>
      <c r="AU41">
        <f>IFERROR(VLOOKUP(B41,'2019'!$B$3:$AC$102,13,0), "")</f>
        <v>32</v>
      </c>
      <c r="AV41">
        <v>83.762</v>
      </c>
      <c r="AW41">
        <f>IFERROR(VLOOKUP(B41,'2021'!$B$3:$AB$102,21,0), "")</f>
        <v>81.147000000000006</v>
      </c>
      <c r="AX41">
        <f>IFERROR(VLOOKUP(B41,'2020'!$B$3:$AD$92,7,0), "")</f>
        <v>80</v>
      </c>
      <c r="AY41" t="s">
        <v>193</v>
      </c>
      <c r="AZ41">
        <v>100</v>
      </c>
      <c r="BA41">
        <v>10</v>
      </c>
    </row>
    <row r="42" spans="1:53" x14ac:dyDescent="0.25">
      <c r="A42">
        <v>41</v>
      </c>
      <c r="B42" t="s">
        <v>78</v>
      </c>
      <c r="C42" t="s">
        <v>18</v>
      </c>
      <c r="D42">
        <v>74</v>
      </c>
      <c r="E42">
        <f>IFERROR(VLOOKUP(B42,'2021'!$B$3:$AB$102,22,0), "")</f>
        <v>81</v>
      </c>
      <c r="F42" t="str">
        <f>IFERROR(VLOOKUP(B42,'2020'!$B$3:$AD$92,11,0), "")</f>
        <v/>
      </c>
      <c r="G42">
        <f>IFERROR(VLOOKUP(B42,'2019'!$B$3:$AC$102,14,0), "")</f>
        <v>84</v>
      </c>
      <c r="H42">
        <v>51</v>
      </c>
      <c r="I42">
        <f>IFERROR(VLOOKUP(B42,'2021'!B43:$AB$102,23,0), "")</f>
        <v>71</v>
      </c>
      <c r="J42" t="str">
        <f>IFERROR(VLOOKUP(B42,'2020'!$B$3:$AD$92,4,0), "")</f>
        <v/>
      </c>
      <c r="K42">
        <f>IFERROR(VLOOKUP(B42,'2019'!$B$3:$AC$102,5,0), "")</f>
        <v>71</v>
      </c>
      <c r="L42" t="s">
        <v>168</v>
      </c>
      <c r="M42">
        <f>IFERROR(VLOOKUP(B42,'2021'!$B$3:$AB$102,11,0), "")</f>
        <v>0</v>
      </c>
      <c r="N42" t="str">
        <f>IFERROR(VLOOKUP(B42,'2020'!$B$3:$AD$92,6,0), "")</f>
        <v/>
      </c>
      <c r="O42" t="str">
        <f>IFERROR(VLOOKUP(B42,'2019'!$B$3:$AC$102,12,0), "")</f>
        <v/>
      </c>
      <c r="P42" t="str">
        <f>IFERROR(VLOOKUP(B42,'2018'!$B$3:$U$102,15,0), "")</f>
        <v/>
      </c>
      <c r="Q42">
        <v>68</v>
      </c>
      <c r="R42">
        <f>IFERROR(VLOOKUP(B42,'2021'!$B$3:$AB$102,12,0), "")</f>
        <v>65</v>
      </c>
      <c r="S42" t="str">
        <f>IFERROR(VLOOKUP(B42,'2020'!$B$3:$AD$92,15,0), "")</f>
        <v/>
      </c>
      <c r="T42">
        <f>IFERROR(VLOOKUP(B42,'2019'!$B$3:$AC$102,21,0), "")</f>
        <v>63</v>
      </c>
      <c r="U42">
        <f>IFERROR(VLOOKUP(B42,'2018'!$B$3:$U$102,19,0), "")</f>
        <v>62</v>
      </c>
      <c r="V42">
        <v>41</v>
      </c>
      <c r="W42">
        <f>IFERROR(VLOOKUP(B42,'2021'!$B$3:$AC$102,28,0), "")</f>
        <v>48</v>
      </c>
      <c r="X42" t="str">
        <f>IFERROR(VLOOKUP(B42,'2020'!$B$3:$AE$92,30,0), "")</f>
        <v/>
      </c>
      <c r="Y42">
        <f>IFERROR(VLOOKUP(B42,'2021'!$B$3:$AB$102,14,0), "")</f>
        <v>64</v>
      </c>
      <c r="Z42" t="str">
        <f>IFERROR(VLOOKUP(B42,'2020'!$B$3:$AE$92,29,0), "")</f>
        <v/>
      </c>
      <c r="AA42">
        <v>8.8000000000000007</v>
      </c>
      <c r="AB42">
        <f>IFERROR(VLOOKUP(B42,'2021'!$B$3:$AB$102,13,0), "")</f>
        <v>8.77</v>
      </c>
      <c r="AC42" t="str">
        <f>IFERROR(VLOOKUP(B42,'2020'!$B$3:$AD$92,25,0), "")</f>
        <v/>
      </c>
      <c r="AD42">
        <v>19</v>
      </c>
      <c r="AE42">
        <f>IFERROR(VLOOKUP(B43,'2021'!$B$3:$AB$102,17,0), "")</f>
        <v>35</v>
      </c>
      <c r="AF42" t="str">
        <f>IFERROR(VLOOKUP(B42,'2020'!$B$3:$AD$92,2,0), "")</f>
        <v/>
      </c>
      <c r="AG42">
        <f>IFERROR(VLOOKUP(B42,'2019'!$B$3:$AC$102,11,0), "")</f>
        <v>37</v>
      </c>
      <c r="AH42">
        <f>IFERROR(VLOOKUP(B42,'2018'!B43:U142,13,0), "")</f>
        <v>31</v>
      </c>
      <c r="AI42" s="25">
        <v>66.23</v>
      </c>
      <c r="AJ42" s="25">
        <f>IFERROR(VLOOKUP($B42,'2021'!$B$3:$AB$102,20,0),"")</f>
        <v>58.420999999999999</v>
      </c>
      <c r="AK42" s="25" t="str">
        <f>IFERROR(VLOOKUP($B42,'2020'!$B$3:$AD$92,20,0),"")</f>
        <v/>
      </c>
      <c r="AL42" s="25">
        <f>IFERROR(VLOOKUP($B42,'2019'!$B$3:$AC$102,17,0),"")</f>
        <v>47</v>
      </c>
      <c r="AM42" s="25">
        <f>IFERROR(VLOOKUP($B42,'2018'!$B$3:$U$102,17,0),"")</f>
        <v>39</v>
      </c>
      <c r="AN42" s="1">
        <v>76204</v>
      </c>
      <c r="AO42" s="1">
        <f>IFERROR(VLOOKUP(B42,'2021'!$B$3:$AB$102,18,0), "")</f>
        <v>69181</v>
      </c>
      <c r="AP42" s="1" t="str">
        <f>IFERROR(VLOOKUP(B42,'2020'!$B$3:$AD$92,16,0), "")</f>
        <v/>
      </c>
      <c r="AQ42" s="1">
        <f>IFERROR(VLOOKUP(B42,'2019'!$B$3:$AC$102,7,0), "")</f>
        <v>63752</v>
      </c>
      <c r="AR42">
        <v>90</v>
      </c>
      <c r="AS42">
        <f>IFERROR(VLOOKUP(B42,'2021'!$B$3:$AB$102,24,0), "")</f>
        <v>90</v>
      </c>
      <c r="AT42" t="str">
        <f>IFERROR(VLOOKUP(B42,'2020'!$B$3:$AD$92,28,0), "")</f>
        <v/>
      </c>
      <c r="AU42">
        <f>IFERROR(VLOOKUP(B42,'2019'!$B$3:$AC$102,13,0), "")</f>
        <v>97</v>
      </c>
      <c r="AV42">
        <v>86.152000000000001</v>
      </c>
      <c r="AW42">
        <f>IFERROR(VLOOKUP(B42,'2021'!$B$3:$AB$102,21,0), "")</f>
        <v>86.171999999999997</v>
      </c>
      <c r="AX42" t="str">
        <f>IFERROR(VLOOKUP(B42,'2020'!$B$3:$AD$92,7,0), "")</f>
        <v/>
      </c>
      <c r="AY42" t="s">
        <v>194</v>
      </c>
      <c r="AZ42">
        <v>5</v>
      </c>
      <c r="BA42">
        <v>12</v>
      </c>
    </row>
    <row r="43" spans="1:53" x14ac:dyDescent="0.25">
      <c r="A43">
        <v>41</v>
      </c>
      <c r="B43" t="s">
        <v>79</v>
      </c>
      <c r="C43" t="s">
        <v>1</v>
      </c>
      <c r="D43">
        <v>65</v>
      </c>
      <c r="E43">
        <f>IFERROR(VLOOKUP(B43,'2021'!$B$3:$AB$102,22,0), "")</f>
        <v>66</v>
      </c>
      <c r="F43" t="str">
        <f>IFERROR(VLOOKUP(B43,'2020'!$B$3:$AD$92,11,0), "")</f>
        <v/>
      </c>
      <c r="G43">
        <f>IFERROR(VLOOKUP(B43,'2019'!$B$3:$AC$102,14,0), "")</f>
        <v>38</v>
      </c>
      <c r="H43">
        <v>10</v>
      </c>
      <c r="I43" t="str">
        <f>IFERROR(VLOOKUP(B43,'2021'!B44:$AB$102,23,0), "")</f>
        <v/>
      </c>
      <c r="J43" t="str">
        <f>IFERROR(VLOOKUP(B43,'2020'!$B$3:$AD$92,4,0), "")</f>
        <v/>
      </c>
      <c r="K43">
        <f>IFERROR(VLOOKUP(B43,'2019'!$B$3:$AC$102,5,0), "")</f>
        <v>9</v>
      </c>
      <c r="L43" t="s">
        <v>168</v>
      </c>
      <c r="M43">
        <f>IFERROR(VLOOKUP(B43,'2021'!$B$3:$AB$102,11,0), "")</f>
        <v>0</v>
      </c>
      <c r="N43" t="str">
        <f>IFERROR(VLOOKUP(B43,'2020'!$B$3:$AD$92,6,0), "")</f>
        <v/>
      </c>
      <c r="O43">
        <f>IFERROR(VLOOKUP(B43,'2019'!$B$3:$AC$102,12,0), "")</f>
        <v>24</v>
      </c>
      <c r="P43">
        <f>IFERROR(VLOOKUP(B43,'2018'!$B$3:$U$102,15,0), "")</f>
        <v>29</v>
      </c>
      <c r="Q43">
        <v>98</v>
      </c>
      <c r="R43">
        <f>IFERROR(VLOOKUP(B43,'2021'!$B$3:$AB$102,12,0), "")</f>
        <v>95</v>
      </c>
      <c r="S43" t="str">
        <f>IFERROR(VLOOKUP(B43,'2020'!$B$3:$AD$92,15,0), "")</f>
        <v/>
      </c>
      <c r="T43">
        <f>IFERROR(VLOOKUP(B43,'2019'!$B$3:$AC$102,21,0), "")</f>
        <v>95</v>
      </c>
      <c r="U43">
        <f>IFERROR(VLOOKUP(B43,'2018'!$B$3:$U$102,19,0), "")</f>
        <v>92</v>
      </c>
      <c r="V43">
        <v>41</v>
      </c>
      <c r="W43">
        <f>IFERROR(VLOOKUP(B43,'2021'!$B$3:$AC$102,28,0), "")</f>
        <v>22</v>
      </c>
      <c r="X43" t="str">
        <f>IFERROR(VLOOKUP(B43,'2020'!$B$3:$AE$92,30,0), "")</f>
        <v/>
      </c>
      <c r="Y43">
        <f>IFERROR(VLOOKUP(B43,'2021'!$B$3:$AB$102,14,0), "")</f>
        <v>12</v>
      </c>
      <c r="Z43" t="str">
        <f>IFERROR(VLOOKUP(B43,'2020'!$B$3:$AE$92,29,0), "")</f>
        <v/>
      </c>
      <c r="AA43">
        <v>8.7200000000000006</v>
      </c>
      <c r="AB43">
        <f>IFERROR(VLOOKUP(B43,'2021'!$B$3:$AB$102,13,0), "")</f>
        <v>8.1999999999999993</v>
      </c>
      <c r="AC43" t="str">
        <f>IFERROR(VLOOKUP(B43,'2020'!$B$3:$AD$92,25,0), "")</f>
        <v/>
      </c>
      <c r="AD43">
        <v>79</v>
      </c>
      <c r="AE43">
        <f>IFERROR(VLOOKUP(B44,'2021'!$B$3:$AB$102,17,0), "")</f>
        <v>47</v>
      </c>
      <c r="AF43" t="str">
        <f>IFERROR(VLOOKUP(B43,'2020'!$B$3:$AD$92,2,0), "")</f>
        <v/>
      </c>
      <c r="AG43">
        <f>IFERROR(VLOOKUP(B43,'2019'!$B$3:$AC$102,11,0), "")</f>
        <v>34</v>
      </c>
      <c r="AH43" t="str">
        <f>IFERROR(VLOOKUP(B43,'2018'!B44:U143,13,0), "")</f>
        <v/>
      </c>
      <c r="AI43" s="25">
        <v>44.26</v>
      </c>
      <c r="AJ43" s="25">
        <f>IFERROR(VLOOKUP($B43,'2021'!$B$3:$AB$102,20,0),"")</f>
        <v>59.183999999999997</v>
      </c>
      <c r="AK43" s="25" t="str">
        <f>IFERROR(VLOOKUP($B43,'2020'!$B$3:$AD$92,20,0),"")</f>
        <v/>
      </c>
      <c r="AL43" s="25">
        <f>IFERROR(VLOOKUP($B43,'2019'!$B$3:$AC$102,17,0),"")</f>
        <v>57</v>
      </c>
      <c r="AM43" s="25">
        <f>IFERROR(VLOOKUP($B43,'2018'!$B$3:$U$102,17,0),"")</f>
        <v>50</v>
      </c>
      <c r="AN43" s="1">
        <v>73224</v>
      </c>
      <c r="AO43" s="1">
        <f>IFERROR(VLOOKUP(B43,'2021'!$B$3:$AB$102,18,0), "")</f>
        <v>80367</v>
      </c>
      <c r="AP43" s="1" t="str">
        <f>IFERROR(VLOOKUP(B43,'2020'!$B$3:$AD$92,16,0), "")</f>
        <v/>
      </c>
      <c r="AQ43" s="1">
        <f>IFERROR(VLOOKUP(B43,'2019'!$B$3:$AC$102,7,0), "")</f>
        <v>76350</v>
      </c>
      <c r="AR43">
        <v>57</v>
      </c>
      <c r="AS43">
        <f>IFERROR(VLOOKUP(B43,'2021'!$B$3:$AB$102,24,0), "")</f>
        <v>50</v>
      </c>
      <c r="AT43" t="str">
        <f>IFERROR(VLOOKUP(B43,'2020'!$B$3:$AD$92,28,0), "")</f>
        <v/>
      </c>
      <c r="AU43">
        <f>IFERROR(VLOOKUP(B43,'2019'!$B$3:$AC$102,13,0), "")</f>
        <v>44</v>
      </c>
      <c r="AV43">
        <v>85.494</v>
      </c>
      <c r="AW43">
        <f>IFERROR(VLOOKUP(B43,'2021'!$B$3:$AB$102,21,0), "")</f>
        <v>87.16</v>
      </c>
      <c r="AX43" t="str">
        <f>IFERROR(VLOOKUP(B43,'2020'!$B$3:$AD$92,7,0), "")</f>
        <v/>
      </c>
      <c r="AY43" t="s">
        <v>159</v>
      </c>
      <c r="AZ43">
        <v>100</v>
      </c>
      <c r="BA43">
        <v>20</v>
      </c>
    </row>
    <row r="44" spans="1:53" x14ac:dyDescent="0.25">
      <c r="A44">
        <v>43</v>
      </c>
      <c r="B44" t="s">
        <v>80</v>
      </c>
      <c r="C44" t="s">
        <v>19</v>
      </c>
      <c r="D44">
        <v>76</v>
      </c>
      <c r="E44">
        <f>IFERROR(VLOOKUP(B44,'2021'!$B$3:$AB$102,22,0), "")</f>
        <v>82</v>
      </c>
      <c r="F44">
        <f>IFERROR(VLOOKUP(B44,'2020'!$B$3:$AD$92,11,0), "")</f>
        <v>79</v>
      </c>
      <c r="G44">
        <f>IFERROR(VLOOKUP(B44,'2019'!$B$3:$AC$102,14,0), "")</f>
        <v>83</v>
      </c>
      <c r="H44">
        <v>73</v>
      </c>
      <c r="I44">
        <f>IFERROR(VLOOKUP(B44,'2021'!B45:$AB$102,23,0), "")</f>
        <v>68</v>
      </c>
      <c r="J44">
        <f>IFERROR(VLOOKUP(B44,'2020'!$B$3:$AD$92,4,0), "")</f>
        <v>72</v>
      </c>
      <c r="K44">
        <f>IFERROR(VLOOKUP(B44,'2019'!$B$3:$AC$102,5,0), "")</f>
        <v>69</v>
      </c>
      <c r="L44">
        <v>46</v>
      </c>
      <c r="M44">
        <f>IFERROR(VLOOKUP(B44,'2021'!$B$3:$AB$102,11,0), "")</f>
        <v>47</v>
      </c>
      <c r="N44">
        <f>IFERROR(VLOOKUP(B44,'2020'!$B$3:$AD$92,6,0), "")</f>
        <v>44</v>
      </c>
      <c r="O44">
        <f>IFERROR(VLOOKUP(B44,'2019'!$B$3:$AC$102,12,0), "")</f>
        <v>40</v>
      </c>
      <c r="P44">
        <f>IFERROR(VLOOKUP(B44,'2018'!$B$3:$U$102,15,0), "")</f>
        <v>37</v>
      </c>
      <c r="Q44">
        <v>96</v>
      </c>
      <c r="R44">
        <f>IFERROR(VLOOKUP(B44,'2021'!$B$3:$AB$102,12,0), "")</f>
        <v>99</v>
      </c>
      <c r="S44">
        <f>IFERROR(VLOOKUP(B44,'2020'!$B$3:$AD$92,15,0), "")</f>
        <v>94</v>
      </c>
      <c r="T44">
        <f>IFERROR(VLOOKUP(B44,'2019'!$B$3:$AC$102,21,0), "")</f>
        <v>96</v>
      </c>
      <c r="U44">
        <f>IFERROR(VLOOKUP(B44,'2018'!$B$3:$U$102,19,0), "")</f>
        <v>94</v>
      </c>
      <c r="V44">
        <v>43</v>
      </c>
      <c r="W44">
        <f>IFERROR(VLOOKUP(B44,'2021'!$B$3:$AC$102,28,0), "")</f>
        <v>45</v>
      </c>
      <c r="X44">
        <f>IFERROR(VLOOKUP(B44,'2020'!$B$3:$AE$92,30,0), "")</f>
        <v>50</v>
      </c>
      <c r="Y44">
        <f>IFERROR(VLOOKUP(B44,'2021'!$B$3:$AB$102,14,0), "")</f>
        <v>45</v>
      </c>
      <c r="Z44">
        <f>IFERROR(VLOOKUP(B44,'2020'!$B$3:$AE$92,29,0), "")</f>
        <v>38</v>
      </c>
      <c r="AA44">
        <v>8.7899999999999991</v>
      </c>
      <c r="AB44">
        <f>IFERROR(VLOOKUP(B44,'2021'!$B$3:$AB$102,13,0), "")</f>
        <v>8.69</v>
      </c>
      <c r="AC44">
        <f>IFERROR(VLOOKUP(B44,'2020'!$B$3:$AD$92,25,0), "")</f>
        <v>8.7100000000000009</v>
      </c>
      <c r="AD44">
        <v>42</v>
      </c>
      <c r="AE44">
        <f>IFERROR(VLOOKUP(B45,'2021'!$B$3:$AB$102,17,0), "")</f>
        <v>17</v>
      </c>
      <c r="AF44">
        <f>IFERROR(VLOOKUP(B44,'2020'!$B$3:$AD$92,2,0), "")</f>
        <v>47</v>
      </c>
      <c r="AG44">
        <f>IFERROR(VLOOKUP(B44,'2019'!$B$3:$AC$102,11,0), "")</f>
        <v>46</v>
      </c>
      <c r="AH44" t="str">
        <f>IFERROR(VLOOKUP(B44,'2018'!B45:U144,13,0), "")</f>
        <v/>
      </c>
      <c r="AI44" s="25">
        <v>43.17</v>
      </c>
      <c r="AJ44" s="25">
        <f>IFERROR(VLOOKUP($B44,'2021'!$B$3:$AB$102,20,0),"")</f>
        <v>48.704000000000001</v>
      </c>
      <c r="AK44" s="25">
        <f>IFERROR(VLOOKUP($B44,'2020'!$B$3:$AD$92,20,0),"")</f>
        <v>9</v>
      </c>
      <c r="AL44" s="25">
        <f>IFERROR(VLOOKUP($B44,'2019'!$B$3:$AC$102,17,0),"")</f>
        <v>49</v>
      </c>
      <c r="AM44" s="25">
        <f>IFERROR(VLOOKUP($B44,'2018'!$B$3:$U$102,17,0),"")</f>
        <v>47</v>
      </c>
      <c r="AN44" s="1">
        <v>78831</v>
      </c>
      <c r="AO44" s="1">
        <f>IFERROR(VLOOKUP(B44,'2021'!$B$3:$AB$102,18,0), "")</f>
        <v>76213</v>
      </c>
      <c r="AP44" s="1">
        <f>IFERROR(VLOOKUP(B44,'2020'!$B$3:$AD$92,16,0), "")</f>
        <v>74038</v>
      </c>
      <c r="AQ44" s="1">
        <f>IFERROR(VLOOKUP(B44,'2019'!$B$3:$AC$102,7,0), "")</f>
        <v>71347</v>
      </c>
      <c r="AR44">
        <v>19</v>
      </c>
      <c r="AS44">
        <f>IFERROR(VLOOKUP(B44,'2021'!$B$3:$AB$102,24,0), "")</f>
        <v>20</v>
      </c>
      <c r="AT44">
        <f>IFERROR(VLOOKUP(B44,'2020'!$B$3:$AD$92,28,0), "")</f>
        <v>15</v>
      </c>
      <c r="AU44">
        <f>IFERROR(VLOOKUP(B44,'2019'!$B$3:$AC$102,13,0), "")</f>
        <v>20</v>
      </c>
      <c r="AV44">
        <v>86.906000000000006</v>
      </c>
      <c r="AW44">
        <f>IFERROR(VLOOKUP(B44,'2021'!$B$3:$AB$102,21,0), "")</f>
        <v>86.334000000000003</v>
      </c>
      <c r="AX44">
        <f>IFERROR(VLOOKUP(B44,'2020'!$B$3:$AD$92,7,0), "")</f>
        <v>87</v>
      </c>
      <c r="AY44" t="s">
        <v>195</v>
      </c>
      <c r="AZ44">
        <v>5</v>
      </c>
      <c r="BA44">
        <v>23.5</v>
      </c>
    </row>
    <row r="45" spans="1:53" x14ac:dyDescent="0.25">
      <c r="A45">
        <v>44</v>
      </c>
      <c r="B45" t="s">
        <v>81</v>
      </c>
      <c r="C45" t="s">
        <v>14</v>
      </c>
      <c r="D45">
        <v>10</v>
      </c>
      <c r="E45">
        <f>IFERROR(VLOOKUP(B45,'2021'!$B$3:$AB$102,22,0), "")</f>
        <v>12</v>
      </c>
      <c r="F45">
        <f>IFERROR(VLOOKUP(B45,'2020'!$B$3:$AD$92,11,0), "")</f>
        <v>17</v>
      </c>
      <c r="G45" t="str">
        <f>IFERROR(VLOOKUP(B45,'2019'!$B$3:$AC$102,14,0), "")</f>
        <v/>
      </c>
      <c r="H45">
        <v>85</v>
      </c>
      <c r="I45" t="str">
        <f>IFERROR(VLOOKUP(B45,'2021'!B46:$AB$102,23,0), "")</f>
        <v/>
      </c>
      <c r="J45">
        <f>IFERROR(VLOOKUP(B45,'2020'!$B$3:$AD$92,4,0), "")</f>
        <v>52</v>
      </c>
      <c r="K45" t="str">
        <f>IFERROR(VLOOKUP(B45,'2019'!$B$3:$AC$102,5,0), "")</f>
        <v/>
      </c>
      <c r="L45">
        <v>40</v>
      </c>
      <c r="M45">
        <f>IFERROR(VLOOKUP(B45,'2021'!$B$3:$AB$102,11,0), "")</f>
        <v>0</v>
      </c>
      <c r="N45" t="str">
        <f>IFERROR(VLOOKUP(B45,'2020'!$B$3:$AD$92,6,0), "")</f>
        <v/>
      </c>
      <c r="O45" t="str">
        <f>IFERROR(VLOOKUP(B45,'2019'!$B$3:$AC$102,12,0), "")</f>
        <v/>
      </c>
      <c r="P45" t="str">
        <f>IFERROR(VLOOKUP(B45,'2018'!$B$3:$U$102,15,0), "")</f>
        <v/>
      </c>
      <c r="Q45">
        <v>86</v>
      </c>
      <c r="R45">
        <f>IFERROR(VLOOKUP(B45,'2021'!$B$3:$AB$102,12,0), "")</f>
        <v>81</v>
      </c>
      <c r="S45">
        <f>IFERROR(VLOOKUP(B45,'2020'!$B$3:$AD$92,15,0), "")</f>
        <v>75</v>
      </c>
      <c r="T45" t="str">
        <f>IFERROR(VLOOKUP(B45,'2019'!$B$3:$AC$102,21,0), "")</f>
        <v/>
      </c>
      <c r="U45" t="str">
        <f>IFERROR(VLOOKUP(B45,'2018'!$B$3:$U$102,19,0), "")</f>
        <v/>
      </c>
      <c r="V45">
        <v>44</v>
      </c>
      <c r="W45">
        <f>IFERROR(VLOOKUP(B45,'2021'!$B$3:$AC$102,28,0), "")</f>
        <v>39</v>
      </c>
      <c r="X45">
        <f>IFERROR(VLOOKUP(B45,'2020'!$B$3:$AE$92,30,0), "")</f>
        <v>36</v>
      </c>
      <c r="Y45">
        <f>IFERROR(VLOOKUP(B45,'2021'!$B$3:$AB$102,14,0), "")</f>
        <v>0</v>
      </c>
      <c r="Z45" t="str">
        <f>IFERROR(VLOOKUP(B45,'2020'!$B$3:$AE$92,29,0), "")</f>
        <v/>
      </c>
      <c r="AA45">
        <v>9.26</v>
      </c>
      <c r="AB45">
        <f>IFERROR(VLOOKUP(B45,'2021'!$B$3:$AB$102,13,0), "")</f>
        <v>9.3699999999999992</v>
      </c>
      <c r="AC45">
        <f>IFERROR(VLOOKUP(B45,'2020'!$B$3:$AD$92,25,0), "")</f>
        <v>9.19</v>
      </c>
      <c r="AD45">
        <v>22</v>
      </c>
      <c r="AE45" t="str">
        <f>IFERROR(VLOOKUP(B46,'2021'!$B$3:$AB$102,17,0), "")</f>
        <v/>
      </c>
      <c r="AF45">
        <f>IFERROR(VLOOKUP(B45,'2020'!$B$3:$AD$92,2,0), "")</f>
        <v>21</v>
      </c>
      <c r="AG45" t="str">
        <f>IFERROR(VLOOKUP(B45,'2019'!$B$3:$AC$102,11,0), "")</f>
        <v/>
      </c>
      <c r="AH45" t="str">
        <f>IFERROR(VLOOKUP(B45,'2018'!B46:U145,13,0), "")</f>
        <v/>
      </c>
      <c r="AI45" s="25">
        <v>36.869999999999997</v>
      </c>
      <c r="AJ45" s="25">
        <f>IFERROR(VLOOKUP($B45,'2021'!$B$3:$AB$102,20,0),"")</f>
        <v>38.085999999999999</v>
      </c>
      <c r="AK45" s="25">
        <f>IFERROR(VLOOKUP($B45,'2020'!$B$3:$AD$92,20,0),"")</f>
        <v>19</v>
      </c>
      <c r="AL45" s="25" t="str">
        <f>IFERROR(VLOOKUP($B45,'2019'!$B$3:$AC$102,17,0),"")</f>
        <v/>
      </c>
      <c r="AM45" s="25" t="str">
        <f>IFERROR(VLOOKUP($B45,'2018'!$B$3:$U$102,17,0),"")</f>
        <v/>
      </c>
      <c r="AN45" s="1">
        <v>121164</v>
      </c>
      <c r="AO45" s="1">
        <f>IFERROR(VLOOKUP(B45,'2021'!$B$3:$AB$102,18,0), "")</f>
        <v>118904</v>
      </c>
      <c r="AP45" s="1">
        <f>IFERROR(VLOOKUP(B45,'2020'!$B$3:$AD$92,16,0), "")</f>
        <v>122456</v>
      </c>
      <c r="AQ45" s="1" t="str">
        <f>IFERROR(VLOOKUP(B45,'2019'!$B$3:$AC$102,7,0), "")</f>
        <v/>
      </c>
      <c r="AR45">
        <v>93</v>
      </c>
      <c r="AS45">
        <f>IFERROR(VLOOKUP(B45,'2021'!$B$3:$AB$102,24,0), "")</f>
        <v>91</v>
      </c>
      <c r="AT45">
        <f>IFERROR(VLOOKUP(B45,'2020'!$B$3:$AD$92,28,0), "")</f>
        <v>85</v>
      </c>
      <c r="AU45" t="str">
        <f>IFERROR(VLOOKUP(B45,'2019'!$B$3:$AC$102,13,0), "")</f>
        <v/>
      </c>
      <c r="AV45">
        <v>84.504999999999995</v>
      </c>
      <c r="AW45">
        <f>IFERROR(VLOOKUP(B45,'2021'!$B$3:$AB$102,21,0), "")</f>
        <v>82.731999999999999</v>
      </c>
      <c r="AX45">
        <f>IFERROR(VLOOKUP(B45,'2020'!$B$3:$AD$92,7,0), "")</f>
        <v>86</v>
      </c>
      <c r="AY45" t="s">
        <v>197</v>
      </c>
      <c r="AZ45">
        <v>100</v>
      </c>
      <c r="BA45">
        <v>21</v>
      </c>
    </row>
    <row r="46" spans="1:53" x14ac:dyDescent="0.25">
      <c r="A46">
        <v>45</v>
      </c>
      <c r="B46" t="s">
        <v>82</v>
      </c>
      <c r="C46" t="s">
        <v>20</v>
      </c>
      <c r="D46">
        <v>84</v>
      </c>
      <c r="E46" t="str">
        <f>IFERROR(VLOOKUP(B46,'2021'!$B$3:$AB$102,22,0), "")</f>
        <v/>
      </c>
      <c r="F46" t="str">
        <f>IFERROR(VLOOKUP(B46,'2020'!$B$3:$AD$92,11,0), "")</f>
        <v/>
      </c>
      <c r="G46" t="str">
        <f>IFERROR(VLOOKUP(B46,'2019'!$B$3:$AC$102,14,0), "")</f>
        <v/>
      </c>
      <c r="H46">
        <v>17</v>
      </c>
      <c r="I46" t="str">
        <f>IFERROR(VLOOKUP(B46,'2021'!B47:$AB$102,23,0), "")</f>
        <v/>
      </c>
      <c r="J46" t="str">
        <f>IFERROR(VLOOKUP(B46,'2020'!$B$3:$AD$92,4,0), "")</f>
        <v/>
      </c>
      <c r="K46" t="str">
        <f>IFERROR(VLOOKUP(B46,'2019'!$B$3:$AC$102,5,0), "")</f>
        <v/>
      </c>
      <c r="M46" t="str">
        <f>IFERROR(VLOOKUP(B46,'2021'!$B$3:$AB$102,11,0), "")</f>
        <v/>
      </c>
      <c r="N46" t="str">
        <f>IFERROR(VLOOKUP(B46,'2020'!$B$3:$AD$92,6,0), "")</f>
        <v/>
      </c>
      <c r="O46" t="str">
        <f>IFERROR(VLOOKUP(B46,'2019'!$B$3:$AC$102,12,0), "")</f>
        <v/>
      </c>
      <c r="P46" t="str">
        <f>IFERROR(VLOOKUP(B46,'2018'!$B$3:$U$102,15,0), "")</f>
        <v/>
      </c>
      <c r="Q46">
        <v>92</v>
      </c>
      <c r="R46" t="str">
        <f>IFERROR(VLOOKUP(B46,'2021'!$B$3:$AB$102,12,0), "")</f>
        <v/>
      </c>
      <c r="S46" t="str">
        <f>IFERROR(VLOOKUP(B46,'2020'!$B$3:$AD$92,15,0), "")</f>
        <v/>
      </c>
      <c r="T46" t="str">
        <f>IFERROR(VLOOKUP(B46,'2019'!$B$3:$AC$102,21,0), "")</f>
        <v/>
      </c>
      <c r="U46" t="str">
        <f>IFERROR(VLOOKUP(B46,'2018'!$B$3:$U$102,19,0), "")</f>
        <v/>
      </c>
      <c r="V46">
        <v>45</v>
      </c>
      <c r="W46" t="str">
        <f>IFERROR(VLOOKUP(B46,'2021'!$B$3:$AC$102,28,0), "")</f>
        <v/>
      </c>
      <c r="X46" t="str">
        <f>IFERROR(VLOOKUP(B46,'2020'!$B$3:$AE$92,30,0), "")</f>
        <v/>
      </c>
      <c r="Y46" t="str">
        <f>IFERROR(VLOOKUP(B46,'2021'!$B$3:$AB$102,14,0), "")</f>
        <v/>
      </c>
      <c r="Z46" t="str">
        <f>IFERROR(VLOOKUP(B46,'2020'!$B$3:$AE$92,29,0), "")</f>
        <v/>
      </c>
      <c r="AA46">
        <v>8.9499999999999993</v>
      </c>
      <c r="AB46" t="str">
        <f>IFERROR(VLOOKUP(B46,'2021'!$B$3:$AB$102,13,0), "")</f>
        <v/>
      </c>
      <c r="AC46" t="str">
        <f>IFERROR(VLOOKUP(B46,'2020'!$B$3:$AD$92,25,0), "")</f>
        <v/>
      </c>
      <c r="AD46">
        <v>4</v>
      </c>
      <c r="AE46" t="str">
        <f>IFERROR(VLOOKUP(B47,'2021'!$B$3:$AB$102,17,0), "")</f>
        <v/>
      </c>
      <c r="AF46" t="str">
        <f>IFERROR(VLOOKUP(B46,'2020'!$B$3:$AD$92,2,0), "")</f>
        <v/>
      </c>
      <c r="AG46" t="str">
        <f>IFERROR(VLOOKUP(B46,'2019'!$B$3:$AC$102,11,0), "")</f>
        <v/>
      </c>
      <c r="AH46" t="str">
        <f>IFERROR(VLOOKUP(B46,'2018'!B47:U146,13,0), "")</f>
        <v/>
      </c>
      <c r="AI46" s="25">
        <v>62.52</v>
      </c>
      <c r="AJ46" s="25" t="str">
        <f>IFERROR(VLOOKUP($B46,'2021'!$B$3:$AB$102,20,0),"")</f>
        <v/>
      </c>
      <c r="AK46" s="25" t="str">
        <f>IFERROR(VLOOKUP($B46,'2020'!$B$3:$AD$92,20,0),"")</f>
        <v/>
      </c>
      <c r="AL46" s="25" t="str">
        <f>IFERROR(VLOOKUP($B46,'2019'!$B$3:$AC$102,17,0),"")</f>
        <v/>
      </c>
      <c r="AM46" s="25" t="str">
        <f>IFERROR(VLOOKUP($B46,'2018'!$B$3:$U$102,17,0),"")</f>
        <v/>
      </c>
      <c r="AN46" s="1">
        <v>50242</v>
      </c>
      <c r="AO46" s="1" t="str">
        <f>IFERROR(VLOOKUP(B46,'2021'!$B$3:$AB$102,18,0), "")</f>
        <v/>
      </c>
      <c r="AP46" s="1" t="str">
        <f>IFERROR(VLOOKUP(B46,'2020'!$B$3:$AD$92,16,0), "")</f>
        <v/>
      </c>
      <c r="AQ46" s="1" t="str">
        <f>IFERROR(VLOOKUP(B46,'2019'!$B$3:$AC$102,7,0), "")</f>
        <v/>
      </c>
      <c r="AR46">
        <v>87</v>
      </c>
      <c r="AS46" t="str">
        <f>IFERROR(VLOOKUP(B46,'2021'!$B$3:$AB$102,24,0), "")</f>
        <v/>
      </c>
      <c r="AT46" t="str">
        <f>IFERROR(VLOOKUP(B46,'2020'!$B$3:$AD$92,28,0), "")</f>
        <v/>
      </c>
      <c r="AU46" t="str">
        <f>IFERROR(VLOOKUP(B46,'2019'!$B$3:$AC$102,13,0), "")</f>
        <v/>
      </c>
      <c r="AV46">
        <v>86.028999999999996</v>
      </c>
      <c r="AW46" t="str">
        <f>IFERROR(VLOOKUP(B46,'2021'!$B$3:$AB$102,21,0), "")</f>
        <v/>
      </c>
      <c r="AX46" t="str">
        <f>IFERROR(VLOOKUP(B46,'2020'!$B$3:$AD$92,7,0), "")</f>
        <v/>
      </c>
      <c r="AY46" t="s">
        <v>198</v>
      </c>
      <c r="AZ46">
        <v>100</v>
      </c>
      <c r="BA46">
        <v>16</v>
      </c>
    </row>
    <row r="47" spans="1:53" x14ac:dyDescent="0.25">
      <c r="A47">
        <v>46</v>
      </c>
      <c r="B47" t="s">
        <v>83</v>
      </c>
      <c r="C47" t="s">
        <v>18</v>
      </c>
      <c r="D47">
        <v>58</v>
      </c>
      <c r="E47" t="str">
        <f>IFERROR(VLOOKUP(B47,'2021'!$B$3:$AB$102,22,0), "")</f>
        <v/>
      </c>
      <c r="F47" t="str">
        <f>IFERROR(VLOOKUP(B47,'2020'!$B$3:$AD$92,11,0), "")</f>
        <v/>
      </c>
      <c r="G47" t="str">
        <f>IFERROR(VLOOKUP(B47,'2019'!$B$3:$AC$102,14,0), "")</f>
        <v/>
      </c>
      <c r="H47">
        <v>62</v>
      </c>
      <c r="I47" t="str">
        <f>IFERROR(VLOOKUP(B47,'2021'!B48:$AB$102,23,0), "")</f>
        <v/>
      </c>
      <c r="J47" t="str">
        <f>IFERROR(VLOOKUP(B47,'2020'!$B$3:$AD$92,4,0), "")</f>
        <v/>
      </c>
      <c r="K47" t="str">
        <f>IFERROR(VLOOKUP(B47,'2019'!$B$3:$AC$102,5,0), "")</f>
        <v/>
      </c>
      <c r="M47" t="str">
        <f>IFERROR(VLOOKUP(B47,'2021'!$B$3:$AB$102,11,0), "")</f>
        <v/>
      </c>
      <c r="N47" t="str">
        <f>IFERROR(VLOOKUP(B47,'2020'!$B$3:$AD$92,6,0), "")</f>
        <v/>
      </c>
      <c r="O47" t="str">
        <f>IFERROR(VLOOKUP(B47,'2019'!$B$3:$AC$102,12,0), "")</f>
        <v/>
      </c>
      <c r="P47" t="str">
        <f>IFERROR(VLOOKUP(B47,'2018'!$B$3:$U$102,15,0), "")</f>
        <v/>
      </c>
      <c r="Q47">
        <v>76</v>
      </c>
      <c r="R47" t="str">
        <f>IFERROR(VLOOKUP(B47,'2021'!$B$3:$AB$102,12,0), "")</f>
        <v/>
      </c>
      <c r="S47" t="str">
        <f>IFERROR(VLOOKUP(B47,'2020'!$B$3:$AD$92,15,0), "")</f>
        <v/>
      </c>
      <c r="T47" t="str">
        <f>IFERROR(VLOOKUP(B47,'2019'!$B$3:$AC$102,21,0), "")</f>
        <v/>
      </c>
      <c r="U47" t="str">
        <f>IFERROR(VLOOKUP(B47,'2018'!$B$3:$U$102,19,0), "")</f>
        <v/>
      </c>
      <c r="V47">
        <v>46</v>
      </c>
      <c r="W47" t="str">
        <f>IFERROR(VLOOKUP(B47,'2021'!$B$3:$AC$102,28,0), "")</f>
        <v/>
      </c>
      <c r="X47" t="str">
        <f>IFERROR(VLOOKUP(B47,'2020'!$B$3:$AE$92,30,0), "")</f>
        <v/>
      </c>
      <c r="Y47" t="str">
        <f>IFERROR(VLOOKUP(B47,'2021'!$B$3:$AB$102,14,0), "")</f>
        <v/>
      </c>
      <c r="Z47" t="str">
        <f>IFERROR(VLOOKUP(B47,'2020'!$B$3:$AE$92,29,0), "")</f>
        <v/>
      </c>
      <c r="AA47">
        <v>8.9700000000000006</v>
      </c>
      <c r="AB47" t="str">
        <f>IFERROR(VLOOKUP(B47,'2021'!$B$3:$AB$102,13,0), "")</f>
        <v/>
      </c>
      <c r="AC47" t="str">
        <f>IFERROR(VLOOKUP(B47,'2020'!$B$3:$AD$92,25,0), "")</f>
        <v/>
      </c>
      <c r="AD47">
        <v>50</v>
      </c>
      <c r="AE47">
        <f>IFERROR(VLOOKUP(B48,'2021'!$B$3:$AB$102,17,0), "")</f>
        <v>98</v>
      </c>
      <c r="AF47" t="str">
        <f>IFERROR(VLOOKUP(B47,'2020'!$B$3:$AD$92,2,0), "")</f>
        <v/>
      </c>
      <c r="AG47" t="str">
        <f>IFERROR(VLOOKUP(B47,'2019'!$B$3:$AC$102,11,0), "")</f>
        <v/>
      </c>
      <c r="AH47" t="str">
        <f>IFERROR(VLOOKUP(B47,'2018'!B48:U147,13,0), "")</f>
        <v/>
      </c>
      <c r="AI47" s="25">
        <v>47.88</v>
      </c>
      <c r="AJ47" s="25" t="str">
        <f>IFERROR(VLOOKUP($B47,'2021'!$B$3:$AB$102,20,0),"")</f>
        <v/>
      </c>
      <c r="AK47" s="25" t="str">
        <f>IFERROR(VLOOKUP($B47,'2020'!$B$3:$AD$92,20,0),"")</f>
        <v/>
      </c>
      <c r="AL47" s="25" t="str">
        <f>IFERROR(VLOOKUP($B47,'2019'!$B$3:$AC$102,17,0),"")</f>
        <v/>
      </c>
      <c r="AM47" s="25" t="str">
        <f>IFERROR(VLOOKUP($B47,'2018'!$B$3:$U$102,17,0),"")</f>
        <v/>
      </c>
      <c r="AN47" s="1">
        <v>99293</v>
      </c>
      <c r="AO47" s="1" t="str">
        <f>IFERROR(VLOOKUP(B47,'2021'!$B$3:$AB$102,18,0), "")</f>
        <v/>
      </c>
      <c r="AP47" s="1" t="str">
        <f>IFERROR(VLOOKUP(B47,'2020'!$B$3:$AD$92,16,0), "")</f>
        <v/>
      </c>
      <c r="AQ47" s="1" t="str">
        <f>IFERROR(VLOOKUP(B47,'2019'!$B$3:$AC$102,7,0), "")</f>
        <v/>
      </c>
      <c r="AR47">
        <v>28</v>
      </c>
      <c r="AS47" t="str">
        <f>IFERROR(VLOOKUP(B47,'2021'!$B$3:$AB$102,24,0), "")</f>
        <v/>
      </c>
      <c r="AT47" t="str">
        <f>IFERROR(VLOOKUP(B47,'2020'!$B$3:$AD$92,28,0), "")</f>
        <v/>
      </c>
      <c r="AU47" t="str">
        <f>IFERROR(VLOOKUP(B47,'2019'!$B$3:$AC$102,13,0), "")</f>
        <v/>
      </c>
      <c r="AV47">
        <v>87.415000000000006</v>
      </c>
      <c r="AW47" t="str">
        <f>IFERROR(VLOOKUP(B47,'2021'!$B$3:$AB$102,21,0), "")</f>
        <v/>
      </c>
      <c r="AX47" t="str">
        <f>IFERROR(VLOOKUP(B47,'2020'!$B$3:$AD$92,7,0), "")</f>
        <v/>
      </c>
      <c r="AY47" t="s">
        <v>199</v>
      </c>
      <c r="AZ47">
        <v>7</v>
      </c>
      <c r="BA47">
        <v>9</v>
      </c>
    </row>
    <row r="48" spans="1:53" x14ac:dyDescent="0.25">
      <c r="A48">
        <v>47</v>
      </c>
      <c r="B48" t="s">
        <v>84</v>
      </c>
      <c r="C48" t="s">
        <v>6</v>
      </c>
      <c r="D48">
        <v>40</v>
      </c>
      <c r="E48">
        <f>IFERROR(VLOOKUP(B48,'2021'!$B$3:$AB$102,22,0), "")</f>
        <v>34</v>
      </c>
      <c r="F48" t="str">
        <f>IFERROR(VLOOKUP(B48,'2020'!$B$3:$AD$92,11,0), "")</f>
        <v/>
      </c>
      <c r="G48">
        <f>IFERROR(VLOOKUP(B48,'2019'!$B$3:$AC$102,14,0), "")</f>
        <v>73</v>
      </c>
      <c r="H48">
        <v>56</v>
      </c>
      <c r="I48">
        <f>IFERROR(VLOOKUP(B48,'2021'!B49:$AB$102,23,0), "")</f>
        <v>51</v>
      </c>
      <c r="J48" t="str">
        <f>IFERROR(VLOOKUP(B48,'2020'!$B$3:$AD$92,4,0), "")</f>
        <v/>
      </c>
      <c r="K48">
        <f>IFERROR(VLOOKUP(B48,'2019'!$B$3:$AC$102,5,0), "")</f>
        <v>51</v>
      </c>
      <c r="L48" t="s">
        <v>168</v>
      </c>
      <c r="M48">
        <f>IFERROR(VLOOKUP(B48,'2021'!$B$3:$AB$102,11,0), "")</f>
        <v>0</v>
      </c>
      <c r="N48" t="str">
        <f>IFERROR(VLOOKUP(B48,'2020'!$B$3:$AD$92,6,0), "")</f>
        <v/>
      </c>
      <c r="O48" t="str">
        <f>IFERROR(VLOOKUP(B48,'2019'!$B$3:$AC$102,12,0), "")</f>
        <v/>
      </c>
      <c r="P48" t="str">
        <f>IFERROR(VLOOKUP(B48,'2018'!$B$3:$U$102,15,0), "")</f>
        <v/>
      </c>
      <c r="Q48">
        <v>100</v>
      </c>
      <c r="R48">
        <f>IFERROR(VLOOKUP(B48,'2021'!$B$3:$AB$102,12,0), "")</f>
        <v>100</v>
      </c>
      <c r="S48" t="str">
        <f>IFERROR(VLOOKUP(B48,'2020'!$B$3:$AD$92,15,0), "")</f>
        <v/>
      </c>
      <c r="T48">
        <f>IFERROR(VLOOKUP(B48,'2019'!$B$3:$AC$102,21,0), "")</f>
        <v>100</v>
      </c>
      <c r="U48">
        <f>IFERROR(VLOOKUP(B48,'2018'!$B$3:$U$102,19,0), "")</f>
        <v>100</v>
      </c>
      <c r="V48">
        <v>47</v>
      </c>
      <c r="W48">
        <f>IFERROR(VLOOKUP(B48,'2021'!$B$3:$AC$102,28,0), "")</f>
        <v>49</v>
      </c>
      <c r="X48" t="str">
        <f>IFERROR(VLOOKUP(B48,'2020'!$B$3:$AE$92,30,0), "")</f>
        <v/>
      </c>
      <c r="Y48">
        <f>IFERROR(VLOOKUP(B48,'2021'!$B$3:$AB$102,14,0), "")</f>
        <v>65</v>
      </c>
      <c r="Z48" t="str">
        <f>IFERROR(VLOOKUP(B48,'2020'!$B$3:$AE$92,29,0), "")</f>
        <v/>
      </c>
      <c r="AA48">
        <v>9.17</v>
      </c>
      <c r="AB48">
        <f>IFERROR(VLOOKUP(B48,'2021'!$B$3:$AB$102,13,0), "")</f>
        <v>9.1199999999999992</v>
      </c>
      <c r="AC48" t="str">
        <f>IFERROR(VLOOKUP(B48,'2020'!$B$3:$AD$92,25,0), "")</f>
        <v/>
      </c>
      <c r="AD48">
        <v>89</v>
      </c>
      <c r="AE48">
        <f>IFERROR(VLOOKUP(B49,'2021'!$B$3:$AB$102,17,0), "")</f>
        <v>72</v>
      </c>
      <c r="AF48" t="str">
        <f>IFERROR(VLOOKUP(B48,'2020'!$B$3:$AD$92,2,0), "")</f>
        <v/>
      </c>
      <c r="AG48">
        <f>IFERROR(VLOOKUP(B48,'2019'!$B$3:$AC$102,11,0), "")</f>
        <v>79</v>
      </c>
      <c r="AH48">
        <f>IFERROR(VLOOKUP(B48,'2018'!B49:U148,13,0), "")</f>
        <v>85</v>
      </c>
      <c r="AI48" s="25">
        <v>33.89</v>
      </c>
      <c r="AJ48" s="25">
        <f>IFERROR(VLOOKUP($B48,'2021'!$B$3:$AB$102,20,0),"")</f>
        <v>40.944000000000003</v>
      </c>
      <c r="AK48" s="25" t="str">
        <f>IFERROR(VLOOKUP($B48,'2020'!$B$3:$AD$92,20,0),"")</f>
        <v/>
      </c>
      <c r="AL48" s="25">
        <f>IFERROR(VLOOKUP($B48,'2019'!$B$3:$AC$102,17,0),"")</f>
        <v>35</v>
      </c>
      <c r="AM48" s="25">
        <f>IFERROR(VLOOKUP($B48,'2018'!$B$3:$U$102,17,0),"")</f>
        <v>31</v>
      </c>
      <c r="AN48" s="1">
        <v>102545</v>
      </c>
      <c r="AO48" s="1">
        <f>IFERROR(VLOOKUP(B48,'2021'!$B$3:$AB$102,18,0), "")</f>
        <v>103443</v>
      </c>
      <c r="AP48" s="1" t="str">
        <f>IFERROR(VLOOKUP(B48,'2020'!$B$3:$AD$92,16,0), "")</f>
        <v/>
      </c>
      <c r="AQ48" s="1">
        <f>IFERROR(VLOOKUP(B48,'2019'!$B$3:$AC$102,7,0), "")</f>
        <v>84916</v>
      </c>
      <c r="AR48">
        <v>18</v>
      </c>
      <c r="AS48">
        <f>IFERROR(VLOOKUP(B48,'2021'!$B$3:$AB$102,24,0), "")</f>
        <v>16</v>
      </c>
      <c r="AT48" t="str">
        <f>IFERROR(VLOOKUP(B48,'2020'!$B$3:$AD$92,28,0), "")</f>
        <v/>
      </c>
      <c r="AU48">
        <f>IFERROR(VLOOKUP(B48,'2019'!$B$3:$AC$102,13,0), "")</f>
        <v>28</v>
      </c>
      <c r="AV48">
        <v>84.06</v>
      </c>
      <c r="AW48">
        <f>IFERROR(VLOOKUP(B48,'2021'!$B$3:$AB$102,21,0), "")</f>
        <v>86.497</v>
      </c>
      <c r="AX48" t="str">
        <f>IFERROR(VLOOKUP(B48,'2020'!$B$3:$AD$92,7,0), "")</f>
        <v/>
      </c>
      <c r="AY48" t="s">
        <v>200</v>
      </c>
      <c r="AZ48">
        <v>0</v>
      </c>
      <c r="BA48">
        <v>34</v>
      </c>
    </row>
    <row r="49" spans="1:53" x14ac:dyDescent="0.25">
      <c r="A49">
        <v>47</v>
      </c>
      <c r="B49" t="s">
        <v>85</v>
      </c>
      <c r="C49" t="s">
        <v>1</v>
      </c>
      <c r="D49">
        <v>54</v>
      </c>
      <c r="E49">
        <f>IFERROR(VLOOKUP(B49,'2021'!$B$3:$AB$102,22,0), "")</f>
        <v>18</v>
      </c>
      <c r="F49">
        <f>IFERROR(VLOOKUP(B49,'2020'!$B$3:$AD$92,11,0), "")</f>
        <v>23</v>
      </c>
      <c r="G49">
        <f>IFERROR(VLOOKUP(B49,'2019'!$B$3:$AC$102,14,0), "")</f>
        <v>15</v>
      </c>
      <c r="H49">
        <v>19</v>
      </c>
      <c r="I49" t="str">
        <f>IFERROR(VLOOKUP(B49,'2021'!B50:$AB$102,23,0), "")</f>
        <v/>
      </c>
      <c r="J49">
        <f>IFERROR(VLOOKUP(B49,'2020'!$B$3:$AD$92,4,0), "")</f>
        <v>33</v>
      </c>
      <c r="K49">
        <f>IFERROR(VLOOKUP(B49,'2019'!$B$3:$AC$102,5,0), "")</f>
        <v>33</v>
      </c>
      <c r="L49">
        <v>49</v>
      </c>
      <c r="M49">
        <f>IFERROR(VLOOKUP(B49,'2021'!$B$3:$AB$102,11,0), "")</f>
        <v>48</v>
      </c>
      <c r="N49">
        <f>IFERROR(VLOOKUP(B49,'2020'!$B$3:$AD$92,6,0), "")</f>
        <v>47</v>
      </c>
      <c r="O49">
        <f>IFERROR(VLOOKUP(B49,'2019'!$B$3:$AC$102,12,0), "")</f>
        <v>38</v>
      </c>
      <c r="P49">
        <f>IFERROR(VLOOKUP(B49,'2018'!$B$3:$U$102,15,0), "")</f>
        <v>31</v>
      </c>
      <c r="Q49">
        <v>97</v>
      </c>
      <c r="R49">
        <f>IFERROR(VLOOKUP(B49,'2021'!$B$3:$AB$102,12,0), "")</f>
        <v>94</v>
      </c>
      <c r="S49">
        <f>IFERROR(VLOOKUP(B49,'2020'!$B$3:$AD$92,15,0), "")</f>
        <v>91</v>
      </c>
      <c r="T49">
        <f>IFERROR(VLOOKUP(B49,'2019'!$B$3:$AC$102,21,0), "")</f>
        <v>88</v>
      </c>
      <c r="U49">
        <f>IFERROR(VLOOKUP(B49,'2018'!$B$3:$U$102,19,0), "")</f>
        <v>86</v>
      </c>
      <c r="V49">
        <v>47</v>
      </c>
      <c r="W49">
        <f>IFERROR(VLOOKUP(B49,'2021'!$B$3:$AC$102,28,0), "")</f>
        <v>44</v>
      </c>
      <c r="X49">
        <f>IFERROR(VLOOKUP(B49,'2020'!$B$3:$AE$92,30,0), "")</f>
        <v>55</v>
      </c>
      <c r="Y49">
        <f>IFERROR(VLOOKUP(B49,'2021'!$B$3:$AB$102,14,0), "")</f>
        <v>46</v>
      </c>
      <c r="Z49">
        <f>IFERROR(VLOOKUP(B49,'2020'!$B$3:$AE$92,29,0), "")</f>
        <v>39</v>
      </c>
      <c r="AA49">
        <v>8.09</v>
      </c>
      <c r="AB49">
        <f>IFERROR(VLOOKUP(B49,'2021'!$B$3:$AB$102,13,0), "")</f>
        <v>8.92</v>
      </c>
      <c r="AC49">
        <f>IFERROR(VLOOKUP(B49,'2020'!$B$3:$AD$92,25,0), "")</f>
        <v>8.7200000000000006</v>
      </c>
      <c r="AD49">
        <v>73</v>
      </c>
      <c r="AE49" t="str">
        <f>IFERROR(VLOOKUP(B50,'2021'!$B$3:$AB$102,17,0), "")</f>
        <v/>
      </c>
      <c r="AF49">
        <f>IFERROR(VLOOKUP(B49,'2020'!$B$3:$AD$92,2,0), "")</f>
        <v>79</v>
      </c>
      <c r="AG49">
        <f>IFERROR(VLOOKUP(B49,'2019'!$B$3:$AC$102,11,0), "")</f>
        <v>72</v>
      </c>
      <c r="AH49" t="str">
        <f>IFERROR(VLOOKUP(B49,'2018'!B50:U149,13,0), "")</f>
        <v/>
      </c>
      <c r="AI49" s="25">
        <v>44.38</v>
      </c>
      <c r="AJ49" s="25">
        <f>IFERROR(VLOOKUP($B49,'2021'!$B$3:$AB$102,20,0),"")</f>
        <v>51.243000000000002</v>
      </c>
      <c r="AK49" s="25">
        <f>IFERROR(VLOOKUP($B49,'2020'!$B$3:$AD$92,20,0),"")</f>
        <v>67</v>
      </c>
      <c r="AL49" s="25">
        <f>IFERROR(VLOOKUP($B49,'2019'!$B$3:$AC$102,17,0),"")</f>
        <v>52</v>
      </c>
      <c r="AM49" s="25">
        <f>IFERROR(VLOOKUP($B49,'2018'!$B$3:$U$102,17,0),"")</f>
        <v>51</v>
      </c>
      <c r="AN49" s="1">
        <v>75930</v>
      </c>
      <c r="AO49" s="1">
        <f>IFERROR(VLOOKUP(B49,'2021'!$B$3:$AB$102,18,0), "")</f>
        <v>76461</v>
      </c>
      <c r="AP49" s="1">
        <f>IFERROR(VLOOKUP(B49,'2020'!$B$3:$AD$92,16,0), "")</f>
        <v>73832</v>
      </c>
      <c r="AQ49" s="1">
        <f>IFERROR(VLOOKUP(B49,'2019'!$B$3:$AC$102,7,0), "")</f>
        <v>79502</v>
      </c>
      <c r="AR49">
        <v>45</v>
      </c>
      <c r="AS49">
        <f>IFERROR(VLOOKUP(B49,'2021'!$B$3:$AB$102,24,0), "")</f>
        <v>42</v>
      </c>
      <c r="AT49">
        <f>IFERROR(VLOOKUP(B49,'2020'!$B$3:$AD$92,28,0), "")</f>
        <v>37</v>
      </c>
      <c r="AU49">
        <f>IFERROR(VLOOKUP(B49,'2019'!$B$3:$AC$102,13,0), "")</f>
        <v>34</v>
      </c>
      <c r="AV49">
        <v>83.512</v>
      </c>
      <c r="AW49">
        <f>IFERROR(VLOOKUP(B49,'2021'!$B$3:$AB$102,21,0), "")</f>
        <v>83.873000000000005</v>
      </c>
      <c r="AX49">
        <f>IFERROR(VLOOKUP(B49,'2020'!$B$3:$AD$92,7,0), "")</f>
        <v>85</v>
      </c>
      <c r="AY49" t="s">
        <v>201</v>
      </c>
      <c r="AZ49">
        <v>100</v>
      </c>
      <c r="BA49">
        <v>16.3</v>
      </c>
    </row>
    <row r="50" spans="1:53" x14ac:dyDescent="0.25">
      <c r="A50">
        <v>49</v>
      </c>
      <c r="B50" t="s">
        <v>86</v>
      </c>
      <c r="C50" t="s">
        <v>1</v>
      </c>
      <c r="D50">
        <v>93</v>
      </c>
      <c r="E50" t="str">
        <f>IFERROR(VLOOKUP(B50,'2021'!$B$3:$AB$102,22,0), "")</f>
        <v/>
      </c>
      <c r="F50">
        <f>IFERROR(VLOOKUP(B50,'2020'!$B$3:$AD$92,11,0), "")</f>
        <v>89</v>
      </c>
      <c r="G50">
        <f>IFERROR(VLOOKUP(B50,'2019'!$B$3:$AC$102,14,0), "")</f>
        <v>96</v>
      </c>
      <c r="H50">
        <v>3</v>
      </c>
      <c r="I50" t="str">
        <f>IFERROR(VLOOKUP(B50,'2021'!B51:$AB$102,23,0), "")</f>
        <v/>
      </c>
      <c r="J50">
        <f>IFERROR(VLOOKUP(B50,'2020'!$B$3:$AD$92,4,0), "")</f>
        <v>14</v>
      </c>
      <c r="K50">
        <f>IFERROR(VLOOKUP(B50,'2019'!$B$3:$AC$102,5,0), "")</f>
        <v>19</v>
      </c>
      <c r="M50" t="str">
        <f>IFERROR(VLOOKUP(B50,'2021'!$B$3:$AB$102,11,0), "")</f>
        <v/>
      </c>
      <c r="N50">
        <f>IFERROR(VLOOKUP(B50,'2020'!$B$3:$AD$92,6,0), "")</f>
        <v>53</v>
      </c>
      <c r="O50">
        <f>IFERROR(VLOOKUP(B50,'2019'!$B$3:$AC$102,12,0), "")</f>
        <v>54</v>
      </c>
      <c r="P50">
        <f>IFERROR(VLOOKUP(B50,'2018'!$B$3:$U$102,15,0), "")</f>
        <v>48</v>
      </c>
      <c r="Q50">
        <v>97</v>
      </c>
      <c r="R50" t="str">
        <f>IFERROR(VLOOKUP(B50,'2021'!$B$3:$AB$102,12,0), "")</f>
        <v/>
      </c>
      <c r="S50">
        <f>IFERROR(VLOOKUP(B50,'2020'!$B$3:$AD$92,15,0), "")</f>
        <v>92</v>
      </c>
      <c r="T50">
        <f>IFERROR(VLOOKUP(B50,'2019'!$B$3:$AC$102,21,0), "")</f>
        <v>88</v>
      </c>
      <c r="U50">
        <f>IFERROR(VLOOKUP(B50,'2018'!$B$3:$U$102,19,0), "")</f>
        <v>91</v>
      </c>
      <c r="V50">
        <v>49</v>
      </c>
      <c r="W50" t="str">
        <f>IFERROR(VLOOKUP(B50,'2021'!$B$3:$AC$102,28,0), "")</f>
        <v/>
      </c>
      <c r="X50">
        <f>IFERROR(VLOOKUP(B50,'2020'!$B$3:$AE$92,30,0), "")</f>
        <v>54</v>
      </c>
      <c r="Y50" t="str">
        <f>IFERROR(VLOOKUP(B50,'2021'!$B$3:$AB$102,14,0), "")</f>
        <v/>
      </c>
      <c r="Z50">
        <f>IFERROR(VLOOKUP(B50,'2020'!$B$3:$AE$92,29,0), "")</f>
        <v>55</v>
      </c>
      <c r="AA50">
        <v>7.8</v>
      </c>
      <c r="AB50" t="str">
        <f>IFERROR(VLOOKUP(B50,'2021'!$B$3:$AB$102,13,0), "")</f>
        <v/>
      </c>
      <c r="AC50">
        <f>IFERROR(VLOOKUP(B50,'2020'!$B$3:$AD$92,25,0), "")</f>
        <v>8.06</v>
      </c>
      <c r="AD50">
        <v>59</v>
      </c>
      <c r="AE50">
        <f>IFERROR(VLOOKUP(B51,'2021'!$B$3:$AB$102,17,0), "")</f>
        <v>24</v>
      </c>
      <c r="AF50">
        <f>IFERROR(VLOOKUP(B50,'2020'!$B$3:$AD$92,2,0), "")</f>
        <v>44</v>
      </c>
      <c r="AG50">
        <f>IFERROR(VLOOKUP(B50,'2019'!$B$3:$AC$102,11,0), "")</f>
        <v>47</v>
      </c>
      <c r="AH50">
        <f>IFERROR(VLOOKUP(B50,'2018'!B51:U150,13,0), "")</f>
        <v>46</v>
      </c>
      <c r="AI50" s="25">
        <v>45.18</v>
      </c>
      <c r="AJ50" s="25" t="str">
        <f>IFERROR(VLOOKUP($B50,'2021'!$B$3:$AB$102,20,0),"")</f>
        <v/>
      </c>
      <c r="AK50" s="25">
        <f>IFERROR(VLOOKUP($B50,'2020'!$B$3:$AD$92,20,0),"")</f>
        <v>91</v>
      </c>
      <c r="AL50" s="25">
        <f>IFERROR(VLOOKUP($B50,'2019'!$B$3:$AC$102,17,0),"")</f>
        <v>48</v>
      </c>
      <c r="AM50" s="25">
        <f>IFERROR(VLOOKUP($B50,'2018'!$B$3:$U$102,17,0),"")</f>
        <v>37</v>
      </c>
      <c r="AN50" s="1">
        <v>64849</v>
      </c>
      <c r="AO50" s="1" t="str">
        <f>IFERROR(VLOOKUP(B50,'2021'!$B$3:$AB$102,18,0), "")</f>
        <v/>
      </c>
      <c r="AP50" s="1">
        <f>IFERROR(VLOOKUP(B50,'2020'!$B$3:$AD$92,16,0), "")</f>
        <v>63988</v>
      </c>
      <c r="AQ50" s="1">
        <f>IFERROR(VLOOKUP(B50,'2019'!$B$3:$AC$102,7,0), "")</f>
        <v>64796</v>
      </c>
      <c r="AR50">
        <v>59</v>
      </c>
      <c r="AS50" t="str">
        <f>IFERROR(VLOOKUP(B50,'2021'!$B$3:$AB$102,24,0), "")</f>
        <v/>
      </c>
      <c r="AT50">
        <f>IFERROR(VLOOKUP(B50,'2020'!$B$3:$AD$92,28,0), "")</f>
        <v>55</v>
      </c>
      <c r="AU50">
        <f>IFERROR(VLOOKUP(B50,'2019'!$B$3:$AC$102,13,0), "")</f>
        <v>60</v>
      </c>
      <c r="AV50">
        <v>81.328000000000003</v>
      </c>
      <c r="AW50" t="str">
        <f>IFERROR(VLOOKUP(B50,'2021'!$B$3:$AB$102,21,0), "")</f>
        <v/>
      </c>
      <c r="AX50">
        <f>IFERROR(VLOOKUP(B50,'2020'!$B$3:$AD$92,7,0), "")</f>
        <v>83</v>
      </c>
      <c r="AY50" t="s">
        <v>159</v>
      </c>
      <c r="AZ50">
        <v>100</v>
      </c>
      <c r="BA50">
        <v>32</v>
      </c>
    </row>
    <row r="51" spans="1:53" x14ac:dyDescent="0.25">
      <c r="A51">
        <v>50</v>
      </c>
      <c r="B51" t="s">
        <v>87</v>
      </c>
      <c r="C51" t="s">
        <v>4</v>
      </c>
      <c r="D51">
        <v>34</v>
      </c>
      <c r="E51">
        <f>IFERROR(VLOOKUP(B51,'2021'!$B$3:$AB$102,22,0), "")</f>
        <v>78</v>
      </c>
      <c r="F51">
        <f>IFERROR(VLOOKUP(B51,'2020'!$B$3:$AD$92,11,0), "")</f>
        <v>81</v>
      </c>
      <c r="G51">
        <f>IFERROR(VLOOKUP(B51,'2019'!$B$3:$AC$102,14,0), "")</f>
        <v>70</v>
      </c>
      <c r="H51">
        <v>91</v>
      </c>
      <c r="I51" t="str">
        <f>IFERROR(VLOOKUP(B51,'2021'!B52:$AB$102,23,0), "")</f>
        <v/>
      </c>
      <c r="J51">
        <f>IFERROR(VLOOKUP(B51,'2020'!$B$3:$AD$92,4,0), "")</f>
        <v>75</v>
      </c>
      <c r="K51">
        <f>IFERROR(VLOOKUP(B51,'2019'!$B$3:$AC$102,5,0), "")</f>
        <v>75</v>
      </c>
      <c r="L51">
        <v>41</v>
      </c>
      <c r="M51">
        <f>IFERROR(VLOOKUP(B51,'2021'!$B$3:$AB$102,11,0), "")</f>
        <v>33</v>
      </c>
      <c r="N51">
        <f>IFERROR(VLOOKUP(B51,'2020'!$B$3:$AD$92,6,0), "")</f>
        <v>33</v>
      </c>
      <c r="O51">
        <f>IFERROR(VLOOKUP(B51,'2019'!$B$3:$AC$102,12,0), "")</f>
        <v>25</v>
      </c>
      <c r="P51">
        <f>IFERROR(VLOOKUP(B51,'2018'!$B$3:$U$102,15,0), "")</f>
        <v>30</v>
      </c>
      <c r="Q51">
        <v>94</v>
      </c>
      <c r="R51">
        <f>IFERROR(VLOOKUP(B51,'2021'!$B$3:$AB$102,12,0), "")</f>
        <v>95</v>
      </c>
      <c r="S51">
        <f>IFERROR(VLOOKUP(B51,'2020'!$B$3:$AD$92,15,0), "")</f>
        <v>94</v>
      </c>
      <c r="T51">
        <f>IFERROR(VLOOKUP(B51,'2019'!$B$3:$AC$102,21,0), "")</f>
        <v>94</v>
      </c>
      <c r="U51">
        <f>IFERROR(VLOOKUP(B51,'2018'!$B$3:$U$102,19,0), "")</f>
        <v>95</v>
      </c>
      <c r="V51">
        <v>50</v>
      </c>
      <c r="W51">
        <f>IFERROR(VLOOKUP(B51,'2021'!$B$3:$AC$102,28,0), "")</f>
        <v>31</v>
      </c>
      <c r="X51">
        <f>IFERROR(VLOOKUP(B51,'2020'!$B$3:$AE$92,30,0), "")</f>
        <v>43</v>
      </c>
      <c r="Y51">
        <f>IFERROR(VLOOKUP(B51,'2021'!$B$3:$AB$102,14,0), "")</f>
        <v>24</v>
      </c>
      <c r="Z51">
        <f>IFERROR(VLOOKUP(B51,'2020'!$B$3:$AE$92,29,0), "")</f>
        <v>33</v>
      </c>
      <c r="AA51">
        <v>9.1199999999999992</v>
      </c>
      <c r="AB51">
        <f>IFERROR(VLOOKUP(B51,'2021'!$B$3:$AB$102,13,0), "")</f>
        <v>8.7200000000000006</v>
      </c>
      <c r="AC51">
        <f>IFERROR(VLOOKUP(B51,'2020'!$B$3:$AD$92,25,0), "")</f>
        <v>8.7100000000000009</v>
      </c>
      <c r="AD51">
        <v>15</v>
      </c>
      <c r="AE51">
        <f>IFERROR(VLOOKUP(B52,'2021'!$B$3:$AB$102,17,0), "")</f>
        <v>95</v>
      </c>
      <c r="AF51">
        <f>IFERROR(VLOOKUP(B51,'2020'!$B$3:$AD$92,2,0), "")</f>
        <v>9</v>
      </c>
      <c r="AG51">
        <f>IFERROR(VLOOKUP(B51,'2019'!$B$3:$AC$102,11,0), "")</f>
        <v>6</v>
      </c>
      <c r="AH51" t="str">
        <f>IFERROR(VLOOKUP(B51,'2018'!B52:U151,13,0), "")</f>
        <v/>
      </c>
      <c r="AI51" s="25">
        <v>46.76</v>
      </c>
      <c r="AJ51" s="25">
        <f>IFERROR(VLOOKUP($B51,'2021'!$B$3:$AB$102,20,0),"")</f>
        <v>62.505000000000003</v>
      </c>
      <c r="AK51" s="25">
        <f>IFERROR(VLOOKUP($B51,'2020'!$B$3:$AD$92,20,0),"")</f>
        <v>57</v>
      </c>
      <c r="AL51" s="25">
        <f>IFERROR(VLOOKUP($B51,'2019'!$B$3:$AC$102,17,0),"")</f>
        <v>71</v>
      </c>
      <c r="AM51" s="25">
        <f>IFERROR(VLOOKUP($B51,'2018'!$B$3:$U$102,17,0),"")</f>
        <v>73</v>
      </c>
      <c r="AN51" s="1">
        <v>64132</v>
      </c>
      <c r="AO51" s="1">
        <f>IFERROR(VLOOKUP(B51,'2021'!$B$3:$AB$102,18,0), "")</f>
        <v>73035</v>
      </c>
      <c r="AP51" s="1">
        <f>IFERROR(VLOOKUP(B51,'2020'!$B$3:$AD$92,16,0), "")</f>
        <v>67682</v>
      </c>
      <c r="AQ51" s="1">
        <f>IFERROR(VLOOKUP(B51,'2019'!$B$3:$AC$102,7,0), "")</f>
        <v>75312</v>
      </c>
      <c r="AR51">
        <v>95</v>
      </c>
      <c r="AS51">
        <f>IFERROR(VLOOKUP(B51,'2021'!$B$3:$AB$102,24,0), "")</f>
        <v>87</v>
      </c>
      <c r="AT51">
        <f>IFERROR(VLOOKUP(B51,'2020'!$B$3:$AD$92,28,0), "")</f>
        <v>81</v>
      </c>
      <c r="AU51">
        <f>IFERROR(VLOOKUP(B51,'2019'!$B$3:$AC$102,13,0), "")</f>
        <v>68</v>
      </c>
      <c r="AV51">
        <v>84.412999999999997</v>
      </c>
      <c r="AW51">
        <f>IFERROR(VLOOKUP(B51,'2021'!$B$3:$AB$102,21,0), "")</f>
        <v>85.263000000000005</v>
      </c>
      <c r="AX51">
        <f>IFERROR(VLOOKUP(B51,'2020'!$B$3:$AD$92,7,0), "")</f>
        <v>86</v>
      </c>
      <c r="AY51" t="s">
        <v>202</v>
      </c>
      <c r="AZ51">
        <v>0</v>
      </c>
      <c r="BA51">
        <v>12</v>
      </c>
    </row>
    <row r="52" spans="1:53" x14ac:dyDescent="0.25">
      <c r="A52">
        <v>50</v>
      </c>
      <c r="B52" t="s">
        <v>88</v>
      </c>
      <c r="C52" t="s">
        <v>1</v>
      </c>
      <c r="D52">
        <v>60</v>
      </c>
      <c r="E52">
        <f>IFERROR(VLOOKUP(B52,'2021'!$B$3:$AB$102,22,0), "")</f>
        <v>74</v>
      </c>
      <c r="F52">
        <f>IFERROR(VLOOKUP(B52,'2020'!$B$3:$AD$92,11,0), "")</f>
        <v>69</v>
      </c>
      <c r="G52">
        <f>IFERROR(VLOOKUP(B52,'2019'!$B$3:$AC$102,14,0), "")</f>
        <v>75</v>
      </c>
      <c r="H52">
        <v>6</v>
      </c>
      <c r="I52">
        <f>IFERROR(VLOOKUP(B52,'2021'!B53:$AB$102,23,0), "")</f>
        <v>14</v>
      </c>
      <c r="J52">
        <f>IFERROR(VLOOKUP(B52,'2020'!$B$3:$AD$92,4,0), "")</f>
        <v>15</v>
      </c>
      <c r="K52">
        <f>IFERROR(VLOOKUP(B52,'2019'!$B$3:$AC$102,5,0), "")</f>
        <v>18</v>
      </c>
      <c r="L52">
        <v>58</v>
      </c>
      <c r="M52">
        <f>IFERROR(VLOOKUP(B52,'2021'!$B$3:$AB$102,11,0), "")</f>
        <v>62</v>
      </c>
      <c r="N52">
        <f>IFERROR(VLOOKUP(B52,'2020'!$B$3:$AD$92,6,0), "")</f>
        <v>57</v>
      </c>
      <c r="O52">
        <f>IFERROR(VLOOKUP(B52,'2019'!$B$3:$AC$102,12,0), "")</f>
        <v>53</v>
      </c>
      <c r="P52">
        <f>IFERROR(VLOOKUP(B52,'2018'!$B$3:$U$102,15,0), "")</f>
        <v>45</v>
      </c>
      <c r="Q52">
        <v>97</v>
      </c>
      <c r="R52">
        <f>IFERROR(VLOOKUP(B52,'2021'!$B$3:$AB$102,12,0), "")</f>
        <v>95</v>
      </c>
      <c r="S52">
        <f>IFERROR(VLOOKUP(B52,'2020'!$B$3:$AD$92,15,0), "")</f>
        <v>93</v>
      </c>
      <c r="T52">
        <f>IFERROR(VLOOKUP(B52,'2019'!$B$3:$AC$102,21,0), "")</f>
        <v>93</v>
      </c>
      <c r="U52">
        <f>IFERROR(VLOOKUP(B52,'2018'!$B$3:$U$102,19,0), "")</f>
        <v>93</v>
      </c>
      <c r="V52">
        <v>50</v>
      </c>
      <c r="W52">
        <f>IFERROR(VLOOKUP(B52,'2021'!$B$3:$AC$102,28,0), "")</f>
        <v>63</v>
      </c>
      <c r="X52">
        <f>IFERROR(VLOOKUP(B52,'2020'!$B$3:$AE$92,30,0), "")</f>
        <v>60</v>
      </c>
      <c r="Y52">
        <f>IFERROR(VLOOKUP(B52,'2021'!$B$3:$AB$102,14,0), "")</f>
        <v>62</v>
      </c>
      <c r="Z52">
        <f>IFERROR(VLOOKUP(B52,'2020'!$B$3:$AE$92,29,0), "")</f>
        <v>48</v>
      </c>
      <c r="AA52">
        <v>8.5500000000000007</v>
      </c>
      <c r="AB52">
        <f>IFERROR(VLOOKUP(B52,'2021'!$B$3:$AB$102,13,0), "")</f>
        <v>8.56</v>
      </c>
      <c r="AC52">
        <f>IFERROR(VLOOKUP(B52,'2020'!$B$3:$AD$92,25,0), "")</f>
        <v>8.74</v>
      </c>
      <c r="AD52">
        <v>96</v>
      </c>
      <c r="AE52">
        <f>IFERROR(VLOOKUP(B53,'2021'!$B$3:$AB$102,17,0), "")</f>
        <v>18</v>
      </c>
      <c r="AF52">
        <f>IFERROR(VLOOKUP(B52,'2020'!$B$3:$AD$92,2,0), "")</f>
        <v>82</v>
      </c>
      <c r="AG52">
        <f>IFERROR(VLOOKUP(B52,'2019'!$B$3:$AC$102,11,0), "")</f>
        <v>87</v>
      </c>
      <c r="AH52" t="str">
        <f>IFERROR(VLOOKUP(B52,'2018'!B53:U152,13,0), "")</f>
        <v/>
      </c>
      <c r="AI52" s="25">
        <v>33.54</v>
      </c>
      <c r="AJ52" s="25">
        <f>IFERROR(VLOOKUP($B52,'2021'!$B$3:$AB$102,20,0),"")</f>
        <v>39.695</v>
      </c>
      <c r="AK52" s="25">
        <f>IFERROR(VLOOKUP($B52,'2020'!$B$3:$AD$92,20,0),"")</f>
        <v>18</v>
      </c>
      <c r="AL52" s="25">
        <f>IFERROR(VLOOKUP($B52,'2019'!$B$3:$AC$102,17,0),"")</f>
        <v>39</v>
      </c>
      <c r="AM52" s="25">
        <f>IFERROR(VLOOKUP($B52,'2018'!$B$3:$U$102,17,0),"")</f>
        <v>38</v>
      </c>
      <c r="AN52" s="1">
        <v>65475</v>
      </c>
      <c r="AO52" s="1">
        <f>IFERROR(VLOOKUP(B52,'2021'!$B$3:$AB$102,18,0), "")</f>
        <v>64975</v>
      </c>
      <c r="AP52" s="1">
        <f>IFERROR(VLOOKUP(B52,'2020'!$B$3:$AD$92,16,0), "")</f>
        <v>62012</v>
      </c>
      <c r="AQ52" s="1">
        <f>IFERROR(VLOOKUP(B52,'2019'!$B$3:$AC$102,7,0), "")</f>
        <v>61651</v>
      </c>
      <c r="AR52">
        <v>79</v>
      </c>
      <c r="AS52">
        <f>IFERROR(VLOOKUP(B52,'2021'!$B$3:$AB$102,24,0), "")</f>
        <v>77</v>
      </c>
      <c r="AT52">
        <f>IFERROR(VLOOKUP(B52,'2020'!$B$3:$AD$92,28,0), "")</f>
        <v>75</v>
      </c>
      <c r="AU52">
        <f>IFERROR(VLOOKUP(B52,'2019'!$B$3:$AC$102,13,0), "")</f>
        <v>79</v>
      </c>
      <c r="AV52">
        <v>84.938999999999993</v>
      </c>
      <c r="AW52">
        <f>IFERROR(VLOOKUP(B52,'2021'!$B$3:$AB$102,21,0), "")</f>
        <v>84.171999999999997</v>
      </c>
      <c r="AX52">
        <f>IFERROR(VLOOKUP(B52,'2020'!$B$3:$AD$92,7,0), "")</f>
        <v>84</v>
      </c>
      <c r="AY52" t="s">
        <v>159</v>
      </c>
      <c r="AZ52">
        <v>100</v>
      </c>
      <c r="BA52">
        <v>24</v>
      </c>
    </row>
    <row r="53" spans="1:53" x14ac:dyDescent="0.25">
      <c r="A53">
        <v>50</v>
      </c>
      <c r="B53" t="s">
        <v>89</v>
      </c>
      <c r="C53" t="s">
        <v>21</v>
      </c>
      <c r="D53">
        <v>75</v>
      </c>
      <c r="E53">
        <f>IFERROR(VLOOKUP(B53,'2021'!$B$3:$AB$102,22,0), "")</f>
        <v>58</v>
      </c>
      <c r="F53">
        <f>IFERROR(VLOOKUP(B53,'2020'!$B$3:$AD$92,11,0), "")</f>
        <v>38</v>
      </c>
      <c r="G53">
        <f>IFERROR(VLOOKUP(B53,'2019'!$B$3:$AC$102,14,0), "")</f>
        <v>45</v>
      </c>
      <c r="H53">
        <v>68</v>
      </c>
      <c r="I53" t="str">
        <f>IFERROR(VLOOKUP(B53,'2021'!B54:$AB$102,23,0), "")</f>
        <v/>
      </c>
      <c r="J53">
        <f>IFERROR(VLOOKUP(B53,'2020'!$B$3:$AD$92,4,0), "")</f>
        <v>60</v>
      </c>
      <c r="K53">
        <f>IFERROR(VLOOKUP(B53,'2019'!$B$3:$AC$102,5,0), "")</f>
        <v>56</v>
      </c>
      <c r="L53">
        <v>45</v>
      </c>
      <c r="M53">
        <f>IFERROR(VLOOKUP(B53,'2021'!$B$3:$AB$102,11,0), "")</f>
        <v>38</v>
      </c>
      <c r="N53">
        <f>IFERROR(VLOOKUP(B53,'2020'!$B$3:$AD$92,6,0), "")</f>
        <v>34</v>
      </c>
      <c r="O53">
        <f>IFERROR(VLOOKUP(B53,'2019'!$B$3:$AC$102,12,0), "")</f>
        <v>27</v>
      </c>
      <c r="P53">
        <f>IFERROR(VLOOKUP(B53,'2018'!$B$3:$U$102,15,0), "")</f>
        <v>32</v>
      </c>
      <c r="Q53">
        <v>91</v>
      </c>
      <c r="R53">
        <f>IFERROR(VLOOKUP(B53,'2021'!$B$3:$AB$102,12,0), "")</f>
        <v>94</v>
      </c>
      <c r="S53">
        <f>IFERROR(VLOOKUP(B53,'2020'!$B$3:$AD$92,15,0), "")</f>
        <v>89</v>
      </c>
      <c r="T53">
        <f>IFERROR(VLOOKUP(B53,'2019'!$B$3:$AC$102,21,0), "")</f>
        <v>91</v>
      </c>
      <c r="U53">
        <f>IFERROR(VLOOKUP(B53,'2018'!$B$3:$U$102,19,0), "")</f>
        <v>89</v>
      </c>
      <c r="V53">
        <v>50</v>
      </c>
      <c r="W53">
        <f>IFERROR(VLOOKUP(B53,'2021'!$B$3:$AC$102,28,0), "")</f>
        <v>41</v>
      </c>
      <c r="X53">
        <f>IFERROR(VLOOKUP(B53,'2020'!$B$3:$AE$92,30,0), "")</f>
        <v>45</v>
      </c>
      <c r="Y53">
        <f>IFERROR(VLOOKUP(B53,'2021'!$B$3:$AB$102,14,0), "")</f>
        <v>29</v>
      </c>
      <c r="Z53">
        <f>IFERROR(VLOOKUP(B53,'2020'!$B$3:$AE$92,29,0), "")</f>
        <v>27</v>
      </c>
      <c r="AA53">
        <v>8.2200000000000006</v>
      </c>
      <c r="AB53">
        <f>IFERROR(VLOOKUP(B53,'2021'!$B$3:$AB$102,13,0), "")</f>
        <v>8.94</v>
      </c>
      <c r="AC53">
        <f>IFERROR(VLOOKUP(B53,'2020'!$B$3:$AD$92,25,0), "")</f>
        <v>9.5</v>
      </c>
      <c r="AD53">
        <v>5</v>
      </c>
      <c r="AE53">
        <f>IFERROR(VLOOKUP(B54,'2021'!$B$3:$AB$102,17,0), "")</f>
        <v>3</v>
      </c>
      <c r="AF53">
        <f>IFERROR(VLOOKUP(B53,'2020'!$B$3:$AD$92,2,0), "")</f>
        <v>14</v>
      </c>
      <c r="AG53">
        <f>IFERROR(VLOOKUP(B53,'2019'!$B$3:$AC$102,11,0), "")</f>
        <v>5</v>
      </c>
      <c r="AH53" t="str">
        <f>IFERROR(VLOOKUP(B53,'2018'!B54:U153,13,0), "")</f>
        <v/>
      </c>
      <c r="AI53" s="25">
        <v>51.89</v>
      </c>
      <c r="AJ53" s="25">
        <f>IFERROR(VLOOKUP($B53,'2021'!$B$3:$AB$102,20,0),"")</f>
        <v>60.581000000000003</v>
      </c>
      <c r="AK53" s="25">
        <f>IFERROR(VLOOKUP($B53,'2020'!$B$3:$AD$92,20,0),"")</f>
        <v>40</v>
      </c>
      <c r="AL53" s="25">
        <f>IFERROR(VLOOKUP($B53,'2019'!$B$3:$AC$102,17,0),"")</f>
        <v>59</v>
      </c>
      <c r="AM53" s="25">
        <f>IFERROR(VLOOKUP($B53,'2018'!$B$3:$U$102,17,0),"")</f>
        <v>52</v>
      </c>
      <c r="AN53" s="1">
        <v>68247</v>
      </c>
      <c r="AO53" s="1">
        <f>IFERROR(VLOOKUP(B53,'2021'!$B$3:$AB$102,18,0), "")</f>
        <v>70740</v>
      </c>
      <c r="AP53" s="1">
        <f>IFERROR(VLOOKUP(B53,'2020'!$B$3:$AD$92,16,0), "")</f>
        <v>66543</v>
      </c>
      <c r="AQ53" s="1">
        <f>IFERROR(VLOOKUP(B53,'2019'!$B$3:$AC$102,7,0), "")</f>
        <v>69402</v>
      </c>
      <c r="AR53">
        <v>84</v>
      </c>
      <c r="AS53">
        <f>IFERROR(VLOOKUP(B53,'2021'!$B$3:$AB$102,24,0), "")</f>
        <v>82</v>
      </c>
      <c r="AT53">
        <f>IFERROR(VLOOKUP(B53,'2020'!$B$3:$AD$92,28,0), "")</f>
        <v>82</v>
      </c>
      <c r="AU53">
        <f>IFERROR(VLOOKUP(B53,'2019'!$B$3:$AC$102,13,0), "")</f>
        <v>78</v>
      </c>
      <c r="AV53">
        <v>86.998000000000005</v>
      </c>
      <c r="AW53">
        <f>IFERROR(VLOOKUP(B53,'2021'!$B$3:$AB$102,21,0), "")</f>
        <v>86.152000000000001</v>
      </c>
      <c r="AX53">
        <f>IFERROR(VLOOKUP(B53,'2020'!$B$3:$AD$92,7,0), "")</f>
        <v>87</v>
      </c>
      <c r="AY53" t="s">
        <v>203</v>
      </c>
      <c r="AZ53">
        <v>100</v>
      </c>
      <c r="BA53">
        <v>15</v>
      </c>
    </row>
    <row r="54" spans="1:53" x14ac:dyDescent="0.25">
      <c r="A54">
        <v>53</v>
      </c>
      <c r="B54" t="s">
        <v>90</v>
      </c>
      <c r="C54" t="s">
        <v>11</v>
      </c>
      <c r="D54">
        <v>33</v>
      </c>
      <c r="E54">
        <f>IFERROR(VLOOKUP(B54,'2021'!$B$3:$AB$102,22,0), "")</f>
        <v>57</v>
      </c>
      <c r="F54">
        <f>IFERROR(VLOOKUP(B54,'2020'!$B$3:$AD$92,11,0), "")</f>
        <v>42</v>
      </c>
      <c r="G54">
        <f>IFERROR(VLOOKUP(B54,'2019'!$B$3:$AC$102,14,0), "")</f>
        <v>69</v>
      </c>
      <c r="H54">
        <v>32</v>
      </c>
      <c r="I54">
        <f>IFERROR(VLOOKUP(B54,'2021'!B55:$AB$102,23,0), "")</f>
        <v>43</v>
      </c>
      <c r="J54">
        <f>IFERROR(VLOOKUP(B54,'2020'!$B$3:$AD$92,4,0), "")</f>
        <v>47</v>
      </c>
      <c r="K54">
        <f>IFERROR(VLOOKUP(B54,'2019'!$B$3:$AC$102,5,0), "")</f>
        <v>47</v>
      </c>
      <c r="L54">
        <v>71</v>
      </c>
      <c r="M54">
        <f>IFERROR(VLOOKUP(B54,'2021'!$B$3:$AB$102,11,0), "")</f>
        <v>83</v>
      </c>
      <c r="N54">
        <f>IFERROR(VLOOKUP(B54,'2020'!$B$3:$AD$92,6,0), "")</f>
        <v>87</v>
      </c>
      <c r="O54">
        <f>IFERROR(VLOOKUP(B54,'2019'!$B$3:$AC$102,12,0), "")</f>
        <v>91</v>
      </c>
      <c r="P54" t="str">
        <f>IFERROR(VLOOKUP(B54,'2018'!$B$3:$U$102,15,0), "")</f>
        <v/>
      </c>
      <c r="Q54">
        <v>89</v>
      </c>
      <c r="R54">
        <f>IFERROR(VLOOKUP(B54,'2021'!$B$3:$AB$102,12,0), "")</f>
        <v>88</v>
      </c>
      <c r="S54">
        <f>IFERROR(VLOOKUP(B54,'2020'!$B$3:$AD$92,15,0), "")</f>
        <v>81</v>
      </c>
      <c r="T54">
        <f>IFERROR(VLOOKUP(B54,'2019'!$B$3:$AC$102,21,0), "")</f>
        <v>80</v>
      </c>
      <c r="U54">
        <f>IFERROR(VLOOKUP(B54,'2018'!$B$3:$U$102,19,0), "")</f>
        <v>71</v>
      </c>
      <c r="V54">
        <v>53</v>
      </c>
      <c r="W54">
        <f>IFERROR(VLOOKUP(B54,'2021'!$B$3:$AC$102,28,0), "")</f>
        <v>76</v>
      </c>
      <c r="X54">
        <f>IFERROR(VLOOKUP(B54,'2020'!$B$3:$AE$92,30,0), "")</f>
        <v>83</v>
      </c>
      <c r="Y54">
        <f>IFERROR(VLOOKUP(B54,'2021'!$B$3:$AB$102,14,0), "")</f>
        <v>90</v>
      </c>
      <c r="Z54">
        <f>IFERROR(VLOOKUP(B54,'2020'!$B$3:$AE$92,29,0), "")</f>
        <v>89</v>
      </c>
      <c r="AA54">
        <v>8.67</v>
      </c>
      <c r="AB54">
        <f>IFERROR(VLOOKUP(B54,'2021'!$B$3:$AB$102,13,0), "")</f>
        <v>8.19</v>
      </c>
      <c r="AC54">
        <f>IFERROR(VLOOKUP(B54,'2020'!$B$3:$AD$92,25,0), "")</f>
        <v>8.86</v>
      </c>
      <c r="AD54">
        <v>1</v>
      </c>
      <c r="AE54">
        <f>IFERROR(VLOOKUP(B55,'2021'!$B$3:$AB$102,17,0), "")</f>
        <v>74</v>
      </c>
      <c r="AF54">
        <f>IFERROR(VLOOKUP(B54,'2020'!$B$3:$AD$92,2,0), "")</f>
        <v>3</v>
      </c>
      <c r="AG54">
        <f>IFERROR(VLOOKUP(B54,'2019'!$B$3:$AC$102,11,0), "")</f>
        <v>3</v>
      </c>
      <c r="AH54">
        <f>IFERROR(VLOOKUP(B54,'2018'!B55:U154,13,0), "")</f>
        <v>3</v>
      </c>
      <c r="AI54" s="25">
        <v>94.3</v>
      </c>
      <c r="AJ54" s="25">
        <f>IFERROR(VLOOKUP($B54,'2021'!$B$3:$AB$102,20,0),"")</f>
        <v>77.564999999999998</v>
      </c>
      <c r="AK54" s="25">
        <f>IFERROR(VLOOKUP($B54,'2020'!$B$3:$AD$92,20,0),"")</f>
        <v>100</v>
      </c>
      <c r="AL54" s="25">
        <f>IFERROR(VLOOKUP($B54,'2019'!$B$3:$AC$102,17,0),"")</f>
        <v>69</v>
      </c>
      <c r="AM54" s="25">
        <f>IFERROR(VLOOKUP($B54,'2018'!$B$3:$U$102,17,0),"")</f>
        <v>67</v>
      </c>
      <c r="AN54" s="1">
        <v>61757</v>
      </c>
      <c r="AO54" s="1">
        <f>IFERROR(VLOOKUP(B54,'2021'!$B$3:$AB$102,18,0), "")</f>
        <v>58964</v>
      </c>
      <c r="AP54" s="1">
        <f>IFERROR(VLOOKUP(B54,'2020'!$B$3:$AD$92,16,0), "")</f>
        <v>53743</v>
      </c>
      <c r="AQ54" s="1">
        <f>IFERROR(VLOOKUP(B54,'2019'!$B$3:$AC$102,7,0), "")</f>
        <v>53052</v>
      </c>
      <c r="AR54">
        <v>72</v>
      </c>
      <c r="AS54">
        <f>IFERROR(VLOOKUP(B54,'2021'!$B$3:$AB$102,24,0), "")</f>
        <v>69</v>
      </c>
      <c r="AT54">
        <f>IFERROR(VLOOKUP(B54,'2020'!$B$3:$AD$92,28,0), "")</f>
        <v>54</v>
      </c>
      <c r="AU54">
        <f>IFERROR(VLOOKUP(B54,'2019'!$B$3:$AC$102,13,0), "")</f>
        <v>61</v>
      </c>
      <c r="AV54">
        <v>80.182000000000002</v>
      </c>
      <c r="AW54">
        <f>IFERROR(VLOOKUP(B54,'2021'!$B$3:$AB$102,21,0), "")</f>
        <v>78.427999999999997</v>
      </c>
      <c r="AX54">
        <f>IFERROR(VLOOKUP(B54,'2020'!$B$3:$AD$92,7,0), "")</f>
        <v>79</v>
      </c>
      <c r="AY54" t="s">
        <v>169</v>
      </c>
      <c r="AZ54">
        <v>100</v>
      </c>
      <c r="BA54">
        <v>25</v>
      </c>
    </row>
    <row r="55" spans="1:53" x14ac:dyDescent="0.25">
      <c r="A55">
        <v>54</v>
      </c>
      <c r="B55" t="s">
        <v>91</v>
      </c>
      <c r="C55" t="s">
        <v>17</v>
      </c>
      <c r="D55">
        <v>55</v>
      </c>
      <c r="E55">
        <f>IFERROR(VLOOKUP(B55,'2021'!$B$3:$AB$102,22,0), "")</f>
        <v>60</v>
      </c>
      <c r="F55">
        <f>IFERROR(VLOOKUP(B55,'2020'!$B$3:$AD$92,11,0), "")</f>
        <v>74</v>
      </c>
      <c r="G55">
        <f>IFERROR(VLOOKUP(B55,'2019'!$B$3:$AC$102,14,0), "")</f>
        <v>87</v>
      </c>
      <c r="H55">
        <v>42</v>
      </c>
      <c r="I55">
        <f>IFERROR(VLOOKUP(B55,'2021'!B56:$AB$102,23,0), "")</f>
        <v>36</v>
      </c>
      <c r="J55">
        <f>IFERROR(VLOOKUP(B55,'2020'!$B$3:$AD$92,4,0), "")</f>
        <v>35</v>
      </c>
      <c r="K55">
        <f>IFERROR(VLOOKUP(B55,'2019'!$B$3:$AC$102,5,0), "")</f>
        <v>37</v>
      </c>
      <c r="L55">
        <v>69</v>
      </c>
      <c r="M55">
        <f>IFERROR(VLOOKUP(B55,'2021'!$B$3:$AB$102,11,0), "")</f>
        <v>75</v>
      </c>
      <c r="N55">
        <f>IFERROR(VLOOKUP(B55,'2020'!$B$3:$AD$92,6,0), "")</f>
        <v>70</v>
      </c>
      <c r="O55">
        <f>IFERROR(VLOOKUP(B55,'2019'!$B$3:$AC$102,12,0), "")</f>
        <v>63</v>
      </c>
      <c r="P55">
        <f>IFERROR(VLOOKUP(B55,'2018'!$B$3:$U$102,15,0), "")</f>
        <v>52</v>
      </c>
      <c r="Q55">
        <v>100</v>
      </c>
      <c r="R55">
        <f>IFERROR(VLOOKUP(B55,'2021'!$B$3:$AB$102,12,0), "")</f>
        <v>100</v>
      </c>
      <c r="S55">
        <f>IFERROR(VLOOKUP(B55,'2020'!$B$3:$AD$92,15,0), "")</f>
        <v>100</v>
      </c>
      <c r="T55">
        <f>IFERROR(VLOOKUP(B55,'2019'!$B$3:$AC$102,21,0), "")</f>
        <v>100</v>
      </c>
      <c r="U55">
        <f>IFERROR(VLOOKUP(B55,'2018'!$B$3:$U$102,19,0), "")</f>
        <v>100</v>
      </c>
      <c r="V55">
        <v>54</v>
      </c>
      <c r="W55">
        <f>IFERROR(VLOOKUP(B55,'2021'!$B$3:$AC$102,28,0), "")</f>
        <v>71</v>
      </c>
      <c r="X55">
        <f>IFERROR(VLOOKUP(B55,'2020'!$B$3:$AE$92,30,0), "")</f>
        <v>81</v>
      </c>
      <c r="Y55">
        <f>IFERROR(VLOOKUP(B55,'2021'!$B$3:$AB$102,14,0), "")</f>
        <v>74</v>
      </c>
      <c r="Z55">
        <f>IFERROR(VLOOKUP(B55,'2020'!$B$3:$AE$92,29,0), "")</f>
        <v>55</v>
      </c>
      <c r="AA55">
        <v>8.83</v>
      </c>
      <c r="AB55">
        <f>IFERROR(VLOOKUP(B55,'2021'!$B$3:$AB$102,13,0), "")</f>
        <v>8.5399999999999991</v>
      </c>
      <c r="AC55">
        <f>IFERROR(VLOOKUP(B55,'2020'!$B$3:$AD$92,25,0), "")</f>
        <v>8.4499999999999993</v>
      </c>
      <c r="AD55">
        <v>21</v>
      </c>
      <c r="AE55" t="str">
        <f>IFERROR(VLOOKUP(B56,'2021'!$B$3:$AB$102,17,0), "")</f>
        <v/>
      </c>
      <c r="AF55">
        <f>IFERROR(VLOOKUP(B55,'2020'!$B$3:$AD$92,2,0), "")</f>
        <v>71</v>
      </c>
      <c r="AG55">
        <f>IFERROR(VLOOKUP(B55,'2019'!$B$3:$AC$102,11,0), "")</f>
        <v>78</v>
      </c>
      <c r="AH55">
        <f>IFERROR(VLOOKUP(B55,'2018'!B56:U155,13,0), "")</f>
        <v>68</v>
      </c>
      <c r="AI55" s="25">
        <v>54.41</v>
      </c>
      <c r="AJ55" s="25">
        <f>IFERROR(VLOOKUP($B55,'2021'!$B$3:$AB$102,20,0),"")</f>
        <v>73.709000000000003</v>
      </c>
      <c r="AK55" s="25">
        <f>IFERROR(VLOOKUP($B55,'2020'!$B$3:$AD$92,20,0),"")</f>
        <v>10</v>
      </c>
      <c r="AL55" s="25">
        <f>IFERROR(VLOOKUP($B55,'2019'!$B$3:$AC$102,17,0),"")</f>
        <v>57</v>
      </c>
      <c r="AM55" s="25">
        <f>IFERROR(VLOOKUP($B55,'2018'!$B$3:$U$102,17,0),"")</f>
        <v>44</v>
      </c>
      <c r="AN55" s="1">
        <v>75109</v>
      </c>
      <c r="AO55" s="1">
        <f>IFERROR(VLOOKUP(B55,'2021'!$B$3:$AB$102,18,0), "")</f>
        <v>66253</v>
      </c>
      <c r="AP55" s="1">
        <f>IFERROR(VLOOKUP(B55,'2020'!$B$3:$AD$92,16,0), "")</f>
        <v>55488</v>
      </c>
      <c r="AQ55" s="1">
        <f>IFERROR(VLOOKUP(B55,'2019'!$B$3:$AC$102,7,0), "")</f>
        <v>57018</v>
      </c>
      <c r="AR55">
        <v>10</v>
      </c>
      <c r="AS55">
        <f>IFERROR(VLOOKUP(B55,'2021'!$B$3:$AB$102,24,0), "")</f>
        <v>8</v>
      </c>
      <c r="AT55">
        <f>IFERROR(VLOOKUP(B55,'2020'!$B$3:$AD$92,28,0), "")</f>
        <v>24</v>
      </c>
      <c r="AU55">
        <f>IFERROR(VLOOKUP(B55,'2019'!$B$3:$AC$102,13,0), "")</f>
        <v>25</v>
      </c>
      <c r="AV55">
        <v>86.221999999999994</v>
      </c>
      <c r="AW55">
        <f>IFERROR(VLOOKUP(B55,'2021'!$B$3:$AB$102,21,0), "")</f>
        <v>82.572000000000003</v>
      </c>
      <c r="AX55">
        <f>IFERROR(VLOOKUP(B55,'2020'!$B$3:$AD$92,7,0), "")</f>
        <v>83</v>
      </c>
      <c r="AY55" t="s">
        <v>204</v>
      </c>
      <c r="AZ55">
        <v>89</v>
      </c>
      <c r="BA55">
        <v>23</v>
      </c>
    </row>
    <row r="56" spans="1:53" x14ac:dyDescent="0.25">
      <c r="A56">
        <v>54</v>
      </c>
      <c r="B56" t="s">
        <v>92</v>
      </c>
      <c r="C56" t="s">
        <v>6</v>
      </c>
      <c r="D56">
        <v>69</v>
      </c>
      <c r="E56" t="str">
        <f>IFERROR(VLOOKUP(B56,'2021'!$B$3:$AB$102,22,0), "")</f>
        <v/>
      </c>
      <c r="F56">
        <f>IFERROR(VLOOKUP(B56,'2020'!$B$3:$AD$92,11,0), "")</f>
        <v>82</v>
      </c>
      <c r="G56">
        <f>IFERROR(VLOOKUP(B56,'2019'!$B$3:$AC$102,14,0), "")</f>
        <v>91</v>
      </c>
      <c r="H56">
        <v>36</v>
      </c>
      <c r="I56" t="str">
        <f>IFERROR(VLOOKUP(B56,'2021'!B57:$AB$102,23,0), "")</f>
        <v/>
      </c>
      <c r="J56">
        <f>IFERROR(VLOOKUP(B56,'2020'!$B$3:$AD$92,4,0), "")</f>
        <v>53</v>
      </c>
      <c r="K56">
        <f>IFERROR(VLOOKUP(B56,'2019'!$B$3:$AC$102,5,0), "")</f>
        <v>61</v>
      </c>
      <c r="M56" t="str">
        <f>IFERROR(VLOOKUP(B56,'2021'!$B$3:$AB$102,11,0), "")</f>
        <v/>
      </c>
      <c r="N56">
        <f>IFERROR(VLOOKUP(B56,'2020'!$B$3:$AD$92,6,0), "")</f>
        <v>65</v>
      </c>
      <c r="O56">
        <f>IFERROR(VLOOKUP(B56,'2019'!$B$3:$AC$102,12,0), "")</f>
        <v>63</v>
      </c>
      <c r="P56">
        <f>IFERROR(VLOOKUP(B56,'2018'!$B$3:$U$102,15,0), "")</f>
        <v>65</v>
      </c>
      <c r="Q56">
        <v>100</v>
      </c>
      <c r="R56" t="str">
        <f>IFERROR(VLOOKUP(B56,'2021'!$B$3:$AB$102,12,0), "")</f>
        <v/>
      </c>
      <c r="S56">
        <f>IFERROR(VLOOKUP(B56,'2020'!$B$3:$AD$92,15,0), "")</f>
        <v>100</v>
      </c>
      <c r="T56">
        <f>IFERROR(VLOOKUP(B56,'2019'!$B$3:$AC$102,21,0), "")</f>
        <v>100</v>
      </c>
      <c r="U56">
        <f>IFERROR(VLOOKUP(B56,'2018'!$B$3:$U$102,19,0), "")</f>
        <v>100</v>
      </c>
      <c r="V56">
        <v>54</v>
      </c>
      <c r="W56" t="str">
        <f>IFERROR(VLOOKUP(B56,'2021'!$B$3:$AC$102,28,0), "")</f>
        <v/>
      </c>
      <c r="X56">
        <f>IFERROR(VLOOKUP(B56,'2020'!$B$3:$AE$92,30,0), "")</f>
        <v>71</v>
      </c>
      <c r="Y56" t="str">
        <f>IFERROR(VLOOKUP(B56,'2021'!$B$3:$AB$102,14,0), "")</f>
        <v/>
      </c>
      <c r="Z56">
        <f>IFERROR(VLOOKUP(B56,'2020'!$B$3:$AE$92,29,0), "")</f>
        <v>63</v>
      </c>
      <c r="AA56">
        <v>9.18</v>
      </c>
      <c r="AB56" t="str">
        <f>IFERROR(VLOOKUP(B56,'2021'!$B$3:$AB$102,13,0), "")</f>
        <v/>
      </c>
      <c r="AC56">
        <f>IFERROR(VLOOKUP(B56,'2020'!$B$3:$AD$92,25,0), "")</f>
        <v>8.76</v>
      </c>
      <c r="AD56">
        <v>97</v>
      </c>
      <c r="AE56">
        <f>IFERROR(VLOOKUP(B57,'2021'!$B$3:$AB$102,17,0), "")</f>
        <v>81</v>
      </c>
      <c r="AF56">
        <f>IFERROR(VLOOKUP(B56,'2020'!$B$3:$AD$92,2,0), "")</f>
        <v>73</v>
      </c>
      <c r="AG56">
        <f>IFERROR(VLOOKUP(B56,'2019'!$B$3:$AC$102,11,0), "")</f>
        <v>70</v>
      </c>
      <c r="AH56">
        <f>IFERROR(VLOOKUP(B56,'2018'!B57:U156,13,0), "")</f>
        <v>50</v>
      </c>
      <c r="AI56" s="25">
        <v>26.39</v>
      </c>
      <c r="AJ56" s="25" t="str">
        <f>IFERROR(VLOOKUP($B56,'2021'!$B$3:$AB$102,20,0),"")</f>
        <v/>
      </c>
      <c r="AK56" s="25">
        <f>IFERROR(VLOOKUP($B56,'2020'!$B$3:$AD$92,20,0),"")</f>
        <v>10</v>
      </c>
      <c r="AL56" s="25">
        <f>IFERROR(VLOOKUP($B56,'2019'!$B$3:$AC$102,17,0),"")</f>
        <v>43</v>
      </c>
      <c r="AM56" s="25">
        <f>IFERROR(VLOOKUP($B56,'2018'!$B$3:$U$102,17,0),"")</f>
        <v>38</v>
      </c>
      <c r="AN56" s="1">
        <v>97547</v>
      </c>
      <c r="AO56" s="1" t="str">
        <f>IFERROR(VLOOKUP(B56,'2021'!$B$3:$AB$102,18,0), "")</f>
        <v/>
      </c>
      <c r="AP56" s="1">
        <f>IFERROR(VLOOKUP(B56,'2020'!$B$3:$AD$92,16,0), "")</f>
        <v>93078</v>
      </c>
      <c r="AQ56" s="1">
        <f>IFERROR(VLOOKUP(B56,'2019'!$B$3:$AC$102,7,0), "")</f>
        <v>93490</v>
      </c>
      <c r="AR56">
        <v>27</v>
      </c>
      <c r="AS56" t="str">
        <f>IFERROR(VLOOKUP(B56,'2021'!$B$3:$AB$102,24,0), "")</f>
        <v/>
      </c>
      <c r="AT56">
        <f>IFERROR(VLOOKUP(B56,'2020'!$B$3:$AD$92,28,0), "")</f>
        <v>19</v>
      </c>
      <c r="AU56">
        <f>IFERROR(VLOOKUP(B56,'2019'!$B$3:$AC$102,13,0), "")</f>
        <v>17</v>
      </c>
      <c r="AV56">
        <v>89.228999999999999</v>
      </c>
      <c r="AW56" t="str">
        <f>IFERROR(VLOOKUP(B56,'2021'!$B$3:$AB$102,21,0), "")</f>
        <v/>
      </c>
      <c r="AX56">
        <f>IFERROR(VLOOKUP(B56,'2020'!$B$3:$AD$92,7,0), "")</f>
        <v>87</v>
      </c>
      <c r="AY56" t="s">
        <v>205</v>
      </c>
      <c r="AZ56">
        <v>100</v>
      </c>
      <c r="BA56">
        <v>27</v>
      </c>
    </row>
    <row r="57" spans="1:53" x14ac:dyDescent="0.25">
      <c r="A57">
        <v>56</v>
      </c>
      <c r="B57" t="s">
        <v>93</v>
      </c>
      <c r="C57" t="s">
        <v>1</v>
      </c>
      <c r="D57">
        <v>56</v>
      </c>
      <c r="E57">
        <f>IFERROR(VLOOKUP(B57,'2021'!$B$3:$AB$102,22,0), "")</f>
        <v>69</v>
      </c>
      <c r="F57">
        <f>IFERROR(VLOOKUP(B57,'2020'!$B$3:$AD$92,11,0), "")</f>
        <v>62</v>
      </c>
      <c r="G57">
        <f>IFERROR(VLOOKUP(B57,'2019'!$B$3:$AC$102,14,0), "")</f>
        <v>67</v>
      </c>
      <c r="H57">
        <v>25</v>
      </c>
      <c r="I57">
        <f>IFERROR(VLOOKUP(B57,'2021'!B58:$AB$102,23,0), "")</f>
        <v>21</v>
      </c>
      <c r="J57">
        <f>IFERROR(VLOOKUP(B57,'2020'!$B$3:$AD$92,4,0), "")</f>
        <v>23</v>
      </c>
      <c r="K57">
        <f>IFERROR(VLOOKUP(B57,'2019'!$B$3:$AC$102,5,0), "")</f>
        <v>29</v>
      </c>
      <c r="L57">
        <v>58</v>
      </c>
      <c r="M57">
        <f>IFERROR(VLOOKUP(B57,'2021'!$B$3:$AB$102,11,0), "")</f>
        <v>57</v>
      </c>
      <c r="N57">
        <f>IFERROR(VLOOKUP(B57,'2020'!$B$3:$AD$92,6,0), "")</f>
        <v>56</v>
      </c>
      <c r="O57">
        <f>IFERROR(VLOOKUP(B57,'2019'!$B$3:$AC$102,12,0), "")</f>
        <v>53</v>
      </c>
      <c r="P57">
        <f>IFERROR(VLOOKUP(B57,'2018'!$B$3:$U$102,15,0), "")</f>
        <v>50</v>
      </c>
      <c r="Q57">
        <v>96</v>
      </c>
      <c r="R57">
        <f>IFERROR(VLOOKUP(B57,'2021'!$B$3:$AB$102,12,0), "")</f>
        <v>96</v>
      </c>
      <c r="S57">
        <f>IFERROR(VLOOKUP(B57,'2020'!$B$3:$AD$92,15,0), "")</f>
        <v>96</v>
      </c>
      <c r="T57">
        <f>IFERROR(VLOOKUP(B57,'2019'!$B$3:$AC$102,21,0), "")</f>
        <v>96</v>
      </c>
      <c r="U57">
        <f>IFERROR(VLOOKUP(B57,'2018'!$B$3:$U$102,19,0), "")</f>
        <v>96</v>
      </c>
      <c r="V57">
        <v>56</v>
      </c>
      <c r="W57">
        <f>IFERROR(VLOOKUP(B57,'2021'!$B$3:$AC$102,28,0), "")</f>
        <v>56</v>
      </c>
      <c r="X57">
        <f>IFERROR(VLOOKUP(B57,'2020'!$B$3:$AE$92,30,0), "")</f>
        <v>61</v>
      </c>
      <c r="Y57">
        <f>IFERROR(VLOOKUP(B57,'2021'!$B$3:$AB$102,14,0), "")</f>
        <v>55</v>
      </c>
      <c r="Z57">
        <f>IFERROR(VLOOKUP(B57,'2020'!$B$3:$AE$92,29,0), "")</f>
        <v>52</v>
      </c>
      <c r="AA57">
        <v>8.39</v>
      </c>
      <c r="AB57">
        <f>IFERROR(VLOOKUP(B57,'2021'!$B$3:$AB$102,13,0), "")</f>
        <v>8.61</v>
      </c>
      <c r="AC57">
        <f>IFERROR(VLOOKUP(B57,'2020'!$B$3:$AD$92,25,0), "")</f>
        <v>8.58</v>
      </c>
      <c r="AD57">
        <v>94</v>
      </c>
      <c r="AE57">
        <f>IFERROR(VLOOKUP(B58,'2021'!$B$3:$AB$102,17,0), "")</f>
        <v>71</v>
      </c>
      <c r="AF57">
        <f>IFERROR(VLOOKUP(B57,'2020'!$B$3:$AD$92,2,0), "")</f>
        <v>88</v>
      </c>
      <c r="AG57">
        <f>IFERROR(VLOOKUP(B57,'2019'!$B$3:$AC$102,11,0), "")</f>
        <v>91</v>
      </c>
      <c r="AH57" t="str">
        <f>IFERROR(VLOOKUP(B57,'2018'!B58:U157,13,0), "")</f>
        <v/>
      </c>
      <c r="AI57" s="25">
        <v>35.15</v>
      </c>
      <c r="AJ57" s="25">
        <f>IFERROR(VLOOKUP($B57,'2021'!$B$3:$AB$102,20,0),"")</f>
        <v>42.728999999999999</v>
      </c>
      <c r="AK57" s="25">
        <f>IFERROR(VLOOKUP($B57,'2020'!$B$3:$AD$92,20,0),"")</f>
        <v>17</v>
      </c>
      <c r="AL57" s="25">
        <f>IFERROR(VLOOKUP($B57,'2019'!$B$3:$AC$102,17,0),"")</f>
        <v>41</v>
      </c>
      <c r="AM57" s="25">
        <f>IFERROR(VLOOKUP($B57,'2018'!$B$3:$U$102,17,0),"")</f>
        <v>36</v>
      </c>
      <c r="AN57" s="1">
        <v>63704</v>
      </c>
      <c r="AO57" s="1">
        <f>IFERROR(VLOOKUP(B57,'2021'!$B$3:$AB$102,18,0), "")</f>
        <v>63996</v>
      </c>
      <c r="AP57" s="1">
        <f>IFERROR(VLOOKUP(B57,'2020'!$B$3:$AD$92,16,0), "")</f>
        <v>59459</v>
      </c>
      <c r="AQ57" s="1">
        <f>IFERROR(VLOOKUP(B57,'2019'!$B$3:$AC$102,7,0), "")</f>
        <v>58490</v>
      </c>
      <c r="AR57">
        <v>58</v>
      </c>
      <c r="AS57">
        <f>IFERROR(VLOOKUP(B57,'2021'!$B$3:$AB$102,24,0), "")</f>
        <v>46</v>
      </c>
      <c r="AT57">
        <f>IFERROR(VLOOKUP(B57,'2020'!$B$3:$AD$92,28,0), "")</f>
        <v>70</v>
      </c>
      <c r="AU57">
        <f>IFERROR(VLOOKUP(B57,'2019'!$B$3:$AC$102,13,0), "")</f>
        <v>77</v>
      </c>
      <c r="AV57">
        <v>84.853999999999999</v>
      </c>
      <c r="AW57">
        <f>IFERROR(VLOOKUP(B57,'2021'!$B$3:$AB$102,21,0), "")</f>
        <v>84.968000000000004</v>
      </c>
      <c r="AX57">
        <f>IFERROR(VLOOKUP(B57,'2020'!$B$3:$AD$92,7,0), "")</f>
        <v>84</v>
      </c>
      <c r="AY57" t="s">
        <v>159</v>
      </c>
      <c r="AZ57">
        <v>100</v>
      </c>
      <c r="BA57">
        <v>30</v>
      </c>
    </row>
    <row r="58" spans="1:53" x14ac:dyDescent="0.25">
      <c r="A58">
        <v>57</v>
      </c>
      <c r="B58" t="s">
        <v>94</v>
      </c>
      <c r="C58" t="s">
        <v>1</v>
      </c>
      <c r="D58">
        <v>73</v>
      </c>
      <c r="E58">
        <f>IFERROR(VLOOKUP(B58,'2021'!$B$3:$AB$102,22,0), "")</f>
        <v>76</v>
      </c>
      <c r="F58" t="str">
        <f>IFERROR(VLOOKUP(B58,'2020'!$B$3:$AD$92,11,0), "")</f>
        <v/>
      </c>
      <c r="G58">
        <f>IFERROR(VLOOKUP(B58,'2019'!$B$3:$AC$102,14,0), "")</f>
        <v>89</v>
      </c>
      <c r="H58">
        <v>7</v>
      </c>
      <c r="I58">
        <f>IFERROR(VLOOKUP(B58,'2021'!B59:$AB$102,23,0), "")</f>
        <v>12</v>
      </c>
      <c r="J58" t="str">
        <f>IFERROR(VLOOKUP(B58,'2020'!$B$3:$AD$92,4,0), "")</f>
        <v/>
      </c>
      <c r="K58">
        <f>IFERROR(VLOOKUP(B58,'2019'!$B$3:$AC$102,5,0), "")</f>
        <v>11</v>
      </c>
      <c r="M58" t="str">
        <f>IFERROR(VLOOKUP(B58,'2021'!$B$3:$AB$102,11,0), "")</f>
        <v>-</v>
      </c>
      <c r="N58" t="str">
        <f>IFERROR(VLOOKUP(B58,'2020'!$B$3:$AD$92,6,0), "")</f>
        <v/>
      </c>
      <c r="O58">
        <f>IFERROR(VLOOKUP(B58,'2019'!$B$3:$AC$102,12,0), "")</f>
        <v>55</v>
      </c>
      <c r="P58">
        <f>IFERROR(VLOOKUP(B58,'2018'!$B$3:$U$102,15,0), "")</f>
        <v>52</v>
      </c>
      <c r="Q58">
        <v>97</v>
      </c>
      <c r="R58">
        <f>IFERROR(VLOOKUP(B58,'2021'!$B$3:$AB$102,12,0), "")</f>
        <v>95</v>
      </c>
      <c r="S58" t="str">
        <f>IFERROR(VLOOKUP(B58,'2020'!$B$3:$AD$92,15,0), "")</f>
        <v/>
      </c>
      <c r="T58">
        <f>IFERROR(VLOOKUP(B58,'2019'!$B$3:$AC$102,21,0), "")</f>
        <v>92</v>
      </c>
      <c r="U58">
        <f>IFERROR(VLOOKUP(B58,'2018'!$B$3:$U$102,19,0), "")</f>
        <v>90</v>
      </c>
      <c r="V58">
        <v>57</v>
      </c>
      <c r="W58">
        <f>IFERROR(VLOOKUP(B58,'2021'!$B$3:$AC$102,28,0), "")</f>
        <v>60</v>
      </c>
      <c r="X58" t="str">
        <f>IFERROR(VLOOKUP(B58,'2020'!$B$3:$AE$92,30,0), "")</f>
        <v/>
      </c>
      <c r="Y58">
        <f>IFERROR(VLOOKUP(B58,'2021'!$B$3:$AB$102,14,0), "")</f>
        <v>54</v>
      </c>
      <c r="Z58" t="str">
        <f>IFERROR(VLOOKUP(B58,'2020'!$B$3:$AE$92,29,0), "")</f>
        <v/>
      </c>
      <c r="AA58">
        <v>8.2100000000000009</v>
      </c>
      <c r="AB58">
        <f>IFERROR(VLOOKUP(B58,'2021'!$B$3:$AB$102,13,0), "")</f>
        <v>8.27</v>
      </c>
      <c r="AC58" t="str">
        <f>IFERROR(VLOOKUP(B58,'2020'!$B$3:$AD$92,25,0), "")</f>
        <v/>
      </c>
      <c r="AD58">
        <v>83</v>
      </c>
      <c r="AE58">
        <f>IFERROR(VLOOKUP(B59,'2021'!$B$3:$AB$102,17,0), "")</f>
        <v>89</v>
      </c>
      <c r="AF58" t="str">
        <f>IFERROR(VLOOKUP(B58,'2020'!$B$3:$AD$92,2,0), "")</f>
        <v/>
      </c>
      <c r="AG58">
        <f>IFERROR(VLOOKUP(B58,'2019'!$B$3:$AC$102,11,0), "")</f>
        <v>60</v>
      </c>
      <c r="AH58">
        <f>IFERROR(VLOOKUP(B58,'2018'!B59:U158,13,0), "")</f>
        <v>60</v>
      </c>
      <c r="AI58" s="25">
        <v>33.29</v>
      </c>
      <c r="AJ58" s="25">
        <f>IFERROR(VLOOKUP($B58,'2021'!$B$3:$AB$102,20,0),"")</f>
        <v>44.304000000000002</v>
      </c>
      <c r="AK58" s="25" t="str">
        <f>IFERROR(VLOOKUP($B58,'2020'!$B$3:$AD$92,20,0),"")</f>
        <v/>
      </c>
      <c r="AL58" s="25">
        <f>IFERROR(VLOOKUP($B58,'2019'!$B$3:$AC$102,17,0),"")</f>
        <v>45</v>
      </c>
      <c r="AM58" s="25">
        <f>IFERROR(VLOOKUP($B58,'2018'!$B$3:$U$102,17,0),"")</f>
        <v>41</v>
      </c>
      <c r="AN58" s="1">
        <v>60746</v>
      </c>
      <c r="AO58" s="1">
        <f>IFERROR(VLOOKUP(B58,'2021'!$B$3:$AB$102,18,0), "")</f>
        <v>60663</v>
      </c>
      <c r="AP58" s="1" t="str">
        <f>IFERROR(VLOOKUP(B58,'2020'!$B$3:$AD$92,16,0), "")</f>
        <v/>
      </c>
      <c r="AQ58" s="1">
        <f>IFERROR(VLOOKUP(B58,'2019'!$B$3:$AC$102,7,0), "")</f>
        <v>57912</v>
      </c>
      <c r="AR58">
        <v>88</v>
      </c>
      <c r="AS58">
        <f>IFERROR(VLOOKUP(B58,'2021'!$B$3:$AB$102,24,0), "")</f>
        <v>85</v>
      </c>
      <c r="AT58" t="str">
        <f>IFERROR(VLOOKUP(B58,'2020'!$B$3:$AD$92,28,0), "")</f>
        <v/>
      </c>
      <c r="AU58">
        <f>IFERROR(VLOOKUP(B58,'2019'!$B$3:$AC$102,13,0), "")</f>
        <v>84</v>
      </c>
      <c r="AV58">
        <v>82.09</v>
      </c>
      <c r="AW58">
        <f>IFERROR(VLOOKUP(B58,'2021'!$B$3:$AB$102,21,0), "")</f>
        <v>84.631</v>
      </c>
      <c r="AX58" t="str">
        <f>IFERROR(VLOOKUP(B58,'2020'!$B$3:$AD$92,7,0), "")</f>
        <v/>
      </c>
      <c r="AY58" t="s">
        <v>159</v>
      </c>
      <c r="AZ58">
        <v>100</v>
      </c>
      <c r="BA58">
        <v>33</v>
      </c>
    </row>
    <row r="59" spans="1:53" x14ac:dyDescent="0.25">
      <c r="A59">
        <v>57</v>
      </c>
      <c r="B59" t="s">
        <v>95</v>
      </c>
      <c r="C59" t="s">
        <v>3</v>
      </c>
      <c r="D59">
        <v>26</v>
      </c>
      <c r="E59">
        <f>IFERROR(VLOOKUP(B59,'2021'!$B$3:$AB$102,22,0), "")</f>
        <v>68</v>
      </c>
      <c r="F59">
        <f>IFERROR(VLOOKUP(B59,'2020'!$B$3:$AD$92,11,0), "")</f>
        <v>66</v>
      </c>
      <c r="G59" t="str">
        <f>IFERROR(VLOOKUP(B59,'2019'!$B$3:$AC$102,14,0), "")</f>
        <v/>
      </c>
      <c r="H59">
        <v>69</v>
      </c>
      <c r="I59">
        <f>IFERROR(VLOOKUP(B59,'2021'!B60:$AB$102,23,0), "")</f>
        <v>84</v>
      </c>
      <c r="J59">
        <f>IFERROR(VLOOKUP(B59,'2020'!$B$3:$AD$92,4,0), "")</f>
        <v>82</v>
      </c>
      <c r="K59" t="str">
        <f>IFERROR(VLOOKUP(B59,'2019'!$B$3:$AC$102,5,0), "")</f>
        <v/>
      </c>
      <c r="L59">
        <v>69</v>
      </c>
      <c r="M59">
        <f>IFERROR(VLOOKUP(B59,'2021'!$B$3:$AB$102,11,0), "")</f>
        <v>0</v>
      </c>
      <c r="N59" t="str">
        <f>IFERROR(VLOOKUP(B59,'2020'!$B$3:$AD$92,6,0), "")</f>
        <v/>
      </c>
      <c r="O59" t="str">
        <f>IFERROR(VLOOKUP(B59,'2019'!$B$3:$AC$102,12,0), "")</f>
        <v/>
      </c>
      <c r="P59" t="str">
        <f>IFERROR(VLOOKUP(B59,'2018'!$B$3:$U$102,15,0), "")</f>
        <v/>
      </c>
      <c r="Q59">
        <v>91</v>
      </c>
      <c r="R59">
        <f>IFERROR(VLOOKUP(B59,'2021'!$B$3:$AB$102,12,0), "")</f>
        <v>87</v>
      </c>
      <c r="S59">
        <f>IFERROR(VLOOKUP(B59,'2020'!$B$3:$AD$92,15,0), "")</f>
        <v>87</v>
      </c>
      <c r="T59" t="str">
        <f>IFERROR(VLOOKUP(B59,'2019'!$B$3:$AC$102,21,0), "")</f>
        <v/>
      </c>
      <c r="U59" t="str">
        <f>IFERROR(VLOOKUP(B59,'2018'!$B$3:$U$102,19,0), "")</f>
        <v/>
      </c>
      <c r="V59">
        <v>57</v>
      </c>
      <c r="W59">
        <f>IFERROR(VLOOKUP(B59,'2021'!$B$3:$AC$102,28,0), "")</f>
        <v>77</v>
      </c>
      <c r="X59">
        <f>IFERROR(VLOOKUP(B59,'2020'!$B$3:$AE$92,30,0), "")</f>
        <v>73</v>
      </c>
      <c r="Y59">
        <f>IFERROR(VLOOKUP(B59,'2021'!$B$3:$AB$102,14,0), "")</f>
        <v>0</v>
      </c>
      <c r="Z59" t="str">
        <f>IFERROR(VLOOKUP(B59,'2020'!$B$3:$AE$92,29,0), "")</f>
        <v/>
      </c>
      <c r="AA59">
        <v>9.24</v>
      </c>
      <c r="AB59">
        <f>IFERROR(VLOOKUP(B59,'2021'!$B$3:$AB$102,13,0), "")</f>
        <v>9.52</v>
      </c>
      <c r="AC59">
        <f>IFERROR(VLOOKUP(B59,'2020'!$B$3:$AD$92,25,0), "")</f>
        <v>8.56</v>
      </c>
      <c r="AD59">
        <v>43</v>
      </c>
      <c r="AE59">
        <f>IFERROR(VLOOKUP(B60,'2021'!$B$3:$AB$102,17,0), "")</f>
        <v>84</v>
      </c>
      <c r="AF59">
        <f>IFERROR(VLOOKUP(B59,'2020'!$B$3:$AD$92,2,0), "")</f>
        <v>89</v>
      </c>
      <c r="AG59" t="str">
        <f>IFERROR(VLOOKUP(B59,'2019'!$B$3:$AC$102,11,0), "")</f>
        <v/>
      </c>
      <c r="AH59" t="str">
        <f>IFERROR(VLOOKUP(B59,'2018'!B60:U159,13,0), "")</f>
        <v/>
      </c>
      <c r="AI59" s="25">
        <v>38.9</v>
      </c>
      <c r="AJ59" s="25">
        <f>IFERROR(VLOOKUP($B59,'2021'!$B$3:$AB$102,20,0),"")</f>
        <v>36.225000000000001</v>
      </c>
      <c r="AK59" s="25">
        <f>IFERROR(VLOOKUP($B59,'2020'!$B$3:$AD$92,20,0),"")</f>
        <v>21</v>
      </c>
      <c r="AL59" s="25" t="str">
        <f>IFERROR(VLOOKUP($B59,'2019'!$B$3:$AC$102,17,0),"")</f>
        <v/>
      </c>
      <c r="AM59" s="25" t="str">
        <f>IFERROR(VLOOKUP($B59,'2018'!$B$3:$U$102,17,0),"")</f>
        <v/>
      </c>
      <c r="AN59" s="1">
        <v>67739</v>
      </c>
      <c r="AO59" s="1">
        <f>IFERROR(VLOOKUP(B59,'2021'!$B$3:$AB$102,18,0), "")</f>
        <v>70683</v>
      </c>
      <c r="AP59" s="1">
        <f>IFERROR(VLOOKUP(B59,'2020'!$B$3:$AD$92,16,0), "")</f>
        <v>76823</v>
      </c>
      <c r="AQ59" s="1" t="str">
        <f>IFERROR(VLOOKUP(B59,'2019'!$B$3:$AC$102,7,0), "")</f>
        <v/>
      </c>
      <c r="AR59">
        <v>11</v>
      </c>
      <c r="AS59">
        <f>IFERROR(VLOOKUP(B59,'2021'!$B$3:$AB$102,24,0), "")</f>
        <v>9</v>
      </c>
      <c r="AT59">
        <f>IFERROR(VLOOKUP(B59,'2020'!$B$3:$AD$92,28,0), "")</f>
        <v>5</v>
      </c>
      <c r="AU59" t="str">
        <f>IFERROR(VLOOKUP(B59,'2019'!$B$3:$AC$102,13,0), "")</f>
        <v/>
      </c>
      <c r="AV59">
        <v>84.753</v>
      </c>
      <c r="AW59">
        <f>IFERROR(VLOOKUP(B59,'2021'!$B$3:$AB$102,21,0), "")</f>
        <v>85.361999999999995</v>
      </c>
      <c r="AX59">
        <f>IFERROR(VLOOKUP(B59,'2020'!$B$3:$AD$92,7,0), "")</f>
        <v>87</v>
      </c>
      <c r="AY59" t="s">
        <v>207</v>
      </c>
      <c r="AZ59">
        <v>4</v>
      </c>
      <c r="BA59">
        <v>9</v>
      </c>
    </row>
    <row r="60" spans="1:53" x14ac:dyDescent="0.25">
      <c r="A60">
        <v>59</v>
      </c>
      <c r="B60" t="s">
        <v>96</v>
      </c>
      <c r="C60" t="s">
        <v>22</v>
      </c>
      <c r="D60">
        <v>64</v>
      </c>
      <c r="E60">
        <f>IFERROR(VLOOKUP(B60,'2021'!$B$3:$AB$102,22,0), "")</f>
        <v>72</v>
      </c>
      <c r="F60">
        <f>IFERROR(VLOOKUP(B60,'2020'!$B$3:$AD$92,11,0), "")</f>
        <v>65</v>
      </c>
      <c r="G60">
        <f>IFERROR(VLOOKUP(B60,'2019'!$B$3:$AC$102,14,0), "")</f>
        <v>71</v>
      </c>
      <c r="H60">
        <v>40</v>
      </c>
      <c r="I60" t="str">
        <f>IFERROR(VLOOKUP(B60,'2021'!B61:$AB$102,23,0), "")</f>
        <v/>
      </c>
      <c r="J60">
        <f>IFERROR(VLOOKUP(B60,'2020'!$B$3:$AD$92,4,0), "")</f>
        <v>46</v>
      </c>
      <c r="K60">
        <f>IFERROR(VLOOKUP(B60,'2019'!$B$3:$AC$102,5,0), "")</f>
        <v>49</v>
      </c>
      <c r="L60">
        <v>56</v>
      </c>
      <c r="M60">
        <f>IFERROR(VLOOKUP(B60,'2021'!$B$3:$AB$102,11,0), "")</f>
        <v>54</v>
      </c>
      <c r="N60">
        <f>IFERROR(VLOOKUP(B60,'2020'!$B$3:$AD$92,6,0), "")</f>
        <v>50</v>
      </c>
      <c r="O60">
        <f>IFERROR(VLOOKUP(B60,'2019'!$B$3:$AC$102,12,0), "")</f>
        <v>48</v>
      </c>
      <c r="P60">
        <f>IFERROR(VLOOKUP(B60,'2018'!$B$3:$U$102,15,0), "")</f>
        <v>47</v>
      </c>
      <c r="Q60">
        <v>98</v>
      </c>
      <c r="R60">
        <f>IFERROR(VLOOKUP(B60,'2021'!$B$3:$AB$102,12,0), "")</f>
        <v>96</v>
      </c>
      <c r="S60">
        <f>IFERROR(VLOOKUP(B60,'2020'!$B$3:$AD$92,15,0), "")</f>
        <v>97</v>
      </c>
      <c r="T60">
        <f>IFERROR(VLOOKUP(B60,'2019'!$B$3:$AC$102,21,0), "")</f>
        <v>97</v>
      </c>
      <c r="U60">
        <f>IFERROR(VLOOKUP(B60,'2018'!$B$3:$U$102,19,0), "")</f>
        <v>97</v>
      </c>
      <c r="V60">
        <v>59</v>
      </c>
      <c r="W60">
        <f>IFERROR(VLOOKUP(B60,'2021'!$B$3:$AC$102,28,0), "")</f>
        <v>56</v>
      </c>
      <c r="X60">
        <f>IFERROR(VLOOKUP(B60,'2020'!$B$3:$AE$92,30,0), "")</f>
        <v>53</v>
      </c>
      <c r="Y60">
        <f>IFERROR(VLOOKUP(B60,'2021'!$B$3:$AB$102,14,0), "")</f>
        <v>52</v>
      </c>
      <c r="Z60">
        <f>IFERROR(VLOOKUP(B60,'2020'!$B$3:$AE$92,29,0), "")</f>
        <v>46</v>
      </c>
      <c r="AA60">
        <v>8.8699999999999992</v>
      </c>
      <c r="AB60">
        <f>IFERROR(VLOOKUP(B60,'2021'!$B$3:$AB$102,13,0), "")</f>
        <v>8.74</v>
      </c>
      <c r="AC60">
        <f>IFERROR(VLOOKUP(B60,'2020'!$B$3:$AD$92,25,0), "")</f>
        <v>8.6999999999999993</v>
      </c>
      <c r="AD60">
        <v>88</v>
      </c>
      <c r="AE60" t="str">
        <f>IFERROR(VLOOKUP(B61,'2021'!$B$3:$AB$102,17,0), "")</f>
        <v/>
      </c>
      <c r="AF60">
        <f>IFERROR(VLOOKUP(B60,'2020'!$B$3:$AD$92,2,0), "")</f>
        <v>65</v>
      </c>
      <c r="AG60">
        <f>IFERROR(VLOOKUP(B60,'2019'!$B$3:$AC$102,11,0), "")</f>
        <v>68</v>
      </c>
      <c r="AH60" t="str">
        <f>IFERROR(VLOOKUP(B60,'2018'!B61:U160,13,0), "")</f>
        <v/>
      </c>
      <c r="AI60" s="25">
        <v>43.68</v>
      </c>
      <c r="AJ60" s="25">
        <f>IFERROR(VLOOKUP($B60,'2021'!$B$3:$AB$102,20,0),"")</f>
        <v>48.344999999999999</v>
      </c>
      <c r="AK60" s="25">
        <f>IFERROR(VLOOKUP($B60,'2020'!$B$3:$AD$92,20,0),"")</f>
        <v>43</v>
      </c>
      <c r="AL60" s="25">
        <f>IFERROR(VLOOKUP($B60,'2019'!$B$3:$AC$102,17,0),"")</f>
        <v>50</v>
      </c>
      <c r="AM60" s="25">
        <f>IFERROR(VLOOKUP($B60,'2018'!$B$3:$U$102,17,0),"")</f>
        <v>48</v>
      </c>
      <c r="AN60" s="1">
        <v>70790</v>
      </c>
      <c r="AO60" s="1">
        <f>IFERROR(VLOOKUP(B60,'2021'!$B$3:$AB$102,18,0), "")</f>
        <v>67381</v>
      </c>
      <c r="AP60" s="1">
        <f>IFERROR(VLOOKUP(B60,'2020'!$B$3:$AD$92,16,0), "")</f>
        <v>64271</v>
      </c>
      <c r="AQ60" s="1">
        <f>IFERROR(VLOOKUP(B60,'2019'!$B$3:$AC$102,7,0), "")</f>
        <v>65249</v>
      </c>
      <c r="AR60">
        <v>5</v>
      </c>
      <c r="AS60">
        <f>IFERROR(VLOOKUP(B60,'2021'!$B$3:$AB$102,24,0), "")</f>
        <v>3</v>
      </c>
      <c r="AT60">
        <f>IFERROR(VLOOKUP(B60,'2020'!$B$3:$AD$92,28,0), "")</f>
        <v>2</v>
      </c>
      <c r="AU60">
        <f>IFERROR(VLOOKUP(B60,'2019'!$B$3:$AC$102,13,0), "")</f>
        <v>8</v>
      </c>
      <c r="AV60">
        <v>85.837000000000003</v>
      </c>
      <c r="AW60">
        <f>IFERROR(VLOOKUP(B60,'2021'!$B$3:$AB$102,21,0), "")</f>
        <v>86.701999999999998</v>
      </c>
      <c r="AX60">
        <f>IFERROR(VLOOKUP(B60,'2020'!$B$3:$AD$92,7,0), "")</f>
        <v>86</v>
      </c>
      <c r="AY60" t="s">
        <v>209</v>
      </c>
      <c r="AZ60">
        <v>37</v>
      </c>
      <c r="BA60">
        <v>24</v>
      </c>
    </row>
    <row r="61" spans="1:53" x14ac:dyDescent="0.25">
      <c r="A61">
        <v>60</v>
      </c>
      <c r="B61" t="s">
        <v>97</v>
      </c>
      <c r="C61" t="s">
        <v>1</v>
      </c>
      <c r="D61">
        <v>61</v>
      </c>
      <c r="E61" t="str">
        <f>IFERROR(VLOOKUP(B61,'2021'!$B$3:$AB$102,22,0), "")</f>
        <v/>
      </c>
      <c r="F61">
        <f>IFERROR(VLOOKUP(B61,'2020'!$B$3:$AD$92,11,0), "")</f>
        <v>75</v>
      </c>
      <c r="G61">
        <f>IFERROR(VLOOKUP(B61,'2019'!$B$3:$AC$102,14,0), "")</f>
        <v>62</v>
      </c>
      <c r="H61">
        <v>20</v>
      </c>
      <c r="I61" t="str">
        <f>IFERROR(VLOOKUP(B61,'2021'!B62:$AB$102,23,0), "")</f>
        <v/>
      </c>
      <c r="J61">
        <f>IFERROR(VLOOKUP(B61,'2020'!$B$3:$AD$92,4,0), "")</f>
        <v>18</v>
      </c>
      <c r="K61">
        <f>IFERROR(VLOOKUP(B61,'2019'!$B$3:$AC$102,5,0), "")</f>
        <v>21</v>
      </c>
      <c r="L61" t="s">
        <v>168</v>
      </c>
      <c r="M61" t="str">
        <f>IFERROR(VLOOKUP(B61,'2021'!$B$3:$AB$102,11,0), "")</f>
        <v/>
      </c>
      <c r="N61">
        <f>IFERROR(VLOOKUP(B61,'2020'!$B$3:$AD$92,6,0), "")</f>
        <v>60</v>
      </c>
      <c r="O61">
        <f>IFERROR(VLOOKUP(B61,'2019'!$B$3:$AC$102,12,0), "")</f>
        <v>62</v>
      </c>
      <c r="P61">
        <f>IFERROR(VLOOKUP(B61,'2018'!$B$3:$U$102,15,0), "")</f>
        <v>58</v>
      </c>
      <c r="Q61">
        <v>100</v>
      </c>
      <c r="R61" t="str">
        <f>IFERROR(VLOOKUP(B61,'2021'!$B$3:$AB$102,12,0), "")</f>
        <v/>
      </c>
      <c r="S61">
        <f>IFERROR(VLOOKUP(B61,'2020'!$B$3:$AD$92,15,0), "")</f>
        <v>95</v>
      </c>
      <c r="T61">
        <f>IFERROR(VLOOKUP(B61,'2019'!$B$3:$AC$102,21,0), "")</f>
        <v>95</v>
      </c>
      <c r="U61">
        <f>IFERROR(VLOOKUP(B61,'2018'!$B$3:$U$102,19,0), "")</f>
        <v>98</v>
      </c>
      <c r="V61">
        <v>60</v>
      </c>
      <c r="W61" t="str">
        <f>IFERROR(VLOOKUP(B61,'2021'!$B$3:$AC$102,28,0), "")</f>
        <v/>
      </c>
      <c r="X61">
        <f>IFERROR(VLOOKUP(B61,'2020'!$B$3:$AE$92,30,0), "")</f>
        <v>56</v>
      </c>
      <c r="Y61" t="str">
        <f>IFERROR(VLOOKUP(B61,'2021'!$B$3:$AB$102,14,0), "")</f>
        <v/>
      </c>
      <c r="Z61">
        <f>IFERROR(VLOOKUP(B61,'2020'!$B$3:$AE$92,29,0), "")</f>
        <v>62</v>
      </c>
      <c r="AA61">
        <v>8.4600000000000009</v>
      </c>
      <c r="AB61" t="str">
        <f>IFERROR(VLOOKUP(B61,'2021'!$B$3:$AB$102,13,0), "")</f>
        <v/>
      </c>
      <c r="AC61">
        <f>IFERROR(VLOOKUP(B61,'2020'!$B$3:$AD$92,25,0), "")</f>
        <v>8.69</v>
      </c>
      <c r="AD61">
        <v>68</v>
      </c>
      <c r="AE61">
        <f>IFERROR(VLOOKUP(B62,'2021'!$B$3:$AB$102,17,0), "")</f>
        <v>67</v>
      </c>
      <c r="AF61">
        <f>IFERROR(VLOOKUP(B61,'2020'!$B$3:$AD$92,2,0), "")</f>
        <v>69</v>
      </c>
      <c r="AG61">
        <f>IFERROR(VLOOKUP(B61,'2019'!$B$3:$AC$102,11,0), "")</f>
        <v>90</v>
      </c>
      <c r="AH61">
        <f>IFERROR(VLOOKUP(B61,'2018'!B62:U161,13,0), "")</f>
        <v>84</v>
      </c>
      <c r="AI61" s="25">
        <v>32.28</v>
      </c>
      <c r="AJ61" s="25" t="str">
        <f>IFERROR(VLOOKUP($B61,'2021'!$B$3:$AB$102,20,0),"")</f>
        <v/>
      </c>
      <c r="AK61" s="25">
        <f>IFERROR(VLOOKUP($B61,'2020'!$B$3:$AD$92,20,0),"")</f>
        <v>90</v>
      </c>
      <c r="AL61" s="25">
        <f>IFERROR(VLOOKUP($B61,'2019'!$B$3:$AC$102,17,0),"")</f>
        <v>38</v>
      </c>
      <c r="AM61" s="25">
        <f>IFERROR(VLOOKUP($B61,'2018'!$B$3:$U$102,17,0),"")</f>
        <v>36</v>
      </c>
      <c r="AN61" s="1">
        <v>62750</v>
      </c>
      <c r="AO61" s="1" t="str">
        <f>IFERROR(VLOOKUP(B61,'2021'!$B$3:$AB$102,18,0), "")</f>
        <v/>
      </c>
      <c r="AP61" s="1">
        <f>IFERROR(VLOOKUP(B61,'2020'!$B$3:$AD$92,16,0), "")</f>
        <v>59461</v>
      </c>
      <c r="AQ61" s="1">
        <f>IFERROR(VLOOKUP(B61,'2019'!$B$3:$AC$102,7,0), "")</f>
        <v>58079</v>
      </c>
      <c r="AR61">
        <v>69</v>
      </c>
      <c r="AS61" t="str">
        <f>IFERROR(VLOOKUP(B61,'2021'!$B$3:$AB$102,24,0), "")</f>
        <v/>
      </c>
      <c r="AT61">
        <f>IFERROR(VLOOKUP(B61,'2020'!$B$3:$AD$92,28,0), "")</f>
        <v>57</v>
      </c>
      <c r="AU61">
        <f>IFERROR(VLOOKUP(B61,'2019'!$B$3:$AC$102,13,0), "")</f>
        <v>72</v>
      </c>
      <c r="AV61">
        <v>84.408000000000001</v>
      </c>
      <c r="AW61" t="str">
        <f>IFERROR(VLOOKUP(B61,'2021'!$B$3:$AB$102,21,0), "")</f>
        <v/>
      </c>
      <c r="AX61">
        <f>IFERROR(VLOOKUP(B61,'2020'!$B$3:$AD$92,7,0), "")</f>
        <v>87</v>
      </c>
      <c r="AY61" t="s">
        <v>210</v>
      </c>
      <c r="AZ61">
        <v>100</v>
      </c>
      <c r="BA61">
        <v>28</v>
      </c>
    </row>
    <row r="62" spans="1:53" x14ac:dyDescent="0.25">
      <c r="A62">
        <v>61</v>
      </c>
      <c r="B62" t="s">
        <v>98</v>
      </c>
      <c r="C62" t="s">
        <v>23</v>
      </c>
      <c r="D62">
        <v>48</v>
      </c>
      <c r="E62">
        <f>IFERROR(VLOOKUP(B62,'2021'!$B$3:$AB$102,22,0), "")</f>
        <v>43</v>
      </c>
      <c r="F62">
        <f>IFERROR(VLOOKUP(B62,'2020'!$B$3:$AD$92,11,0), "")</f>
        <v>64</v>
      </c>
      <c r="G62">
        <f>IFERROR(VLOOKUP(B62,'2019'!$B$3:$AC$102,14,0), "")</f>
        <v>60</v>
      </c>
      <c r="H62">
        <v>29</v>
      </c>
      <c r="I62" t="str">
        <f>IFERROR(VLOOKUP(B62,'2021'!B63:$AB$102,23,0), "")</f>
        <v/>
      </c>
      <c r="J62">
        <f>IFERROR(VLOOKUP(B62,'2020'!$B$3:$AD$92,4,0), "")</f>
        <v>41</v>
      </c>
      <c r="K62">
        <f>IFERROR(VLOOKUP(B62,'2019'!$B$3:$AC$102,5,0), "")</f>
        <v>45</v>
      </c>
      <c r="L62">
        <v>58</v>
      </c>
      <c r="M62">
        <f>IFERROR(VLOOKUP(B62,'2021'!$B$3:$AB$102,11,0), "")</f>
        <v>54</v>
      </c>
      <c r="N62">
        <f>IFERROR(VLOOKUP(B62,'2020'!$B$3:$AD$92,6,0), "")</f>
        <v>53</v>
      </c>
      <c r="O62">
        <f>IFERROR(VLOOKUP(B62,'2019'!$B$3:$AC$102,12,0), "")</f>
        <v>49</v>
      </c>
      <c r="P62">
        <f>IFERROR(VLOOKUP(B62,'2018'!$B$3:$U$102,15,0), "")</f>
        <v>53</v>
      </c>
      <c r="Q62">
        <v>88</v>
      </c>
      <c r="R62">
        <f>IFERROR(VLOOKUP(B62,'2021'!$B$3:$AB$102,12,0), "")</f>
        <v>90</v>
      </c>
      <c r="S62">
        <f>IFERROR(VLOOKUP(B62,'2020'!$B$3:$AD$92,15,0), "")</f>
        <v>88</v>
      </c>
      <c r="T62">
        <f>IFERROR(VLOOKUP(B62,'2019'!$B$3:$AC$102,21,0), "")</f>
        <v>88</v>
      </c>
      <c r="U62">
        <f>IFERROR(VLOOKUP(B62,'2018'!$B$3:$U$102,19,0), "")</f>
        <v>88</v>
      </c>
      <c r="V62">
        <v>61</v>
      </c>
      <c r="W62">
        <f>IFERROR(VLOOKUP(B62,'2021'!$B$3:$AC$102,28,0), "")</f>
        <v>54</v>
      </c>
      <c r="X62">
        <f>IFERROR(VLOOKUP(B62,'2020'!$B$3:$AE$92,30,0), "")</f>
        <v>59</v>
      </c>
      <c r="Y62">
        <f>IFERROR(VLOOKUP(B62,'2021'!$B$3:$AB$102,14,0), "")</f>
        <v>48</v>
      </c>
      <c r="Z62">
        <f>IFERROR(VLOOKUP(B62,'2020'!$B$3:$AE$92,29,0), "")</f>
        <v>53</v>
      </c>
      <c r="AA62">
        <v>8.67</v>
      </c>
      <c r="AB62">
        <f>IFERROR(VLOOKUP(B62,'2021'!$B$3:$AB$102,13,0), "")</f>
        <v>9.23</v>
      </c>
      <c r="AC62">
        <f>IFERROR(VLOOKUP(B62,'2020'!$B$3:$AD$92,25,0), "")</f>
        <v>8.23</v>
      </c>
      <c r="AD62">
        <v>85</v>
      </c>
      <c r="AE62">
        <f>IFERROR(VLOOKUP(B63,'2021'!$B$3:$AB$102,17,0), "")</f>
        <v>65</v>
      </c>
      <c r="AF62">
        <f>IFERROR(VLOOKUP(B62,'2020'!$B$3:$AD$92,2,0), "")</f>
        <v>53</v>
      </c>
      <c r="AG62">
        <f>IFERROR(VLOOKUP(B62,'2019'!$B$3:$AC$102,11,0), "")</f>
        <v>42</v>
      </c>
      <c r="AH62" t="str">
        <f>IFERROR(VLOOKUP(B62,'2018'!B63:U162,13,0), "")</f>
        <v/>
      </c>
      <c r="AI62" s="25">
        <v>34.090000000000003</v>
      </c>
      <c r="AJ62" s="25">
        <f>IFERROR(VLOOKUP($B62,'2021'!$B$3:$AB$102,20,0),"")</f>
        <v>41.893999999999998</v>
      </c>
      <c r="AK62" s="25">
        <f>IFERROR(VLOOKUP($B62,'2020'!$B$3:$AD$92,20,0),"")</f>
        <v>40</v>
      </c>
      <c r="AL62" s="25">
        <f>IFERROR(VLOOKUP($B62,'2019'!$B$3:$AC$102,17,0),"")</f>
        <v>47</v>
      </c>
      <c r="AM62" s="25">
        <f>IFERROR(VLOOKUP($B62,'2018'!$B$3:$U$102,17,0),"")</f>
        <v>39</v>
      </c>
      <c r="AN62" s="1">
        <v>70755</v>
      </c>
      <c r="AO62" s="1">
        <f>IFERROR(VLOOKUP(B62,'2021'!$B$3:$AB$102,18,0), "")</f>
        <v>70778</v>
      </c>
      <c r="AP62" s="1">
        <f>IFERROR(VLOOKUP(B62,'2020'!$B$3:$AD$92,16,0), "")</f>
        <v>69864</v>
      </c>
      <c r="AQ62" s="1">
        <f>IFERROR(VLOOKUP(B62,'2019'!$B$3:$AC$102,7,0), "")</f>
        <v>71515</v>
      </c>
      <c r="AR62">
        <v>70</v>
      </c>
      <c r="AS62">
        <f>IFERROR(VLOOKUP(B62,'2021'!$B$3:$AB$102,24,0), "")</f>
        <v>66</v>
      </c>
      <c r="AT62">
        <f>IFERROR(VLOOKUP(B62,'2020'!$B$3:$AD$92,28,0), "")</f>
        <v>69</v>
      </c>
      <c r="AU62">
        <f>IFERROR(VLOOKUP(B62,'2019'!$B$3:$AC$102,13,0), "")</f>
        <v>49</v>
      </c>
      <c r="AV62">
        <v>83.510999999999996</v>
      </c>
      <c r="AW62">
        <f>IFERROR(VLOOKUP(B62,'2021'!$B$3:$AB$102,21,0), "")</f>
        <v>87.042000000000002</v>
      </c>
      <c r="AX62">
        <f>IFERROR(VLOOKUP(B62,'2020'!$B$3:$AD$92,7,0), "")</f>
        <v>85</v>
      </c>
      <c r="AY62" t="s">
        <v>194</v>
      </c>
      <c r="AZ62">
        <v>20</v>
      </c>
      <c r="BA62">
        <v>24</v>
      </c>
    </row>
    <row r="63" spans="1:53" x14ac:dyDescent="0.25">
      <c r="A63">
        <v>62</v>
      </c>
      <c r="B63" t="s">
        <v>99</v>
      </c>
      <c r="C63" t="s">
        <v>1</v>
      </c>
      <c r="D63">
        <v>86</v>
      </c>
      <c r="E63">
        <f>IFERROR(VLOOKUP(B63,'2021'!$B$3:$AB$102,22,0), "")</f>
        <v>80</v>
      </c>
      <c r="F63">
        <f>IFERROR(VLOOKUP(B63,'2020'!$B$3:$AD$92,11,0), "")</f>
        <v>67</v>
      </c>
      <c r="G63">
        <f>IFERROR(VLOOKUP(B63,'2019'!$B$3:$AC$102,14,0), "")</f>
        <v>50</v>
      </c>
      <c r="H63">
        <v>11</v>
      </c>
      <c r="I63">
        <f>IFERROR(VLOOKUP(B63,'2021'!B64:$AB$102,23,0), "")</f>
        <v>20</v>
      </c>
      <c r="J63">
        <f>IFERROR(VLOOKUP(B63,'2020'!$B$3:$AD$92,4,0), "")</f>
        <v>21</v>
      </c>
      <c r="K63">
        <f>IFERROR(VLOOKUP(B63,'2019'!$B$3:$AC$102,5,0), "")</f>
        <v>25</v>
      </c>
      <c r="L63">
        <v>66</v>
      </c>
      <c r="M63">
        <f>IFERROR(VLOOKUP(B63,'2021'!$B$3:$AB$102,11,0), "")</f>
        <v>70</v>
      </c>
      <c r="N63">
        <f>IFERROR(VLOOKUP(B63,'2020'!$B$3:$AD$92,6,0), "")</f>
        <v>74</v>
      </c>
      <c r="O63">
        <f>IFERROR(VLOOKUP(B63,'2019'!$B$3:$AC$102,12,0), "")</f>
        <v>77</v>
      </c>
      <c r="P63">
        <f>IFERROR(VLOOKUP(B63,'2018'!$B$3:$U$102,15,0), "")</f>
        <v>75</v>
      </c>
      <c r="Q63">
        <v>93</v>
      </c>
      <c r="R63">
        <f>IFERROR(VLOOKUP(B63,'2021'!$B$3:$AB$102,12,0), "")</f>
        <v>91</v>
      </c>
      <c r="S63">
        <f>IFERROR(VLOOKUP(B63,'2020'!$B$3:$AD$92,15,0), "")</f>
        <v>87</v>
      </c>
      <c r="T63">
        <f>IFERROR(VLOOKUP(B63,'2019'!$B$3:$AC$102,21,0), "")</f>
        <v>84</v>
      </c>
      <c r="U63">
        <f>IFERROR(VLOOKUP(B63,'2018'!$B$3:$U$102,19,0), "")</f>
        <v>81</v>
      </c>
      <c r="V63">
        <v>62</v>
      </c>
      <c r="W63">
        <f>IFERROR(VLOOKUP(B63,'2021'!$B$3:$AC$102,28,0), "")</f>
        <v>63</v>
      </c>
      <c r="X63">
        <f>IFERROR(VLOOKUP(B63,'2020'!$B$3:$AE$92,30,0), "")</f>
        <v>74</v>
      </c>
      <c r="Y63">
        <f>IFERROR(VLOOKUP(B63,'2021'!$B$3:$AB$102,14,0), "")</f>
        <v>72</v>
      </c>
      <c r="Z63">
        <f>IFERROR(VLOOKUP(B63,'2020'!$B$3:$AE$92,29,0), "")</f>
        <v>77</v>
      </c>
      <c r="AA63">
        <v>8.5399999999999991</v>
      </c>
      <c r="AB63">
        <f>IFERROR(VLOOKUP(B63,'2021'!$B$3:$AB$102,13,0), "")</f>
        <v>8.57</v>
      </c>
      <c r="AC63">
        <f>IFERROR(VLOOKUP(B63,'2020'!$B$3:$AD$92,25,0), "")</f>
        <v>8.6</v>
      </c>
      <c r="AD63">
        <v>67</v>
      </c>
      <c r="AE63">
        <f>IFERROR(VLOOKUP(B64,'2021'!$B$3:$AB$102,17,0), "")</f>
        <v>85</v>
      </c>
      <c r="AF63">
        <f>IFERROR(VLOOKUP(B63,'2020'!$B$3:$AD$92,2,0), "")</f>
        <v>60</v>
      </c>
      <c r="AG63">
        <f>IFERROR(VLOOKUP(B63,'2019'!$B$3:$AC$102,11,0), "")</f>
        <v>83</v>
      </c>
      <c r="AH63">
        <f>IFERROR(VLOOKUP(B63,'2018'!B64:U163,13,0), "")</f>
        <v>80</v>
      </c>
      <c r="AI63" s="25">
        <v>44.91</v>
      </c>
      <c r="AJ63" s="25">
        <f>IFERROR(VLOOKUP($B63,'2021'!$B$3:$AB$102,20,0),"")</f>
        <v>52.584000000000003</v>
      </c>
      <c r="AK63" s="25">
        <f>IFERROR(VLOOKUP($B63,'2020'!$B$3:$AD$92,20,0),"")</f>
        <v>36</v>
      </c>
      <c r="AL63" s="25">
        <f>IFERROR(VLOOKUP($B63,'2019'!$B$3:$AC$102,17,0),"")</f>
        <v>46</v>
      </c>
      <c r="AM63" s="25">
        <f>IFERROR(VLOOKUP($B63,'2018'!$B$3:$U$102,17,0),"")</f>
        <v>38</v>
      </c>
      <c r="AN63" s="1">
        <v>60827</v>
      </c>
      <c r="AO63" s="1">
        <f>IFERROR(VLOOKUP(B63,'2021'!$B$3:$AB$102,18,0), "")</f>
        <v>60893</v>
      </c>
      <c r="AP63" s="1">
        <f>IFERROR(VLOOKUP(B63,'2020'!$B$3:$AD$92,16,0), "")</f>
        <v>56572</v>
      </c>
      <c r="AQ63" s="1">
        <f>IFERROR(VLOOKUP(B63,'2019'!$B$3:$AC$102,7,0), "")</f>
        <v>56031</v>
      </c>
      <c r="AR63">
        <v>74</v>
      </c>
      <c r="AS63">
        <f>IFERROR(VLOOKUP(B63,'2021'!$B$3:$AB$102,24,0), "")</f>
        <v>71</v>
      </c>
      <c r="AT63">
        <f>IFERROR(VLOOKUP(B63,'2020'!$B$3:$AD$92,28,0), "")</f>
        <v>64</v>
      </c>
      <c r="AU63">
        <f>IFERROR(VLOOKUP(B63,'2019'!$B$3:$AC$102,13,0), "")</f>
        <v>66</v>
      </c>
      <c r="AV63">
        <v>83.38</v>
      </c>
      <c r="AW63">
        <f>IFERROR(VLOOKUP(B63,'2021'!$B$3:$AB$102,21,0), "")</f>
        <v>83.364000000000004</v>
      </c>
      <c r="AX63">
        <f>IFERROR(VLOOKUP(B63,'2020'!$B$3:$AD$92,7,0), "")</f>
        <v>83</v>
      </c>
      <c r="AY63" t="s">
        <v>159</v>
      </c>
      <c r="AZ63">
        <v>100</v>
      </c>
      <c r="BA63">
        <v>30</v>
      </c>
    </row>
    <row r="64" spans="1:53" x14ac:dyDescent="0.25">
      <c r="A64">
        <v>62</v>
      </c>
      <c r="B64" t="s">
        <v>100</v>
      </c>
      <c r="C64" t="s">
        <v>22</v>
      </c>
      <c r="D64">
        <v>94</v>
      </c>
      <c r="E64">
        <f>IFERROR(VLOOKUP(B64,'2021'!$B$3:$AB$102,22,0), "")</f>
        <v>83</v>
      </c>
      <c r="F64">
        <f>IFERROR(VLOOKUP(B64,'2020'!$B$3:$AD$92,11,0), "")</f>
        <v>76</v>
      </c>
      <c r="G64">
        <f>IFERROR(VLOOKUP(B64,'2019'!$B$3:$AC$102,14,0), "")</f>
        <v>85</v>
      </c>
      <c r="H64">
        <v>43</v>
      </c>
      <c r="I64" t="str">
        <f>IFERROR(VLOOKUP(B64,'2021'!B65:$AB$102,23,0), "")</f>
        <v/>
      </c>
      <c r="J64">
        <f>IFERROR(VLOOKUP(B64,'2020'!$B$3:$AD$92,4,0), "")</f>
        <v>50</v>
      </c>
      <c r="K64">
        <f>IFERROR(VLOOKUP(B64,'2019'!$B$3:$AC$102,5,0), "")</f>
        <v>59</v>
      </c>
      <c r="L64">
        <v>62</v>
      </c>
      <c r="M64">
        <f>IFERROR(VLOOKUP(B64,'2021'!$B$3:$AB$102,11,0), "")</f>
        <v>64</v>
      </c>
      <c r="N64">
        <f>IFERROR(VLOOKUP(B64,'2020'!$B$3:$AD$92,6,0), "")</f>
        <v>68</v>
      </c>
      <c r="O64">
        <f>IFERROR(VLOOKUP(B64,'2019'!$B$3:$AC$102,12,0), "")</f>
        <v>68</v>
      </c>
      <c r="P64">
        <f>IFERROR(VLOOKUP(B64,'2018'!$B$3:$U$102,15,0), "")</f>
        <v>68</v>
      </c>
      <c r="Q64">
        <v>95</v>
      </c>
      <c r="R64">
        <f>IFERROR(VLOOKUP(B64,'2021'!$B$3:$AB$102,12,0), "")</f>
        <v>95</v>
      </c>
      <c r="S64">
        <f>IFERROR(VLOOKUP(B64,'2020'!$B$3:$AD$92,15,0), "")</f>
        <v>95</v>
      </c>
      <c r="T64">
        <f>IFERROR(VLOOKUP(B64,'2019'!$B$3:$AC$102,21,0), "")</f>
        <v>95</v>
      </c>
      <c r="U64">
        <f>IFERROR(VLOOKUP(B64,'2018'!$B$3:$U$102,19,0), "")</f>
        <v>93</v>
      </c>
      <c r="V64">
        <v>62</v>
      </c>
      <c r="W64">
        <f>IFERROR(VLOOKUP(B64,'2021'!$B$3:$AC$102,28,0), "")</f>
        <v>55</v>
      </c>
      <c r="X64">
        <f>IFERROR(VLOOKUP(B64,'2020'!$B$3:$AE$92,30,0), "")</f>
        <v>70</v>
      </c>
      <c r="Y64">
        <f>IFERROR(VLOOKUP(B64,'2021'!$B$3:$AB$102,14,0), "")</f>
        <v>68</v>
      </c>
      <c r="Z64">
        <f>IFERROR(VLOOKUP(B64,'2020'!$B$3:$AE$92,29,0), "")</f>
        <v>65</v>
      </c>
      <c r="AA64">
        <v>8.6300000000000008</v>
      </c>
      <c r="AB64">
        <f>IFERROR(VLOOKUP(B64,'2021'!$B$3:$AB$102,13,0), "")</f>
        <v>8.76</v>
      </c>
      <c r="AC64">
        <f>IFERROR(VLOOKUP(B64,'2020'!$B$3:$AD$92,25,0), "")</f>
        <v>8.74</v>
      </c>
      <c r="AD64">
        <v>87</v>
      </c>
      <c r="AE64">
        <f>IFERROR(VLOOKUP(B65,'2021'!$B$3:$AB$102,17,0), "")</f>
        <v>46</v>
      </c>
      <c r="AF64">
        <f>IFERROR(VLOOKUP(B64,'2020'!$B$3:$AD$92,2,0), "")</f>
        <v>75</v>
      </c>
      <c r="AG64">
        <f>IFERROR(VLOOKUP(B64,'2019'!$B$3:$AC$102,11,0), "")</f>
        <v>75</v>
      </c>
      <c r="AH64">
        <f>IFERROR(VLOOKUP(B64,'2018'!B65:U164,13,0), "")</f>
        <v>74</v>
      </c>
      <c r="AI64" s="25">
        <v>50.94</v>
      </c>
      <c r="AJ64" s="25">
        <f>IFERROR(VLOOKUP($B64,'2021'!$B$3:$AB$102,20,0),"")</f>
        <v>52.679000000000002</v>
      </c>
      <c r="AK64" s="25">
        <f>IFERROR(VLOOKUP($B64,'2020'!$B$3:$AD$92,20,0),"")</f>
        <v>10</v>
      </c>
      <c r="AL64" s="25">
        <f>IFERROR(VLOOKUP($B64,'2019'!$B$3:$AC$102,17,0),"")</f>
        <v>47</v>
      </c>
      <c r="AM64" s="25">
        <f>IFERROR(VLOOKUP($B64,'2018'!$B$3:$U$102,17,0),"")</f>
        <v>43</v>
      </c>
      <c r="AN64" s="1">
        <v>63507</v>
      </c>
      <c r="AO64" s="1">
        <f>IFERROR(VLOOKUP(B64,'2021'!$B$3:$AB$102,18,0), "")</f>
        <v>60005</v>
      </c>
      <c r="AP64" s="1">
        <f>IFERROR(VLOOKUP(B64,'2020'!$B$3:$AD$92,16,0), "")</f>
        <v>55840</v>
      </c>
      <c r="AQ64" s="1">
        <f>IFERROR(VLOOKUP(B64,'2019'!$B$3:$AC$102,7,0), "")</f>
        <v>56614</v>
      </c>
      <c r="AR64">
        <v>3</v>
      </c>
      <c r="AS64">
        <f>IFERROR(VLOOKUP(B64,'2021'!$B$3:$AB$102,24,0), "")</f>
        <v>2</v>
      </c>
      <c r="AT64">
        <f>IFERROR(VLOOKUP(B64,'2020'!$B$3:$AD$92,28,0), "")</f>
        <v>4</v>
      </c>
      <c r="AU64">
        <f>IFERROR(VLOOKUP(B64,'2019'!$B$3:$AC$102,13,0), "")</f>
        <v>7</v>
      </c>
      <c r="AV64">
        <v>87.114999999999995</v>
      </c>
      <c r="AW64">
        <f>IFERROR(VLOOKUP(B64,'2021'!$B$3:$AB$102,21,0), "")</f>
        <v>86.867000000000004</v>
      </c>
      <c r="AX64">
        <f>IFERROR(VLOOKUP(B64,'2020'!$B$3:$AD$92,7,0), "")</f>
        <v>87</v>
      </c>
      <c r="AY64" t="s">
        <v>195</v>
      </c>
      <c r="AZ64">
        <v>54</v>
      </c>
      <c r="BA64">
        <v>29</v>
      </c>
    </row>
    <row r="65" spans="1:53" x14ac:dyDescent="0.25">
      <c r="A65">
        <v>64</v>
      </c>
      <c r="B65" t="s">
        <v>101</v>
      </c>
      <c r="C65" t="s">
        <v>14</v>
      </c>
      <c r="D65">
        <v>28</v>
      </c>
      <c r="E65">
        <f>IFERROR(VLOOKUP(B65,'2021'!$B$3:$AB$102,22,0), "")</f>
        <v>40</v>
      </c>
      <c r="F65" t="str">
        <f>IFERROR(VLOOKUP(B65,'2020'!$B$3:$AD$92,11,0), "")</f>
        <v/>
      </c>
      <c r="G65" t="str">
        <f>IFERROR(VLOOKUP(B65,'2019'!$B$3:$AC$102,14,0), "")</f>
        <v/>
      </c>
      <c r="H65">
        <v>67</v>
      </c>
      <c r="I65">
        <f>IFERROR(VLOOKUP(B65,'2021'!B66:$AB$102,23,0), "")</f>
        <v>77</v>
      </c>
      <c r="J65" t="str">
        <f>IFERROR(VLOOKUP(B65,'2020'!$B$3:$AD$92,4,0), "")</f>
        <v/>
      </c>
      <c r="K65" t="str">
        <f>IFERROR(VLOOKUP(B65,'2019'!$B$3:$AC$102,5,0), "")</f>
        <v/>
      </c>
      <c r="M65">
        <f>IFERROR(VLOOKUP(B65,'2021'!$B$3:$AB$102,11,0), "")</f>
        <v>0</v>
      </c>
      <c r="N65" t="str">
        <f>IFERROR(VLOOKUP(B65,'2020'!$B$3:$AD$92,6,0), "")</f>
        <v/>
      </c>
      <c r="O65" t="str">
        <f>IFERROR(VLOOKUP(B65,'2019'!$B$3:$AC$102,12,0), "")</f>
        <v/>
      </c>
      <c r="P65" t="str">
        <f>IFERROR(VLOOKUP(B65,'2018'!$B$3:$U$102,15,0), "")</f>
        <v/>
      </c>
      <c r="Q65">
        <v>100</v>
      </c>
      <c r="R65">
        <f>IFERROR(VLOOKUP(B65,'2021'!$B$3:$AB$102,12,0), "")</f>
        <v>100</v>
      </c>
      <c r="S65" t="str">
        <f>IFERROR(VLOOKUP(B65,'2020'!$B$3:$AD$92,15,0), "")</f>
        <v/>
      </c>
      <c r="T65" t="str">
        <f>IFERROR(VLOOKUP(B65,'2019'!$B$3:$AC$102,21,0), "")</f>
        <v/>
      </c>
      <c r="U65" t="str">
        <f>IFERROR(VLOOKUP(B65,'2018'!$B$3:$U$102,19,0), "")</f>
        <v/>
      </c>
      <c r="V65">
        <v>64</v>
      </c>
      <c r="W65">
        <f>IFERROR(VLOOKUP(B65,'2021'!$B$3:$AC$102,28,0), "")</f>
        <v>79</v>
      </c>
      <c r="X65" t="str">
        <f>IFERROR(VLOOKUP(B65,'2020'!$B$3:$AE$92,30,0), "")</f>
        <v/>
      </c>
      <c r="Y65">
        <f>IFERROR(VLOOKUP(B65,'2021'!$B$3:$AB$102,14,0), "")</f>
        <v>0</v>
      </c>
      <c r="Z65" t="str">
        <f>IFERROR(VLOOKUP(B65,'2020'!$B$3:$AE$92,29,0), "")</f>
        <v/>
      </c>
      <c r="AA65">
        <v>9.0399999999999991</v>
      </c>
      <c r="AB65">
        <f>IFERROR(VLOOKUP(B65,'2021'!$B$3:$AB$102,13,0), "")</f>
        <v>8.81</v>
      </c>
      <c r="AC65" t="str">
        <f>IFERROR(VLOOKUP(B65,'2020'!$B$3:$AD$92,25,0), "")</f>
        <v/>
      </c>
      <c r="AD65">
        <v>51</v>
      </c>
      <c r="AE65">
        <f>IFERROR(VLOOKUP(B66,'2021'!$B$3:$AB$102,17,0), "")</f>
        <v>82</v>
      </c>
      <c r="AF65" t="str">
        <f>IFERROR(VLOOKUP(B65,'2020'!$B$3:$AD$92,2,0), "")</f>
        <v/>
      </c>
      <c r="AG65" t="str">
        <f>IFERROR(VLOOKUP(B65,'2019'!$B$3:$AC$102,11,0), "")</f>
        <v/>
      </c>
      <c r="AH65" t="str">
        <f>IFERROR(VLOOKUP(B65,'2018'!B66:U165,13,0), "")</f>
        <v/>
      </c>
      <c r="AI65" s="25">
        <v>32.93</v>
      </c>
      <c r="AJ65" s="25">
        <f>IFERROR(VLOOKUP($B65,'2021'!$B$3:$AB$102,20,0),"")</f>
        <v>21.17</v>
      </c>
      <c r="AK65" s="25" t="str">
        <f>IFERROR(VLOOKUP($B65,'2020'!$B$3:$AD$92,20,0),"")</f>
        <v/>
      </c>
      <c r="AL65" s="25" t="str">
        <f>IFERROR(VLOOKUP($B65,'2019'!$B$3:$AC$102,17,0),"")</f>
        <v/>
      </c>
      <c r="AM65" s="25" t="str">
        <f>IFERROR(VLOOKUP($B65,'2018'!$B$3:$U$102,17,0),"")</f>
        <v/>
      </c>
      <c r="AN65" s="1">
        <v>125279</v>
      </c>
      <c r="AO65" s="1">
        <f>IFERROR(VLOOKUP(B65,'2021'!$B$3:$AB$102,18,0), "")</f>
        <v>112850</v>
      </c>
      <c r="AP65" s="1" t="str">
        <f>IFERROR(VLOOKUP(B65,'2020'!$B$3:$AD$92,16,0), "")</f>
        <v/>
      </c>
      <c r="AQ65" s="1" t="str">
        <f>IFERROR(VLOOKUP(B65,'2019'!$B$3:$AC$102,7,0), "")</f>
        <v/>
      </c>
      <c r="AR65">
        <v>77</v>
      </c>
      <c r="AS65">
        <f>IFERROR(VLOOKUP(B65,'2021'!$B$3:$AB$102,24,0), "")</f>
        <v>89</v>
      </c>
      <c r="AT65" t="str">
        <f>IFERROR(VLOOKUP(B65,'2020'!$B$3:$AD$92,28,0), "")</f>
        <v/>
      </c>
      <c r="AU65" t="str">
        <f>IFERROR(VLOOKUP(B65,'2019'!$B$3:$AC$102,13,0), "")</f>
        <v/>
      </c>
      <c r="AV65">
        <v>82.141999999999996</v>
      </c>
      <c r="AW65">
        <f>IFERROR(VLOOKUP(B65,'2021'!$B$3:$AB$102,21,0), "")</f>
        <v>82.599000000000004</v>
      </c>
      <c r="AX65" t="str">
        <f>IFERROR(VLOOKUP(B65,'2020'!$B$3:$AD$92,7,0), "")</f>
        <v/>
      </c>
      <c r="AY65" t="s">
        <v>213</v>
      </c>
      <c r="AZ65">
        <v>100</v>
      </c>
      <c r="BA65">
        <v>22</v>
      </c>
    </row>
    <row r="66" spans="1:53" x14ac:dyDescent="0.25">
      <c r="A66">
        <v>65</v>
      </c>
      <c r="B66" t="s">
        <v>102</v>
      </c>
      <c r="C66" t="s">
        <v>17</v>
      </c>
      <c r="D66">
        <v>68</v>
      </c>
      <c r="E66">
        <f>IFERROR(VLOOKUP(B66,'2021'!$B$3:$AB$102,22,0), "")</f>
        <v>44</v>
      </c>
      <c r="F66">
        <f>IFERROR(VLOOKUP(B66,'2020'!$B$3:$AD$92,11,0), "")</f>
        <v>49</v>
      </c>
      <c r="G66">
        <f>IFERROR(VLOOKUP(B66,'2019'!$B$3:$AC$102,14,0), "")</f>
        <v>52</v>
      </c>
      <c r="H66">
        <v>46</v>
      </c>
      <c r="I66">
        <f>IFERROR(VLOOKUP(B66,'2021'!B67:$AB$102,23,0), "")</f>
        <v>35</v>
      </c>
      <c r="J66">
        <f>IFERROR(VLOOKUP(B66,'2020'!$B$3:$AD$92,4,0), "")</f>
        <v>39</v>
      </c>
      <c r="K66">
        <f>IFERROR(VLOOKUP(B66,'2019'!$B$3:$AC$102,5,0), "")</f>
        <v>40</v>
      </c>
      <c r="L66">
        <v>68</v>
      </c>
      <c r="M66">
        <f>IFERROR(VLOOKUP(B66,'2021'!$B$3:$AB$102,11,0), "")</f>
        <v>70</v>
      </c>
      <c r="N66">
        <f>IFERROR(VLOOKUP(B66,'2020'!$B$3:$AD$92,6,0), "")</f>
        <v>69</v>
      </c>
      <c r="O66">
        <f>IFERROR(VLOOKUP(B66,'2019'!$B$3:$AC$102,12,0), "")</f>
        <v>61</v>
      </c>
      <c r="P66">
        <f>IFERROR(VLOOKUP(B66,'2018'!$B$3:$U$102,15,0), "")</f>
        <v>52</v>
      </c>
      <c r="Q66">
        <v>95</v>
      </c>
      <c r="R66">
        <f>IFERROR(VLOOKUP(B66,'2021'!$B$3:$AB$102,12,0), "")</f>
        <v>91</v>
      </c>
      <c r="S66">
        <f>IFERROR(VLOOKUP(B66,'2020'!$B$3:$AD$92,15,0), "")</f>
        <v>92</v>
      </c>
      <c r="T66">
        <f>IFERROR(VLOOKUP(B66,'2019'!$B$3:$AC$102,21,0), "")</f>
        <v>92</v>
      </c>
      <c r="U66">
        <f>IFERROR(VLOOKUP(B66,'2018'!$B$3:$U$102,19,0), "")</f>
        <v>96</v>
      </c>
      <c r="V66">
        <v>65</v>
      </c>
      <c r="W66">
        <f>IFERROR(VLOOKUP(B66,'2021'!$B$3:$AC$102,28,0), "")</f>
        <v>71</v>
      </c>
      <c r="X66">
        <f>IFERROR(VLOOKUP(B66,'2020'!$B$3:$AE$92,30,0), "")</f>
        <v>67</v>
      </c>
      <c r="Y66">
        <f>IFERROR(VLOOKUP(B66,'2021'!$B$3:$AB$102,14,0), "")</f>
        <v>73</v>
      </c>
      <c r="Z66">
        <f>IFERROR(VLOOKUP(B66,'2020'!$B$3:$AE$92,29,0), "")</f>
        <v>68</v>
      </c>
      <c r="AA66">
        <v>8.43</v>
      </c>
      <c r="AB66">
        <f>IFERROR(VLOOKUP(B66,'2021'!$B$3:$AB$102,13,0), "")</f>
        <v>8.69</v>
      </c>
      <c r="AC66">
        <f>IFERROR(VLOOKUP(B66,'2020'!$B$3:$AD$92,25,0), "")</f>
        <v>8.61</v>
      </c>
      <c r="AD66">
        <v>76</v>
      </c>
      <c r="AE66">
        <f>IFERROR(VLOOKUP(B67,'2021'!$B$3:$AB$102,17,0), "")</f>
        <v>77</v>
      </c>
      <c r="AF66">
        <f>IFERROR(VLOOKUP(B66,'2020'!$B$3:$AD$92,2,0), "")</f>
        <v>58</v>
      </c>
      <c r="AG66">
        <f>IFERROR(VLOOKUP(B66,'2019'!$B$3:$AC$102,11,0), "")</f>
        <v>85</v>
      </c>
      <c r="AH66">
        <f>IFERROR(VLOOKUP(B66,'2018'!B67:U166,13,0), "")</f>
        <v>72</v>
      </c>
      <c r="AI66" s="25">
        <v>45.27</v>
      </c>
      <c r="AJ66" s="25">
        <f>IFERROR(VLOOKUP($B66,'2021'!$B$3:$AB$102,20,0),"")</f>
        <v>53.896999999999998</v>
      </c>
      <c r="AK66" s="25">
        <f>IFERROR(VLOOKUP($B66,'2020'!$B$3:$AD$92,20,0),"")</f>
        <v>33</v>
      </c>
      <c r="AL66" s="25">
        <f>IFERROR(VLOOKUP($B66,'2019'!$B$3:$AC$102,17,0),"")</f>
        <v>52</v>
      </c>
      <c r="AM66" s="25">
        <f>IFERROR(VLOOKUP($B66,'2018'!$B$3:$U$102,17,0),"")</f>
        <v>48</v>
      </c>
      <c r="AN66" s="1">
        <v>67273</v>
      </c>
      <c r="AO66" s="1">
        <f>IFERROR(VLOOKUP(B66,'2021'!$B$3:$AB$102,18,0), "")</f>
        <v>66576</v>
      </c>
      <c r="AP66" s="1">
        <f>IFERROR(VLOOKUP(B66,'2020'!$B$3:$AD$92,16,0), "")</f>
        <v>63873</v>
      </c>
      <c r="AQ66" s="1">
        <f>IFERROR(VLOOKUP(B66,'2019'!$B$3:$AC$102,7,0), "")</f>
        <v>62063</v>
      </c>
      <c r="AR66">
        <v>9</v>
      </c>
      <c r="AS66">
        <f>IFERROR(VLOOKUP(B66,'2021'!$B$3:$AB$102,24,0), "")</f>
        <v>7</v>
      </c>
      <c r="AT66">
        <f>IFERROR(VLOOKUP(B66,'2020'!$B$3:$AD$92,28,0), "")</f>
        <v>7</v>
      </c>
      <c r="AU66">
        <f>IFERROR(VLOOKUP(B66,'2019'!$B$3:$AC$102,13,0), "")</f>
        <v>4</v>
      </c>
      <c r="AV66">
        <v>84.308000000000007</v>
      </c>
      <c r="AW66">
        <f>IFERROR(VLOOKUP(B66,'2021'!$B$3:$AB$102,21,0), "")</f>
        <v>85.216999999999999</v>
      </c>
      <c r="AX66">
        <f>IFERROR(VLOOKUP(B66,'2020'!$B$3:$AD$92,7,0), "")</f>
        <v>85</v>
      </c>
      <c r="AY66" t="s">
        <v>204</v>
      </c>
      <c r="AZ66">
        <v>100</v>
      </c>
      <c r="BA66">
        <v>24</v>
      </c>
    </row>
    <row r="67" spans="1:53" x14ac:dyDescent="0.25">
      <c r="A67">
        <v>66</v>
      </c>
      <c r="B67" t="s">
        <v>103</v>
      </c>
      <c r="C67" t="s">
        <v>17</v>
      </c>
      <c r="D67">
        <v>53</v>
      </c>
      <c r="E67">
        <f>IFERROR(VLOOKUP(B67,'2021'!$B$3:$AB$102,22,0), "")</f>
        <v>46</v>
      </c>
      <c r="F67">
        <f>IFERROR(VLOOKUP(B67,'2020'!$B$3:$AD$92,11,0), "")</f>
        <v>31</v>
      </c>
      <c r="G67">
        <f>IFERROR(VLOOKUP(B67,'2019'!$B$3:$AC$102,14,0), "")</f>
        <v>27</v>
      </c>
      <c r="H67">
        <v>78</v>
      </c>
      <c r="I67" t="str">
        <f>IFERROR(VLOOKUP(B67,'2021'!B68:$AB$102,23,0), "")</f>
        <v/>
      </c>
      <c r="J67">
        <f>IFERROR(VLOOKUP(B67,'2020'!$B$3:$AD$92,4,0), "")</f>
        <v>32</v>
      </c>
      <c r="K67">
        <f>IFERROR(VLOOKUP(B67,'2019'!$B$3:$AC$102,5,0), "")</f>
        <v>43</v>
      </c>
      <c r="L67">
        <v>55</v>
      </c>
      <c r="M67">
        <f>IFERROR(VLOOKUP(B67,'2021'!$B$3:$AB$102,11,0), "")</f>
        <v>45</v>
      </c>
      <c r="N67">
        <f>IFERROR(VLOOKUP(B67,'2020'!$B$3:$AD$92,6,0), "")</f>
        <v>41</v>
      </c>
      <c r="O67">
        <f>IFERROR(VLOOKUP(B67,'2019'!$B$3:$AC$102,12,0), "")</f>
        <v>37</v>
      </c>
      <c r="P67">
        <f>IFERROR(VLOOKUP(B67,'2018'!$B$3:$U$102,15,0), "")</f>
        <v>35</v>
      </c>
      <c r="Q67">
        <v>95</v>
      </c>
      <c r="R67">
        <f>IFERROR(VLOOKUP(B67,'2021'!$B$3:$AB$102,12,0), "")</f>
        <v>94</v>
      </c>
      <c r="S67">
        <f>IFERROR(VLOOKUP(B67,'2020'!$B$3:$AD$92,15,0), "")</f>
        <v>94</v>
      </c>
      <c r="T67">
        <f>IFERROR(VLOOKUP(B67,'2019'!$B$3:$AC$102,21,0), "")</f>
        <v>98</v>
      </c>
      <c r="U67">
        <f>IFERROR(VLOOKUP(B67,'2018'!$B$3:$U$102,19,0), "")</f>
        <v>98</v>
      </c>
      <c r="V67">
        <v>66</v>
      </c>
      <c r="W67">
        <f>IFERROR(VLOOKUP(B67,'2021'!$B$3:$AC$102,28,0), "")</f>
        <v>58</v>
      </c>
      <c r="X67">
        <f>IFERROR(VLOOKUP(B67,'2020'!$B$3:$AE$92,30,0), "")</f>
        <v>40</v>
      </c>
      <c r="Y67">
        <f>IFERROR(VLOOKUP(B67,'2021'!$B$3:$AB$102,14,0), "")</f>
        <v>37</v>
      </c>
      <c r="Z67">
        <f>IFERROR(VLOOKUP(B67,'2020'!$B$3:$AE$92,29,0), "")</f>
        <v>45</v>
      </c>
      <c r="AA67">
        <v>8.4700000000000006</v>
      </c>
      <c r="AB67">
        <f>IFERROR(VLOOKUP(B67,'2021'!$B$3:$AB$102,13,0), "")</f>
        <v>8.3699999999999992</v>
      </c>
      <c r="AC67">
        <f>IFERROR(VLOOKUP(B67,'2020'!$B$3:$AD$92,25,0), "")</f>
        <v>8.75</v>
      </c>
      <c r="AD67">
        <v>72</v>
      </c>
      <c r="AE67">
        <f>IFERROR(VLOOKUP(B68,'2021'!$B$3:$AB$102,17,0), "")</f>
        <v>80</v>
      </c>
      <c r="AF67">
        <f>IFERROR(VLOOKUP(B67,'2020'!$B$3:$AD$92,2,0), "")</f>
        <v>29</v>
      </c>
      <c r="AG67">
        <f>IFERROR(VLOOKUP(B67,'2019'!$B$3:$AC$102,11,0), "")</f>
        <v>18</v>
      </c>
      <c r="AH67" t="str">
        <f>IFERROR(VLOOKUP(B67,'2018'!B68:U167,13,0), "")</f>
        <v/>
      </c>
      <c r="AI67" s="25">
        <v>41.48</v>
      </c>
      <c r="AJ67" s="25">
        <f>IFERROR(VLOOKUP($B67,'2021'!$B$3:$AB$102,20,0),"")</f>
        <v>45.936999999999998</v>
      </c>
      <c r="AK67" s="25">
        <f>IFERROR(VLOOKUP($B67,'2020'!$B$3:$AD$92,20,0),"")</f>
        <v>69</v>
      </c>
      <c r="AL67" s="25">
        <f>IFERROR(VLOOKUP($B67,'2019'!$B$3:$AC$102,17,0),"")</f>
        <v>51</v>
      </c>
      <c r="AM67" s="25">
        <f>IFERROR(VLOOKUP($B67,'2018'!$B$3:$U$102,17,0),"")</f>
        <v>44</v>
      </c>
      <c r="AN67" s="1">
        <v>64994</v>
      </c>
      <c r="AO67" s="1">
        <f>IFERROR(VLOOKUP(B67,'2021'!$B$3:$AB$102,18,0), "")</f>
        <v>61678</v>
      </c>
      <c r="AP67" s="1">
        <f>IFERROR(VLOOKUP(B67,'2020'!$B$3:$AD$92,16,0), "")</f>
        <v>67191</v>
      </c>
      <c r="AQ67" s="1">
        <f>IFERROR(VLOOKUP(B67,'2019'!$B$3:$AC$102,7,0), "")</f>
        <v>64546</v>
      </c>
      <c r="AR67">
        <v>38</v>
      </c>
      <c r="AS67">
        <f>IFERROR(VLOOKUP(B67,'2021'!$B$3:$AB$102,24,0), "")</f>
        <v>38</v>
      </c>
      <c r="AT67">
        <f>IFERROR(VLOOKUP(B67,'2020'!$B$3:$AD$92,28,0), "")</f>
        <v>35</v>
      </c>
      <c r="AU67">
        <f>IFERROR(VLOOKUP(B67,'2019'!$B$3:$AC$102,13,0), "")</f>
        <v>40</v>
      </c>
      <c r="AV67">
        <v>85.456000000000003</v>
      </c>
      <c r="AW67">
        <f>IFERROR(VLOOKUP(B67,'2021'!$B$3:$AB$102,21,0), "")</f>
        <v>86.311000000000007</v>
      </c>
      <c r="AX67">
        <f>IFERROR(VLOOKUP(B67,'2020'!$B$3:$AD$92,7,0), "")</f>
        <v>85</v>
      </c>
      <c r="AY67" t="s">
        <v>166</v>
      </c>
      <c r="AZ67">
        <v>100</v>
      </c>
      <c r="BA67">
        <v>10</v>
      </c>
    </row>
    <row r="68" spans="1:53" x14ac:dyDescent="0.25">
      <c r="A68">
        <v>67</v>
      </c>
      <c r="B68" t="s">
        <v>104</v>
      </c>
      <c r="C68" t="s">
        <v>1</v>
      </c>
      <c r="D68">
        <v>41</v>
      </c>
      <c r="E68">
        <f>IFERROR(VLOOKUP(B68,'2021'!$B$3:$AB$102,22,0), "")</f>
        <v>26</v>
      </c>
      <c r="F68">
        <f>IFERROR(VLOOKUP(B68,'2020'!$B$3:$AD$92,11,0), "")</f>
        <v>44</v>
      </c>
      <c r="G68">
        <f>IFERROR(VLOOKUP(B68,'2019'!$B$3:$AC$102,14,0), "")</f>
        <v>44</v>
      </c>
      <c r="H68">
        <v>45</v>
      </c>
      <c r="I68" t="str">
        <f>IFERROR(VLOOKUP(B68,'2021'!B69:$AB$102,23,0), "")</f>
        <v/>
      </c>
      <c r="J68">
        <f>IFERROR(VLOOKUP(B68,'2020'!$B$3:$AD$92,4,0), "")</f>
        <v>42</v>
      </c>
      <c r="K68">
        <f>IFERROR(VLOOKUP(B68,'2019'!$B$3:$AC$102,5,0), "")</f>
        <v>46</v>
      </c>
      <c r="L68">
        <v>56</v>
      </c>
      <c r="M68">
        <f>IFERROR(VLOOKUP(B68,'2021'!$B$3:$AB$102,11,0), "")</f>
        <v>45</v>
      </c>
      <c r="N68">
        <f>IFERROR(VLOOKUP(B68,'2020'!$B$3:$AD$92,6,0), "")</f>
        <v>42</v>
      </c>
      <c r="O68">
        <f>IFERROR(VLOOKUP(B68,'2019'!$B$3:$AC$102,12,0), "")</f>
        <v>45</v>
      </c>
      <c r="P68">
        <f>IFERROR(VLOOKUP(B68,'2018'!$B$3:$U$102,15,0), "")</f>
        <v>49</v>
      </c>
      <c r="Q68">
        <v>86</v>
      </c>
      <c r="R68">
        <f>IFERROR(VLOOKUP(B68,'2021'!$B$3:$AB$102,12,0), "")</f>
        <v>86</v>
      </c>
      <c r="S68">
        <f>IFERROR(VLOOKUP(B68,'2020'!$B$3:$AD$92,15,0), "")</f>
        <v>100</v>
      </c>
      <c r="T68">
        <f>IFERROR(VLOOKUP(B68,'2019'!$B$3:$AC$102,21,0), "")</f>
        <v>100</v>
      </c>
      <c r="U68">
        <f>IFERROR(VLOOKUP(B68,'2018'!$B$3:$U$102,19,0), "")</f>
        <v>92</v>
      </c>
      <c r="V68">
        <v>67</v>
      </c>
      <c r="W68">
        <f>IFERROR(VLOOKUP(B68,'2021'!$B$3:$AC$102,28,0), "")</f>
        <v>60</v>
      </c>
      <c r="X68">
        <f>IFERROR(VLOOKUP(B68,'2020'!$B$3:$AE$92,30,0), "")</f>
        <v>42</v>
      </c>
      <c r="Y68">
        <f>IFERROR(VLOOKUP(B68,'2021'!$B$3:$AB$102,14,0), "")</f>
        <v>33</v>
      </c>
      <c r="Z68">
        <f>IFERROR(VLOOKUP(B68,'2020'!$B$3:$AE$92,29,0), "")</f>
        <v>51</v>
      </c>
      <c r="AA68">
        <v>9.07</v>
      </c>
      <c r="AB68">
        <f>IFERROR(VLOOKUP(B68,'2021'!$B$3:$AB$102,13,0), "")</f>
        <v>9.09</v>
      </c>
      <c r="AC68">
        <f>IFERROR(VLOOKUP(B68,'2020'!$B$3:$AD$92,25,0), "")</f>
        <v>8.9700000000000006</v>
      </c>
      <c r="AD68">
        <v>92</v>
      </c>
      <c r="AE68">
        <f>IFERROR(VLOOKUP(B69,'2021'!$B$3:$AB$102,17,0), "")</f>
        <v>42</v>
      </c>
      <c r="AF68">
        <f>IFERROR(VLOOKUP(B68,'2020'!$B$3:$AD$92,2,0), "")</f>
        <v>85</v>
      </c>
      <c r="AG68">
        <f>IFERROR(VLOOKUP(B68,'2019'!$B$3:$AC$102,11,0), "")</f>
        <v>74</v>
      </c>
      <c r="AH68" t="str">
        <f>IFERROR(VLOOKUP(B68,'2018'!B69:U168,13,0), "")</f>
        <v/>
      </c>
      <c r="AI68" s="25">
        <v>39.479999999999997</v>
      </c>
      <c r="AJ68" s="25">
        <f>IFERROR(VLOOKUP($B68,'2021'!$B$3:$AB$102,20,0),"")</f>
        <v>46.493000000000002</v>
      </c>
      <c r="AK68" s="25">
        <f>IFERROR(VLOOKUP($B68,'2020'!$B$3:$AD$92,20,0),"")</f>
        <v>33</v>
      </c>
      <c r="AL68" s="25">
        <f>IFERROR(VLOOKUP($B68,'2019'!$B$3:$AC$102,17,0),"")</f>
        <v>49</v>
      </c>
      <c r="AM68" s="25">
        <f>IFERROR(VLOOKUP($B68,'2018'!$B$3:$U$102,17,0),"")</f>
        <v>43</v>
      </c>
      <c r="AN68" s="1">
        <v>64736</v>
      </c>
      <c r="AO68" s="1">
        <f>IFERROR(VLOOKUP(B68,'2021'!$B$3:$AB$102,18,0), "")</f>
        <v>64157</v>
      </c>
      <c r="AP68" s="1">
        <f>IFERROR(VLOOKUP(B68,'2020'!$B$3:$AD$92,16,0), "")</f>
        <v>61828</v>
      </c>
      <c r="AQ68" s="1">
        <f>IFERROR(VLOOKUP(B68,'2019'!$B$3:$AC$102,7,0), "")</f>
        <v>62083</v>
      </c>
      <c r="AR68">
        <v>24</v>
      </c>
      <c r="AS68">
        <f>IFERROR(VLOOKUP(B68,'2021'!$B$3:$AB$102,24,0), "")</f>
        <v>25</v>
      </c>
      <c r="AT68">
        <f>IFERROR(VLOOKUP(B68,'2020'!$B$3:$AD$92,28,0), "")</f>
        <v>23</v>
      </c>
      <c r="AU68">
        <f>IFERROR(VLOOKUP(B68,'2019'!$B$3:$AC$102,13,0), "")</f>
        <v>12</v>
      </c>
      <c r="AV68">
        <v>86.906000000000006</v>
      </c>
      <c r="AW68">
        <f>IFERROR(VLOOKUP(B68,'2021'!$B$3:$AB$102,21,0), "")</f>
        <v>86.343000000000004</v>
      </c>
      <c r="AX68">
        <f>IFERROR(VLOOKUP(B68,'2020'!$B$3:$AD$92,7,0), "")</f>
        <v>86</v>
      </c>
      <c r="AY68" t="s">
        <v>202</v>
      </c>
      <c r="AZ68">
        <v>100</v>
      </c>
      <c r="BA68">
        <v>18</v>
      </c>
    </row>
    <row r="69" spans="1:53" x14ac:dyDescent="0.25">
      <c r="A69">
        <v>68</v>
      </c>
      <c r="B69" t="s">
        <v>105</v>
      </c>
      <c r="C69" t="s">
        <v>0</v>
      </c>
      <c r="D69">
        <v>77</v>
      </c>
      <c r="E69">
        <f>IFERROR(VLOOKUP(B69,'2021'!$B$3:$AB$102,22,0), "")</f>
        <v>28</v>
      </c>
      <c r="F69">
        <f>IFERROR(VLOOKUP(B69,'2020'!$B$3:$AD$92,11,0), "")</f>
        <v>19</v>
      </c>
      <c r="G69" t="str">
        <f>IFERROR(VLOOKUP(B69,'2019'!$B$3:$AC$102,14,0), "")</f>
        <v/>
      </c>
      <c r="H69">
        <v>82</v>
      </c>
      <c r="I69">
        <f>IFERROR(VLOOKUP(B69,'2021'!B70:$AB$102,23,0), "")</f>
        <v>91</v>
      </c>
      <c r="J69">
        <f>IFERROR(VLOOKUP(B69,'2020'!$B$3:$AD$92,4,0), "")</f>
        <v>76</v>
      </c>
      <c r="K69" t="str">
        <f>IFERROR(VLOOKUP(B69,'2019'!$B$3:$AC$102,5,0), "")</f>
        <v/>
      </c>
      <c r="L69">
        <v>66</v>
      </c>
      <c r="M69">
        <f>IFERROR(VLOOKUP(B69,'2021'!$B$3:$AB$102,11,0), "")</f>
        <v>0</v>
      </c>
      <c r="N69" t="str">
        <f>IFERROR(VLOOKUP(B69,'2020'!$B$3:$AD$92,6,0), "")</f>
        <v/>
      </c>
      <c r="O69" t="str">
        <f>IFERROR(VLOOKUP(B69,'2019'!$B$3:$AC$102,12,0), "")</f>
        <v/>
      </c>
      <c r="P69" t="str">
        <f>IFERROR(VLOOKUP(B69,'2018'!$B$3:$U$102,15,0), "")</f>
        <v/>
      </c>
      <c r="Q69">
        <v>62</v>
      </c>
      <c r="R69">
        <f>IFERROR(VLOOKUP(B69,'2021'!$B$3:$AB$102,12,0), "")</f>
        <v>67</v>
      </c>
      <c r="S69">
        <f>IFERROR(VLOOKUP(B69,'2020'!$B$3:$AD$92,15,0), "")</f>
        <v>68</v>
      </c>
      <c r="T69" t="str">
        <f>IFERROR(VLOOKUP(B69,'2019'!$B$3:$AC$102,21,0), "")</f>
        <v/>
      </c>
      <c r="U69" t="str">
        <f>IFERROR(VLOOKUP(B69,'2018'!$B$3:$U$102,19,0), "")</f>
        <v/>
      </c>
      <c r="V69">
        <v>68</v>
      </c>
      <c r="W69">
        <f>IFERROR(VLOOKUP(B69,'2021'!$B$3:$AC$102,28,0), "")</f>
        <v>67</v>
      </c>
      <c r="X69">
        <f>IFERROR(VLOOKUP(B69,'2020'!$B$3:$AE$92,30,0), "")</f>
        <v>64</v>
      </c>
      <c r="Y69">
        <f>IFERROR(VLOOKUP(B69,'2021'!$B$3:$AB$102,14,0), "")</f>
        <v>0</v>
      </c>
      <c r="Z69" t="str">
        <f>IFERROR(VLOOKUP(B69,'2020'!$B$3:$AE$92,29,0), "")</f>
        <v/>
      </c>
      <c r="AA69">
        <v>8.52</v>
      </c>
      <c r="AB69">
        <f>IFERROR(VLOOKUP(B69,'2021'!$B$3:$AB$102,13,0), "")</f>
        <v>9.15</v>
      </c>
      <c r="AC69">
        <f>IFERROR(VLOOKUP(B69,'2020'!$B$3:$AD$92,25,0), "")</f>
        <v>8.35</v>
      </c>
      <c r="AD69">
        <v>39</v>
      </c>
      <c r="AE69">
        <f>IFERROR(VLOOKUP(B70,'2021'!$B$3:$AB$102,17,0), "")</f>
        <v>52</v>
      </c>
      <c r="AF69">
        <f>IFERROR(VLOOKUP(B69,'2020'!$B$3:$AD$92,2,0), "")</f>
        <v>46</v>
      </c>
      <c r="AG69" t="str">
        <f>IFERROR(VLOOKUP(B69,'2019'!$B$3:$AC$102,11,0), "")</f>
        <v/>
      </c>
      <c r="AH69" t="str">
        <f>IFERROR(VLOOKUP(B69,'2018'!B70:U169,13,0), "")</f>
        <v/>
      </c>
      <c r="AI69" s="25">
        <v>36.5</v>
      </c>
      <c r="AJ69" s="25">
        <f>IFERROR(VLOOKUP($B69,'2021'!$B$3:$AB$102,20,0),"")</f>
        <v>33.58</v>
      </c>
      <c r="AK69" s="25">
        <f>IFERROR(VLOOKUP($B69,'2020'!$B$3:$AD$92,20,0),"")</f>
        <v>25</v>
      </c>
      <c r="AL69" s="25" t="str">
        <f>IFERROR(VLOOKUP($B69,'2019'!$B$3:$AC$102,17,0),"")</f>
        <v/>
      </c>
      <c r="AM69" s="25" t="str">
        <f>IFERROR(VLOOKUP($B69,'2018'!$B$3:$U$102,17,0),"")</f>
        <v/>
      </c>
      <c r="AN69" s="1">
        <v>82606</v>
      </c>
      <c r="AO69" s="1">
        <f>IFERROR(VLOOKUP(B69,'2021'!$B$3:$AB$102,18,0), "")</f>
        <v>77733</v>
      </c>
      <c r="AP69" s="1">
        <f>IFERROR(VLOOKUP(B69,'2020'!$B$3:$AD$92,16,0), "")</f>
        <v>75180</v>
      </c>
      <c r="AQ69" s="1" t="str">
        <f>IFERROR(VLOOKUP(B69,'2019'!$B$3:$AC$102,7,0), "")</f>
        <v/>
      </c>
      <c r="AR69">
        <v>1</v>
      </c>
      <c r="AS69">
        <f>IFERROR(VLOOKUP(B69,'2021'!$B$3:$AB$102,24,0), "")</f>
        <v>1</v>
      </c>
      <c r="AT69">
        <f>IFERROR(VLOOKUP(B69,'2020'!$B$3:$AD$92,28,0), "")</f>
        <v>1</v>
      </c>
      <c r="AU69" t="str">
        <f>IFERROR(VLOOKUP(B69,'2019'!$B$3:$AC$102,13,0), "")</f>
        <v/>
      </c>
      <c r="AV69">
        <v>82.911000000000001</v>
      </c>
      <c r="AW69">
        <f>IFERROR(VLOOKUP(B69,'2021'!$B$3:$AB$102,21,0), "")</f>
        <v>82.025000000000006</v>
      </c>
      <c r="AX69">
        <f>IFERROR(VLOOKUP(B69,'2020'!$B$3:$AD$92,7,0), "")</f>
        <v>84</v>
      </c>
      <c r="AY69" t="s">
        <v>215</v>
      </c>
      <c r="AZ69">
        <v>0</v>
      </c>
      <c r="BA69">
        <v>14</v>
      </c>
    </row>
    <row r="70" spans="1:53" x14ac:dyDescent="0.25">
      <c r="A70">
        <v>69</v>
      </c>
      <c r="B70" t="s">
        <v>106</v>
      </c>
      <c r="C70" t="s">
        <v>4</v>
      </c>
      <c r="D70">
        <v>37</v>
      </c>
      <c r="E70">
        <f>IFERROR(VLOOKUP(B70,'2021'!$B$3:$AB$102,22,0), "")</f>
        <v>29</v>
      </c>
      <c r="F70">
        <f>IFERROR(VLOOKUP(B70,'2020'!$B$3:$AD$92,11,0), "")</f>
        <v>39</v>
      </c>
      <c r="G70">
        <f>IFERROR(VLOOKUP(B70,'2019'!$B$3:$AC$102,14,0), "")</f>
        <v>49</v>
      </c>
      <c r="H70">
        <v>91</v>
      </c>
      <c r="I70" t="str">
        <f>IFERROR(VLOOKUP(B70,'2021'!B71:$AB$102,23,0), "")</f>
        <v/>
      </c>
      <c r="J70">
        <f>IFERROR(VLOOKUP(B70,'2020'!$B$3:$AD$92,4,0), "")</f>
        <v>86</v>
      </c>
      <c r="K70">
        <f>IFERROR(VLOOKUP(B70,'2019'!$B$3:$AC$102,5,0), "")</f>
        <v>96</v>
      </c>
      <c r="L70">
        <v>63</v>
      </c>
      <c r="M70">
        <f>IFERROR(VLOOKUP(B70,'2021'!$B$3:$AB$102,11,0), "")</f>
        <v>60</v>
      </c>
      <c r="N70">
        <f>IFERROR(VLOOKUP(B70,'2020'!$B$3:$AD$92,6,0), "")</f>
        <v>64</v>
      </c>
      <c r="O70">
        <f>IFERROR(VLOOKUP(B70,'2019'!$B$3:$AC$102,12,0), "")</f>
        <v>59</v>
      </c>
      <c r="P70">
        <f>IFERROR(VLOOKUP(B70,'2018'!$B$3:$U$102,15,0), "")</f>
        <v>57</v>
      </c>
      <c r="Q70">
        <v>97</v>
      </c>
      <c r="R70">
        <f>IFERROR(VLOOKUP(B70,'2021'!$B$3:$AB$102,12,0), "")</f>
        <v>95</v>
      </c>
      <c r="S70">
        <f>IFERROR(VLOOKUP(B70,'2020'!$B$3:$AD$92,15,0), "")</f>
        <v>95</v>
      </c>
      <c r="T70">
        <f>IFERROR(VLOOKUP(B70,'2019'!$B$3:$AC$102,21,0), "")</f>
        <v>95</v>
      </c>
      <c r="U70">
        <f>IFERROR(VLOOKUP(B70,'2018'!$B$3:$U$102,19,0), "")</f>
        <v>95</v>
      </c>
      <c r="V70">
        <v>69</v>
      </c>
      <c r="W70">
        <f>IFERROR(VLOOKUP(B70,'2021'!$B$3:$AC$102,28,0), "")</f>
        <v>52</v>
      </c>
      <c r="X70">
        <f>IFERROR(VLOOKUP(B70,'2020'!$B$3:$AE$92,30,0), "")</f>
        <v>68</v>
      </c>
      <c r="Y70">
        <f>IFERROR(VLOOKUP(B70,'2021'!$B$3:$AB$102,14,0), "")</f>
        <v>59</v>
      </c>
      <c r="Z70">
        <f>IFERROR(VLOOKUP(B70,'2020'!$B$3:$AE$92,29,0), "")</f>
        <v>65</v>
      </c>
      <c r="AA70">
        <v>9.2200000000000006</v>
      </c>
      <c r="AB70">
        <f>IFERROR(VLOOKUP(B70,'2021'!$B$3:$AB$102,13,0), "")</f>
        <v>9.31</v>
      </c>
      <c r="AC70">
        <f>IFERROR(VLOOKUP(B70,'2020'!$B$3:$AD$92,25,0), "")</f>
        <v>8.94</v>
      </c>
      <c r="AD70">
        <v>84</v>
      </c>
      <c r="AE70">
        <f>IFERROR(VLOOKUP(B71,'2021'!$B$3:$AB$102,17,0), "")</f>
        <v>22</v>
      </c>
      <c r="AF70">
        <f>IFERROR(VLOOKUP(B70,'2020'!$B$3:$AD$92,2,0), "")</f>
        <v>74</v>
      </c>
      <c r="AG70">
        <f>IFERROR(VLOOKUP(B70,'2019'!$B$3:$AC$102,11,0), "")</f>
        <v>41</v>
      </c>
      <c r="AH70" t="str">
        <f>IFERROR(VLOOKUP(B70,'2018'!B71:U170,13,0), "")</f>
        <v/>
      </c>
      <c r="AI70" s="25">
        <v>41.64</v>
      </c>
      <c r="AJ70" s="25">
        <f>IFERROR(VLOOKUP($B70,'2021'!$B$3:$AB$102,20,0),"")</f>
        <v>40.308</v>
      </c>
      <c r="AK70" s="25">
        <f>IFERROR(VLOOKUP($B70,'2020'!$B$3:$AD$92,20,0),"")</f>
        <v>50</v>
      </c>
      <c r="AL70" s="25">
        <f>IFERROR(VLOOKUP($B70,'2019'!$B$3:$AC$102,17,0),"")</f>
        <v>42</v>
      </c>
      <c r="AM70" s="25">
        <f>IFERROR(VLOOKUP($B70,'2018'!$B$3:$U$102,17,0),"")</f>
        <v>55</v>
      </c>
      <c r="AN70" s="1">
        <v>62991</v>
      </c>
      <c r="AO70" s="1">
        <f>IFERROR(VLOOKUP(B70,'2021'!$B$3:$AB$102,18,0), "")</f>
        <v>69753</v>
      </c>
      <c r="AP70" s="1">
        <f>IFERROR(VLOOKUP(B70,'2020'!$B$3:$AD$92,16,0), "")</f>
        <v>70897</v>
      </c>
      <c r="AQ70" s="1">
        <f>IFERROR(VLOOKUP(B70,'2019'!$B$3:$AC$102,7,0), "")</f>
        <v>71452</v>
      </c>
      <c r="AR70">
        <v>81</v>
      </c>
      <c r="AS70">
        <f>IFERROR(VLOOKUP(B70,'2021'!$B$3:$AB$102,24,0), "")</f>
        <v>61</v>
      </c>
      <c r="AT70">
        <f>IFERROR(VLOOKUP(B70,'2020'!$B$3:$AD$92,28,0), "")</f>
        <v>53</v>
      </c>
      <c r="AU70">
        <f>IFERROR(VLOOKUP(B70,'2019'!$B$3:$AC$102,13,0), "")</f>
        <v>53</v>
      </c>
      <c r="AV70">
        <v>86.18</v>
      </c>
      <c r="AW70">
        <f>IFERROR(VLOOKUP(B70,'2021'!$B$3:$AB$102,21,0), "")</f>
        <v>82.313999999999993</v>
      </c>
      <c r="AX70">
        <f>IFERROR(VLOOKUP(B70,'2020'!$B$3:$AD$92,7,0), "")</f>
        <v>80</v>
      </c>
      <c r="AY70" t="s">
        <v>202</v>
      </c>
      <c r="AZ70">
        <v>0</v>
      </c>
      <c r="BA70">
        <v>12</v>
      </c>
    </row>
    <row r="71" spans="1:53" x14ac:dyDescent="0.25">
      <c r="A71">
        <v>69</v>
      </c>
      <c r="B71" t="s">
        <v>107</v>
      </c>
      <c r="C71" t="s">
        <v>24</v>
      </c>
      <c r="D71">
        <v>87</v>
      </c>
      <c r="E71">
        <f>IFERROR(VLOOKUP(B71,'2021'!$B$3:$AB$102,22,0), "")</f>
        <v>97</v>
      </c>
      <c r="F71">
        <f>IFERROR(VLOOKUP(B71,'2020'!$B$3:$AD$92,11,0), "")</f>
        <v>83</v>
      </c>
      <c r="G71">
        <f>IFERROR(VLOOKUP(B71,'2019'!$B$3:$AC$102,14,0), "")</f>
        <v>74</v>
      </c>
      <c r="H71">
        <v>84</v>
      </c>
      <c r="I71">
        <f>IFERROR(VLOOKUP(B71,'2021'!B72:$AB$102,23,0), "")</f>
        <v>75</v>
      </c>
      <c r="J71">
        <f>IFERROR(VLOOKUP(B71,'2020'!$B$3:$AD$92,4,0), "")</f>
        <v>64</v>
      </c>
      <c r="K71">
        <f>IFERROR(VLOOKUP(B71,'2019'!$B$3:$AC$102,5,0), "")</f>
        <v>79</v>
      </c>
      <c r="L71">
        <v>76</v>
      </c>
      <c r="M71">
        <f>IFERROR(VLOOKUP(B71,'2021'!$B$3:$AB$102,11,0), "")</f>
        <v>84</v>
      </c>
      <c r="N71">
        <f>IFERROR(VLOOKUP(B71,'2020'!$B$3:$AD$92,6,0), "")</f>
        <v>83</v>
      </c>
      <c r="O71">
        <f>IFERROR(VLOOKUP(B71,'2019'!$B$3:$AC$102,12,0), "")</f>
        <v>83</v>
      </c>
      <c r="P71" t="str">
        <f>IFERROR(VLOOKUP(B71,'2018'!$B$3:$U$102,15,0), "")</f>
        <v/>
      </c>
      <c r="Q71">
        <v>98</v>
      </c>
      <c r="R71">
        <f>IFERROR(VLOOKUP(B71,'2021'!$B$3:$AB$102,12,0), "")</f>
        <v>98</v>
      </c>
      <c r="S71">
        <f>IFERROR(VLOOKUP(B71,'2020'!$B$3:$AD$92,15,0), "")</f>
        <v>98</v>
      </c>
      <c r="T71">
        <f>IFERROR(VLOOKUP(B71,'2019'!$B$3:$AC$102,21,0), "")</f>
        <v>98</v>
      </c>
      <c r="U71">
        <f>IFERROR(VLOOKUP(B71,'2018'!$B$3:$U$102,19,0), "")</f>
        <v>98</v>
      </c>
      <c r="V71">
        <v>69</v>
      </c>
      <c r="W71">
        <f>IFERROR(VLOOKUP(B71,'2021'!$B$3:$AC$102,28,0), "")</f>
        <v>83</v>
      </c>
      <c r="X71">
        <f>IFERROR(VLOOKUP(B71,'2020'!$B$3:$AE$92,30,0), "")</f>
        <v>76</v>
      </c>
      <c r="Y71">
        <f>IFERROR(VLOOKUP(B71,'2021'!$B$3:$AB$102,14,0), "")</f>
        <v>92</v>
      </c>
      <c r="Z71">
        <f>IFERROR(VLOOKUP(B71,'2020'!$B$3:$AE$92,29,0), "")</f>
        <v>82</v>
      </c>
      <c r="AA71">
        <v>8.7100000000000009</v>
      </c>
      <c r="AB71">
        <f>IFERROR(VLOOKUP(B71,'2021'!$B$3:$AB$102,13,0), "")</f>
        <v>8.5299999999999994</v>
      </c>
      <c r="AC71">
        <f>IFERROR(VLOOKUP(B71,'2020'!$B$3:$AD$92,25,0), "")</f>
        <v>7.96</v>
      </c>
      <c r="AD71">
        <v>11</v>
      </c>
      <c r="AE71">
        <f>IFERROR(VLOOKUP(B72,'2021'!$B$3:$AB$102,17,0), "")</f>
        <v>91</v>
      </c>
      <c r="AF71">
        <f>IFERROR(VLOOKUP(B71,'2020'!$B$3:$AD$92,2,0), "")</f>
        <v>32</v>
      </c>
      <c r="AG71">
        <f>IFERROR(VLOOKUP(B71,'2019'!$B$3:$AC$102,11,0), "")</f>
        <v>67</v>
      </c>
      <c r="AH71">
        <f>IFERROR(VLOOKUP(B71,'2018'!B72:U171,13,0), "")</f>
        <v>86</v>
      </c>
      <c r="AI71" s="25">
        <v>48.86</v>
      </c>
      <c r="AJ71" s="25">
        <f>IFERROR(VLOOKUP($B71,'2021'!$B$3:$AB$102,20,0),"")</f>
        <v>44.787999999999997</v>
      </c>
      <c r="AK71" s="25">
        <f>IFERROR(VLOOKUP($B71,'2020'!$B$3:$AD$92,20,0),"")</f>
        <v>53</v>
      </c>
      <c r="AL71" s="25">
        <f>IFERROR(VLOOKUP($B71,'2019'!$B$3:$AC$102,17,0),"")</f>
        <v>28</v>
      </c>
      <c r="AM71" s="25">
        <f>IFERROR(VLOOKUP($B71,'2018'!$B$3:$U$102,17,0),"")</f>
        <v>36</v>
      </c>
      <c r="AN71" s="1">
        <v>64800</v>
      </c>
      <c r="AO71" s="1">
        <f>IFERROR(VLOOKUP(B71,'2021'!$B$3:$AB$102,18,0), "")</f>
        <v>62341</v>
      </c>
      <c r="AP71" s="1">
        <f>IFERROR(VLOOKUP(B71,'2020'!$B$3:$AD$92,16,0), "")</f>
        <v>63068</v>
      </c>
      <c r="AQ71" s="1">
        <f>IFERROR(VLOOKUP(B71,'2019'!$B$3:$AC$102,7,0), "")</f>
        <v>57901</v>
      </c>
      <c r="AR71">
        <v>97</v>
      </c>
      <c r="AS71">
        <f>IFERROR(VLOOKUP(B71,'2021'!$B$3:$AB$102,24,0), "")</f>
        <v>97</v>
      </c>
      <c r="AT71">
        <f>IFERROR(VLOOKUP(B71,'2020'!$B$3:$AD$92,28,0), "")</f>
        <v>89</v>
      </c>
      <c r="AU71">
        <f>IFERROR(VLOOKUP(B71,'2019'!$B$3:$AC$102,13,0), "")</f>
        <v>98</v>
      </c>
      <c r="AV71">
        <v>83.637</v>
      </c>
      <c r="AW71">
        <f>IFERROR(VLOOKUP(B71,'2021'!$B$3:$AB$102,21,0), "")</f>
        <v>81.293000000000006</v>
      </c>
      <c r="AX71">
        <f>IFERROR(VLOOKUP(B71,'2020'!$B$3:$AD$92,7,0), "")</f>
        <v>79</v>
      </c>
      <c r="AY71" t="s">
        <v>172</v>
      </c>
      <c r="AZ71">
        <v>100</v>
      </c>
      <c r="BA71">
        <v>18</v>
      </c>
    </row>
    <row r="72" spans="1:53" x14ac:dyDescent="0.25">
      <c r="A72">
        <v>71</v>
      </c>
      <c r="B72" t="s">
        <v>108</v>
      </c>
      <c r="C72" t="s">
        <v>1</v>
      </c>
      <c r="D72">
        <v>43</v>
      </c>
      <c r="E72">
        <f>IFERROR(VLOOKUP(B72,'2021'!$B$3:$AB$102,22,0), "")</f>
        <v>64</v>
      </c>
      <c r="F72">
        <f>IFERROR(VLOOKUP(B72,'2020'!$B$3:$AD$92,11,0), "")</f>
        <v>59</v>
      </c>
      <c r="G72">
        <f>IFERROR(VLOOKUP(B72,'2019'!$B$3:$AC$102,14,0), "")</f>
        <v>64</v>
      </c>
      <c r="H72">
        <v>30</v>
      </c>
      <c r="I72" t="str">
        <f>IFERROR(VLOOKUP(B72,'2021'!B73:$AB$102,23,0), "")</f>
        <v/>
      </c>
      <c r="J72">
        <f>IFERROR(VLOOKUP(B72,'2020'!$B$3:$AD$92,4,0), "")</f>
        <v>25</v>
      </c>
      <c r="K72">
        <f>IFERROR(VLOOKUP(B72,'2019'!$B$3:$AC$102,5,0), "")</f>
        <v>26</v>
      </c>
      <c r="L72">
        <v>68</v>
      </c>
      <c r="M72">
        <f>IFERROR(VLOOKUP(B72,'2021'!$B$3:$AB$102,11,0), "")</f>
        <v>64</v>
      </c>
      <c r="N72">
        <f>IFERROR(VLOOKUP(B72,'2020'!$B$3:$AD$92,6,0), "")</f>
        <v>61</v>
      </c>
      <c r="O72">
        <f>IFERROR(VLOOKUP(B72,'2019'!$B$3:$AC$102,12,0), "")</f>
        <v>60</v>
      </c>
      <c r="P72">
        <f>IFERROR(VLOOKUP(B72,'2018'!$B$3:$U$102,15,0), "")</f>
        <v>55</v>
      </c>
      <c r="Q72">
        <v>98</v>
      </c>
      <c r="R72">
        <f>IFERROR(VLOOKUP(B72,'2021'!$B$3:$AB$102,12,0), "")</f>
        <v>97</v>
      </c>
      <c r="S72">
        <f>IFERROR(VLOOKUP(B72,'2020'!$B$3:$AD$92,15,0), "")</f>
        <v>95</v>
      </c>
      <c r="T72">
        <f>IFERROR(VLOOKUP(B72,'2019'!$B$3:$AC$102,21,0), "")</f>
        <v>92</v>
      </c>
      <c r="U72">
        <f>IFERROR(VLOOKUP(B72,'2018'!$B$3:$U$102,19,0), "")</f>
        <v>89</v>
      </c>
      <c r="V72">
        <v>71</v>
      </c>
      <c r="W72">
        <f>IFERROR(VLOOKUP(B72,'2021'!$B$3:$AC$102,28,0), "")</f>
        <v>70</v>
      </c>
      <c r="X72">
        <f>IFERROR(VLOOKUP(B72,'2020'!$B$3:$AE$92,30,0), "")</f>
        <v>62</v>
      </c>
      <c r="Y72">
        <f>IFERROR(VLOOKUP(B72,'2021'!$B$3:$AB$102,14,0), "")</f>
        <v>61</v>
      </c>
      <c r="Z72">
        <f>IFERROR(VLOOKUP(B72,'2020'!$B$3:$AE$92,29,0), "")</f>
        <v>60</v>
      </c>
      <c r="AA72">
        <v>8.4499999999999993</v>
      </c>
      <c r="AB72">
        <f>IFERROR(VLOOKUP(B72,'2021'!$B$3:$AB$102,13,0), "")</f>
        <v>8.64</v>
      </c>
      <c r="AC72">
        <f>IFERROR(VLOOKUP(B72,'2020'!$B$3:$AD$92,25,0), "")</f>
        <v>8.8699999999999992</v>
      </c>
      <c r="AD72">
        <v>98</v>
      </c>
      <c r="AE72">
        <f>IFERROR(VLOOKUP(B73,'2021'!$B$3:$AB$102,17,0), "")</f>
        <v>94</v>
      </c>
      <c r="AF72">
        <f>IFERROR(VLOOKUP(B72,'2020'!$B$3:$AD$92,2,0), "")</f>
        <v>87</v>
      </c>
      <c r="AG72">
        <f>IFERROR(VLOOKUP(B72,'2019'!$B$3:$AC$102,11,0), "")</f>
        <v>93</v>
      </c>
      <c r="AH72" t="str">
        <f>IFERROR(VLOOKUP(B72,'2018'!B73:U172,13,0), "")</f>
        <v/>
      </c>
      <c r="AI72" s="25">
        <v>24.59</v>
      </c>
      <c r="AJ72" s="25">
        <f>IFERROR(VLOOKUP($B72,'2021'!$B$3:$AB$102,20,0),"")</f>
        <v>30.957999999999998</v>
      </c>
      <c r="AK72" s="25">
        <f>IFERROR(VLOOKUP($B72,'2020'!$B$3:$AD$92,20,0),"")</f>
        <v>37</v>
      </c>
      <c r="AL72" s="25">
        <f>IFERROR(VLOOKUP($B72,'2019'!$B$3:$AC$102,17,0),"")</f>
        <v>32</v>
      </c>
      <c r="AM72" s="25">
        <f>IFERROR(VLOOKUP($B72,'2018'!$B$3:$U$102,17,0),"")</f>
        <v>30</v>
      </c>
      <c r="AN72" s="1">
        <v>61036</v>
      </c>
      <c r="AO72" s="1">
        <f>IFERROR(VLOOKUP(B72,'2021'!$B$3:$AB$102,18,0), "")</f>
        <v>61788</v>
      </c>
      <c r="AP72" s="1">
        <f>IFERROR(VLOOKUP(B72,'2020'!$B$3:$AD$92,16,0), "")</f>
        <v>62751</v>
      </c>
      <c r="AQ72" s="1">
        <f>IFERROR(VLOOKUP(B72,'2019'!$B$3:$AC$102,7,0), "")</f>
        <v>62689</v>
      </c>
      <c r="AR72">
        <v>31</v>
      </c>
      <c r="AS72">
        <f>IFERROR(VLOOKUP(B72,'2021'!$B$3:$AB$102,24,0), "")</f>
        <v>30</v>
      </c>
      <c r="AT72">
        <f>IFERROR(VLOOKUP(B72,'2020'!$B$3:$AD$92,28,0), "")</f>
        <v>28</v>
      </c>
      <c r="AU72">
        <f>IFERROR(VLOOKUP(B72,'2019'!$B$3:$AC$102,13,0), "")</f>
        <v>29</v>
      </c>
      <c r="AV72">
        <v>84.084000000000003</v>
      </c>
      <c r="AW72">
        <f>IFERROR(VLOOKUP(B72,'2021'!$B$3:$AB$102,21,0), "")</f>
        <v>84.471999999999994</v>
      </c>
      <c r="AX72">
        <f>IFERROR(VLOOKUP(B72,'2020'!$B$3:$AD$92,7,0), "")</f>
        <v>84</v>
      </c>
      <c r="AY72" t="s">
        <v>216</v>
      </c>
      <c r="AZ72">
        <v>100</v>
      </c>
      <c r="BA72">
        <v>30</v>
      </c>
    </row>
    <row r="73" spans="1:53" x14ac:dyDescent="0.25">
      <c r="A73">
        <v>72</v>
      </c>
      <c r="B73" t="s">
        <v>109</v>
      </c>
      <c r="C73" t="s">
        <v>1</v>
      </c>
      <c r="D73">
        <v>70</v>
      </c>
      <c r="E73">
        <f>IFERROR(VLOOKUP(B73,'2021'!$B$3:$AB$102,22,0), "")</f>
        <v>87</v>
      </c>
      <c r="F73">
        <f>IFERROR(VLOOKUP(B73,'2020'!$B$3:$AD$92,11,0), "")</f>
        <v>84</v>
      </c>
      <c r="G73">
        <f>IFERROR(VLOOKUP(B73,'2019'!$B$3:$AC$102,14,0), "")</f>
        <v>82</v>
      </c>
      <c r="H73">
        <v>18</v>
      </c>
      <c r="I73">
        <f>IFERROR(VLOOKUP(B73,'2021'!B74:$AB$102,23,0), "")</f>
        <v>26</v>
      </c>
      <c r="J73">
        <f>IFERROR(VLOOKUP(B73,'2020'!$B$3:$AD$92,4,0), "")</f>
        <v>28</v>
      </c>
      <c r="K73">
        <f>IFERROR(VLOOKUP(B73,'2019'!$B$3:$AC$102,5,0), "")</f>
        <v>31</v>
      </c>
      <c r="L73">
        <v>75</v>
      </c>
      <c r="M73">
        <f>IFERROR(VLOOKUP(B73,'2021'!$B$3:$AB$102,11,0), "")</f>
        <v>76</v>
      </c>
      <c r="N73">
        <f>IFERROR(VLOOKUP(B73,'2020'!$B$3:$AD$92,6,0), "")</f>
        <v>75</v>
      </c>
      <c r="O73">
        <f>IFERROR(VLOOKUP(B73,'2019'!$B$3:$AC$102,12,0), "")</f>
        <v>71</v>
      </c>
      <c r="P73">
        <f>IFERROR(VLOOKUP(B73,'2018'!$B$3:$U$102,15,0), "")</f>
        <v>67</v>
      </c>
      <c r="Q73">
        <v>100</v>
      </c>
      <c r="R73">
        <f>IFERROR(VLOOKUP(B73,'2021'!$B$3:$AB$102,12,0), "")</f>
        <v>100</v>
      </c>
      <c r="S73">
        <f>IFERROR(VLOOKUP(B73,'2020'!$B$3:$AD$92,15,0), "")</f>
        <v>93</v>
      </c>
      <c r="T73">
        <f>IFERROR(VLOOKUP(B73,'2019'!$B$3:$AC$102,21,0), "")</f>
        <v>91</v>
      </c>
      <c r="U73">
        <f>IFERROR(VLOOKUP(B73,'2018'!$B$3:$U$102,19,0), "")</f>
        <v>84</v>
      </c>
      <c r="V73">
        <v>72</v>
      </c>
      <c r="W73">
        <f>IFERROR(VLOOKUP(B73,'2021'!$B$3:$AC$102,28,0), "")</f>
        <v>73</v>
      </c>
      <c r="X73">
        <f>IFERROR(VLOOKUP(B73,'2020'!$B$3:$AE$92,30,0), "")</f>
        <v>80</v>
      </c>
      <c r="Y73">
        <f>IFERROR(VLOOKUP(B73,'2021'!$B$3:$AB$102,14,0), "")</f>
        <v>74</v>
      </c>
      <c r="Z73">
        <f>IFERROR(VLOOKUP(B73,'2020'!$B$3:$AE$92,29,0), "")</f>
        <v>71</v>
      </c>
      <c r="AA73">
        <v>8.51</v>
      </c>
      <c r="AB73">
        <f>IFERROR(VLOOKUP(B73,'2021'!$B$3:$AB$102,13,0), "")</f>
        <v>8.82</v>
      </c>
      <c r="AC73">
        <f>IFERROR(VLOOKUP(B73,'2020'!$B$3:$AD$92,25,0), "")</f>
        <v>8.2200000000000006</v>
      </c>
      <c r="AD73">
        <v>91</v>
      </c>
      <c r="AE73">
        <f>IFERROR(VLOOKUP(B74,'2021'!$B$3:$AB$102,17,0), "")</f>
        <v>55</v>
      </c>
      <c r="AF73">
        <f>IFERROR(VLOOKUP(B73,'2020'!$B$3:$AD$92,2,0), "")</f>
        <v>76</v>
      </c>
      <c r="AG73">
        <f>IFERROR(VLOOKUP(B73,'2019'!$B$3:$AC$102,11,0), "")</f>
        <v>88</v>
      </c>
      <c r="AH73" t="str">
        <f>IFERROR(VLOOKUP(B73,'2018'!B74:U173,13,0), "")</f>
        <v/>
      </c>
      <c r="AI73" s="25">
        <v>32.700000000000003</v>
      </c>
      <c r="AJ73" s="25">
        <f>IFERROR(VLOOKUP($B73,'2021'!$B$3:$AB$102,20,0),"")</f>
        <v>39.767000000000003</v>
      </c>
      <c r="AK73" s="25">
        <f>IFERROR(VLOOKUP($B73,'2020'!$B$3:$AD$92,20,0),"")</f>
        <v>43</v>
      </c>
      <c r="AL73" s="25">
        <f>IFERROR(VLOOKUP($B73,'2019'!$B$3:$AC$102,17,0),"")</f>
        <v>40</v>
      </c>
      <c r="AM73" s="25">
        <f>IFERROR(VLOOKUP($B73,'2018'!$B$3:$U$102,17,0),"")</f>
        <v>39</v>
      </c>
      <c r="AN73" s="1">
        <v>61998</v>
      </c>
      <c r="AO73" s="1">
        <f>IFERROR(VLOOKUP(B73,'2021'!$B$3:$AB$102,18,0), "")</f>
        <v>60084</v>
      </c>
      <c r="AP73" s="1">
        <f>IFERROR(VLOOKUP(B73,'2020'!$B$3:$AD$92,16,0), "")</f>
        <v>55221</v>
      </c>
      <c r="AQ73" s="1">
        <f>IFERROR(VLOOKUP(B73,'2019'!$B$3:$AC$102,7,0), "")</f>
        <v>56794</v>
      </c>
      <c r="AR73">
        <v>52</v>
      </c>
      <c r="AS73">
        <f>IFERROR(VLOOKUP(B73,'2021'!$B$3:$AB$102,24,0), "")</f>
        <v>60</v>
      </c>
      <c r="AT73">
        <f>IFERROR(VLOOKUP(B73,'2020'!$B$3:$AD$92,28,0), "")</f>
        <v>71</v>
      </c>
      <c r="AU73">
        <f>IFERROR(VLOOKUP(B73,'2019'!$B$3:$AC$102,13,0), "")</f>
        <v>80</v>
      </c>
      <c r="AV73">
        <v>82.483000000000004</v>
      </c>
      <c r="AW73">
        <f>IFERROR(VLOOKUP(B73,'2021'!$B$3:$AB$102,21,0), "")</f>
        <v>83.376999999999995</v>
      </c>
      <c r="AX73">
        <f>IFERROR(VLOOKUP(B73,'2020'!$B$3:$AD$92,7,0), "")</f>
        <v>82</v>
      </c>
      <c r="AY73" t="s">
        <v>159</v>
      </c>
      <c r="AZ73">
        <v>100</v>
      </c>
      <c r="BA73">
        <v>28</v>
      </c>
    </row>
    <row r="74" spans="1:53" x14ac:dyDescent="0.25">
      <c r="A74">
        <v>73</v>
      </c>
      <c r="B74" t="s">
        <v>110</v>
      </c>
      <c r="C74" t="s">
        <v>25</v>
      </c>
      <c r="D74">
        <v>66</v>
      </c>
      <c r="E74">
        <f>IFERROR(VLOOKUP(B74,'2021'!$B$3:$AB$102,22,0), "")</f>
        <v>50</v>
      </c>
      <c r="F74">
        <f>IFERROR(VLOOKUP(B74,'2020'!$B$3:$AD$92,11,0), "")</f>
        <v>58</v>
      </c>
      <c r="G74">
        <f>IFERROR(VLOOKUP(B74,'2019'!$B$3:$AC$102,14,0), "")</f>
        <v>66</v>
      </c>
      <c r="H74">
        <v>35</v>
      </c>
      <c r="I74">
        <f>IFERROR(VLOOKUP(B74,'2021'!B75:$AB$102,23,0), "")</f>
        <v>41</v>
      </c>
      <c r="J74">
        <f>IFERROR(VLOOKUP(B74,'2020'!$B$3:$AD$92,4,0), "")</f>
        <v>44</v>
      </c>
      <c r="K74">
        <f>IFERROR(VLOOKUP(B74,'2019'!$B$3:$AC$102,5,0), "")</f>
        <v>50</v>
      </c>
      <c r="L74">
        <v>80</v>
      </c>
      <c r="M74">
        <f>IFERROR(VLOOKUP(B74,'2021'!$B$3:$AB$102,11,0), "")</f>
        <v>0</v>
      </c>
      <c r="N74" t="str">
        <f>IFERROR(VLOOKUP(B74,'2020'!$B$3:$AD$92,6,0), "")</f>
        <v/>
      </c>
      <c r="O74">
        <f>IFERROR(VLOOKUP(B74,'2019'!$B$3:$AC$102,12,0), "")</f>
        <v>96</v>
      </c>
      <c r="P74">
        <f>IFERROR(VLOOKUP(B74,'2018'!$B$3:$U$102,15,0), "")</f>
        <v>92</v>
      </c>
      <c r="Q74">
        <v>100</v>
      </c>
      <c r="R74">
        <f>IFERROR(VLOOKUP(B74,'2021'!$B$3:$AB$102,12,0), "")</f>
        <v>100</v>
      </c>
      <c r="S74">
        <f>IFERROR(VLOOKUP(B74,'2020'!$B$3:$AD$92,15,0), "")</f>
        <v>100</v>
      </c>
      <c r="T74">
        <f>IFERROR(VLOOKUP(B74,'2019'!$B$3:$AC$102,21,0), "")</f>
        <v>100</v>
      </c>
      <c r="U74">
        <f>IFERROR(VLOOKUP(B74,'2018'!$B$3:$U$102,19,0), "")</f>
        <v>100</v>
      </c>
      <c r="V74">
        <v>73</v>
      </c>
      <c r="W74">
        <f>IFERROR(VLOOKUP(B74,'2021'!$B$3:$AC$102,28,0), "")</f>
        <v>83</v>
      </c>
      <c r="X74">
        <f>IFERROR(VLOOKUP(B74,'2020'!$B$3:$AE$92,30,0), "")</f>
        <v>85</v>
      </c>
      <c r="Y74">
        <f>IFERROR(VLOOKUP(B74,'2021'!$B$3:$AB$102,14,0), "")</f>
        <v>0</v>
      </c>
      <c r="Z74" t="str">
        <f>IFERROR(VLOOKUP(B74,'2020'!$B$3:$AE$92,29,0), "")</f>
        <v/>
      </c>
      <c r="AA74">
        <v>8.5</v>
      </c>
      <c r="AB74">
        <f>IFERROR(VLOOKUP(B74,'2021'!$B$3:$AB$102,13,0), "")</f>
        <v>8.73</v>
      </c>
      <c r="AC74">
        <f>IFERROR(VLOOKUP(B74,'2020'!$B$3:$AD$92,25,0), "")</f>
        <v>8.52</v>
      </c>
      <c r="AD74">
        <v>66</v>
      </c>
      <c r="AE74">
        <f>IFERROR(VLOOKUP(B75,'2021'!$B$3:$AB$102,17,0), "")</f>
        <v>50</v>
      </c>
      <c r="AF74">
        <f>IFERROR(VLOOKUP(B74,'2020'!$B$3:$AD$92,2,0), "")</f>
        <v>17</v>
      </c>
      <c r="AG74">
        <f>IFERROR(VLOOKUP(B74,'2019'!$B$3:$AC$102,11,0), "")</f>
        <v>96</v>
      </c>
      <c r="AH74">
        <f>IFERROR(VLOOKUP(B74,'2018'!B75:U174,13,0), "")</f>
        <v>96</v>
      </c>
      <c r="AI74" s="25">
        <v>36.35</v>
      </c>
      <c r="AJ74" s="25">
        <f>IFERROR(VLOOKUP($B74,'2021'!$B$3:$AB$102,20,0),"")</f>
        <v>52.006999999999998</v>
      </c>
      <c r="AK74" s="25">
        <f>IFERROR(VLOOKUP($B74,'2020'!$B$3:$AD$92,20,0),"")</f>
        <v>44</v>
      </c>
      <c r="AL74" s="25">
        <f>IFERROR(VLOOKUP($B74,'2019'!$B$3:$AC$102,17,0),"")</f>
        <v>43</v>
      </c>
      <c r="AM74" s="25">
        <f>IFERROR(VLOOKUP($B74,'2018'!$B$3:$U$102,17,0),"")</f>
        <v>29</v>
      </c>
      <c r="AN74" s="1">
        <v>61717</v>
      </c>
      <c r="AO74" s="1">
        <f>IFERROR(VLOOKUP(B74,'2021'!$B$3:$AB$102,18,0), "")</f>
        <v>56978</v>
      </c>
      <c r="AP74" s="1">
        <f>IFERROR(VLOOKUP(B74,'2020'!$B$3:$AD$92,16,0), "")</f>
        <v>54787</v>
      </c>
      <c r="AQ74" s="1">
        <f>IFERROR(VLOOKUP(B74,'2019'!$B$3:$AC$102,7,0), "")</f>
        <v>45368</v>
      </c>
      <c r="AR74">
        <v>33</v>
      </c>
      <c r="AS74">
        <f>IFERROR(VLOOKUP(B74,'2021'!$B$3:$AB$102,24,0), "")</f>
        <v>32</v>
      </c>
      <c r="AT74">
        <f>IFERROR(VLOOKUP(B74,'2020'!$B$3:$AD$92,28,0), "")</f>
        <v>29</v>
      </c>
      <c r="AU74">
        <f>IFERROR(VLOOKUP(B74,'2019'!$B$3:$AC$102,13,0), "")</f>
        <v>43</v>
      </c>
      <c r="AV74">
        <v>82.43</v>
      </c>
      <c r="AW74">
        <f>IFERROR(VLOOKUP(B74,'2021'!$B$3:$AB$102,21,0), "")</f>
        <v>81.262</v>
      </c>
      <c r="AX74">
        <f>IFERROR(VLOOKUP(B74,'2020'!$B$3:$AD$92,7,0), "")</f>
        <v>80</v>
      </c>
      <c r="AY74" t="s">
        <v>217</v>
      </c>
      <c r="AZ74">
        <v>24</v>
      </c>
      <c r="BA74">
        <v>30</v>
      </c>
    </row>
    <row r="75" spans="1:53" x14ac:dyDescent="0.25">
      <c r="A75">
        <v>74</v>
      </c>
      <c r="B75" t="s">
        <v>111</v>
      </c>
      <c r="C75" t="s">
        <v>2</v>
      </c>
      <c r="D75">
        <v>46</v>
      </c>
      <c r="E75">
        <f>IFERROR(VLOOKUP(B75,'2021'!$B$3:$AB$102,22,0), "")</f>
        <v>38</v>
      </c>
      <c r="F75">
        <f>IFERROR(VLOOKUP(B75,'2020'!$B$3:$AD$92,11,0), "")</f>
        <v>35</v>
      </c>
      <c r="G75">
        <f>IFERROR(VLOOKUP(B75,'2019'!$B$3:$AC$102,14,0), "")</f>
        <v>26</v>
      </c>
      <c r="H75">
        <v>72</v>
      </c>
      <c r="I75" t="str">
        <f>IFERROR(VLOOKUP(B75,'2021'!B76:$AB$102,23,0), "")</f>
        <v/>
      </c>
      <c r="J75">
        <f>IFERROR(VLOOKUP(B75,'2020'!$B$3:$AD$92,4,0), "")</f>
        <v>57</v>
      </c>
      <c r="K75">
        <f>IFERROR(VLOOKUP(B75,'2019'!$B$3:$AC$102,5,0), "")</f>
        <v>63</v>
      </c>
      <c r="L75">
        <v>65</v>
      </c>
      <c r="M75">
        <f>IFERROR(VLOOKUP(B75,'2021'!$B$3:$AB$102,11,0), "")</f>
        <v>58</v>
      </c>
      <c r="N75">
        <f>IFERROR(VLOOKUP(B75,'2020'!$B$3:$AD$92,6,0), "")</f>
        <v>54</v>
      </c>
      <c r="O75">
        <f>IFERROR(VLOOKUP(B75,'2019'!$B$3:$AC$102,12,0), "")</f>
        <v>54</v>
      </c>
      <c r="P75">
        <f>IFERROR(VLOOKUP(B75,'2018'!$B$3:$U$102,15,0), "")</f>
        <v>56</v>
      </c>
      <c r="Q75">
        <v>96</v>
      </c>
      <c r="R75">
        <f>IFERROR(VLOOKUP(B75,'2021'!$B$3:$AB$102,12,0), "")</f>
        <v>91</v>
      </c>
      <c r="S75">
        <f>IFERROR(VLOOKUP(B75,'2020'!$B$3:$AD$92,15,0), "")</f>
        <v>96</v>
      </c>
      <c r="T75">
        <f>IFERROR(VLOOKUP(B75,'2019'!$B$3:$AC$102,21,0), "")</f>
        <v>92</v>
      </c>
      <c r="U75">
        <f>IFERROR(VLOOKUP(B75,'2018'!$B$3:$U$102,19,0), "")</f>
        <v>88</v>
      </c>
      <c r="V75">
        <v>74</v>
      </c>
      <c r="W75">
        <f>IFERROR(VLOOKUP(B75,'2021'!$B$3:$AC$102,28,0), "")</f>
        <v>63</v>
      </c>
      <c r="X75">
        <f>IFERROR(VLOOKUP(B75,'2020'!$B$3:$AE$92,30,0), "")</f>
        <v>57</v>
      </c>
      <c r="Y75">
        <f>IFERROR(VLOOKUP(B75,'2021'!$B$3:$AB$102,14,0), "")</f>
        <v>55</v>
      </c>
      <c r="Z75">
        <f>IFERROR(VLOOKUP(B75,'2020'!$B$3:$AE$92,29,0), "")</f>
        <v>50</v>
      </c>
      <c r="AA75">
        <v>8.73</v>
      </c>
      <c r="AB75">
        <f>IFERROR(VLOOKUP(B75,'2021'!$B$3:$AB$102,13,0), "")</f>
        <v>8.76</v>
      </c>
      <c r="AC75">
        <f>IFERROR(VLOOKUP(B75,'2020'!$B$3:$AD$92,25,0), "")</f>
        <v>8.93</v>
      </c>
      <c r="AD75">
        <v>30</v>
      </c>
      <c r="AE75">
        <f>IFERROR(VLOOKUP(B76,'2021'!$B$3:$AB$102,17,0), "")</f>
        <v>13</v>
      </c>
      <c r="AF75">
        <f>IFERROR(VLOOKUP(B75,'2020'!$B$3:$AD$92,2,0), "")</f>
        <v>34</v>
      </c>
      <c r="AG75">
        <f>IFERROR(VLOOKUP(B75,'2019'!$B$3:$AC$102,11,0), "")</f>
        <v>44</v>
      </c>
      <c r="AH75" t="str">
        <f>IFERROR(VLOOKUP(B75,'2018'!B76:U175,13,0), "")</f>
        <v/>
      </c>
      <c r="AI75" s="25">
        <v>31.6</v>
      </c>
      <c r="AJ75" s="25">
        <f>IFERROR(VLOOKUP($B75,'2021'!$B$3:$AB$102,20,0),"")</f>
        <v>44.131999999999998</v>
      </c>
      <c r="AK75" s="25">
        <f>IFERROR(VLOOKUP($B75,'2020'!$B$3:$AD$92,20,0),"")</f>
        <v>20</v>
      </c>
      <c r="AL75" s="25">
        <f>IFERROR(VLOOKUP($B75,'2019'!$B$3:$AC$102,17,0),"")</f>
        <v>56</v>
      </c>
      <c r="AM75" s="25">
        <f>IFERROR(VLOOKUP($B75,'2018'!$B$3:$U$102,17,0),"")</f>
        <v>45</v>
      </c>
      <c r="AN75" s="1">
        <v>59649</v>
      </c>
      <c r="AO75" s="1">
        <f>IFERROR(VLOOKUP(B75,'2021'!$B$3:$AB$102,18,0), "")</f>
        <v>61365</v>
      </c>
      <c r="AP75" s="1">
        <f>IFERROR(VLOOKUP(B75,'2020'!$B$3:$AD$92,16,0), "")</f>
        <v>61079</v>
      </c>
      <c r="AQ75" s="1">
        <f>IFERROR(VLOOKUP(B75,'2019'!$B$3:$AC$102,7,0), "")</f>
        <v>57934</v>
      </c>
      <c r="AR75">
        <v>53</v>
      </c>
      <c r="AS75">
        <f>IFERROR(VLOOKUP(B75,'2021'!$B$3:$AB$102,24,0), "")</f>
        <v>52</v>
      </c>
      <c r="AT75">
        <f>IFERROR(VLOOKUP(B75,'2020'!$B$3:$AD$92,28,0), "")</f>
        <v>42</v>
      </c>
      <c r="AU75">
        <f>IFERROR(VLOOKUP(B75,'2019'!$B$3:$AC$102,13,0), "")</f>
        <v>47</v>
      </c>
      <c r="AV75">
        <v>85.111999999999995</v>
      </c>
      <c r="AW75">
        <f>IFERROR(VLOOKUP(B75,'2021'!$B$3:$AB$102,21,0), "")</f>
        <v>85.210999999999999</v>
      </c>
      <c r="AX75">
        <f>IFERROR(VLOOKUP(B75,'2020'!$B$3:$AD$92,7,0), "")</f>
        <v>86</v>
      </c>
      <c r="AY75" t="s">
        <v>219</v>
      </c>
      <c r="AZ75">
        <v>48</v>
      </c>
      <c r="BA75">
        <v>14</v>
      </c>
    </row>
    <row r="76" spans="1:53" x14ac:dyDescent="0.25">
      <c r="A76">
        <v>74</v>
      </c>
      <c r="B76" t="s">
        <v>112</v>
      </c>
      <c r="C76" t="s">
        <v>9</v>
      </c>
      <c r="D76">
        <v>62</v>
      </c>
      <c r="E76">
        <f>IFERROR(VLOOKUP(B76,'2021'!$B$3:$AB$102,22,0), "")</f>
        <v>85</v>
      </c>
      <c r="F76" t="str">
        <f>IFERROR(VLOOKUP(B76,'2020'!$B$3:$AD$92,11,0), "")</f>
        <v/>
      </c>
      <c r="G76">
        <f>IFERROR(VLOOKUP(B76,'2019'!$B$3:$AC$102,14,0), "")</f>
        <v>79</v>
      </c>
      <c r="H76">
        <v>80</v>
      </c>
      <c r="I76">
        <f>IFERROR(VLOOKUP(B76,'2021'!B77:$AB$102,23,0), "")</f>
        <v>88</v>
      </c>
      <c r="J76" t="str">
        <f>IFERROR(VLOOKUP(B76,'2020'!$B$3:$AD$92,4,0), "")</f>
        <v/>
      </c>
      <c r="K76">
        <f>IFERROR(VLOOKUP(B76,'2019'!$B$3:$AC$102,5,0), "")</f>
        <v>88</v>
      </c>
      <c r="M76">
        <f>IFERROR(VLOOKUP(B76,'2021'!$B$3:$AB$102,11,0), "")</f>
        <v>0</v>
      </c>
      <c r="N76" t="str">
        <f>IFERROR(VLOOKUP(B76,'2020'!$B$3:$AD$92,6,0), "")</f>
        <v/>
      </c>
      <c r="O76">
        <f>IFERROR(VLOOKUP(B76,'2019'!$B$3:$AC$102,12,0), "")</f>
        <v>85</v>
      </c>
      <c r="P76" t="str">
        <f>IFERROR(VLOOKUP(B76,'2018'!$B$3:$U$102,15,0), "")</f>
        <v/>
      </c>
      <c r="Q76">
        <v>99</v>
      </c>
      <c r="R76">
        <f>IFERROR(VLOOKUP(B76,'2021'!$B$3:$AB$102,12,0), "")</f>
        <v>99</v>
      </c>
      <c r="S76" t="str">
        <f>IFERROR(VLOOKUP(B76,'2020'!$B$3:$AD$92,15,0), "")</f>
        <v/>
      </c>
      <c r="T76">
        <f>IFERROR(VLOOKUP(B76,'2019'!$B$3:$AC$102,21,0), "")</f>
        <v>100</v>
      </c>
      <c r="U76">
        <f>IFERROR(VLOOKUP(B76,'2018'!$B$3:$U$102,19,0), "")</f>
        <v>100</v>
      </c>
      <c r="V76">
        <v>74</v>
      </c>
      <c r="W76">
        <f>IFERROR(VLOOKUP(B76,'2021'!$B$3:$AC$102,28,0), "")</f>
        <v>86</v>
      </c>
      <c r="X76" t="str">
        <f>IFERROR(VLOOKUP(B76,'2020'!$B$3:$AE$92,30,0), "")</f>
        <v/>
      </c>
      <c r="Y76">
        <f>IFERROR(VLOOKUP(B76,'2021'!$B$3:$AB$102,14,0), "")</f>
        <v>93</v>
      </c>
      <c r="Z76" t="str">
        <f>IFERROR(VLOOKUP(B76,'2020'!$B$3:$AE$92,29,0), "")</f>
        <v/>
      </c>
      <c r="AA76">
        <v>9</v>
      </c>
      <c r="AB76">
        <f>IFERROR(VLOOKUP(B76,'2021'!$B$3:$AB$102,13,0), "")</f>
        <v>8.76</v>
      </c>
      <c r="AC76" t="str">
        <f>IFERROR(VLOOKUP(B76,'2020'!$B$3:$AD$92,25,0), "")</f>
        <v/>
      </c>
      <c r="AD76">
        <v>37</v>
      </c>
      <c r="AE76">
        <f>IFERROR(VLOOKUP(B77,'2021'!$B$3:$AB$102,17,0), "")</f>
        <v>63</v>
      </c>
      <c r="AF76" t="str">
        <f>IFERROR(VLOOKUP(B76,'2020'!$B$3:$AD$92,2,0), "")</f>
        <v/>
      </c>
      <c r="AG76">
        <f>IFERROR(VLOOKUP(B76,'2019'!$B$3:$AC$102,11,0), "")</f>
        <v>30</v>
      </c>
      <c r="AH76">
        <f>IFERROR(VLOOKUP(B76,'2018'!B77:U176,13,0), "")</f>
        <v>21</v>
      </c>
      <c r="AI76" s="25">
        <v>64.040000000000006</v>
      </c>
      <c r="AJ76" s="25">
        <f>IFERROR(VLOOKUP($B76,'2021'!$B$3:$AB$102,20,0),"")</f>
        <v>86.212999999999994</v>
      </c>
      <c r="AK76" s="25" t="str">
        <f>IFERROR(VLOOKUP($B76,'2020'!$B$3:$AD$92,20,0),"")</f>
        <v/>
      </c>
      <c r="AL76" s="25">
        <f>IFERROR(VLOOKUP($B76,'2019'!$B$3:$AC$102,17,0),"")</f>
        <v>77</v>
      </c>
      <c r="AM76" s="25">
        <f>IFERROR(VLOOKUP($B76,'2018'!$B$3:$U$102,17,0),"")</f>
        <v>51</v>
      </c>
      <c r="AN76" s="1">
        <v>60519</v>
      </c>
      <c r="AO76" s="1">
        <f>IFERROR(VLOOKUP(B76,'2021'!$B$3:$AB$102,18,0), "")</f>
        <v>50569</v>
      </c>
      <c r="AP76" s="1" t="str">
        <f>IFERROR(VLOOKUP(B76,'2020'!$B$3:$AD$92,16,0), "")</f>
        <v/>
      </c>
      <c r="AQ76" s="1">
        <f>IFERROR(VLOOKUP(B76,'2019'!$B$3:$AC$102,7,0), "")</f>
        <v>43279</v>
      </c>
      <c r="AR76">
        <v>29</v>
      </c>
      <c r="AS76">
        <f>IFERROR(VLOOKUP(B76,'2021'!$B$3:$AB$102,24,0), "")</f>
        <v>31</v>
      </c>
      <c r="AT76" t="str">
        <f>IFERROR(VLOOKUP(B76,'2020'!$B$3:$AD$92,28,0), "")</f>
        <v/>
      </c>
      <c r="AU76">
        <f>IFERROR(VLOOKUP(B76,'2019'!$B$3:$AC$102,13,0), "")</f>
        <v>30</v>
      </c>
      <c r="AV76">
        <v>81.763000000000005</v>
      </c>
      <c r="AW76">
        <f>IFERROR(VLOOKUP(B76,'2021'!$B$3:$AB$102,21,0), "")</f>
        <v>78.495000000000005</v>
      </c>
      <c r="AX76" t="str">
        <f>IFERROR(VLOOKUP(B76,'2020'!$B$3:$AD$92,7,0), "")</f>
        <v/>
      </c>
      <c r="AY76" t="s">
        <v>220</v>
      </c>
      <c r="AZ76">
        <v>0</v>
      </c>
      <c r="BA76">
        <v>25</v>
      </c>
    </row>
    <row r="77" spans="1:53" x14ac:dyDescent="0.25">
      <c r="A77">
        <v>76</v>
      </c>
      <c r="B77" t="s">
        <v>113</v>
      </c>
      <c r="C77" t="s">
        <v>23</v>
      </c>
      <c r="D77">
        <v>90</v>
      </c>
      <c r="E77">
        <f>IFERROR(VLOOKUP(B77,'2021'!$B$3:$AB$102,22,0), "")</f>
        <v>90</v>
      </c>
      <c r="F77">
        <f>IFERROR(VLOOKUP(B77,'2020'!$B$3:$AD$92,11,0), "")</f>
        <v>85</v>
      </c>
      <c r="G77">
        <f>IFERROR(VLOOKUP(B77,'2019'!$B$3:$AC$102,14,0), "")</f>
        <v>80</v>
      </c>
      <c r="H77">
        <v>52</v>
      </c>
      <c r="I77" t="str">
        <f>IFERROR(VLOOKUP(B77,'2021'!B78:$AB$102,23,0), "")</f>
        <v/>
      </c>
      <c r="J77">
        <f>IFERROR(VLOOKUP(B77,'2020'!$B$3:$AD$92,4,0), "")</f>
        <v>27</v>
      </c>
      <c r="K77">
        <f>IFERROR(VLOOKUP(B77,'2019'!$B$3:$AC$102,5,0), "")</f>
        <v>30</v>
      </c>
      <c r="L77">
        <v>72</v>
      </c>
      <c r="M77">
        <f>IFERROR(VLOOKUP(B77,'2021'!$B$3:$AB$102,11,0), "")</f>
        <v>75</v>
      </c>
      <c r="N77">
        <f>IFERROR(VLOOKUP(B77,'2020'!$B$3:$AD$92,6,0), "")</f>
        <v>74</v>
      </c>
      <c r="O77">
        <f>IFERROR(VLOOKUP(B77,'2019'!$B$3:$AC$102,12,0), "")</f>
        <v>75</v>
      </c>
      <c r="P77" t="str">
        <f>IFERROR(VLOOKUP(B77,'2018'!$B$3:$U$102,15,0), "")</f>
        <v/>
      </c>
      <c r="Q77">
        <v>85</v>
      </c>
      <c r="R77">
        <f>IFERROR(VLOOKUP(B77,'2021'!$B$3:$AB$102,12,0), "")</f>
        <v>88</v>
      </c>
      <c r="S77">
        <f>IFERROR(VLOOKUP(B77,'2020'!$B$3:$AD$92,15,0), "")</f>
        <v>85</v>
      </c>
      <c r="T77">
        <f>IFERROR(VLOOKUP(B77,'2019'!$B$3:$AC$102,21,0), "")</f>
        <v>82</v>
      </c>
      <c r="U77">
        <f>IFERROR(VLOOKUP(B77,'2018'!$B$3:$U$102,19,0), "")</f>
        <v>84</v>
      </c>
      <c r="V77">
        <v>76</v>
      </c>
      <c r="W77">
        <f>IFERROR(VLOOKUP(B77,'2021'!$B$3:$AC$102,28,0), "")</f>
        <v>74</v>
      </c>
      <c r="X77">
        <f>IFERROR(VLOOKUP(B77,'2020'!$B$3:$AE$92,30,0), "")</f>
        <v>66</v>
      </c>
      <c r="Y77">
        <f>IFERROR(VLOOKUP(B77,'2021'!$B$3:$AB$102,14,0), "")</f>
        <v>86</v>
      </c>
      <c r="Z77">
        <f>IFERROR(VLOOKUP(B77,'2020'!$B$3:$AE$92,29,0), "")</f>
        <v>69</v>
      </c>
      <c r="AA77">
        <v>8.7899999999999991</v>
      </c>
      <c r="AB77">
        <f>IFERROR(VLOOKUP(B77,'2021'!$B$3:$AB$102,13,0), "")</f>
        <v>8.5500000000000007</v>
      </c>
      <c r="AC77">
        <f>IFERROR(VLOOKUP(B77,'2020'!$B$3:$AD$92,25,0), "")</f>
        <v>8.5299999999999994</v>
      </c>
      <c r="AD77">
        <v>65</v>
      </c>
      <c r="AE77">
        <f>IFERROR(VLOOKUP(B78,'2021'!$B$3:$AB$102,17,0), "")</f>
        <v>28</v>
      </c>
      <c r="AF77">
        <f>IFERROR(VLOOKUP(B77,'2020'!$B$3:$AD$92,2,0), "")</f>
        <v>80</v>
      </c>
      <c r="AG77">
        <f>IFERROR(VLOOKUP(B77,'2019'!$B$3:$AC$102,11,0), "")</f>
        <v>53</v>
      </c>
      <c r="AH77" t="str">
        <f>IFERROR(VLOOKUP(B77,'2018'!B78:U177,13,0), "")</f>
        <v/>
      </c>
      <c r="AI77" s="25">
        <v>55.61</v>
      </c>
      <c r="AJ77" s="25">
        <f>IFERROR(VLOOKUP($B77,'2021'!$B$3:$AB$102,20,0),"")</f>
        <v>72.852999999999994</v>
      </c>
      <c r="AK77" s="25">
        <f>IFERROR(VLOOKUP($B77,'2020'!$B$3:$AD$92,20,0),"")</f>
        <v>50</v>
      </c>
      <c r="AL77" s="25">
        <f>IFERROR(VLOOKUP($B77,'2019'!$B$3:$AC$102,17,0),"")</f>
        <v>45</v>
      </c>
      <c r="AM77" s="25">
        <f>IFERROR(VLOOKUP($B77,'2018'!$B$3:$U$102,17,0),"")</f>
        <v>44</v>
      </c>
      <c r="AN77" s="1">
        <v>67026</v>
      </c>
      <c r="AO77" s="1">
        <f>IFERROR(VLOOKUP(B77,'2021'!$B$3:$AB$102,18,0), "")</f>
        <v>64189</v>
      </c>
      <c r="AP77" s="1">
        <f>IFERROR(VLOOKUP(B77,'2020'!$B$3:$AD$92,16,0), "")</f>
        <v>60192</v>
      </c>
      <c r="AQ77" s="1">
        <f>IFERROR(VLOOKUP(B77,'2019'!$B$3:$AC$102,7,0), "")</f>
        <v>51166</v>
      </c>
      <c r="AR77">
        <v>50</v>
      </c>
      <c r="AS77">
        <f>IFERROR(VLOOKUP(B77,'2021'!$B$3:$AB$102,24,0), "")</f>
        <v>56</v>
      </c>
      <c r="AT77">
        <f>IFERROR(VLOOKUP(B77,'2020'!$B$3:$AD$92,28,0), "")</f>
        <v>52</v>
      </c>
      <c r="AU77">
        <f>IFERROR(VLOOKUP(B77,'2019'!$B$3:$AC$102,13,0), "")</f>
        <v>58</v>
      </c>
      <c r="AV77">
        <v>84.661000000000001</v>
      </c>
      <c r="AW77">
        <f>IFERROR(VLOOKUP(B77,'2021'!$B$3:$AB$102,21,0), "")</f>
        <v>84.456000000000003</v>
      </c>
      <c r="AX77">
        <f>IFERROR(VLOOKUP(B77,'2020'!$B$3:$AD$92,7,0), "")</f>
        <v>82</v>
      </c>
      <c r="AY77" t="s">
        <v>222</v>
      </c>
      <c r="AZ77">
        <v>100</v>
      </c>
      <c r="BA77">
        <v>14</v>
      </c>
    </row>
    <row r="78" spans="1:53" x14ac:dyDescent="0.25">
      <c r="A78">
        <v>77</v>
      </c>
      <c r="B78" t="s">
        <v>114</v>
      </c>
      <c r="C78" t="s">
        <v>11</v>
      </c>
      <c r="D78">
        <v>52</v>
      </c>
      <c r="E78">
        <f>IFERROR(VLOOKUP(B78,'2021'!$B$3:$AB$102,22,0), "")</f>
        <v>52</v>
      </c>
      <c r="F78">
        <f>IFERROR(VLOOKUP(B78,'2020'!$B$3:$AD$92,11,0), "")</f>
        <v>52</v>
      </c>
      <c r="G78">
        <f>IFERROR(VLOOKUP(B78,'2019'!$B$3:$AC$102,14,0), "")</f>
        <v>47</v>
      </c>
      <c r="H78">
        <v>50</v>
      </c>
      <c r="I78">
        <f>IFERROR(VLOOKUP(B78,'2021'!B79:$AB$102,23,0), "")</f>
        <v>63</v>
      </c>
      <c r="J78">
        <f>IFERROR(VLOOKUP(B78,'2020'!$B$3:$AD$92,4,0), "")</f>
        <v>62</v>
      </c>
      <c r="K78">
        <f>IFERROR(VLOOKUP(B78,'2019'!$B$3:$AC$102,5,0), "")</f>
        <v>65</v>
      </c>
      <c r="L78">
        <v>84</v>
      </c>
      <c r="M78">
        <f>IFERROR(VLOOKUP(B78,'2021'!$B$3:$AB$102,11,0), "")</f>
        <v>89</v>
      </c>
      <c r="N78">
        <f>IFERROR(VLOOKUP(B78,'2020'!$B$3:$AD$92,6,0), "")</f>
        <v>93</v>
      </c>
      <c r="O78">
        <f>IFERROR(VLOOKUP(B78,'2019'!$B$3:$AC$102,12,0), "")</f>
        <v>91</v>
      </c>
      <c r="P78">
        <f>IFERROR(VLOOKUP(B78,'2018'!$B$3:$U$102,15,0), "")</f>
        <v>86</v>
      </c>
      <c r="Q78">
        <v>87</v>
      </c>
      <c r="R78">
        <f>IFERROR(VLOOKUP(B78,'2021'!$B$3:$AB$102,12,0), "")</f>
        <v>85</v>
      </c>
      <c r="S78">
        <f>IFERROR(VLOOKUP(B78,'2020'!$B$3:$AD$92,15,0), "")</f>
        <v>83</v>
      </c>
      <c r="T78">
        <f>IFERROR(VLOOKUP(B78,'2019'!$B$3:$AC$102,21,0), "")</f>
        <v>79</v>
      </c>
      <c r="U78">
        <f>IFERROR(VLOOKUP(B78,'2018'!$B$3:$U$102,19,0), "")</f>
        <v>79</v>
      </c>
      <c r="V78">
        <v>77</v>
      </c>
      <c r="W78">
        <f>IFERROR(VLOOKUP(B78,'2021'!$B$3:$AC$102,28,0), "")</f>
        <v>85</v>
      </c>
      <c r="X78">
        <f>IFERROR(VLOOKUP(B78,'2020'!$B$3:$AE$92,30,0), "")</f>
        <v>89</v>
      </c>
      <c r="Y78">
        <f>IFERROR(VLOOKUP(B78,'2021'!$B$3:$AB$102,14,0), "")</f>
        <v>94</v>
      </c>
      <c r="Z78">
        <f>IFERROR(VLOOKUP(B78,'2020'!$B$3:$AE$92,29,0), "")</f>
        <v>95</v>
      </c>
      <c r="AA78">
        <v>8.9700000000000006</v>
      </c>
      <c r="AB78">
        <f>IFERROR(VLOOKUP(B78,'2021'!$B$3:$AB$102,13,0), "")</f>
        <v>8.77</v>
      </c>
      <c r="AC78">
        <f>IFERROR(VLOOKUP(B78,'2020'!$B$3:$AD$92,25,0), "")</f>
        <v>8.64</v>
      </c>
      <c r="AD78">
        <v>20</v>
      </c>
      <c r="AE78">
        <f>IFERROR(VLOOKUP(B79,'2021'!$B$3:$AB$102,17,0), "")</f>
        <v>12</v>
      </c>
      <c r="AF78">
        <f>IFERROR(VLOOKUP(B78,'2020'!$B$3:$AD$92,2,0), "")</f>
        <v>13</v>
      </c>
      <c r="AG78">
        <f>IFERROR(VLOOKUP(B78,'2019'!$B$3:$AC$102,11,0), "")</f>
        <v>17</v>
      </c>
      <c r="AH78">
        <f>IFERROR(VLOOKUP(B78,'2018'!B79:U178,13,0), "")</f>
        <v>14</v>
      </c>
      <c r="AI78" s="25">
        <v>59.29</v>
      </c>
      <c r="AJ78" s="25">
        <f>IFERROR(VLOOKUP($B78,'2021'!$B$3:$AB$102,20,0),"")</f>
        <v>64.55</v>
      </c>
      <c r="AK78" s="25">
        <f>IFERROR(VLOOKUP($B78,'2020'!$B$3:$AD$92,20,0),"")</f>
        <v>65</v>
      </c>
      <c r="AL78" s="25">
        <f>IFERROR(VLOOKUP($B78,'2019'!$B$3:$AC$102,17,0),"")</f>
        <v>56</v>
      </c>
      <c r="AM78" s="25">
        <f>IFERROR(VLOOKUP($B78,'2018'!$B$3:$U$102,17,0),"")</f>
        <v>52</v>
      </c>
      <c r="AN78" s="1">
        <v>62989</v>
      </c>
      <c r="AO78" s="1">
        <f>IFERROR(VLOOKUP(B78,'2021'!$B$3:$AB$102,18,0), "")</f>
        <v>59924</v>
      </c>
      <c r="AP78" s="1">
        <f>IFERROR(VLOOKUP(B78,'2020'!$B$3:$AD$92,16,0), "")</f>
        <v>52452</v>
      </c>
      <c r="AQ78" s="1">
        <f>IFERROR(VLOOKUP(B78,'2019'!$B$3:$AC$102,7,0), "")</f>
        <v>49323</v>
      </c>
      <c r="AR78">
        <v>32</v>
      </c>
      <c r="AS78">
        <f>IFERROR(VLOOKUP(B78,'2021'!$B$3:$AB$102,24,0), "")</f>
        <v>28</v>
      </c>
      <c r="AT78">
        <f>IFERROR(VLOOKUP(B78,'2020'!$B$3:$AD$92,28,0), "")</f>
        <v>25</v>
      </c>
      <c r="AU78">
        <f>IFERROR(VLOOKUP(B78,'2019'!$B$3:$AC$102,13,0), "")</f>
        <v>27</v>
      </c>
      <c r="AV78">
        <v>82.811000000000007</v>
      </c>
      <c r="AW78">
        <f>IFERROR(VLOOKUP(B78,'2021'!$B$3:$AB$102,21,0), "")</f>
        <v>81.760000000000005</v>
      </c>
      <c r="AX78">
        <f>IFERROR(VLOOKUP(B78,'2020'!$B$3:$AD$92,7,0), "")</f>
        <v>80</v>
      </c>
      <c r="AY78" t="s">
        <v>224</v>
      </c>
      <c r="AZ78">
        <v>100</v>
      </c>
      <c r="BA78">
        <v>25</v>
      </c>
    </row>
    <row r="79" spans="1:53" x14ac:dyDescent="0.25">
      <c r="A79">
        <v>78</v>
      </c>
      <c r="B79" t="s">
        <v>115</v>
      </c>
      <c r="C79" t="s">
        <v>2</v>
      </c>
      <c r="D79">
        <v>38</v>
      </c>
      <c r="E79">
        <f>IFERROR(VLOOKUP(B79,'2021'!$B$3:$AB$102,22,0), "")</f>
        <v>27</v>
      </c>
      <c r="F79">
        <f>IFERROR(VLOOKUP(B79,'2020'!$B$3:$AD$92,11,0), "")</f>
        <v>45</v>
      </c>
      <c r="G79">
        <f>IFERROR(VLOOKUP(B79,'2019'!$B$3:$AC$102,14,0), "")</f>
        <v>22</v>
      </c>
      <c r="H79">
        <v>91</v>
      </c>
      <c r="I79" t="str">
        <f>IFERROR(VLOOKUP(B79,'2021'!B80:$AB$102,23,0), "")</f>
        <v/>
      </c>
      <c r="J79">
        <f>IFERROR(VLOOKUP(B79,'2020'!$B$3:$AD$92,4,0), "")</f>
        <v>66</v>
      </c>
      <c r="K79">
        <f>IFERROR(VLOOKUP(B79,'2019'!$B$3:$AC$102,5,0), "")</f>
        <v>70</v>
      </c>
      <c r="L79">
        <v>79</v>
      </c>
      <c r="M79">
        <f>IFERROR(VLOOKUP(B79,'2021'!$B$3:$AB$102,11,0), "")</f>
        <v>75</v>
      </c>
      <c r="N79">
        <f>IFERROR(VLOOKUP(B79,'2020'!$B$3:$AD$92,6,0), "")</f>
        <v>71</v>
      </c>
      <c r="O79">
        <f>IFERROR(VLOOKUP(B79,'2019'!$B$3:$AC$102,12,0), "")</f>
        <v>63</v>
      </c>
      <c r="P79">
        <f>IFERROR(VLOOKUP(B79,'2018'!$B$3:$U$102,15,0), "")</f>
        <v>60</v>
      </c>
      <c r="Q79">
        <v>98</v>
      </c>
      <c r="R79">
        <f>IFERROR(VLOOKUP(B79,'2021'!$B$3:$AB$102,12,0), "")</f>
        <v>98</v>
      </c>
      <c r="S79">
        <f>IFERROR(VLOOKUP(B79,'2020'!$B$3:$AD$92,15,0), "")</f>
        <v>96</v>
      </c>
      <c r="T79">
        <f>IFERROR(VLOOKUP(B79,'2019'!$B$3:$AC$102,21,0), "")</f>
        <v>96</v>
      </c>
      <c r="U79">
        <f>IFERROR(VLOOKUP(B79,'2018'!$B$3:$U$102,19,0), "")</f>
        <v>95</v>
      </c>
      <c r="V79">
        <v>78</v>
      </c>
      <c r="W79">
        <f>IFERROR(VLOOKUP(B79,'2021'!$B$3:$AC$102,28,0), "")</f>
        <v>75</v>
      </c>
      <c r="X79">
        <f>IFERROR(VLOOKUP(B79,'2020'!$B$3:$AE$92,30,0), "")</f>
        <v>83</v>
      </c>
      <c r="Y79">
        <f>IFERROR(VLOOKUP(B79,'2021'!$B$3:$AB$102,14,0), "")</f>
        <v>68</v>
      </c>
      <c r="Z79">
        <f>IFERROR(VLOOKUP(B79,'2020'!$B$3:$AE$92,29,0), "")</f>
        <v>63</v>
      </c>
      <c r="AA79">
        <v>8.91</v>
      </c>
      <c r="AB79">
        <f>IFERROR(VLOOKUP(B79,'2021'!$B$3:$AB$102,13,0), "")</f>
        <v>9.27</v>
      </c>
      <c r="AC79">
        <f>IFERROR(VLOOKUP(B79,'2020'!$B$3:$AD$92,25,0), "")</f>
        <v>8.9</v>
      </c>
      <c r="AD79">
        <v>29</v>
      </c>
      <c r="AE79">
        <f>IFERROR(VLOOKUP(B80,'2021'!$B$3:$AB$102,17,0), "")</f>
        <v>9</v>
      </c>
      <c r="AF79">
        <f>IFERROR(VLOOKUP(B79,'2020'!$B$3:$AD$92,2,0), "")</f>
        <v>24</v>
      </c>
      <c r="AG79">
        <f>IFERROR(VLOOKUP(B79,'2019'!$B$3:$AC$102,11,0), "")</f>
        <v>58</v>
      </c>
      <c r="AH79" t="str">
        <f>IFERROR(VLOOKUP(B79,'2018'!B80:U179,13,0), "")</f>
        <v/>
      </c>
      <c r="AI79" s="25">
        <v>54.33</v>
      </c>
      <c r="AJ79" s="25">
        <f>IFERROR(VLOOKUP($B79,'2021'!$B$3:$AB$102,20,0),"")</f>
        <v>51.405000000000001</v>
      </c>
      <c r="AK79" s="25">
        <f>IFERROR(VLOOKUP($B79,'2020'!$B$3:$AD$92,20,0),"")</f>
        <v>39</v>
      </c>
      <c r="AL79" s="25">
        <f>IFERROR(VLOOKUP($B79,'2019'!$B$3:$AC$102,17,0),"")</f>
        <v>50</v>
      </c>
      <c r="AM79" s="25">
        <f>IFERROR(VLOOKUP($B79,'2018'!$B$3:$U$102,17,0),"")</f>
        <v>53</v>
      </c>
      <c r="AN79" s="1">
        <v>71970</v>
      </c>
      <c r="AO79" s="1">
        <f>IFERROR(VLOOKUP(B79,'2021'!$B$3:$AB$102,18,0), "")</f>
        <v>67559</v>
      </c>
      <c r="AP79" s="1">
        <f>IFERROR(VLOOKUP(B79,'2020'!$B$3:$AD$92,16,0), "")</f>
        <v>68457</v>
      </c>
      <c r="AQ79" s="1">
        <f>IFERROR(VLOOKUP(B79,'2019'!$B$3:$AC$102,7,0), "")</f>
        <v>66287</v>
      </c>
      <c r="AR79">
        <v>67</v>
      </c>
      <c r="AS79">
        <f>IFERROR(VLOOKUP(B79,'2021'!$B$3:$AB$102,24,0), "")</f>
        <v>73</v>
      </c>
      <c r="AT79">
        <f>IFERROR(VLOOKUP(B79,'2020'!$B$3:$AD$92,28,0), "")</f>
        <v>66</v>
      </c>
      <c r="AU79">
        <f>IFERROR(VLOOKUP(B79,'2019'!$B$3:$AC$102,13,0), "")</f>
        <v>69</v>
      </c>
      <c r="AV79">
        <v>83.033000000000001</v>
      </c>
      <c r="AW79">
        <f>IFERROR(VLOOKUP(B79,'2021'!$B$3:$AB$102,21,0), "")</f>
        <v>82.593000000000004</v>
      </c>
      <c r="AX79">
        <f>IFERROR(VLOOKUP(B79,'2020'!$B$3:$AD$92,7,0), "")</f>
        <v>83</v>
      </c>
      <c r="AY79" t="s">
        <v>172</v>
      </c>
      <c r="AZ79">
        <v>0</v>
      </c>
      <c r="BA79">
        <v>15.66</v>
      </c>
    </row>
    <row r="80" spans="1:53" x14ac:dyDescent="0.25">
      <c r="A80">
        <v>79</v>
      </c>
      <c r="B80" t="s">
        <v>116</v>
      </c>
      <c r="C80" t="s">
        <v>26</v>
      </c>
      <c r="D80">
        <v>39</v>
      </c>
      <c r="E80">
        <f>IFERROR(VLOOKUP(B80,'2021'!$B$3:$AB$102,22,0), "")</f>
        <v>45</v>
      </c>
      <c r="F80">
        <f>IFERROR(VLOOKUP(B80,'2020'!$B$3:$AD$92,11,0), "")</f>
        <v>48</v>
      </c>
      <c r="G80">
        <f>IFERROR(VLOOKUP(B80,'2019'!$B$3:$AC$102,14,0), "")</f>
        <v>54</v>
      </c>
      <c r="H80">
        <v>74</v>
      </c>
      <c r="I80" t="str">
        <f>IFERROR(VLOOKUP(B80,'2021'!B81:$AB$102,23,0), "")</f>
        <v/>
      </c>
      <c r="J80">
        <f>IFERROR(VLOOKUP(B80,'2020'!$B$3:$AD$92,4,0), "")</f>
        <v>65</v>
      </c>
      <c r="K80">
        <f>IFERROR(VLOOKUP(B80,'2019'!$B$3:$AC$102,5,0), "")</f>
        <v>76</v>
      </c>
      <c r="L80">
        <v>75</v>
      </c>
      <c r="M80">
        <f>IFERROR(VLOOKUP(B80,'2021'!$B$3:$AB$102,11,0), "")</f>
        <v>78</v>
      </c>
      <c r="N80">
        <f>IFERROR(VLOOKUP(B80,'2020'!$B$3:$AD$92,6,0), "")</f>
        <v>82</v>
      </c>
      <c r="O80" t="str">
        <f>IFERROR(VLOOKUP(B80,'2019'!$B$3:$AC$102,12,0), "")</f>
        <v/>
      </c>
      <c r="P80" t="str">
        <f>IFERROR(VLOOKUP(B80,'2018'!$B$3:$U$102,15,0), "")</f>
        <v/>
      </c>
      <c r="Q80">
        <v>75</v>
      </c>
      <c r="R80">
        <f>IFERROR(VLOOKUP(B80,'2021'!$B$3:$AB$102,12,0), "")</f>
        <v>78</v>
      </c>
      <c r="S80">
        <f>IFERROR(VLOOKUP(B80,'2020'!$B$3:$AD$92,15,0), "")</f>
        <v>79</v>
      </c>
      <c r="T80">
        <f>IFERROR(VLOOKUP(B80,'2019'!$B$3:$AC$102,21,0), "")</f>
        <v>81</v>
      </c>
      <c r="U80">
        <f>IFERROR(VLOOKUP(B80,'2018'!$B$3:$U$102,19,0), "")</f>
        <v>82</v>
      </c>
      <c r="V80">
        <v>79</v>
      </c>
      <c r="W80">
        <f>IFERROR(VLOOKUP(B80,'2021'!$B$3:$AC$102,28,0), "")</f>
        <v>69</v>
      </c>
      <c r="X80">
        <f>IFERROR(VLOOKUP(B80,'2020'!$B$3:$AE$92,30,0), "")</f>
        <v>77</v>
      </c>
      <c r="Y80">
        <f>IFERROR(VLOOKUP(B80,'2021'!$B$3:$AB$102,14,0), "")</f>
        <v>87</v>
      </c>
      <c r="Z80">
        <f>IFERROR(VLOOKUP(B80,'2020'!$B$3:$AE$92,29,0), "")</f>
        <v>83</v>
      </c>
      <c r="AA80">
        <v>8.9600000000000009</v>
      </c>
      <c r="AB80">
        <f>IFERROR(VLOOKUP(B80,'2021'!$B$3:$AB$102,13,0), "")</f>
        <v>9.16</v>
      </c>
      <c r="AC80">
        <f>IFERROR(VLOOKUP(B80,'2020'!$B$3:$AD$92,25,0), "")</f>
        <v>9.4499999999999993</v>
      </c>
      <c r="AD80">
        <v>75</v>
      </c>
      <c r="AE80">
        <f>IFERROR(VLOOKUP(B81,'2021'!$B$3:$AB$102,17,0), "")</f>
        <v>10</v>
      </c>
      <c r="AF80">
        <f>IFERROR(VLOOKUP(B80,'2020'!$B$3:$AD$92,2,0), "")</f>
        <v>10</v>
      </c>
      <c r="AG80">
        <f>IFERROR(VLOOKUP(B80,'2019'!$B$3:$AC$102,11,0), "")</f>
        <v>2</v>
      </c>
      <c r="AH80">
        <f>IFERROR(VLOOKUP(B80,'2018'!B81:U180,13,0), "")</f>
        <v>13</v>
      </c>
      <c r="AI80" s="25">
        <v>80.64</v>
      </c>
      <c r="AJ80" s="25">
        <f>IFERROR(VLOOKUP($B80,'2021'!$B$3:$AB$102,20,0),"")</f>
        <v>100.28700000000001</v>
      </c>
      <c r="AK80" s="25">
        <f>IFERROR(VLOOKUP($B80,'2020'!$B$3:$AD$92,20,0),"")</f>
        <v>79</v>
      </c>
      <c r="AL80" s="25">
        <f>IFERROR(VLOOKUP($B80,'2019'!$B$3:$AC$102,17,0),"")</f>
        <v>61</v>
      </c>
      <c r="AM80" s="25">
        <f>IFERROR(VLOOKUP($B80,'2018'!$B$3:$U$102,17,0),"")</f>
        <v>44</v>
      </c>
      <c r="AN80" s="1">
        <v>63365</v>
      </c>
      <c r="AO80" s="1">
        <f>IFERROR(VLOOKUP(B80,'2021'!$B$3:$AB$102,18,0), "")</f>
        <v>55047</v>
      </c>
      <c r="AP80" s="1">
        <f>IFERROR(VLOOKUP(B80,'2020'!$B$3:$AD$92,16,0), "")</f>
        <v>47151</v>
      </c>
      <c r="AQ80" s="1">
        <f>IFERROR(VLOOKUP(B80,'2019'!$B$3:$AC$102,7,0), "")</f>
        <v>39521</v>
      </c>
      <c r="AR80">
        <v>13</v>
      </c>
      <c r="AS80">
        <f>IFERROR(VLOOKUP(B80,'2021'!$B$3:$AB$102,24,0), "")</f>
        <v>13</v>
      </c>
      <c r="AT80">
        <f>IFERROR(VLOOKUP(B80,'2020'!$B$3:$AD$92,28,0), "")</f>
        <v>6</v>
      </c>
      <c r="AU80">
        <f>IFERROR(VLOOKUP(B80,'2019'!$B$3:$AC$102,13,0), "")</f>
        <v>6</v>
      </c>
      <c r="AV80">
        <v>82.513000000000005</v>
      </c>
      <c r="AW80">
        <f>IFERROR(VLOOKUP(B80,'2021'!$B$3:$AB$102,21,0), "")</f>
        <v>82.010999999999996</v>
      </c>
      <c r="AX80">
        <f>IFERROR(VLOOKUP(B80,'2020'!$B$3:$AD$92,7,0), "")</f>
        <v>83</v>
      </c>
      <c r="AY80" t="s">
        <v>225</v>
      </c>
      <c r="AZ80">
        <v>41</v>
      </c>
      <c r="BA80">
        <v>18</v>
      </c>
    </row>
    <row r="81" spans="1:53" x14ac:dyDescent="0.25">
      <c r="A81">
        <v>80</v>
      </c>
      <c r="B81" t="s">
        <v>117</v>
      </c>
      <c r="C81" t="s">
        <v>2</v>
      </c>
      <c r="D81">
        <v>79</v>
      </c>
      <c r="E81">
        <f>IFERROR(VLOOKUP(B81,'2021'!$B$3:$AB$102,22,0), "")</f>
        <v>37</v>
      </c>
      <c r="F81">
        <f>IFERROR(VLOOKUP(B81,'2020'!$B$3:$AD$92,11,0), "")</f>
        <v>51</v>
      </c>
      <c r="G81">
        <f>IFERROR(VLOOKUP(B81,'2019'!$B$3:$AC$102,14,0), "")</f>
        <v>32</v>
      </c>
      <c r="H81">
        <v>65</v>
      </c>
      <c r="I81" t="str">
        <f>IFERROR(VLOOKUP(B81,'2021'!B82:$AB$102,23,0), "")</f>
        <v/>
      </c>
      <c r="J81">
        <f>IFERROR(VLOOKUP(B81,'2020'!$B$3:$AD$92,4,0), "")</f>
        <v>74</v>
      </c>
      <c r="K81">
        <f>IFERROR(VLOOKUP(B81,'2019'!$B$3:$AC$102,5,0), "")</f>
        <v>85</v>
      </c>
      <c r="L81">
        <v>59</v>
      </c>
      <c r="M81">
        <f>IFERROR(VLOOKUP(B81,'2021'!$B$3:$AB$102,11,0), "")</f>
        <v>52</v>
      </c>
      <c r="N81" t="str">
        <f>IFERROR(VLOOKUP(B81,'2020'!$B$3:$AD$92,6,0), "")</f>
        <v/>
      </c>
      <c r="O81" t="str">
        <f>IFERROR(VLOOKUP(B81,'2019'!$B$3:$AC$102,12,0), "")</f>
        <v/>
      </c>
      <c r="P81" t="str">
        <f>IFERROR(VLOOKUP(B81,'2018'!$B$3:$U$102,15,0), "")</f>
        <v/>
      </c>
      <c r="Q81">
        <v>93</v>
      </c>
      <c r="R81">
        <f>IFERROR(VLOOKUP(B81,'2021'!$B$3:$AB$102,12,0), "")</f>
        <v>92</v>
      </c>
      <c r="S81">
        <f>IFERROR(VLOOKUP(B81,'2020'!$B$3:$AD$92,15,0), "")</f>
        <v>92</v>
      </c>
      <c r="T81">
        <f>IFERROR(VLOOKUP(B81,'2019'!$B$3:$AC$102,21,0), "")</f>
        <v>85</v>
      </c>
      <c r="U81" t="str">
        <f>IFERROR(VLOOKUP(B81,'2018'!$B$3:$U$102,19,0), "")</f>
        <v/>
      </c>
      <c r="V81">
        <v>80</v>
      </c>
      <c r="W81">
        <f>IFERROR(VLOOKUP(B81,'2021'!$B$3:$AC$102,28,0), "")</f>
        <v>49</v>
      </c>
      <c r="X81">
        <f>IFERROR(VLOOKUP(B81,'2020'!$B$3:$AE$92,30,0), "")</f>
        <v>49</v>
      </c>
      <c r="Y81">
        <f>IFERROR(VLOOKUP(B81,'2021'!$B$3:$AB$102,14,0), "")</f>
        <v>57</v>
      </c>
      <c r="Z81" t="str">
        <f>IFERROR(VLOOKUP(B81,'2020'!$B$3:$AE$92,29,0), "")</f>
        <v/>
      </c>
      <c r="AA81">
        <v>8</v>
      </c>
      <c r="AB81">
        <f>IFERROR(VLOOKUP(B81,'2021'!$B$3:$AB$102,13,0), "")</f>
        <v>8.6</v>
      </c>
      <c r="AC81">
        <f>IFERROR(VLOOKUP(B81,'2020'!$B$3:$AD$92,25,0), "")</f>
        <v>8.31</v>
      </c>
      <c r="AD81">
        <v>23</v>
      </c>
      <c r="AE81">
        <f>IFERROR(VLOOKUP(B82,'2021'!$B$3:$AB$102,17,0), "")</f>
        <v>34</v>
      </c>
      <c r="AF81">
        <f>IFERROR(VLOOKUP(B81,'2020'!$B$3:$AD$92,2,0), "")</f>
        <v>11</v>
      </c>
      <c r="AG81">
        <f>IFERROR(VLOOKUP(B81,'2019'!$B$3:$AC$102,11,0), "")</f>
        <v>9</v>
      </c>
      <c r="AH81" t="str">
        <f>IFERROR(VLOOKUP(B81,'2018'!B82:U181,13,0), "")</f>
        <v/>
      </c>
      <c r="AI81" s="25">
        <v>61.32</v>
      </c>
      <c r="AJ81" s="25">
        <f>IFERROR(VLOOKUP($B81,'2021'!$B$3:$AB$102,20,0),"")</f>
        <v>59.927</v>
      </c>
      <c r="AK81" s="25">
        <f>IFERROR(VLOOKUP($B81,'2020'!$B$3:$AD$92,20,0),"")</f>
        <v>0</v>
      </c>
      <c r="AL81" s="25">
        <f>IFERROR(VLOOKUP($B81,'2019'!$B$3:$AC$102,17,0),"")</f>
        <v>54</v>
      </c>
      <c r="AM81" s="25" t="str">
        <f>IFERROR(VLOOKUP($B81,'2018'!$B$3:$U$102,17,0),"")</f>
        <v/>
      </c>
      <c r="AN81" s="1">
        <v>62514</v>
      </c>
      <c r="AO81" s="1">
        <f>IFERROR(VLOOKUP(B81,'2021'!$B$3:$AB$102,18,0), "")</f>
        <v>62153</v>
      </c>
      <c r="AP81" s="1">
        <f>IFERROR(VLOOKUP(B81,'2020'!$B$3:$AD$92,16,0), "")</f>
        <v>56876</v>
      </c>
      <c r="AQ81" s="1">
        <f>IFERROR(VLOOKUP(B81,'2019'!$B$3:$AC$102,7,0), "")</f>
        <v>58649</v>
      </c>
      <c r="AR81">
        <v>8</v>
      </c>
      <c r="AS81">
        <f>IFERROR(VLOOKUP(B81,'2021'!$B$3:$AB$102,24,0), "")</f>
        <v>4</v>
      </c>
      <c r="AT81">
        <f>IFERROR(VLOOKUP(B81,'2020'!$B$3:$AD$92,28,0), "")</f>
        <v>3</v>
      </c>
      <c r="AU81">
        <f>IFERROR(VLOOKUP(B81,'2019'!$B$3:$AC$102,13,0), "")</f>
        <v>3</v>
      </c>
      <c r="AV81">
        <v>82.528999999999996</v>
      </c>
      <c r="AW81">
        <f>IFERROR(VLOOKUP(B81,'2021'!$B$3:$AB$102,21,0), "")</f>
        <v>79.045000000000002</v>
      </c>
      <c r="AX81">
        <f>IFERROR(VLOOKUP(B81,'2020'!$B$3:$AD$92,7,0), "")</f>
        <v>89</v>
      </c>
      <c r="AY81" t="s">
        <v>160</v>
      </c>
      <c r="AZ81">
        <v>44</v>
      </c>
      <c r="BA81">
        <v>12</v>
      </c>
    </row>
    <row r="82" spans="1:53" x14ac:dyDescent="0.25">
      <c r="A82">
        <v>81</v>
      </c>
      <c r="B82" t="s">
        <v>118</v>
      </c>
      <c r="C82" t="s">
        <v>14</v>
      </c>
      <c r="D82">
        <v>13</v>
      </c>
      <c r="E82">
        <f>IFERROR(VLOOKUP(B82,'2021'!$B$3:$AB$102,22,0), "")</f>
        <v>16</v>
      </c>
      <c r="F82">
        <f>IFERROR(VLOOKUP(B82,'2020'!$B$3:$AD$92,11,0), "")</f>
        <v>26</v>
      </c>
      <c r="G82">
        <f>IFERROR(VLOOKUP(B82,'2019'!$B$3:$AC$102,14,0), "")</f>
        <v>40</v>
      </c>
      <c r="H82">
        <v>90</v>
      </c>
      <c r="I82">
        <f>IFERROR(VLOOKUP(B82,'2021'!B83:$AB$102,23,0), "")</f>
        <v>80</v>
      </c>
      <c r="J82">
        <f>IFERROR(VLOOKUP(B82,'2020'!$B$3:$AD$92,4,0), "")</f>
        <v>77</v>
      </c>
      <c r="K82">
        <f>IFERROR(VLOOKUP(B82,'2019'!$B$3:$AC$102,5,0), "")</f>
        <v>73</v>
      </c>
      <c r="L82">
        <v>78</v>
      </c>
      <c r="M82">
        <f>IFERROR(VLOOKUP(B82,'2021'!$B$3:$AB$102,11,0), "")</f>
        <v>77</v>
      </c>
      <c r="N82" t="str">
        <f>IFERROR(VLOOKUP(B82,'2020'!$B$3:$AD$92,6,0), "")</f>
        <v/>
      </c>
      <c r="O82" t="str">
        <f>IFERROR(VLOOKUP(B82,'2019'!$B$3:$AC$102,12,0), "")</f>
        <v/>
      </c>
      <c r="P82" t="str">
        <f>IFERROR(VLOOKUP(B82,'2018'!$B$3:$U$102,15,0), "")</f>
        <v/>
      </c>
      <c r="Q82">
        <v>96</v>
      </c>
      <c r="R82">
        <f>IFERROR(VLOOKUP(B82,'2021'!$B$3:$AB$102,12,0), "")</f>
        <v>98</v>
      </c>
      <c r="S82">
        <f>IFERROR(VLOOKUP(B82,'2020'!$B$3:$AD$92,15,0), "")</f>
        <v>95</v>
      </c>
      <c r="T82">
        <f>IFERROR(VLOOKUP(B82,'2019'!$B$3:$AC$102,21,0), "")</f>
        <v>94</v>
      </c>
      <c r="U82" t="str">
        <f>IFERROR(VLOOKUP(B82,'2018'!$B$3:$U$102,19,0), "")</f>
        <v/>
      </c>
      <c r="V82">
        <v>81</v>
      </c>
      <c r="W82">
        <f>IFERROR(VLOOKUP(B82,'2021'!$B$3:$AC$102,28,0), "")</f>
        <v>82</v>
      </c>
      <c r="X82">
        <f>IFERROR(VLOOKUP(B82,'2020'!$B$3:$AE$92,30,0), "")</f>
        <v>72</v>
      </c>
      <c r="Y82">
        <f>IFERROR(VLOOKUP(B82,'2021'!$B$3:$AB$102,14,0), "")</f>
        <v>76</v>
      </c>
      <c r="Z82" t="str">
        <f>IFERROR(VLOOKUP(B82,'2020'!$B$3:$AE$92,29,0), "")</f>
        <v/>
      </c>
      <c r="AA82">
        <v>9.24</v>
      </c>
      <c r="AB82">
        <f>IFERROR(VLOOKUP(B82,'2021'!$B$3:$AB$102,13,0), "")</f>
        <v>9.14</v>
      </c>
      <c r="AC82">
        <f>IFERROR(VLOOKUP(B82,'2020'!$B$3:$AD$92,25,0), "")</f>
        <v>9.09</v>
      </c>
      <c r="AD82">
        <v>26</v>
      </c>
      <c r="AE82" t="str">
        <f>IFERROR(VLOOKUP(B83,'2021'!$B$3:$AB$102,17,0), "")</f>
        <v/>
      </c>
      <c r="AF82">
        <f>IFERROR(VLOOKUP(B82,'2020'!$B$3:$AD$92,2,0), "")</f>
        <v>16</v>
      </c>
      <c r="AG82">
        <f>IFERROR(VLOOKUP(B82,'2019'!$B$3:$AC$102,11,0), "")</f>
        <v>23</v>
      </c>
      <c r="AH82" t="str">
        <f>IFERROR(VLOOKUP(B82,'2018'!B83:U182,13,0), "")</f>
        <v/>
      </c>
      <c r="AI82" s="25">
        <v>48.3</v>
      </c>
      <c r="AJ82" s="25">
        <f>IFERROR(VLOOKUP($B82,'2021'!$B$3:$AB$102,20,0),"")</f>
        <v>45.645000000000003</v>
      </c>
      <c r="AK82" s="25">
        <f>IFERROR(VLOOKUP($B82,'2020'!$B$3:$AD$92,20,0),"")</f>
        <v>0</v>
      </c>
      <c r="AL82" s="25">
        <f>IFERROR(VLOOKUP($B82,'2019'!$B$3:$AC$102,17,0),"")</f>
        <v>59</v>
      </c>
      <c r="AM82" s="25" t="str">
        <f>IFERROR(VLOOKUP($B82,'2018'!$B$3:$U$102,17,0),"")</f>
        <v/>
      </c>
      <c r="AN82" s="1">
        <v>87041</v>
      </c>
      <c r="AO82" s="1">
        <f>IFERROR(VLOOKUP(B82,'2021'!$B$3:$AB$102,18,0), "")</f>
        <v>86931</v>
      </c>
      <c r="AP82" s="1">
        <f>IFERROR(VLOOKUP(B82,'2020'!$B$3:$AD$92,16,0), "")</f>
        <v>90708</v>
      </c>
      <c r="AQ82" s="1">
        <f>IFERROR(VLOOKUP(B82,'2019'!$B$3:$AC$102,7,0), "")</f>
        <v>88281</v>
      </c>
      <c r="AR82">
        <v>89</v>
      </c>
      <c r="AS82">
        <f>IFERROR(VLOOKUP(B82,'2021'!$B$3:$AB$102,24,0), "")</f>
        <v>88</v>
      </c>
      <c r="AT82">
        <f>IFERROR(VLOOKUP(B82,'2020'!$B$3:$AD$92,28,0), "")</f>
        <v>78</v>
      </c>
      <c r="AU82">
        <f>IFERROR(VLOOKUP(B82,'2019'!$B$3:$AC$102,13,0), "")</f>
        <v>76</v>
      </c>
      <c r="AV82">
        <v>82.814999999999998</v>
      </c>
      <c r="AW82">
        <f>IFERROR(VLOOKUP(B82,'2021'!$B$3:$AB$102,21,0), "")</f>
        <v>80.058999999999997</v>
      </c>
      <c r="AX82">
        <f>IFERROR(VLOOKUP(B82,'2020'!$B$3:$AD$92,7,0), "")</f>
        <v>78</v>
      </c>
      <c r="AY82" t="s">
        <v>226</v>
      </c>
      <c r="AZ82">
        <v>100</v>
      </c>
      <c r="BA82">
        <v>22</v>
      </c>
    </row>
    <row r="83" spans="1:53" x14ac:dyDescent="0.25">
      <c r="A83">
        <v>81</v>
      </c>
      <c r="B83" t="s">
        <v>119</v>
      </c>
      <c r="C83" t="s">
        <v>1</v>
      </c>
      <c r="D83">
        <v>88</v>
      </c>
      <c r="E83" t="str">
        <f>IFERROR(VLOOKUP(B83,'2021'!$B$3:$AB$102,22,0), "")</f>
        <v/>
      </c>
      <c r="F83" t="str">
        <f>IFERROR(VLOOKUP(B83,'2020'!$B$3:$AD$92,11,0), "")</f>
        <v/>
      </c>
      <c r="G83" t="str">
        <f>IFERROR(VLOOKUP(B83,'2019'!$B$3:$AC$102,14,0), "")</f>
        <v/>
      </c>
      <c r="H83">
        <v>15</v>
      </c>
      <c r="I83" t="str">
        <f>IFERROR(VLOOKUP(B83,'2021'!B84:$AB$102,23,0), "")</f>
        <v/>
      </c>
      <c r="J83" t="str">
        <f>IFERROR(VLOOKUP(B83,'2020'!$B$3:$AD$92,4,0), "")</f>
        <v/>
      </c>
      <c r="K83" t="str">
        <f>IFERROR(VLOOKUP(B83,'2019'!$B$3:$AC$102,5,0), "")</f>
        <v/>
      </c>
      <c r="M83" t="str">
        <f>IFERROR(VLOOKUP(B83,'2021'!$B$3:$AB$102,11,0), "")</f>
        <v/>
      </c>
      <c r="N83" t="str">
        <f>IFERROR(VLOOKUP(B83,'2020'!$B$3:$AD$92,6,0), "")</f>
        <v/>
      </c>
      <c r="O83" t="str">
        <f>IFERROR(VLOOKUP(B83,'2019'!$B$3:$AC$102,12,0), "")</f>
        <v/>
      </c>
      <c r="P83" t="str">
        <f>IFERROR(VLOOKUP(B83,'2018'!$B$3:$U$102,15,0), "")</f>
        <v/>
      </c>
      <c r="Q83">
        <v>88</v>
      </c>
      <c r="R83" t="str">
        <f>IFERROR(VLOOKUP(B83,'2021'!$B$3:$AB$102,12,0), "")</f>
        <v/>
      </c>
      <c r="S83" t="str">
        <f>IFERROR(VLOOKUP(B83,'2020'!$B$3:$AD$92,15,0), "")</f>
        <v/>
      </c>
      <c r="T83" t="str">
        <f>IFERROR(VLOOKUP(B83,'2019'!$B$3:$AC$102,21,0), "")</f>
        <v/>
      </c>
      <c r="U83" t="str">
        <f>IFERROR(VLOOKUP(B83,'2018'!$B$3:$U$102,19,0), "")</f>
        <v/>
      </c>
      <c r="V83">
        <v>81</v>
      </c>
      <c r="W83" t="str">
        <f>IFERROR(VLOOKUP(B83,'2021'!$B$3:$AC$102,28,0), "")</f>
        <v/>
      </c>
      <c r="X83" t="str">
        <f>IFERROR(VLOOKUP(B83,'2020'!$B$3:$AE$92,30,0), "")</f>
        <v/>
      </c>
      <c r="Y83" t="str">
        <f>IFERROR(VLOOKUP(B83,'2021'!$B$3:$AB$102,14,0), "")</f>
        <v/>
      </c>
      <c r="Z83" t="str">
        <f>IFERROR(VLOOKUP(B83,'2020'!$B$3:$AE$92,29,0), "")</f>
        <v/>
      </c>
      <c r="AA83">
        <v>8.6199999999999992</v>
      </c>
      <c r="AB83" t="str">
        <f>IFERROR(VLOOKUP(B83,'2021'!$B$3:$AB$102,13,0), "")</f>
        <v/>
      </c>
      <c r="AC83" t="str">
        <f>IFERROR(VLOOKUP(B83,'2020'!$B$3:$AD$92,25,0), "")</f>
        <v/>
      </c>
      <c r="AD83">
        <v>77</v>
      </c>
      <c r="AE83">
        <f>IFERROR(VLOOKUP(B84,'2021'!$B$3:$AB$102,17,0), "")</f>
        <v>23</v>
      </c>
      <c r="AF83" t="str">
        <f>IFERROR(VLOOKUP(B83,'2020'!$B$3:$AD$92,2,0), "")</f>
        <v/>
      </c>
      <c r="AG83" t="str">
        <f>IFERROR(VLOOKUP(B83,'2019'!$B$3:$AC$102,11,0), "")</f>
        <v/>
      </c>
      <c r="AH83" t="str">
        <f>IFERROR(VLOOKUP(B83,'2018'!B84:U183,13,0), "")</f>
        <v/>
      </c>
      <c r="AI83" s="25">
        <v>36.83</v>
      </c>
      <c r="AJ83" s="25" t="str">
        <f>IFERROR(VLOOKUP($B83,'2021'!$B$3:$AB$102,20,0),"")</f>
        <v/>
      </c>
      <c r="AK83" s="25" t="str">
        <f>IFERROR(VLOOKUP($B83,'2020'!$B$3:$AD$92,20,0),"")</f>
        <v/>
      </c>
      <c r="AL83" s="25" t="str">
        <f>IFERROR(VLOOKUP($B83,'2019'!$B$3:$AC$102,17,0),"")</f>
        <v/>
      </c>
      <c r="AM83" s="25" t="str">
        <f>IFERROR(VLOOKUP($B83,'2018'!$B$3:$U$102,17,0),"")</f>
        <v/>
      </c>
      <c r="AN83" s="1">
        <v>65001</v>
      </c>
      <c r="AO83" s="1" t="str">
        <f>IFERROR(VLOOKUP(B83,'2021'!$B$3:$AB$102,18,0), "")</f>
        <v/>
      </c>
      <c r="AP83" s="1" t="str">
        <f>IFERROR(VLOOKUP(B83,'2020'!$B$3:$AD$92,16,0), "")</f>
        <v/>
      </c>
      <c r="AQ83" s="1" t="str">
        <f>IFERROR(VLOOKUP(B83,'2019'!$B$3:$AC$102,7,0), "")</f>
        <v/>
      </c>
      <c r="AR83">
        <v>65</v>
      </c>
      <c r="AS83" t="str">
        <f>IFERROR(VLOOKUP(B83,'2021'!$B$3:$AB$102,24,0), "")</f>
        <v/>
      </c>
      <c r="AT83" t="str">
        <f>IFERROR(VLOOKUP(B83,'2020'!$B$3:$AD$92,28,0), "")</f>
        <v/>
      </c>
      <c r="AU83" t="str">
        <f>IFERROR(VLOOKUP(B83,'2019'!$B$3:$AC$102,13,0), "")</f>
        <v/>
      </c>
      <c r="AV83">
        <v>85.784000000000006</v>
      </c>
      <c r="AW83" t="str">
        <f>IFERROR(VLOOKUP(B83,'2021'!$B$3:$AB$102,21,0), "")</f>
        <v/>
      </c>
      <c r="AX83" t="str">
        <f>IFERROR(VLOOKUP(B83,'2020'!$B$3:$AD$92,7,0), "")</f>
        <v/>
      </c>
      <c r="AY83" t="s">
        <v>159</v>
      </c>
      <c r="AZ83">
        <v>100</v>
      </c>
      <c r="BA83">
        <v>44</v>
      </c>
    </row>
    <row r="84" spans="1:53" x14ac:dyDescent="0.25">
      <c r="A84">
        <v>83</v>
      </c>
      <c r="B84" t="s">
        <v>120</v>
      </c>
      <c r="C84" t="s">
        <v>4</v>
      </c>
      <c r="D84">
        <v>44</v>
      </c>
      <c r="E84">
        <f>IFERROR(VLOOKUP(B84,'2021'!$B$3:$AB$102,22,0), "")</f>
        <v>41</v>
      </c>
      <c r="F84">
        <f>IFERROR(VLOOKUP(B84,'2020'!$B$3:$AD$92,11,0), "")</f>
        <v>15</v>
      </c>
      <c r="G84">
        <f>IFERROR(VLOOKUP(B84,'2019'!$B$3:$AC$102,14,0), "")</f>
        <v>37</v>
      </c>
      <c r="H84">
        <v>91</v>
      </c>
      <c r="I84" t="str">
        <f>IFERROR(VLOOKUP(B84,'2021'!B85:$AB$102,23,0), "")</f>
        <v/>
      </c>
      <c r="J84">
        <f>IFERROR(VLOOKUP(B84,'2020'!$B$3:$AD$92,4,0), "")</f>
        <v>85</v>
      </c>
      <c r="K84">
        <f>IFERROR(VLOOKUP(B84,'2019'!$B$3:$AC$102,5,0), "")</f>
        <v>99</v>
      </c>
      <c r="L84">
        <v>75</v>
      </c>
      <c r="M84">
        <f>IFERROR(VLOOKUP(B84,'2021'!$B$3:$AB$102,11,0), "")</f>
        <v>71</v>
      </c>
      <c r="N84">
        <f>IFERROR(VLOOKUP(B84,'2020'!$B$3:$AD$92,6,0), "")</f>
        <v>74</v>
      </c>
      <c r="O84">
        <f>IFERROR(VLOOKUP(B84,'2019'!$B$3:$AC$102,12,0), "")</f>
        <v>77</v>
      </c>
      <c r="P84">
        <f>IFERROR(VLOOKUP(B84,'2018'!$B$3:$U$102,15,0), "")</f>
        <v>79</v>
      </c>
      <c r="Q84">
        <v>95</v>
      </c>
      <c r="R84">
        <f>IFERROR(VLOOKUP(B84,'2021'!$B$3:$AB$102,12,0), "")</f>
        <v>95</v>
      </c>
      <c r="S84">
        <f>IFERROR(VLOOKUP(B84,'2020'!$B$3:$AD$92,15,0), "")</f>
        <v>94</v>
      </c>
      <c r="T84">
        <f>IFERROR(VLOOKUP(B84,'2019'!$B$3:$AC$102,21,0), "")</f>
        <v>93</v>
      </c>
      <c r="U84">
        <f>IFERROR(VLOOKUP(B84,'2018'!$B$3:$U$102,19,0), "")</f>
        <v>91</v>
      </c>
      <c r="V84">
        <v>83</v>
      </c>
      <c r="W84">
        <f>IFERROR(VLOOKUP(B84,'2021'!$B$3:$AC$102,28,0), "")</f>
        <v>63</v>
      </c>
      <c r="X84">
        <f>IFERROR(VLOOKUP(B84,'2020'!$B$3:$AE$92,30,0), "")</f>
        <v>79</v>
      </c>
      <c r="Y84">
        <f>IFERROR(VLOOKUP(B84,'2021'!$B$3:$AB$102,14,0), "")</f>
        <v>70</v>
      </c>
      <c r="Z84">
        <f>IFERROR(VLOOKUP(B84,'2020'!$B$3:$AE$92,29,0), "")</f>
        <v>74</v>
      </c>
      <c r="AA84">
        <v>8.8699999999999992</v>
      </c>
      <c r="AB84">
        <f>IFERROR(VLOOKUP(B84,'2021'!$B$3:$AB$102,13,0), "")</f>
        <v>8.65</v>
      </c>
      <c r="AC84">
        <f>IFERROR(VLOOKUP(B84,'2020'!$B$3:$AD$92,25,0), "")</f>
        <v>9.0299999999999994</v>
      </c>
      <c r="AD84">
        <v>34</v>
      </c>
      <c r="AE84">
        <f>IFERROR(VLOOKUP(B85,'2021'!$B$3:$AB$102,17,0), "")</f>
        <v>96</v>
      </c>
      <c r="AF84">
        <f>IFERROR(VLOOKUP(B84,'2020'!$B$3:$AD$92,2,0), "")</f>
        <v>28</v>
      </c>
      <c r="AG84">
        <f>IFERROR(VLOOKUP(B84,'2019'!$B$3:$AC$102,11,0), "")</f>
        <v>35</v>
      </c>
      <c r="AH84" t="str">
        <f>IFERROR(VLOOKUP(B84,'2018'!B85:U184,13,0), "")</f>
        <v/>
      </c>
      <c r="AI84" s="25">
        <v>45.61</v>
      </c>
      <c r="AJ84" s="25">
        <f>IFERROR(VLOOKUP($B84,'2021'!$B$3:$AB$102,20,0),"")</f>
        <v>61.588999999999999</v>
      </c>
      <c r="AK84" s="25">
        <f>IFERROR(VLOOKUP($B84,'2020'!$B$3:$AD$92,20,0),"")</f>
        <v>17</v>
      </c>
      <c r="AL84" s="25">
        <f>IFERROR(VLOOKUP($B84,'2019'!$B$3:$AC$102,17,0),"")</f>
        <v>69</v>
      </c>
      <c r="AM84" s="25">
        <f>IFERROR(VLOOKUP($B84,'2018'!$B$3:$U$102,17,0),"")</f>
        <v>53</v>
      </c>
      <c r="AN84" s="1">
        <v>59862</v>
      </c>
      <c r="AO84" s="1">
        <f>IFERROR(VLOOKUP(B84,'2021'!$B$3:$AB$102,18,0), "")</f>
        <v>58238</v>
      </c>
      <c r="AP84" s="1">
        <f>IFERROR(VLOOKUP(B84,'2020'!$B$3:$AD$92,16,0), "")</f>
        <v>53711</v>
      </c>
      <c r="AQ84" s="1">
        <f>IFERROR(VLOOKUP(B84,'2019'!$B$3:$AC$102,7,0), "")</f>
        <v>53583</v>
      </c>
      <c r="AR84">
        <v>82</v>
      </c>
      <c r="AS84">
        <f>IFERROR(VLOOKUP(B84,'2021'!$B$3:$AB$102,24,0), "")</f>
        <v>84</v>
      </c>
      <c r="AT84">
        <f>IFERROR(VLOOKUP(B84,'2020'!$B$3:$AD$92,28,0), "")</f>
        <v>87</v>
      </c>
      <c r="AU84">
        <f>IFERROR(VLOOKUP(B84,'2019'!$B$3:$AC$102,13,0), "")</f>
        <v>92</v>
      </c>
      <c r="AV84">
        <v>82.783000000000001</v>
      </c>
      <c r="AW84">
        <f>IFERROR(VLOOKUP(B84,'2021'!$B$3:$AB$102,21,0), "")</f>
        <v>83.61</v>
      </c>
      <c r="AX84">
        <f>IFERROR(VLOOKUP(B84,'2020'!$B$3:$AD$92,7,0), "")</f>
        <v>81</v>
      </c>
      <c r="AY84" t="s">
        <v>228</v>
      </c>
      <c r="AZ84">
        <v>0</v>
      </c>
      <c r="BA84">
        <v>14</v>
      </c>
    </row>
    <row r="85" spans="1:53" x14ac:dyDescent="0.25">
      <c r="A85">
        <v>84</v>
      </c>
      <c r="B85" t="s">
        <v>121</v>
      </c>
      <c r="C85" t="s">
        <v>3</v>
      </c>
      <c r="D85">
        <v>97</v>
      </c>
      <c r="E85">
        <f>IFERROR(VLOOKUP(B85,'2021'!$B$3:$AB$102,22,0), "")</f>
        <v>95</v>
      </c>
      <c r="F85" t="str">
        <f>IFERROR(VLOOKUP(B85,'2020'!$B$3:$AD$92,11,0), "")</f>
        <v/>
      </c>
      <c r="G85" t="str">
        <f>IFERROR(VLOOKUP(B85,'2019'!$B$3:$AC$102,14,0), "")</f>
        <v/>
      </c>
      <c r="H85">
        <v>59</v>
      </c>
      <c r="I85">
        <f>IFERROR(VLOOKUP(B85,'2021'!B86:$AB$102,23,0), "")</f>
        <v>49</v>
      </c>
      <c r="J85" t="str">
        <f>IFERROR(VLOOKUP(B85,'2020'!$B$3:$AD$92,4,0), "")</f>
        <v/>
      </c>
      <c r="K85" t="str">
        <f>IFERROR(VLOOKUP(B85,'2019'!$B$3:$AC$102,5,0), "")</f>
        <v/>
      </c>
      <c r="M85">
        <f>IFERROR(VLOOKUP(B85,'2021'!$B$3:$AB$102,11,0), "")</f>
        <v>0</v>
      </c>
      <c r="N85" t="str">
        <f>IFERROR(VLOOKUP(B85,'2020'!$B$3:$AD$92,6,0), "")</f>
        <v/>
      </c>
      <c r="O85" t="str">
        <f>IFERROR(VLOOKUP(B85,'2019'!$B$3:$AC$102,12,0), "")</f>
        <v/>
      </c>
      <c r="P85" t="str">
        <f>IFERROR(VLOOKUP(B85,'2018'!$B$3:$U$102,15,0), "")</f>
        <v/>
      </c>
      <c r="Q85">
        <v>95</v>
      </c>
      <c r="R85">
        <f>IFERROR(VLOOKUP(B85,'2021'!$B$3:$AB$102,12,0), "")</f>
        <v>96</v>
      </c>
      <c r="S85" t="str">
        <f>IFERROR(VLOOKUP(B85,'2020'!$B$3:$AD$92,15,0), "")</f>
        <v/>
      </c>
      <c r="T85" t="str">
        <f>IFERROR(VLOOKUP(B85,'2019'!$B$3:$AC$102,21,0), "")</f>
        <v/>
      </c>
      <c r="U85" t="str">
        <f>IFERROR(VLOOKUP(B85,'2018'!$B$3:$U$102,19,0), "")</f>
        <v/>
      </c>
      <c r="V85">
        <v>84</v>
      </c>
      <c r="W85">
        <f>IFERROR(VLOOKUP(B85,'2021'!$B$3:$AC$102,28,0), "")</f>
        <v>92</v>
      </c>
      <c r="X85" t="str">
        <f>IFERROR(VLOOKUP(B85,'2020'!$B$3:$AE$92,30,0), "")</f>
        <v/>
      </c>
      <c r="Y85">
        <f>IFERROR(VLOOKUP(B85,'2021'!$B$3:$AB$102,14,0), "")</f>
        <v>0</v>
      </c>
      <c r="Z85" t="str">
        <f>IFERROR(VLOOKUP(B85,'2020'!$B$3:$AE$92,29,0), "")</f>
        <v/>
      </c>
      <c r="AA85">
        <v>8.5299999999999994</v>
      </c>
      <c r="AB85">
        <f>IFERROR(VLOOKUP(B85,'2021'!$B$3:$AB$102,13,0), "")</f>
        <v>8.48</v>
      </c>
      <c r="AC85" t="str">
        <f>IFERROR(VLOOKUP(B85,'2020'!$B$3:$AD$92,25,0), "")</f>
        <v/>
      </c>
      <c r="AD85">
        <v>40</v>
      </c>
      <c r="AE85">
        <f>IFERROR(VLOOKUP(B86,'2021'!$B$3:$AB$102,17,0), "")</f>
        <v>92</v>
      </c>
      <c r="AF85" t="str">
        <f>IFERROR(VLOOKUP(B85,'2020'!$B$3:$AD$92,2,0), "")</f>
        <v/>
      </c>
      <c r="AG85" t="str">
        <f>IFERROR(VLOOKUP(B85,'2019'!$B$3:$AC$102,11,0), "")</f>
        <v/>
      </c>
      <c r="AH85" t="str">
        <f>IFERROR(VLOOKUP(B85,'2018'!B86:U185,13,0), "")</f>
        <v/>
      </c>
      <c r="AI85" s="25">
        <v>36</v>
      </c>
      <c r="AJ85" s="25">
        <f>IFERROR(VLOOKUP($B85,'2021'!$B$3:$AB$102,20,0),"")</f>
        <v>39.99</v>
      </c>
      <c r="AK85" s="25" t="str">
        <f>IFERROR(VLOOKUP($B85,'2020'!$B$3:$AD$92,20,0),"")</f>
        <v/>
      </c>
      <c r="AL85" s="25" t="str">
        <f>IFERROR(VLOOKUP($B85,'2019'!$B$3:$AC$102,17,0),"")</f>
        <v/>
      </c>
      <c r="AM85" s="25" t="str">
        <f>IFERROR(VLOOKUP($B85,'2018'!$B$3:$U$102,17,0),"")</f>
        <v/>
      </c>
      <c r="AN85" s="1">
        <v>64725</v>
      </c>
      <c r="AO85" s="1">
        <f>IFERROR(VLOOKUP(B85,'2021'!$B$3:$AB$102,18,0), "")</f>
        <v>54256</v>
      </c>
      <c r="AP85" s="1" t="str">
        <f>IFERROR(VLOOKUP(B85,'2020'!$B$3:$AD$92,16,0), "")</f>
        <v/>
      </c>
      <c r="AQ85" s="1" t="str">
        <f>IFERROR(VLOOKUP(B85,'2019'!$B$3:$AC$102,7,0), "")</f>
        <v/>
      </c>
      <c r="AR85">
        <v>30</v>
      </c>
      <c r="AS85">
        <f>IFERROR(VLOOKUP(B85,'2021'!$B$3:$AB$102,24,0), "")</f>
        <v>29</v>
      </c>
      <c r="AT85" t="str">
        <f>IFERROR(VLOOKUP(B85,'2020'!$B$3:$AD$92,28,0), "")</f>
        <v/>
      </c>
      <c r="AU85" t="str">
        <f>IFERROR(VLOOKUP(B85,'2019'!$B$3:$AC$102,13,0), "")</f>
        <v/>
      </c>
      <c r="AV85">
        <v>81.418999999999997</v>
      </c>
      <c r="AW85">
        <f>IFERROR(VLOOKUP(B85,'2021'!$B$3:$AB$102,21,0), "")</f>
        <v>81.269000000000005</v>
      </c>
      <c r="AX85" t="str">
        <f>IFERROR(VLOOKUP(B85,'2020'!$B$3:$AD$92,7,0), "")</f>
        <v/>
      </c>
      <c r="AY85" t="s">
        <v>229</v>
      </c>
      <c r="AZ85">
        <v>60</v>
      </c>
      <c r="BA85">
        <v>25</v>
      </c>
    </row>
    <row r="86" spans="1:53" x14ac:dyDescent="0.25">
      <c r="A86">
        <v>84</v>
      </c>
      <c r="B86" t="s">
        <v>122</v>
      </c>
      <c r="C86" t="s">
        <v>1</v>
      </c>
      <c r="D86">
        <v>71</v>
      </c>
      <c r="E86">
        <f>IFERROR(VLOOKUP(B86,'2021'!$B$3:$AB$102,22,0), "")</f>
        <v>77</v>
      </c>
      <c r="F86">
        <f>IFERROR(VLOOKUP(B86,'2020'!$B$3:$AD$92,11,0), "")</f>
        <v>54</v>
      </c>
      <c r="G86">
        <f>IFERROR(VLOOKUP(B86,'2019'!$B$3:$AC$102,14,0), "")</f>
        <v>68</v>
      </c>
      <c r="H86">
        <v>24</v>
      </c>
      <c r="I86">
        <f>IFERROR(VLOOKUP(B86,'2021'!B87:$AB$102,23,0), "")</f>
        <v>15</v>
      </c>
      <c r="J86">
        <f>IFERROR(VLOOKUP(B86,'2020'!$B$3:$AD$92,4,0), "")</f>
        <v>19</v>
      </c>
      <c r="K86">
        <f>IFERROR(VLOOKUP(B86,'2019'!$B$3:$AC$102,5,0), "")</f>
        <v>20</v>
      </c>
      <c r="L86">
        <v>82</v>
      </c>
      <c r="M86">
        <f>IFERROR(VLOOKUP(B86,'2021'!$B$3:$AB$102,11,0), "")</f>
        <v>81</v>
      </c>
      <c r="N86">
        <f>IFERROR(VLOOKUP(B86,'2020'!$B$3:$AD$92,6,0), "")</f>
        <v>75</v>
      </c>
      <c r="O86">
        <f>IFERROR(VLOOKUP(B86,'2019'!$B$3:$AC$102,12,0), "")</f>
        <v>77</v>
      </c>
      <c r="P86">
        <f>IFERROR(VLOOKUP(B86,'2018'!$B$3:$U$102,15,0), "")</f>
        <v>76</v>
      </c>
      <c r="Q86">
        <v>95</v>
      </c>
      <c r="R86">
        <f>IFERROR(VLOOKUP(B86,'2021'!$B$3:$AB$102,12,0), "")</f>
        <v>94</v>
      </c>
      <c r="S86">
        <f>IFERROR(VLOOKUP(B86,'2020'!$B$3:$AD$92,15,0), "")</f>
        <v>91</v>
      </c>
      <c r="T86">
        <f>IFERROR(VLOOKUP(B86,'2019'!$B$3:$AC$102,21,0), "")</f>
        <v>81</v>
      </c>
      <c r="U86">
        <f>IFERROR(VLOOKUP(B86,'2018'!$B$3:$U$102,19,0), "")</f>
        <v>77</v>
      </c>
      <c r="V86">
        <v>84</v>
      </c>
      <c r="W86">
        <f>IFERROR(VLOOKUP(B86,'2021'!$B$3:$AC$102,28,0), "")</f>
        <v>88</v>
      </c>
      <c r="X86">
        <f>IFERROR(VLOOKUP(B86,'2020'!$B$3:$AE$92,30,0), "")</f>
        <v>75</v>
      </c>
      <c r="Y86">
        <f>IFERROR(VLOOKUP(B86,'2021'!$B$3:$AB$102,14,0), "")</f>
        <v>79</v>
      </c>
      <c r="Z86">
        <f>IFERROR(VLOOKUP(B86,'2020'!$B$3:$AE$92,29,0), "")</f>
        <v>72</v>
      </c>
      <c r="AA86">
        <v>8.34</v>
      </c>
      <c r="AB86">
        <f>IFERROR(VLOOKUP(B86,'2021'!$B$3:$AB$102,13,0), "")</f>
        <v>8.16</v>
      </c>
      <c r="AC86">
        <f>IFERROR(VLOOKUP(B86,'2020'!$B$3:$AD$92,25,0), "")</f>
        <v>8.86</v>
      </c>
      <c r="AD86">
        <v>100</v>
      </c>
      <c r="AE86" t="str">
        <f>IFERROR(VLOOKUP(B87,'2021'!$B$3:$AB$102,17,0), "")</f>
        <v/>
      </c>
      <c r="AF86">
        <f>IFERROR(VLOOKUP(B86,'2020'!$B$3:$AD$92,2,0), "")</f>
        <v>72</v>
      </c>
      <c r="AG86">
        <f>IFERROR(VLOOKUP(B86,'2019'!$B$3:$AC$102,11,0), "")</f>
        <v>76</v>
      </c>
      <c r="AH86" t="str">
        <f>IFERROR(VLOOKUP(B86,'2018'!B87:U186,13,0), "")</f>
        <v/>
      </c>
      <c r="AI86" s="25">
        <v>33.32</v>
      </c>
      <c r="AJ86" s="25">
        <f>IFERROR(VLOOKUP($B86,'2021'!$B$3:$AB$102,20,0),"")</f>
        <v>35.720999999999997</v>
      </c>
      <c r="AK86" s="25">
        <f>IFERROR(VLOOKUP($B86,'2020'!$B$3:$AD$92,20,0),"")</f>
        <v>33</v>
      </c>
      <c r="AL86" s="25">
        <f>IFERROR(VLOOKUP($B86,'2019'!$B$3:$AC$102,17,0),"")</f>
        <v>36</v>
      </c>
      <c r="AM86" s="25">
        <f>IFERROR(VLOOKUP($B86,'2018'!$B$3:$U$102,17,0),"")</f>
        <v>39</v>
      </c>
      <c r="AN86" s="1">
        <v>58544</v>
      </c>
      <c r="AO86" s="1">
        <f>IFERROR(VLOOKUP(B86,'2021'!$B$3:$AB$102,18,0), "")</f>
        <v>56653</v>
      </c>
      <c r="AP86" s="1">
        <f>IFERROR(VLOOKUP(B86,'2020'!$B$3:$AD$92,16,0), "")</f>
        <v>57119</v>
      </c>
      <c r="AQ86" s="1">
        <f>IFERROR(VLOOKUP(B86,'2019'!$B$3:$AC$102,7,0), "")</f>
        <v>55105</v>
      </c>
      <c r="AR86">
        <v>73</v>
      </c>
      <c r="AS86">
        <f>IFERROR(VLOOKUP(B86,'2021'!$B$3:$AB$102,24,0), "")</f>
        <v>70</v>
      </c>
      <c r="AT86">
        <f>IFERROR(VLOOKUP(B86,'2020'!$B$3:$AD$92,28,0), "")</f>
        <v>56</v>
      </c>
      <c r="AU86">
        <f>IFERROR(VLOOKUP(B86,'2019'!$B$3:$AC$102,13,0), "")</f>
        <v>64</v>
      </c>
      <c r="AV86">
        <v>80.423000000000002</v>
      </c>
      <c r="AW86">
        <f>IFERROR(VLOOKUP(B86,'2021'!$B$3:$AB$102,21,0), "")</f>
        <v>80.194999999999993</v>
      </c>
      <c r="AX86">
        <f>IFERROR(VLOOKUP(B86,'2020'!$B$3:$AD$92,7,0), "")</f>
        <v>84</v>
      </c>
      <c r="AY86" t="s">
        <v>159</v>
      </c>
      <c r="AZ86">
        <v>100</v>
      </c>
      <c r="BA86">
        <v>30</v>
      </c>
    </row>
    <row r="87" spans="1:53" x14ac:dyDescent="0.25">
      <c r="A87">
        <v>86</v>
      </c>
      <c r="B87" t="s">
        <v>123</v>
      </c>
      <c r="C87" t="s">
        <v>27</v>
      </c>
      <c r="D87">
        <v>99</v>
      </c>
      <c r="E87" t="str">
        <f>IFERROR(VLOOKUP(B87,'2021'!$B$3:$AB$102,22,0), "")</f>
        <v/>
      </c>
      <c r="F87" t="str">
        <f>IFERROR(VLOOKUP(B87,'2020'!$B$3:$AD$92,11,0), "")</f>
        <v/>
      </c>
      <c r="G87" t="str">
        <f>IFERROR(VLOOKUP(B87,'2019'!$B$3:$AC$102,14,0), "")</f>
        <v/>
      </c>
      <c r="H87">
        <v>27</v>
      </c>
      <c r="I87" t="str">
        <f>IFERROR(VLOOKUP(B87,'2021'!B88:$AB$102,23,0), "")</f>
        <v/>
      </c>
      <c r="J87" t="str">
        <f>IFERROR(VLOOKUP(B87,'2020'!$B$3:$AD$92,4,0), "")</f>
        <v/>
      </c>
      <c r="K87" t="str">
        <f>IFERROR(VLOOKUP(B87,'2019'!$B$3:$AC$102,5,0), "")</f>
        <v/>
      </c>
      <c r="M87" t="str">
        <f>IFERROR(VLOOKUP(B87,'2021'!$B$3:$AB$102,11,0), "")</f>
        <v/>
      </c>
      <c r="N87" t="str">
        <f>IFERROR(VLOOKUP(B87,'2020'!$B$3:$AD$92,6,0), "")</f>
        <v/>
      </c>
      <c r="O87" t="str">
        <f>IFERROR(VLOOKUP(B87,'2019'!$B$3:$AC$102,12,0), "")</f>
        <v/>
      </c>
      <c r="P87" t="str">
        <f>IFERROR(VLOOKUP(B87,'2018'!$B$3:$U$102,15,0), "")</f>
        <v/>
      </c>
      <c r="Q87">
        <v>94</v>
      </c>
      <c r="R87" t="str">
        <f>IFERROR(VLOOKUP(B87,'2021'!$B$3:$AB$102,12,0), "")</f>
        <v/>
      </c>
      <c r="S87" t="str">
        <f>IFERROR(VLOOKUP(B87,'2020'!$B$3:$AD$92,15,0), "")</f>
        <v/>
      </c>
      <c r="T87" t="str">
        <f>IFERROR(VLOOKUP(B87,'2019'!$B$3:$AC$102,21,0), "")</f>
        <v/>
      </c>
      <c r="U87" t="str">
        <f>IFERROR(VLOOKUP(B87,'2018'!$B$3:$U$102,19,0), "")</f>
        <v/>
      </c>
      <c r="V87">
        <v>86</v>
      </c>
      <c r="W87" t="str">
        <f>IFERROR(VLOOKUP(B87,'2021'!$B$3:$AC$102,28,0), "")</f>
        <v/>
      </c>
      <c r="X87" t="str">
        <f>IFERROR(VLOOKUP(B87,'2020'!$B$3:$AE$92,30,0), "")</f>
        <v/>
      </c>
      <c r="Y87" t="str">
        <f>IFERROR(VLOOKUP(B87,'2021'!$B$3:$AB$102,14,0), "")</f>
        <v/>
      </c>
      <c r="Z87" t="str">
        <f>IFERROR(VLOOKUP(B87,'2020'!$B$3:$AE$92,29,0), "")</f>
        <v/>
      </c>
      <c r="AA87">
        <v>7.09</v>
      </c>
      <c r="AB87" t="str">
        <f>IFERROR(VLOOKUP(B87,'2021'!$B$3:$AB$102,13,0), "")</f>
        <v/>
      </c>
      <c r="AC87" t="str">
        <f>IFERROR(VLOOKUP(B87,'2020'!$B$3:$AD$92,25,0), "")</f>
        <v/>
      </c>
      <c r="AD87">
        <v>41</v>
      </c>
      <c r="AE87">
        <f>IFERROR(VLOOKUP(B88,'2021'!$B$3:$AB$102,17,0), "")</f>
        <v>6</v>
      </c>
      <c r="AF87" t="str">
        <f>IFERROR(VLOOKUP(B87,'2020'!$B$3:$AD$92,2,0), "")</f>
        <v/>
      </c>
      <c r="AG87" t="str">
        <f>IFERROR(VLOOKUP(B87,'2019'!$B$3:$AC$102,11,0), "")</f>
        <v/>
      </c>
      <c r="AH87" t="str">
        <f>IFERROR(VLOOKUP(B87,'2018'!B88:U187,13,0), "")</f>
        <v/>
      </c>
      <c r="AI87" s="25">
        <v>91.3</v>
      </c>
      <c r="AJ87" s="25" t="str">
        <f>IFERROR(VLOOKUP($B87,'2021'!$B$3:$AB$102,20,0),"")</f>
        <v/>
      </c>
      <c r="AK87" s="25" t="str">
        <f>IFERROR(VLOOKUP($B87,'2020'!$B$3:$AD$92,20,0),"")</f>
        <v/>
      </c>
      <c r="AL87" s="25" t="str">
        <f>IFERROR(VLOOKUP($B87,'2019'!$B$3:$AC$102,17,0),"")</f>
        <v/>
      </c>
      <c r="AM87" s="25" t="str">
        <f>IFERROR(VLOOKUP($B87,'2018'!$B$3:$U$102,17,0),"")</f>
        <v/>
      </c>
      <c r="AN87" s="1">
        <v>42406</v>
      </c>
      <c r="AO87" s="1" t="str">
        <f>IFERROR(VLOOKUP(B87,'2021'!$B$3:$AB$102,18,0), "")</f>
        <v/>
      </c>
      <c r="AP87" s="1" t="str">
        <f>IFERROR(VLOOKUP(B87,'2020'!$B$3:$AD$92,16,0), "")</f>
        <v/>
      </c>
      <c r="AQ87" s="1" t="str">
        <f>IFERROR(VLOOKUP(B87,'2019'!$B$3:$AC$102,7,0), "")</f>
        <v/>
      </c>
      <c r="AR87">
        <v>98</v>
      </c>
      <c r="AS87" t="str">
        <f>IFERROR(VLOOKUP(B87,'2021'!$B$3:$AB$102,24,0), "")</f>
        <v/>
      </c>
      <c r="AT87" t="str">
        <f>IFERROR(VLOOKUP(B87,'2020'!$B$3:$AD$92,28,0), "")</f>
        <v/>
      </c>
      <c r="AU87" t="str">
        <f>IFERROR(VLOOKUP(B87,'2019'!$B$3:$AC$102,13,0), "")</f>
        <v/>
      </c>
      <c r="AV87">
        <v>88.519000000000005</v>
      </c>
      <c r="AW87" t="str">
        <f>IFERROR(VLOOKUP(B87,'2021'!$B$3:$AB$102,21,0), "")</f>
        <v/>
      </c>
      <c r="AX87" t="str">
        <f>IFERROR(VLOOKUP(B87,'2020'!$B$3:$AD$92,7,0), "")</f>
        <v/>
      </c>
      <c r="AY87" t="s">
        <v>230</v>
      </c>
      <c r="AZ87">
        <v>100</v>
      </c>
      <c r="BA87">
        <v>23</v>
      </c>
    </row>
    <row r="88" spans="1:53" x14ac:dyDescent="0.25">
      <c r="A88">
        <v>87</v>
      </c>
      <c r="B88" t="s">
        <v>124</v>
      </c>
      <c r="C88" t="s">
        <v>4</v>
      </c>
      <c r="D88">
        <v>36</v>
      </c>
      <c r="E88">
        <f>IFERROR(VLOOKUP(B88,'2021'!$B$3:$AB$102,22,0), "")</f>
        <v>42</v>
      </c>
      <c r="F88">
        <f>IFERROR(VLOOKUP(B88,'2020'!$B$3:$AD$92,11,0), "")</f>
        <v>27</v>
      </c>
      <c r="G88">
        <f>IFERROR(VLOOKUP(B88,'2019'!$B$3:$AC$102,14,0), "")</f>
        <v>43</v>
      </c>
      <c r="H88">
        <v>79</v>
      </c>
      <c r="I88" t="str">
        <f>IFERROR(VLOOKUP(B88,'2021'!B89:$AB$102,23,0), "")</f>
        <v/>
      </c>
      <c r="J88">
        <f>IFERROR(VLOOKUP(B88,'2020'!$B$3:$AD$92,4,0), "")</f>
        <v>78</v>
      </c>
      <c r="K88">
        <f>IFERROR(VLOOKUP(B88,'2019'!$B$3:$AC$102,5,0), "")</f>
        <v>92</v>
      </c>
      <c r="L88">
        <v>67</v>
      </c>
      <c r="M88">
        <f>IFERROR(VLOOKUP(B88,'2021'!$B$3:$AB$102,11,0), "")</f>
        <v>55</v>
      </c>
      <c r="N88">
        <f>IFERROR(VLOOKUP(B88,'2020'!$B$3:$AD$92,6,0), "")</f>
        <v>60</v>
      </c>
      <c r="O88">
        <f>IFERROR(VLOOKUP(B88,'2019'!$B$3:$AC$102,12,0), "")</f>
        <v>55</v>
      </c>
      <c r="P88">
        <f>IFERROR(VLOOKUP(B88,'2018'!$B$3:$U$102,15,0), "")</f>
        <v>57</v>
      </c>
      <c r="Q88">
        <v>98</v>
      </c>
      <c r="R88">
        <f>IFERROR(VLOOKUP(B88,'2021'!$B$3:$AB$102,12,0), "")</f>
        <v>99</v>
      </c>
      <c r="S88">
        <f>IFERROR(VLOOKUP(B88,'2020'!$B$3:$AD$92,15,0), "")</f>
        <v>99</v>
      </c>
      <c r="T88">
        <f>IFERROR(VLOOKUP(B88,'2019'!$B$3:$AC$102,21,0), "")</f>
        <v>98</v>
      </c>
      <c r="U88">
        <f>IFERROR(VLOOKUP(B88,'2018'!$B$3:$U$102,19,0), "")</f>
        <v>97</v>
      </c>
      <c r="V88">
        <v>87</v>
      </c>
      <c r="W88">
        <f>IFERROR(VLOOKUP(B88,'2021'!$B$3:$AC$102,28,0), "")</f>
        <v>52</v>
      </c>
      <c r="X88">
        <f>IFERROR(VLOOKUP(B88,'2020'!$B$3:$AE$92,30,0), "")</f>
        <v>63</v>
      </c>
      <c r="Y88">
        <f>IFERROR(VLOOKUP(B88,'2021'!$B$3:$AB$102,14,0), "")</f>
        <v>50</v>
      </c>
      <c r="Z88">
        <f>IFERROR(VLOOKUP(B88,'2020'!$B$3:$AE$92,29,0), "")</f>
        <v>67</v>
      </c>
      <c r="AA88">
        <v>8.73</v>
      </c>
      <c r="AB88">
        <f>IFERROR(VLOOKUP(B88,'2021'!$B$3:$AB$102,13,0), "")</f>
        <v>8.5</v>
      </c>
      <c r="AC88">
        <f>IFERROR(VLOOKUP(B88,'2020'!$B$3:$AD$92,25,0), "")</f>
        <v>8.73</v>
      </c>
      <c r="AD88">
        <v>8</v>
      </c>
      <c r="AE88">
        <f>IFERROR(VLOOKUP(B89,'2021'!$B$3:$AB$102,17,0), "")</f>
        <v>66</v>
      </c>
      <c r="AF88">
        <f>IFERROR(VLOOKUP(B88,'2020'!$B$3:$AD$92,2,0), "")</f>
        <v>8</v>
      </c>
      <c r="AG88">
        <f>IFERROR(VLOOKUP(B88,'2019'!$B$3:$AC$102,11,0), "")</f>
        <v>16</v>
      </c>
      <c r="AH88" t="str">
        <f>IFERROR(VLOOKUP(B88,'2018'!B89:U188,13,0), "")</f>
        <v/>
      </c>
      <c r="AI88" s="25">
        <v>45.88</v>
      </c>
      <c r="AJ88" s="25">
        <f>IFERROR(VLOOKUP($B88,'2021'!$B$3:$AB$102,20,0),"")</f>
        <v>52.048000000000002</v>
      </c>
      <c r="AK88" s="25">
        <f>IFERROR(VLOOKUP($B88,'2020'!$B$3:$AD$92,20,0),"")</f>
        <v>80</v>
      </c>
      <c r="AL88" s="25">
        <f>IFERROR(VLOOKUP($B88,'2019'!$B$3:$AC$102,17,0),"")</f>
        <v>60</v>
      </c>
      <c r="AM88" s="25">
        <f>IFERROR(VLOOKUP($B88,'2018'!$B$3:$U$102,17,0),"")</f>
        <v>58</v>
      </c>
      <c r="AN88" s="1">
        <v>53620</v>
      </c>
      <c r="AO88" s="1">
        <f>IFERROR(VLOOKUP(B88,'2021'!$B$3:$AB$102,18,0), "")</f>
        <v>60836</v>
      </c>
      <c r="AP88" s="1">
        <f>IFERROR(VLOOKUP(B88,'2020'!$B$3:$AD$92,16,0), "")</f>
        <v>53951</v>
      </c>
      <c r="AQ88" s="1">
        <f>IFERROR(VLOOKUP(B88,'2019'!$B$3:$AC$102,7,0), "")</f>
        <v>57294</v>
      </c>
      <c r="AR88">
        <v>86</v>
      </c>
      <c r="AS88">
        <f>IFERROR(VLOOKUP(B88,'2021'!$B$3:$AB$102,24,0), "")</f>
        <v>65</v>
      </c>
      <c r="AT88">
        <f>IFERROR(VLOOKUP(B88,'2020'!$B$3:$AD$92,28,0), "")</f>
        <v>67</v>
      </c>
      <c r="AU88">
        <f>IFERROR(VLOOKUP(B88,'2019'!$B$3:$AC$102,13,0), "")</f>
        <v>63</v>
      </c>
      <c r="AV88">
        <v>80.488</v>
      </c>
      <c r="AW88">
        <f>IFERROR(VLOOKUP(B88,'2021'!$B$3:$AB$102,21,0), "")</f>
        <v>78.707999999999998</v>
      </c>
      <c r="AX88">
        <f>IFERROR(VLOOKUP(B88,'2020'!$B$3:$AD$92,7,0), "")</f>
        <v>81</v>
      </c>
      <c r="AY88" t="s">
        <v>182</v>
      </c>
      <c r="AZ88">
        <v>0</v>
      </c>
      <c r="BA88">
        <v>12</v>
      </c>
    </row>
    <row r="89" spans="1:53" x14ac:dyDescent="0.25">
      <c r="A89">
        <v>88</v>
      </c>
      <c r="B89" t="s">
        <v>125</v>
      </c>
      <c r="C89" t="s">
        <v>17</v>
      </c>
      <c r="D89">
        <v>80</v>
      </c>
      <c r="E89">
        <f>IFERROR(VLOOKUP(B89,'2021'!$B$3:$AB$102,22,0), "")</f>
        <v>94</v>
      </c>
      <c r="F89" t="str">
        <f>IFERROR(VLOOKUP(B89,'2020'!$B$3:$AD$92,11,0), "")</f>
        <v/>
      </c>
      <c r="G89">
        <f>IFERROR(VLOOKUP(B89,'2019'!$B$3:$AC$102,14,0), "")</f>
        <v>100</v>
      </c>
      <c r="H89">
        <v>57</v>
      </c>
      <c r="I89">
        <f>IFERROR(VLOOKUP(B89,'2021'!B90:$AB$102,23,0), "")</f>
        <v>74</v>
      </c>
      <c r="J89" t="str">
        <f>IFERROR(VLOOKUP(B89,'2020'!$B$3:$AD$92,4,0), "")</f>
        <v/>
      </c>
      <c r="K89">
        <f>IFERROR(VLOOKUP(B89,'2019'!$B$3:$AC$102,5,0), "")</f>
        <v>83</v>
      </c>
      <c r="L89" t="s">
        <v>168</v>
      </c>
      <c r="M89">
        <f>IFERROR(VLOOKUP(B89,'2021'!$B$3:$AB$102,11,0), "")</f>
        <v>0</v>
      </c>
      <c r="N89" t="str">
        <f>IFERROR(VLOOKUP(B89,'2020'!$B$3:$AD$92,6,0), "")</f>
        <v/>
      </c>
      <c r="O89" t="str">
        <f>IFERROR(VLOOKUP(B89,'2019'!$B$3:$AC$102,12,0), "")</f>
        <v/>
      </c>
      <c r="P89" t="str">
        <f>IFERROR(VLOOKUP(B89,'2018'!$B$3:$U$102,15,0), "")</f>
        <v/>
      </c>
      <c r="Q89">
        <v>100</v>
      </c>
      <c r="R89">
        <f>IFERROR(VLOOKUP(B89,'2021'!$B$3:$AB$102,12,0), "")</f>
        <v>100</v>
      </c>
      <c r="S89" t="str">
        <f>IFERROR(VLOOKUP(B89,'2020'!$B$3:$AD$92,15,0), "")</f>
        <v/>
      </c>
      <c r="T89">
        <f>IFERROR(VLOOKUP(B89,'2019'!$B$3:$AC$102,21,0), "")</f>
        <v>100</v>
      </c>
      <c r="U89">
        <f>IFERROR(VLOOKUP(B89,'2018'!$B$3:$U$102,19,0), "")</f>
        <v>100</v>
      </c>
      <c r="V89">
        <v>88</v>
      </c>
      <c r="W89">
        <f>IFERROR(VLOOKUP(B89,'2021'!$B$3:$AC$102,28,0), "")</f>
        <v>90</v>
      </c>
      <c r="X89" t="str">
        <f>IFERROR(VLOOKUP(B89,'2020'!$B$3:$AE$92,30,0), "")</f>
        <v/>
      </c>
      <c r="Y89">
        <f>IFERROR(VLOOKUP(B89,'2021'!$B$3:$AB$102,14,0), "")</f>
        <v>90</v>
      </c>
      <c r="Z89" t="str">
        <f>IFERROR(VLOOKUP(B89,'2020'!$B$3:$AE$92,29,0), "")</f>
        <v/>
      </c>
      <c r="AA89">
        <v>8.2799999999999994</v>
      </c>
      <c r="AB89">
        <f>IFERROR(VLOOKUP(B89,'2021'!$B$3:$AB$102,13,0), "")</f>
        <v>8.43</v>
      </c>
      <c r="AC89" t="str">
        <f>IFERROR(VLOOKUP(B89,'2020'!$B$3:$AD$92,25,0), "")</f>
        <v/>
      </c>
      <c r="AD89">
        <v>44</v>
      </c>
      <c r="AE89">
        <f>IFERROR(VLOOKUP(B90,'2021'!$B$3:$AB$102,17,0), "")</f>
        <v>38</v>
      </c>
      <c r="AF89" t="str">
        <f>IFERROR(VLOOKUP(B89,'2020'!$B$3:$AD$92,2,0), "")</f>
        <v/>
      </c>
      <c r="AG89">
        <f>IFERROR(VLOOKUP(B89,'2019'!$B$3:$AC$102,11,0), "")</f>
        <v>54</v>
      </c>
      <c r="AH89">
        <f>IFERROR(VLOOKUP(B89,'2018'!B90:U189,13,0), "")</f>
        <v>53</v>
      </c>
      <c r="AI89" s="25">
        <v>41.02</v>
      </c>
      <c r="AJ89" s="25">
        <f>IFERROR(VLOOKUP($B89,'2021'!$B$3:$AB$102,20,0),"")</f>
        <v>51.002000000000002</v>
      </c>
      <c r="AK89" s="25" t="str">
        <f>IFERROR(VLOOKUP($B89,'2020'!$B$3:$AD$92,20,0),"")</f>
        <v/>
      </c>
      <c r="AL89" s="25">
        <f>IFERROR(VLOOKUP($B89,'2019'!$B$3:$AC$102,17,0),"")</f>
        <v>45</v>
      </c>
      <c r="AM89" s="25">
        <f>IFERROR(VLOOKUP($B89,'2018'!$B$3:$U$102,17,0),"")</f>
        <v>38</v>
      </c>
      <c r="AN89" s="1">
        <v>48201</v>
      </c>
      <c r="AO89" s="1">
        <f>IFERROR(VLOOKUP(B89,'2021'!$B$3:$AB$102,18,0), "")</f>
        <v>51332</v>
      </c>
      <c r="AP89" s="1" t="str">
        <f>IFERROR(VLOOKUP(B89,'2020'!$B$3:$AD$92,16,0), "")</f>
        <v/>
      </c>
      <c r="AQ89" s="1">
        <f>IFERROR(VLOOKUP(B89,'2019'!$B$3:$AC$102,7,0), "")</f>
        <v>51122</v>
      </c>
      <c r="AR89">
        <v>7</v>
      </c>
      <c r="AS89">
        <f>IFERROR(VLOOKUP(B89,'2021'!$B$3:$AB$102,24,0), "")</f>
        <v>6</v>
      </c>
      <c r="AT89" t="str">
        <f>IFERROR(VLOOKUP(B89,'2020'!$B$3:$AD$92,28,0), "")</f>
        <v/>
      </c>
      <c r="AU89">
        <f>IFERROR(VLOOKUP(B89,'2019'!$B$3:$AC$102,13,0), "")</f>
        <v>1</v>
      </c>
      <c r="AV89">
        <v>80.899000000000001</v>
      </c>
      <c r="AW89">
        <f>IFERROR(VLOOKUP(B89,'2021'!$B$3:$AB$102,21,0), "")</f>
        <v>81.918000000000006</v>
      </c>
      <c r="AX89" t="str">
        <f>IFERROR(VLOOKUP(B89,'2020'!$B$3:$AD$92,7,0), "")</f>
        <v/>
      </c>
      <c r="AY89" t="s">
        <v>231</v>
      </c>
      <c r="AZ89">
        <v>17</v>
      </c>
      <c r="BA89">
        <v>14.33</v>
      </c>
    </row>
    <row r="90" spans="1:53" x14ac:dyDescent="0.25">
      <c r="A90">
        <v>89</v>
      </c>
      <c r="B90" t="s">
        <v>126</v>
      </c>
      <c r="C90" t="s">
        <v>14</v>
      </c>
      <c r="D90">
        <v>22</v>
      </c>
      <c r="E90">
        <f>IFERROR(VLOOKUP(B90,'2021'!$B$3:$AB$102,22,0), "")</f>
        <v>53</v>
      </c>
      <c r="F90" t="str">
        <f>IFERROR(VLOOKUP(B90,'2020'!$B$3:$AD$92,11,0), "")</f>
        <v/>
      </c>
      <c r="G90">
        <f>IFERROR(VLOOKUP(B90,'2019'!$B$3:$AC$102,14,0), "")</f>
        <v>77</v>
      </c>
      <c r="H90">
        <v>88</v>
      </c>
      <c r="I90" t="str">
        <f>IFERROR(VLOOKUP(B90,'2021'!B91:$AB$102,23,0), "")</f>
        <v/>
      </c>
      <c r="J90" t="str">
        <f>IFERROR(VLOOKUP(B90,'2020'!$B$3:$AD$92,4,0), "")</f>
        <v/>
      </c>
      <c r="K90">
        <f>IFERROR(VLOOKUP(B90,'2019'!$B$3:$AC$102,5,0), "")</f>
        <v>77</v>
      </c>
      <c r="M90">
        <f>IFERROR(VLOOKUP(B90,'2021'!$B$3:$AB$102,11,0), "")</f>
        <v>0</v>
      </c>
      <c r="N90" t="str">
        <f>IFERROR(VLOOKUP(B90,'2020'!$B$3:$AD$92,6,0), "")</f>
        <v/>
      </c>
      <c r="O90" t="str">
        <f>IFERROR(VLOOKUP(B90,'2019'!$B$3:$AC$102,12,0), "")</f>
        <v/>
      </c>
      <c r="P90" t="str">
        <f>IFERROR(VLOOKUP(B90,'2018'!$B$3:$U$102,15,0), "")</f>
        <v/>
      </c>
      <c r="Q90">
        <v>100</v>
      </c>
      <c r="R90">
        <f>IFERROR(VLOOKUP(B90,'2021'!$B$3:$AB$102,12,0), "")</f>
        <v>100</v>
      </c>
      <c r="S90" t="str">
        <f>IFERROR(VLOOKUP(B90,'2020'!$B$3:$AD$92,15,0), "")</f>
        <v/>
      </c>
      <c r="T90">
        <f>IFERROR(VLOOKUP(B90,'2019'!$B$3:$AC$102,21,0), "")</f>
        <v>100</v>
      </c>
      <c r="U90" t="str">
        <f>IFERROR(VLOOKUP(B90,'2018'!$B$3:$U$102,19,0), "")</f>
        <v/>
      </c>
      <c r="V90">
        <v>89</v>
      </c>
      <c r="W90">
        <f>IFERROR(VLOOKUP(B90,'2021'!$B$3:$AC$102,28,0), "")</f>
        <v>79</v>
      </c>
      <c r="X90" t="str">
        <f>IFERROR(VLOOKUP(B90,'2020'!$B$3:$AE$92,30,0), "")</f>
        <v/>
      </c>
      <c r="Y90">
        <f>IFERROR(VLOOKUP(B90,'2021'!$B$3:$AB$102,14,0), "")</f>
        <v>81</v>
      </c>
      <c r="Z90" t="str">
        <f>IFERROR(VLOOKUP(B90,'2020'!$B$3:$AE$92,29,0), "")</f>
        <v/>
      </c>
      <c r="AA90">
        <v>9.16</v>
      </c>
      <c r="AB90">
        <f>IFERROR(VLOOKUP(B90,'2021'!$B$3:$AB$102,13,0), "")</f>
        <v>8.93</v>
      </c>
      <c r="AC90" t="str">
        <f>IFERROR(VLOOKUP(B90,'2020'!$B$3:$AD$92,25,0), "")</f>
        <v/>
      </c>
      <c r="AD90">
        <v>55</v>
      </c>
      <c r="AE90">
        <f>IFERROR(VLOOKUP(B91,'2021'!$B$3:$AB$102,17,0), "")</f>
        <v>75</v>
      </c>
      <c r="AF90" t="str">
        <f>IFERROR(VLOOKUP(B90,'2020'!$B$3:$AD$92,2,0), "")</f>
        <v/>
      </c>
      <c r="AG90">
        <f>IFERROR(VLOOKUP(B90,'2019'!$B$3:$AC$102,11,0), "")</f>
        <v>64</v>
      </c>
      <c r="AH90" t="str">
        <f>IFERROR(VLOOKUP(B90,'2018'!B91:U190,13,0), "")</f>
        <v/>
      </c>
      <c r="AI90" s="25">
        <v>45.6</v>
      </c>
      <c r="AJ90" s="25">
        <f>IFERROR(VLOOKUP($B90,'2021'!$B$3:$AB$102,20,0),"")</f>
        <v>47.567999999999998</v>
      </c>
      <c r="AK90" s="25" t="str">
        <f>IFERROR(VLOOKUP($B90,'2020'!$B$3:$AD$92,20,0),"")</f>
        <v/>
      </c>
      <c r="AL90" s="25">
        <f>IFERROR(VLOOKUP($B90,'2019'!$B$3:$AC$102,17,0),"")</f>
        <v>52</v>
      </c>
      <c r="AM90" s="25" t="str">
        <f>IFERROR(VLOOKUP($B90,'2018'!$B$3:$U$102,17,0),"")</f>
        <v/>
      </c>
      <c r="AN90" s="1">
        <v>98272</v>
      </c>
      <c r="AO90" s="1">
        <f>IFERROR(VLOOKUP(B90,'2021'!$B$3:$AB$102,18,0), "")</f>
        <v>96270</v>
      </c>
      <c r="AP90" s="1" t="str">
        <f>IFERROR(VLOOKUP(B90,'2020'!$B$3:$AD$92,16,0), "")</f>
        <v/>
      </c>
      <c r="AQ90" s="1">
        <f>IFERROR(VLOOKUP(B90,'2019'!$B$3:$AC$102,7,0), "")</f>
        <v>96832</v>
      </c>
      <c r="AR90">
        <v>94</v>
      </c>
      <c r="AS90">
        <f>IFERROR(VLOOKUP(B90,'2021'!$B$3:$AB$102,24,0), "")</f>
        <v>94</v>
      </c>
      <c r="AT90" t="str">
        <f>IFERROR(VLOOKUP(B90,'2020'!$B$3:$AD$92,28,0), "")</f>
        <v/>
      </c>
      <c r="AU90">
        <f>IFERROR(VLOOKUP(B90,'2019'!$B$3:$AC$102,13,0), "")</f>
        <v>96</v>
      </c>
      <c r="AV90">
        <v>81.483000000000004</v>
      </c>
      <c r="AW90">
        <f>IFERROR(VLOOKUP(B90,'2021'!$B$3:$AB$102,21,0), "")</f>
        <v>77.757000000000005</v>
      </c>
      <c r="AX90" t="str">
        <f>IFERROR(VLOOKUP(B90,'2020'!$B$3:$AD$92,7,0), "")</f>
        <v/>
      </c>
      <c r="AY90" t="s">
        <v>232</v>
      </c>
      <c r="AZ90">
        <v>100</v>
      </c>
      <c r="BA90">
        <v>22</v>
      </c>
    </row>
    <row r="91" spans="1:53" x14ac:dyDescent="0.25">
      <c r="A91">
        <v>90</v>
      </c>
      <c r="B91" t="s">
        <v>127</v>
      </c>
      <c r="C91" t="s">
        <v>5</v>
      </c>
      <c r="D91">
        <v>89</v>
      </c>
      <c r="E91">
        <f>IFERROR(VLOOKUP(B91,'2021'!$B$3:$AB$102,22,0), "")</f>
        <v>91</v>
      </c>
      <c r="F91">
        <f>IFERROR(VLOOKUP(B91,'2020'!$B$3:$AD$92,11,0), "")</f>
        <v>86</v>
      </c>
      <c r="G91" t="str">
        <f>IFERROR(VLOOKUP(B91,'2019'!$B$3:$AC$102,14,0), "")</f>
        <v/>
      </c>
      <c r="H91">
        <v>91</v>
      </c>
      <c r="I91">
        <f>IFERROR(VLOOKUP(B91,'2021'!B92:$AB$102,23,0), "")</f>
        <v>99</v>
      </c>
      <c r="J91">
        <f>IFERROR(VLOOKUP(B91,'2020'!$B$3:$AD$92,4,0), "")</f>
        <v>90</v>
      </c>
      <c r="K91" t="str">
        <f>IFERROR(VLOOKUP(B91,'2019'!$B$3:$AC$102,5,0), "")</f>
        <v/>
      </c>
      <c r="L91">
        <v>92</v>
      </c>
      <c r="M91">
        <f>IFERROR(VLOOKUP(B91,'2021'!$B$3:$AB$102,11,0), "")</f>
        <v>0</v>
      </c>
      <c r="N91" t="str">
        <f>IFERROR(VLOOKUP(B91,'2020'!$B$3:$AD$92,6,0), "")</f>
        <v/>
      </c>
      <c r="O91" t="str">
        <f>IFERROR(VLOOKUP(B91,'2019'!$B$3:$AC$102,12,0), "")</f>
        <v/>
      </c>
      <c r="P91">
        <f>IFERROR(VLOOKUP(B91,'2018'!$B$3:$U$102,15,0), "")</f>
        <v>86</v>
      </c>
      <c r="Q91">
        <v>89</v>
      </c>
      <c r="R91">
        <f>IFERROR(VLOOKUP(B91,'2021'!$B$3:$AB$102,12,0), "")</f>
        <v>85</v>
      </c>
      <c r="S91">
        <f>IFERROR(VLOOKUP(B91,'2020'!$B$3:$AD$92,15,0), "")</f>
        <v>83</v>
      </c>
      <c r="T91" t="str">
        <f>IFERROR(VLOOKUP(B91,'2019'!$B$3:$AC$102,21,0), "")</f>
        <v/>
      </c>
      <c r="U91">
        <f>IFERROR(VLOOKUP(B91,'2018'!$B$3:$U$102,19,0), "")</f>
        <v>77</v>
      </c>
      <c r="V91">
        <v>90</v>
      </c>
      <c r="W91">
        <f>IFERROR(VLOOKUP(B91,'2021'!$B$3:$AC$102,28,0), "")</f>
        <v>99</v>
      </c>
      <c r="X91">
        <f>IFERROR(VLOOKUP(B91,'2020'!$B$3:$AE$92,30,0), "")</f>
        <v>86</v>
      </c>
      <c r="Y91">
        <f>IFERROR(VLOOKUP(B91,'2021'!$B$3:$AB$102,14,0), "")</f>
        <v>0</v>
      </c>
      <c r="Z91">
        <f>IFERROR(VLOOKUP(B91,'2020'!$B$3:$AE$92,29,0), "")</f>
        <v>85</v>
      </c>
      <c r="AA91">
        <v>8.48</v>
      </c>
      <c r="AB91">
        <f>IFERROR(VLOOKUP(B91,'2021'!$B$3:$AB$102,13,0), "")</f>
        <v>7.87</v>
      </c>
      <c r="AC91">
        <f>IFERROR(VLOOKUP(B91,'2020'!$B$3:$AD$92,25,0), "")</f>
        <v>8.8000000000000007</v>
      </c>
      <c r="AD91">
        <v>58</v>
      </c>
      <c r="AE91" t="str">
        <f>IFERROR(VLOOKUP(B92,'2021'!$B$3:$AB$102,17,0), "")</f>
        <v/>
      </c>
      <c r="AF91">
        <f>IFERROR(VLOOKUP(B91,'2020'!$B$3:$AD$92,2,0), "")</f>
        <v>43</v>
      </c>
      <c r="AG91" t="str">
        <f>IFERROR(VLOOKUP(B91,'2019'!$B$3:$AC$102,11,0), "")</f>
        <v/>
      </c>
      <c r="AH91" t="str">
        <f>IFERROR(VLOOKUP(B91,'2018'!B92:U191,13,0), "")</f>
        <v/>
      </c>
      <c r="AI91" s="25">
        <v>51.45</v>
      </c>
      <c r="AJ91" s="25">
        <f>IFERROR(VLOOKUP($B91,'2021'!$B$3:$AB$102,20,0),"")</f>
        <v>52.570999999999998</v>
      </c>
      <c r="AK91" s="25">
        <f>IFERROR(VLOOKUP($B91,'2020'!$B$3:$AD$92,20,0),"")</f>
        <v>22</v>
      </c>
      <c r="AL91" s="25" t="str">
        <f>IFERROR(VLOOKUP($B91,'2019'!$B$3:$AC$102,17,0),"")</f>
        <v/>
      </c>
      <c r="AM91" s="25">
        <f>IFERROR(VLOOKUP($B91,'2018'!$B$3:$U$102,17,0),"")</f>
        <v>44</v>
      </c>
      <c r="AN91" s="1">
        <v>55413</v>
      </c>
      <c r="AO91" s="1">
        <f>IFERROR(VLOOKUP(B91,'2021'!$B$3:$AB$102,18,0), "")</f>
        <v>53922</v>
      </c>
      <c r="AP91" s="1">
        <f>IFERROR(VLOOKUP(B91,'2020'!$B$3:$AD$92,16,0), "")</f>
        <v>50914</v>
      </c>
      <c r="AQ91" s="1" t="str">
        <f>IFERROR(VLOOKUP(B91,'2019'!$B$3:$AC$102,7,0), "")</f>
        <v/>
      </c>
      <c r="AR91">
        <v>40</v>
      </c>
      <c r="AS91">
        <f>IFERROR(VLOOKUP(B91,'2021'!$B$3:$AB$102,24,0), "")</f>
        <v>36</v>
      </c>
      <c r="AT91">
        <f>IFERROR(VLOOKUP(B91,'2020'!$B$3:$AD$92,28,0), "")</f>
        <v>26</v>
      </c>
      <c r="AU91" t="str">
        <f>IFERROR(VLOOKUP(B91,'2019'!$B$3:$AC$102,13,0), "")</f>
        <v/>
      </c>
      <c r="AV91">
        <v>83.945999999999998</v>
      </c>
      <c r="AW91">
        <f>IFERROR(VLOOKUP(B91,'2021'!$B$3:$AB$102,21,0), "")</f>
        <v>81.459999999999994</v>
      </c>
      <c r="AX91">
        <f>IFERROR(VLOOKUP(B91,'2020'!$B$3:$AD$92,7,0), "")</f>
        <v>86</v>
      </c>
      <c r="AY91" t="s">
        <v>202</v>
      </c>
      <c r="AZ91">
        <v>0</v>
      </c>
      <c r="BA91">
        <v>12</v>
      </c>
    </row>
    <row r="92" spans="1:53" x14ac:dyDescent="0.25">
      <c r="A92">
        <v>91</v>
      </c>
      <c r="B92" t="s">
        <v>128</v>
      </c>
      <c r="C92" t="s">
        <v>0</v>
      </c>
      <c r="D92">
        <v>24</v>
      </c>
      <c r="E92" t="str">
        <f>IFERROR(VLOOKUP(B92,'2021'!$B$3:$AB$102,22,0), "")</f>
        <v/>
      </c>
      <c r="F92" t="str">
        <f>IFERROR(VLOOKUP(B92,'2020'!$B$3:$AD$92,11,0), "")</f>
        <v/>
      </c>
      <c r="G92" t="str">
        <f>IFERROR(VLOOKUP(B92,'2019'!$B$3:$AC$102,14,0), "")</f>
        <v/>
      </c>
      <c r="H92">
        <v>87</v>
      </c>
      <c r="I92" t="str">
        <f>IFERROR(VLOOKUP(B92,'2021'!B93:$AB$102,23,0), "")</f>
        <v/>
      </c>
      <c r="J92" t="str">
        <f>IFERROR(VLOOKUP(B92,'2020'!$B$3:$AD$92,4,0), "")</f>
        <v/>
      </c>
      <c r="K92" t="str">
        <f>IFERROR(VLOOKUP(B92,'2019'!$B$3:$AC$102,5,0), "")</f>
        <v/>
      </c>
      <c r="L92" t="s">
        <v>168</v>
      </c>
      <c r="M92" t="str">
        <f>IFERROR(VLOOKUP(B92,'2021'!$B$3:$AB$102,11,0), "")</f>
        <v/>
      </c>
      <c r="N92" t="str">
        <f>IFERROR(VLOOKUP(B92,'2020'!$B$3:$AD$92,6,0), "")</f>
        <v/>
      </c>
      <c r="O92" t="str">
        <f>IFERROR(VLOOKUP(B92,'2019'!$B$3:$AC$102,12,0), "")</f>
        <v/>
      </c>
      <c r="P92" t="str">
        <f>IFERROR(VLOOKUP(B92,'2018'!$B$3:$U$102,15,0), "")</f>
        <v/>
      </c>
      <c r="Q92">
        <v>82</v>
      </c>
      <c r="R92" t="str">
        <f>IFERROR(VLOOKUP(B92,'2021'!$B$3:$AB$102,12,0), "")</f>
        <v/>
      </c>
      <c r="S92" t="str">
        <f>IFERROR(VLOOKUP(B92,'2020'!$B$3:$AD$92,15,0), "")</f>
        <v/>
      </c>
      <c r="T92" t="str">
        <f>IFERROR(VLOOKUP(B92,'2019'!$B$3:$AC$102,21,0), "")</f>
        <v/>
      </c>
      <c r="U92" t="str">
        <f>IFERROR(VLOOKUP(B92,'2018'!$B$3:$U$102,19,0), "")</f>
        <v/>
      </c>
      <c r="V92">
        <v>91</v>
      </c>
      <c r="W92" t="str">
        <f>IFERROR(VLOOKUP(B92,'2021'!$B$3:$AC$102,28,0), "")</f>
        <v/>
      </c>
      <c r="X92" t="str">
        <f>IFERROR(VLOOKUP(B92,'2020'!$B$3:$AE$92,30,0), "")</f>
        <v/>
      </c>
      <c r="Y92" t="str">
        <f>IFERROR(VLOOKUP(B92,'2021'!$B$3:$AB$102,14,0), "")</f>
        <v/>
      </c>
      <c r="Z92" t="str">
        <f>IFERROR(VLOOKUP(B92,'2020'!$B$3:$AE$92,29,0), "")</f>
        <v/>
      </c>
      <c r="AA92">
        <v>8.36</v>
      </c>
      <c r="AB92" t="str">
        <f>IFERROR(VLOOKUP(B92,'2021'!$B$3:$AB$102,13,0), "")</f>
        <v/>
      </c>
      <c r="AC92" t="str">
        <f>IFERROR(VLOOKUP(B92,'2020'!$B$3:$AD$92,25,0), "")</f>
        <v/>
      </c>
      <c r="AD92">
        <v>90</v>
      </c>
      <c r="AE92">
        <f>IFERROR(VLOOKUP(B93,'2021'!$B$3:$AB$102,17,0), "")</f>
        <v>64</v>
      </c>
      <c r="AF92" t="str">
        <f>IFERROR(VLOOKUP(B92,'2020'!$B$3:$AD$92,2,0), "")</f>
        <v/>
      </c>
      <c r="AG92" t="str">
        <f>IFERROR(VLOOKUP(B92,'2019'!$B$3:$AC$102,11,0), "")</f>
        <v/>
      </c>
      <c r="AH92" t="str">
        <f>IFERROR(VLOOKUP(B92,'2018'!B93:U192,13,0), "")</f>
        <v/>
      </c>
      <c r="AI92" s="25">
        <v>20.7</v>
      </c>
      <c r="AJ92" s="25" t="str">
        <f>IFERROR(VLOOKUP($B92,'2021'!$B$3:$AB$102,20,0),"")</f>
        <v/>
      </c>
      <c r="AK92" s="25" t="str">
        <f>IFERROR(VLOOKUP($B92,'2020'!$B$3:$AD$92,20,0),"")</f>
        <v/>
      </c>
      <c r="AL92" s="25" t="str">
        <f>IFERROR(VLOOKUP($B92,'2019'!$B$3:$AC$102,17,0),"")</f>
        <v/>
      </c>
      <c r="AM92" s="25" t="str">
        <f>IFERROR(VLOOKUP($B92,'2018'!$B$3:$U$102,17,0),"")</f>
        <v/>
      </c>
      <c r="AN92" s="1">
        <v>93756</v>
      </c>
      <c r="AO92" s="1" t="str">
        <f>IFERROR(VLOOKUP(B92,'2021'!$B$3:$AB$102,18,0), "")</f>
        <v/>
      </c>
      <c r="AP92" s="1" t="str">
        <f>IFERROR(VLOOKUP(B92,'2020'!$B$3:$AD$92,16,0), "")</f>
        <v/>
      </c>
      <c r="AQ92" s="1" t="str">
        <f>IFERROR(VLOOKUP(B92,'2019'!$B$3:$AC$102,7,0), "")</f>
        <v/>
      </c>
      <c r="AR92">
        <v>2</v>
      </c>
      <c r="AS92" t="str">
        <f>IFERROR(VLOOKUP(B92,'2021'!$B$3:$AB$102,24,0), "")</f>
        <v/>
      </c>
      <c r="AT92" t="str">
        <f>IFERROR(VLOOKUP(B92,'2020'!$B$3:$AD$92,28,0), "")</f>
        <v/>
      </c>
      <c r="AU92" t="str">
        <f>IFERROR(VLOOKUP(B92,'2019'!$B$3:$AC$102,13,0), "")</f>
        <v/>
      </c>
      <c r="AV92">
        <v>86.587999999999994</v>
      </c>
      <c r="AW92" t="str">
        <f>IFERROR(VLOOKUP(B92,'2021'!$B$3:$AB$102,21,0), "")</f>
        <v/>
      </c>
      <c r="AX92" t="str">
        <f>IFERROR(VLOOKUP(B92,'2020'!$B$3:$AD$92,7,0), "")</f>
        <v/>
      </c>
      <c r="AY92" t="s">
        <v>233</v>
      </c>
      <c r="AZ92">
        <v>0</v>
      </c>
      <c r="BA92">
        <v>25</v>
      </c>
    </row>
    <row r="93" spans="1:53" x14ac:dyDescent="0.25">
      <c r="A93">
        <v>92</v>
      </c>
      <c r="B93" t="s">
        <v>129</v>
      </c>
      <c r="C93" t="s">
        <v>28</v>
      </c>
      <c r="D93">
        <v>91</v>
      </c>
      <c r="E93">
        <f>IFERROR(VLOOKUP(B93,'2021'!$B$3:$AB$102,22,0), "")</f>
        <v>99</v>
      </c>
      <c r="F93" t="str">
        <f>IFERROR(VLOOKUP(B93,'2020'!$B$3:$AD$92,11,0), "")</f>
        <v/>
      </c>
      <c r="G93">
        <f>IFERROR(VLOOKUP(B93,'2019'!$B$3:$AC$102,14,0), "")</f>
        <v>98</v>
      </c>
      <c r="H93">
        <v>58</v>
      </c>
      <c r="I93" t="str">
        <f>IFERROR(VLOOKUP(B93,'2021'!B94:$AB$102,23,0), "")</f>
        <v/>
      </c>
      <c r="J93" t="str">
        <f>IFERROR(VLOOKUP(B93,'2020'!$B$3:$AD$92,4,0), "")</f>
        <v/>
      </c>
      <c r="K93">
        <f>IFERROR(VLOOKUP(B93,'2019'!$B$3:$AC$102,5,0), "")</f>
        <v>58</v>
      </c>
      <c r="L93" t="s">
        <v>168</v>
      </c>
      <c r="M93">
        <f>IFERROR(VLOOKUP(B93,'2021'!$B$3:$AB$102,11,0), "")</f>
        <v>0</v>
      </c>
      <c r="N93" t="str">
        <f>IFERROR(VLOOKUP(B93,'2020'!$B$3:$AD$92,6,0), "")</f>
        <v/>
      </c>
      <c r="O93">
        <f>IFERROR(VLOOKUP(B93,'2019'!$B$3:$AC$102,12,0), "")</f>
        <v>69</v>
      </c>
      <c r="P93">
        <f>IFERROR(VLOOKUP(B93,'2018'!$B$3:$U$102,15,0), "")</f>
        <v>67</v>
      </c>
      <c r="Q93">
        <v>98</v>
      </c>
      <c r="R93">
        <f>IFERROR(VLOOKUP(B93,'2021'!$B$3:$AB$102,12,0), "")</f>
        <v>99</v>
      </c>
      <c r="S93" t="str">
        <f>IFERROR(VLOOKUP(B93,'2020'!$B$3:$AD$92,15,0), "")</f>
        <v/>
      </c>
      <c r="T93">
        <f>IFERROR(VLOOKUP(B93,'2019'!$B$3:$AC$102,21,0), "")</f>
        <v>96</v>
      </c>
      <c r="U93">
        <f>IFERROR(VLOOKUP(B93,'2018'!$B$3:$U$102,19,0), "")</f>
        <v>97</v>
      </c>
      <c r="V93">
        <v>92</v>
      </c>
      <c r="W93">
        <f>IFERROR(VLOOKUP(B93,'2021'!$B$3:$AC$102,28,0), "")</f>
        <v>87</v>
      </c>
      <c r="X93" t="str">
        <f>IFERROR(VLOOKUP(B93,'2020'!$B$3:$AE$92,30,0), "")</f>
        <v/>
      </c>
      <c r="Y93">
        <f>IFERROR(VLOOKUP(B93,'2021'!$B$3:$AB$102,14,0), "")</f>
        <v>70</v>
      </c>
      <c r="Z93" t="str">
        <f>IFERROR(VLOOKUP(B93,'2020'!$B$3:$AE$92,29,0), "")</f>
        <v/>
      </c>
      <c r="AA93">
        <v>8.8699999999999992</v>
      </c>
      <c r="AB93">
        <f>IFERROR(VLOOKUP(B93,'2021'!$B$3:$AB$102,13,0), "")</f>
        <v>8.69</v>
      </c>
      <c r="AC93" t="str">
        <f>IFERROR(VLOOKUP(B93,'2020'!$B$3:$AD$92,25,0), "")</f>
        <v/>
      </c>
      <c r="AD93">
        <v>74</v>
      </c>
      <c r="AE93" t="str">
        <f>IFERROR(VLOOKUP(B94,'2021'!$B$3:$AB$102,17,0), "")</f>
        <v/>
      </c>
      <c r="AF93" t="str">
        <f>IFERROR(VLOOKUP(B93,'2020'!$B$3:$AD$92,2,0), "")</f>
        <v/>
      </c>
      <c r="AG93">
        <f>IFERROR(VLOOKUP(B93,'2019'!$B$3:$AC$102,11,0), "")</f>
        <v>82</v>
      </c>
      <c r="AH93" t="str">
        <f>IFERROR(VLOOKUP(B93,'2018'!B94:U193,13,0), "")</f>
        <v/>
      </c>
      <c r="AI93" s="25">
        <v>31.01</v>
      </c>
      <c r="AJ93" s="25">
        <f>IFERROR(VLOOKUP($B93,'2021'!$B$3:$AB$102,20,0),"")</f>
        <v>41.149000000000001</v>
      </c>
      <c r="AK93" s="25" t="str">
        <f>IFERROR(VLOOKUP($B93,'2020'!$B$3:$AD$92,20,0),"")</f>
        <v/>
      </c>
      <c r="AL93" s="25">
        <f>IFERROR(VLOOKUP($B93,'2019'!$B$3:$AC$102,17,0),"")</f>
        <v>46</v>
      </c>
      <c r="AM93" s="25">
        <f>IFERROR(VLOOKUP($B93,'2018'!$B$3:$U$102,17,0),"")</f>
        <v>39</v>
      </c>
      <c r="AN93" s="1">
        <v>70127</v>
      </c>
      <c r="AO93" s="1">
        <f>IFERROR(VLOOKUP(B93,'2021'!$B$3:$AB$102,18,0), "")</f>
        <v>76117</v>
      </c>
      <c r="AP93" s="1" t="str">
        <f>IFERROR(VLOOKUP(B93,'2020'!$B$3:$AD$92,16,0), "")</f>
        <v/>
      </c>
      <c r="AQ93" s="1">
        <f>IFERROR(VLOOKUP(B93,'2019'!$B$3:$AC$102,7,0), "")</f>
        <v>75908</v>
      </c>
      <c r="AR93">
        <v>17</v>
      </c>
      <c r="AS93">
        <f>IFERROR(VLOOKUP(B93,'2021'!$B$3:$AB$102,24,0), "")</f>
        <v>14</v>
      </c>
      <c r="AT93" t="str">
        <f>IFERROR(VLOOKUP(B93,'2020'!$B$3:$AD$92,28,0), "")</f>
        <v/>
      </c>
      <c r="AU93">
        <f>IFERROR(VLOOKUP(B93,'2019'!$B$3:$AC$102,13,0), "")</f>
        <v>11</v>
      </c>
      <c r="AV93">
        <v>84.86</v>
      </c>
      <c r="AW93">
        <f>IFERROR(VLOOKUP(B93,'2021'!$B$3:$AB$102,21,0), "")</f>
        <v>84.852999999999994</v>
      </c>
      <c r="AX93" t="str">
        <f>IFERROR(VLOOKUP(B93,'2020'!$B$3:$AD$92,7,0), "")</f>
        <v/>
      </c>
      <c r="AY93" t="s">
        <v>195</v>
      </c>
      <c r="AZ93">
        <v>20</v>
      </c>
      <c r="BA93">
        <v>23.6</v>
      </c>
    </row>
    <row r="94" spans="1:53" x14ac:dyDescent="0.25">
      <c r="A94">
        <v>93</v>
      </c>
      <c r="B94" t="s">
        <v>130</v>
      </c>
      <c r="C94" t="s">
        <v>1</v>
      </c>
      <c r="D94">
        <v>63</v>
      </c>
      <c r="E94" t="str">
        <f>IFERROR(VLOOKUP(B94,'2021'!$B$3:$AB$102,22,0), "")</f>
        <v/>
      </c>
      <c r="F94" t="str">
        <f>IFERROR(VLOOKUP(B94,'2020'!$B$3:$AD$92,11,0), "")</f>
        <v/>
      </c>
      <c r="G94">
        <f>IFERROR(VLOOKUP(B94,'2019'!$B$3:$AC$102,14,0), "")</f>
        <v>93</v>
      </c>
      <c r="H94">
        <v>47</v>
      </c>
      <c r="I94" t="str">
        <f>IFERROR(VLOOKUP(B94,'2021'!B95:$AB$102,23,0), "")</f>
        <v/>
      </c>
      <c r="J94" t="str">
        <f>IFERROR(VLOOKUP(B94,'2020'!$B$3:$AD$92,4,0), "")</f>
        <v/>
      </c>
      <c r="K94">
        <f>IFERROR(VLOOKUP(B94,'2019'!$B$3:$AC$102,5,0), "")</f>
        <v>53</v>
      </c>
      <c r="L94" t="s">
        <v>168</v>
      </c>
      <c r="M94" t="str">
        <f>IFERROR(VLOOKUP(B94,'2021'!$B$3:$AB$102,11,0), "")</f>
        <v/>
      </c>
      <c r="N94" t="str">
        <f>IFERROR(VLOOKUP(B94,'2020'!$B$3:$AD$92,6,0), "")</f>
        <v/>
      </c>
      <c r="O94">
        <f>IFERROR(VLOOKUP(B94,'2019'!$B$3:$AC$102,12,0), "")</f>
        <v>96</v>
      </c>
      <c r="P94">
        <f>IFERROR(VLOOKUP(B94,'2018'!$B$3:$U$102,15,0), "")</f>
        <v>89</v>
      </c>
      <c r="Q94">
        <v>86</v>
      </c>
      <c r="R94" t="str">
        <f>IFERROR(VLOOKUP(B94,'2021'!$B$3:$AB$102,12,0), "")</f>
        <v/>
      </c>
      <c r="S94" t="str">
        <f>IFERROR(VLOOKUP(B94,'2020'!$B$3:$AD$92,15,0), "")</f>
        <v/>
      </c>
      <c r="T94">
        <f>IFERROR(VLOOKUP(B94,'2019'!$B$3:$AC$102,21,0), "")</f>
        <v>72</v>
      </c>
      <c r="U94">
        <f>IFERROR(VLOOKUP(B94,'2018'!$B$3:$U$102,19,0), "")</f>
        <v>74</v>
      </c>
      <c r="V94">
        <v>93</v>
      </c>
      <c r="W94" t="str">
        <f>IFERROR(VLOOKUP(B94,'2021'!$B$3:$AC$102,28,0), "")</f>
        <v/>
      </c>
      <c r="X94" t="str">
        <f>IFERROR(VLOOKUP(B94,'2020'!$B$3:$AE$92,30,0), "")</f>
        <v/>
      </c>
      <c r="Y94" t="str">
        <f>IFERROR(VLOOKUP(B94,'2021'!$B$3:$AB$102,14,0), "")</f>
        <v/>
      </c>
      <c r="Z94" t="str">
        <f>IFERROR(VLOOKUP(B94,'2020'!$B$3:$AE$92,29,0), "")</f>
        <v/>
      </c>
      <c r="AA94">
        <v>8.7100000000000009</v>
      </c>
      <c r="AB94" t="str">
        <f>IFERROR(VLOOKUP(B94,'2021'!$B$3:$AB$102,13,0), "")</f>
        <v/>
      </c>
      <c r="AC94" t="str">
        <f>IFERROR(VLOOKUP(B94,'2020'!$B$3:$AD$92,25,0), "")</f>
        <v/>
      </c>
      <c r="AD94">
        <v>71</v>
      </c>
      <c r="AE94" t="str">
        <f>IFERROR(VLOOKUP(B95,'2021'!$B$3:$AB$102,17,0), "")</f>
        <v/>
      </c>
      <c r="AF94" t="str">
        <f>IFERROR(VLOOKUP(B94,'2020'!$B$3:$AD$92,2,0), "")</f>
        <v/>
      </c>
      <c r="AG94">
        <f>IFERROR(VLOOKUP(B94,'2019'!$B$3:$AC$102,11,0), "")</f>
        <v>97</v>
      </c>
      <c r="AH94">
        <f>IFERROR(VLOOKUP(B94,'2018'!B95:U194,13,0), "")</f>
        <v>88</v>
      </c>
      <c r="AI94" s="25">
        <v>35.130000000000003</v>
      </c>
      <c r="AJ94" s="25" t="str">
        <f>IFERROR(VLOOKUP($B94,'2021'!$B$3:$AB$102,20,0),"")</f>
        <v/>
      </c>
      <c r="AK94" s="25" t="str">
        <f>IFERROR(VLOOKUP($B94,'2020'!$B$3:$AD$92,20,0),"")</f>
        <v/>
      </c>
      <c r="AL94" s="25">
        <f>IFERROR(VLOOKUP($B94,'2019'!$B$3:$AC$102,17,0),"")</f>
        <v>34</v>
      </c>
      <c r="AM94" s="25">
        <f>IFERROR(VLOOKUP($B94,'2018'!$B$3:$U$102,17,0),"")</f>
        <v>35</v>
      </c>
      <c r="AN94" s="1">
        <v>51886</v>
      </c>
      <c r="AO94" s="1" t="str">
        <f>IFERROR(VLOOKUP(B94,'2021'!$B$3:$AB$102,18,0), "")</f>
        <v/>
      </c>
      <c r="AP94" s="1" t="str">
        <f>IFERROR(VLOOKUP(B94,'2020'!$B$3:$AD$92,16,0), "")</f>
        <v/>
      </c>
      <c r="AQ94" s="1">
        <f>IFERROR(VLOOKUP(B94,'2019'!$B$3:$AC$102,7,0), "")</f>
        <v>52355</v>
      </c>
      <c r="AR94">
        <v>39</v>
      </c>
      <c r="AS94" t="str">
        <f>IFERROR(VLOOKUP(B94,'2021'!$B$3:$AB$102,24,0), "")</f>
        <v/>
      </c>
      <c r="AT94" t="str">
        <f>IFERROR(VLOOKUP(B94,'2020'!$B$3:$AD$92,28,0), "")</f>
        <v/>
      </c>
      <c r="AU94">
        <f>IFERROR(VLOOKUP(B94,'2019'!$B$3:$AC$102,13,0), "")</f>
        <v>57</v>
      </c>
      <c r="AV94">
        <v>89.983000000000004</v>
      </c>
      <c r="AW94" t="str">
        <f>IFERROR(VLOOKUP(B94,'2021'!$B$3:$AB$102,21,0), "")</f>
        <v/>
      </c>
      <c r="AX94" t="str">
        <f>IFERROR(VLOOKUP(B94,'2020'!$B$3:$AD$92,7,0), "")</f>
        <v/>
      </c>
      <c r="AY94" t="s">
        <v>159</v>
      </c>
      <c r="AZ94">
        <v>100</v>
      </c>
      <c r="BA94">
        <v>27</v>
      </c>
    </row>
    <row r="95" spans="1:53" x14ac:dyDescent="0.25">
      <c r="A95">
        <v>94</v>
      </c>
      <c r="B95" t="s">
        <v>131</v>
      </c>
      <c r="C95" t="s">
        <v>29</v>
      </c>
      <c r="D95">
        <v>100</v>
      </c>
      <c r="E95" t="str">
        <f>IFERROR(VLOOKUP(B95,'2021'!$B$3:$AB$102,22,0), "")</f>
        <v/>
      </c>
      <c r="F95" t="str">
        <f>IFERROR(VLOOKUP(B95,'2020'!$B$3:$AD$92,11,0), "")</f>
        <v/>
      </c>
      <c r="G95">
        <f>IFERROR(VLOOKUP(B95,'2019'!$B$3:$AC$102,14,0), "")</f>
        <v>81</v>
      </c>
      <c r="H95">
        <v>76</v>
      </c>
      <c r="I95" t="str">
        <f>IFERROR(VLOOKUP(B95,'2021'!B96:$AB$102,23,0), "")</f>
        <v/>
      </c>
      <c r="J95" t="str">
        <f>IFERROR(VLOOKUP(B95,'2020'!$B$3:$AD$92,4,0), "")</f>
        <v/>
      </c>
      <c r="K95">
        <f>IFERROR(VLOOKUP(B95,'2019'!$B$3:$AC$102,5,0), "")</f>
        <v>90</v>
      </c>
      <c r="L95" t="s">
        <v>168</v>
      </c>
      <c r="M95" t="str">
        <f>IFERROR(VLOOKUP(B95,'2021'!$B$3:$AB$102,11,0), "")</f>
        <v/>
      </c>
      <c r="N95" t="str">
        <f>IFERROR(VLOOKUP(B95,'2020'!$B$3:$AD$92,6,0), "")</f>
        <v/>
      </c>
      <c r="O95">
        <f>IFERROR(VLOOKUP(B95,'2019'!$B$3:$AC$102,12,0), "")</f>
        <v>62</v>
      </c>
      <c r="P95">
        <f>IFERROR(VLOOKUP(B95,'2018'!$B$3:$U$102,15,0), "")</f>
        <v>67</v>
      </c>
      <c r="Q95">
        <v>93</v>
      </c>
      <c r="R95" t="str">
        <f>IFERROR(VLOOKUP(B95,'2021'!$B$3:$AB$102,12,0), "")</f>
        <v/>
      </c>
      <c r="S95" t="str">
        <f>IFERROR(VLOOKUP(B95,'2020'!$B$3:$AD$92,15,0), "")</f>
        <v/>
      </c>
      <c r="T95">
        <f>IFERROR(VLOOKUP(B95,'2019'!$B$3:$AC$102,21,0), "")</f>
        <v>95</v>
      </c>
      <c r="U95">
        <f>IFERROR(VLOOKUP(B95,'2018'!$B$3:$U$102,19,0), "")</f>
        <v>96</v>
      </c>
      <c r="V95">
        <v>94</v>
      </c>
      <c r="W95" t="str">
        <f>IFERROR(VLOOKUP(B95,'2021'!$B$3:$AC$102,28,0), "")</f>
        <v/>
      </c>
      <c r="X95" t="str">
        <f>IFERROR(VLOOKUP(B95,'2020'!$B$3:$AE$92,30,0), "")</f>
        <v/>
      </c>
      <c r="Y95" t="str">
        <f>IFERROR(VLOOKUP(B95,'2021'!$B$3:$AB$102,14,0), "")</f>
        <v/>
      </c>
      <c r="Z95" t="str">
        <f>IFERROR(VLOOKUP(B95,'2020'!$B$3:$AE$92,29,0), "")</f>
        <v/>
      </c>
      <c r="AA95">
        <v>7.96</v>
      </c>
      <c r="AB95" t="str">
        <f>IFERROR(VLOOKUP(B95,'2021'!$B$3:$AB$102,13,0), "")</f>
        <v/>
      </c>
      <c r="AC95" t="str">
        <f>IFERROR(VLOOKUP(B95,'2020'!$B$3:$AD$92,25,0), "")</f>
        <v/>
      </c>
      <c r="AD95">
        <v>12</v>
      </c>
      <c r="AE95">
        <f>IFERROR(VLOOKUP(B96,'2021'!$B$3:$AB$102,17,0), "")</f>
        <v>99</v>
      </c>
      <c r="AF95" t="str">
        <f>IFERROR(VLOOKUP(B95,'2020'!$B$3:$AD$92,2,0), "")</f>
        <v/>
      </c>
      <c r="AG95">
        <f>IFERROR(VLOOKUP(B95,'2019'!$B$3:$AC$102,11,0), "")</f>
        <v>19</v>
      </c>
      <c r="AH95" t="str">
        <f>IFERROR(VLOOKUP(B95,'2018'!B96:U195,13,0), "")</f>
        <v/>
      </c>
      <c r="AI95" s="25">
        <v>102.29</v>
      </c>
      <c r="AJ95" s="25" t="str">
        <f>IFERROR(VLOOKUP($B95,'2021'!$B$3:$AB$102,20,0),"")</f>
        <v/>
      </c>
      <c r="AK95" s="25" t="str">
        <f>IFERROR(VLOOKUP($B95,'2020'!$B$3:$AD$92,20,0),"")</f>
        <v/>
      </c>
      <c r="AL95" s="25">
        <f>IFERROR(VLOOKUP($B95,'2019'!$B$3:$AC$102,17,0),"")</f>
        <v>122</v>
      </c>
      <c r="AM95" s="25">
        <f>IFERROR(VLOOKUP($B95,'2018'!$B$3:$U$102,17,0),"")</f>
        <v>97</v>
      </c>
      <c r="AN95" s="1">
        <v>62368</v>
      </c>
      <c r="AO95" s="1" t="str">
        <f>IFERROR(VLOOKUP(B95,'2021'!$B$3:$AB$102,18,0), "")</f>
        <v/>
      </c>
      <c r="AP95" s="1" t="str">
        <f>IFERROR(VLOOKUP(B95,'2020'!$B$3:$AD$92,16,0), "")</f>
        <v/>
      </c>
      <c r="AQ95" s="1">
        <f>IFERROR(VLOOKUP(B95,'2019'!$B$3:$AC$102,7,0), "")</f>
        <v>48868</v>
      </c>
      <c r="AR95">
        <v>42</v>
      </c>
      <c r="AS95" t="str">
        <f>IFERROR(VLOOKUP(B95,'2021'!$B$3:$AB$102,24,0), "")</f>
        <v/>
      </c>
      <c r="AT95" t="str">
        <f>IFERROR(VLOOKUP(B95,'2020'!$B$3:$AD$92,28,0), "")</f>
        <v/>
      </c>
      <c r="AU95">
        <f>IFERROR(VLOOKUP(B95,'2019'!$B$3:$AC$102,13,0), "")</f>
        <v>21</v>
      </c>
      <c r="AV95">
        <v>83.858000000000004</v>
      </c>
      <c r="AW95" t="str">
        <f>IFERROR(VLOOKUP(B95,'2021'!$B$3:$AB$102,21,0), "")</f>
        <v/>
      </c>
      <c r="AX95" t="str">
        <f>IFERROR(VLOOKUP(B95,'2020'!$B$3:$AD$92,7,0), "")</f>
        <v/>
      </c>
      <c r="AY95" t="s">
        <v>169</v>
      </c>
      <c r="AZ95">
        <v>24</v>
      </c>
      <c r="BA95">
        <v>27</v>
      </c>
    </row>
    <row r="96" spans="1:53" x14ac:dyDescent="0.25">
      <c r="A96">
        <v>95</v>
      </c>
      <c r="B96" t="s">
        <v>132</v>
      </c>
      <c r="C96" t="s">
        <v>1</v>
      </c>
      <c r="D96">
        <v>98</v>
      </c>
      <c r="E96">
        <f>IFERROR(VLOOKUP(B96,'2021'!$B$3:$AB$102,22,0), "")</f>
        <v>98</v>
      </c>
      <c r="F96">
        <f>IFERROR(VLOOKUP(B96,'2020'!$B$3:$AD$92,11,0), "")</f>
        <v>68</v>
      </c>
      <c r="G96" t="str">
        <f>IFERROR(VLOOKUP(B96,'2019'!$B$3:$AC$102,14,0), "")</f>
        <v/>
      </c>
      <c r="H96">
        <v>48</v>
      </c>
      <c r="I96">
        <f>IFERROR(VLOOKUP(B96,'2021'!B97:$AB$102,23,0), "")</f>
        <v>50</v>
      </c>
      <c r="J96">
        <f>IFERROR(VLOOKUP(B96,'2020'!$B$3:$AD$92,4,0), "")</f>
        <v>48</v>
      </c>
      <c r="K96" t="str">
        <f>IFERROR(VLOOKUP(B96,'2019'!$B$3:$AC$102,5,0), "")</f>
        <v/>
      </c>
      <c r="L96">
        <v>93</v>
      </c>
      <c r="M96">
        <f>IFERROR(VLOOKUP(B96,'2021'!$B$3:$AB$102,11,0), "")</f>
        <v>0</v>
      </c>
      <c r="N96" t="str">
        <f>IFERROR(VLOOKUP(B96,'2020'!$B$3:$AD$92,6,0), "")</f>
        <v/>
      </c>
      <c r="O96" t="str">
        <f>IFERROR(VLOOKUP(B96,'2019'!$B$3:$AC$102,12,0), "")</f>
        <v/>
      </c>
      <c r="P96" t="str">
        <f>IFERROR(VLOOKUP(B96,'2018'!$B$3:$U$102,15,0), "")</f>
        <v/>
      </c>
      <c r="Q96">
        <v>80</v>
      </c>
      <c r="R96">
        <f>IFERROR(VLOOKUP(B96,'2021'!$B$3:$AB$102,12,0), "")</f>
        <v>78</v>
      </c>
      <c r="S96">
        <f>IFERROR(VLOOKUP(B96,'2020'!$B$3:$AD$92,15,0), "")</f>
        <v>78</v>
      </c>
      <c r="T96" t="str">
        <f>IFERROR(VLOOKUP(B96,'2019'!$B$3:$AC$102,21,0), "")</f>
        <v/>
      </c>
      <c r="U96" t="str">
        <f>IFERROR(VLOOKUP(B96,'2018'!$B$3:$U$102,19,0), "")</f>
        <v/>
      </c>
      <c r="V96">
        <v>95</v>
      </c>
      <c r="W96">
        <f>IFERROR(VLOOKUP(B96,'2021'!$B$3:$AC$102,28,0), "")</f>
        <v>96</v>
      </c>
      <c r="X96">
        <f>IFERROR(VLOOKUP(B96,'2020'!$B$3:$AE$92,30,0), "")</f>
        <v>88</v>
      </c>
      <c r="Y96">
        <f>IFERROR(VLOOKUP(B96,'2021'!$B$3:$AB$102,14,0), "")</f>
        <v>0</v>
      </c>
      <c r="Z96" t="str">
        <f>IFERROR(VLOOKUP(B96,'2020'!$B$3:$AE$92,29,0), "")</f>
        <v/>
      </c>
      <c r="AA96">
        <v>8.08</v>
      </c>
      <c r="AB96">
        <f>IFERROR(VLOOKUP(B96,'2021'!$B$3:$AB$102,13,0), "")</f>
        <v>8.1300000000000008</v>
      </c>
      <c r="AC96">
        <f>IFERROR(VLOOKUP(B96,'2020'!$B$3:$AD$92,25,0), "")</f>
        <v>8.2799999999999994</v>
      </c>
      <c r="AD96">
        <v>93</v>
      </c>
      <c r="AE96" t="str">
        <f>IFERROR(VLOOKUP(B97,'2021'!$B$3:$AB$102,17,0), "")</f>
        <v/>
      </c>
      <c r="AF96">
        <f>IFERROR(VLOOKUP(B96,'2020'!$B$3:$AD$92,2,0), "")</f>
        <v>81</v>
      </c>
      <c r="AG96" t="str">
        <f>IFERROR(VLOOKUP(B96,'2019'!$B$3:$AC$102,11,0), "")</f>
        <v/>
      </c>
      <c r="AH96" t="str">
        <f>IFERROR(VLOOKUP(B96,'2018'!B97:U196,13,0), "")</f>
        <v/>
      </c>
      <c r="AI96" s="25">
        <v>33.380000000000003</v>
      </c>
      <c r="AJ96" s="25">
        <f>IFERROR(VLOOKUP($B96,'2021'!$B$3:$AB$102,20,0),"")</f>
        <v>36.048000000000002</v>
      </c>
      <c r="AK96" s="25">
        <f>IFERROR(VLOOKUP($B96,'2020'!$B$3:$AD$92,20,0),"")</f>
        <v>46</v>
      </c>
      <c r="AL96" s="25" t="str">
        <f>IFERROR(VLOOKUP($B96,'2019'!$B$3:$AC$102,17,0),"")</f>
        <v/>
      </c>
      <c r="AM96" s="25" t="str">
        <f>IFERROR(VLOOKUP($B96,'2018'!$B$3:$U$102,17,0),"")</f>
        <v/>
      </c>
      <c r="AN96" s="1">
        <v>62177</v>
      </c>
      <c r="AO96" s="1">
        <f>IFERROR(VLOOKUP(B96,'2021'!$B$3:$AB$102,18,0), "")</f>
        <v>59543</v>
      </c>
      <c r="AP96" s="1">
        <f>IFERROR(VLOOKUP(B96,'2020'!$B$3:$AD$92,16,0), "")</f>
        <v>58397</v>
      </c>
      <c r="AQ96" s="1" t="str">
        <f>IFERROR(VLOOKUP(B96,'2019'!$B$3:$AC$102,7,0), "")</f>
        <v/>
      </c>
      <c r="AR96">
        <v>49</v>
      </c>
      <c r="AS96">
        <f>IFERROR(VLOOKUP(B96,'2021'!$B$3:$AB$102,24,0), "")</f>
        <v>53</v>
      </c>
      <c r="AT96">
        <f>IFERROR(VLOOKUP(B96,'2020'!$B$3:$AD$92,28,0), "")</f>
        <v>51</v>
      </c>
      <c r="AU96" t="str">
        <f>IFERROR(VLOOKUP(B96,'2019'!$B$3:$AC$102,13,0), "")</f>
        <v/>
      </c>
      <c r="AV96">
        <v>81.733000000000004</v>
      </c>
      <c r="AW96">
        <f>IFERROR(VLOOKUP(B96,'2021'!$B$3:$AB$102,21,0), "")</f>
        <v>80.47</v>
      </c>
      <c r="AX96">
        <f>IFERROR(VLOOKUP(B96,'2020'!$B$3:$AD$92,7,0), "")</f>
        <v>82</v>
      </c>
      <c r="AY96" t="s">
        <v>159</v>
      </c>
      <c r="AZ96">
        <v>100</v>
      </c>
      <c r="BA96">
        <v>24</v>
      </c>
    </row>
    <row r="97" spans="1:53" x14ac:dyDescent="0.25">
      <c r="A97">
        <v>96</v>
      </c>
      <c r="B97" t="s">
        <v>133</v>
      </c>
      <c r="C97" t="s">
        <v>14</v>
      </c>
      <c r="D97">
        <v>72</v>
      </c>
      <c r="E97" t="str">
        <f>IFERROR(VLOOKUP(B97,'2021'!$B$3:$AB$102,22,0), "")</f>
        <v/>
      </c>
      <c r="F97" t="str">
        <f>IFERROR(VLOOKUP(B97,'2020'!$B$3:$AD$92,11,0), "")</f>
        <v/>
      </c>
      <c r="G97" t="str">
        <f>IFERROR(VLOOKUP(B97,'2019'!$B$3:$AC$102,14,0), "")</f>
        <v/>
      </c>
      <c r="H97">
        <v>86</v>
      </c>
      <c r="I97" t="str">
        <f>IFERROR(VLOOKUP(B97,'2021'!B98:$AB$102,23,0), "")</f>
        <v/>
      </c>
      <c r="J97" t="str">
        <f>IFERROR(VLOOKUP(B97,'2020'!$B$3:$AD$92,4,0), "")</f>
        <v/>
      </c>
      <c r="K97" t="str">
        <f>IFERROR(VLOOKUP(B97,'2019'!$B$3:$AC$102,5,0), "")</f>
        <v/>
      </c>
      <c r="L97" t="s">
        <v>168</v>
      </c>
      <c r="M97" t="str">
        <f>IFERROR(VLOOKUP(B97,'2021'!$B$3:$AB$102,11,0), "")</f>
        <v/>
      </c>
      <c r="N97" t="str">
        <f>IFERROR(VLOOKUP(B97,'2020'!$B$3:$AD$92,6,0), "")</f>
        <v/>
      </c>
      <c r="O97" t="str">
        <f>IFERROR(VLOOKUP(B97,'2019'!$B$3:$AC$102,12,0), "")</f>
        <v/>
      </c>
      <c r="P97" t="str">
        <f>IFERROR(VLOOKUP(B97,'2018'!$B$3:$U$102,15,0), "")</f>
        <v/>
      </c>
      <c r="Q97">
        <v>78</v>
      </c>
      <c r="R97" t="str">
        <f>IFERROR(VLOOKUP(B97,'2021'!$B$3:$AB$102,12,0), "")</f>
        <v/>
      </c>
      <c r="S97" t="str">
        <f>IFERROR(VLOOKUP(B97,'2020'!$B$3:$AD$92,15,0), "")</f>
        <v/>
      </c>
      <c r="T97" t="str">
        <f>IFERROR(VLOOKUP(B97,'2019'!$B$3:$AC$102,21,0), "")</f>
        <v/>
      </c>
      <c r="U97" t="str">
        <f>IFERROR(VLOOKUP(B97,'2018'!$B$3:$U$102,19,0), "")</f>
        <v/>
      </c>
      <c r="V97">
        <v>96</v>
      </c>
      <c r="W97" t="str">
        <f>IFERROR(VLOOKUP(B97,'2021'!$B$3:$AC$102,28,0), "")</f>
        <v/>
      </c>
      <c r="X97" t="str">
        <f>IFERROR(VLOOKUP(B97,'2020'!$B$3:$AE$92,30,0), "")</f>
        <v/>
      </c>
      <c r="Y97" t="str">
        <f>IFERROR(VLOOKUP(B97,'2021'!$B$3:$AB$102,14,0), "")</f>
        <v/>
      </c>
      <c r="Z97" t="str">
        <f>IFERROR(VLOOKUP(B97,'2020'!$B$3:$AE$92,29,0), "")</f>
        <v/>
      </c>
      <c r="AA97">
        <v>8.34</v>
      </c>
      <c r="AB97" t="str">
        <f>IFERROR(VLOOKUP(B97,'2021'!$B$3:$AB$102,13,0), "")</f>
        <v/>
      </c>
      <c r="AC97" t="str">
        <f>IFERROR(VLOOKUP(B97,'2020'!$B$3:$AD$92,25,0), "")</f>
        <v/>
      </c>
      <c r="AD97">
        <v>27</v>
      </c>
      <c r="AE97" t="str">
        <f>IFERROR(VLOOKUP(B98,'2021'!$B$3:$AB$102,17,0), "")</f>
        <v/>
      </c>
      <c r="AF97" t="str">
        <f>IFERROR(VLOOKUP(B97,'2020'!$B$3:$AD$92,2,0), "")</f>
        <v/>
      </c>
      <c r="AG97" t="str">
        <f>IFERROR(VLOOKUP(B97,'2019'!$B$3:$AC$102,11,0), "")</f>
        <v/>
      </c>
      <c r="AH97" t="str">
        <f>IFERROR(VLOOKUP(B97,'2018'!B98:U197,13,0), "")</f>
        <v/>
      </c>
      <c r="AI97" s="25">
        <v>51.5</v>
      </c>
      <c r="AJ97" s="25" t="str">
        <f>IFERROR(VLOOKUP($B97,'2021'!$B$3:$AB$102,20,0),"")</f>
        <v/>
      </c>
      <c r="AK97" s="25" t="str">
        <f>IFERROR(VLOOKUP($B97,'2020'!$B$3:$AD$92,20,0),"")</f>
        <v/>
      </c>
      <c r="AL97" s="25" t="str">
        <f>IFERROR(VLOOKUP($B97,'2019'!$B$3:$AC$102,17,0),"")</f>
        <v/>
      </c>
      <c r="AM97" s="25" t="str">
        <f>IFERROR(VLOOKUP($B97,'2018'!$B$3:$U$102,17,0),"")</f>
        <v/>
      </c>
      <c r="AN97" s="1">
        <v>92800</v>
      </c>
      <c r="AO97" s="1" t="str">
        <f>IFERROR(VLOOKUP(B97,'2021'!$B$3:$AB$102,18,0), "")</f>
        <v/>
      </c>
      <c r="AP97" s="1" t="str">
        <f>IFERROR(VLOOKUP(B97,'2020'!$B$3:$AD$92,16,0), "")</f>
        <v/>
      </c>
      <c r="AQ97" s="1" t="str">
        <f>IFERROR(VLOOKUP(B97,'2019'!$B$3:$AC$102,7,0), "")</f>
        <v/>
      </c>
      <c r="AR97">
        <v>99</v>
      </c>
      <c r="AS97" t="str">
        <f>IFERROR(VLOOKUP(B97,'2021'!$B$3:$AB$102,24,0), "")</f>
        <v/>
      </c>
      <c r="AT97" t="str">
        <f>IFERROR(VLOOKUP(B97,'2020'!$B$3:$AD$92,28,0), "")</f>
        <v/>
      </c>
      <c r="AU97" t="str">
        <f>IFERROR(VLOOKUP(B97,'2019'!$B$3:$AC$102,13,0), "")</f>
        <v/>
      </c>
      <c r="AV97">
        <v>80.947000000000003</v>
      </c>
      <c r="AW97" t="str">
        <f>IFERROR(VLOOKUP(B97,'2021'!$B$3:$AB$102,21,0), "")</f>
        <v/>
      </c>
      <c r="AX97" t="str">
        <f>IFERROR(VLOOKUP(B97,'2020'!$B$3:$AD$92,7,0), "")</f>
        <v/>
      </c>
      <c r="AY97" t="s">
        <v>226</v>
      </c>
      <c r="AZ97">
        <v>100</v>
      </c>
      <c r="BA97">
        <v>23</v>
      </c>
    </row>
    <row r="98" spans="1:53" x14ac:dyDescent="0.25">
      <c r="A98">
        <v>97</v>
      </c>
      <c r="B98" t="s">
        <v>134</v>
      </c>
      <c r="C98" t="s">
        <v>14</v>
      </c>
      <c r="D98">
        <v>27</v>
      </c>
      <c r="E98" t="str">
        <f>IFERROR(VLOOKUP(B98,'2021'!$B$3:$AB$102,22,0), "")</f>
        <v/>
      </c>
      <c r="F98" t="str">
        <f>IFERROR(VLOOKUP(B98,'2020'!$B$3:$AD$92,11,0), "")</f>
        <v/>
      </c>
      <c r="G98" t="str">
        <f>IFERROR(VLOOKUP(B98,'2019'!$B$3:$AC$102,14,0), "")</f>
        <v/>
      </c>
      <c r="H98">
        <v>91</v>
      </c>
      <c r="I98" t="str">
        <f>IFERROR(VLOOKUP(B98,'2021'!B99:$AB$102,23,0), "")</f>
        <v/>
      </c>
      <c r="J98" t="str">
        <f>IFERROR(VLOOKUP(B98,'2020'!$B$3:$AD$92,4,0), "")</f>
        <v/>
      </c>
      <c r="K98" t="str">
        <f>IFERROR(VLOOKUP(B98,'2019'!$B$3:$AC$102,5,0), "")</f>
        <v/>
      </c>
      <c r="L98" t="s">
        <v>168</v>
      </c>
      <c r="M98" t="str">
        <f>IFERROR(VLOOKUP(B98,'2021'!$B$3:$AB$102,11,0), "")</f>
        <v/>
      </c>
      <c r="N98" t="str">
        <f>IFERROR(VLOOKUP(B98,'2020'!$B$3:$AD$92,6,0), "")</f>
        <v/>
      </c>
      <c r="O98" t="str">
        <f>IFERROR(VLOOKUP(B98,'2019'!$B$3:$AC$102,12,0), "")</f>
        <v/>
      </c>
      <c r="P98" t="str">
        <f>IFERROR(VLOOKUP(B98,'2018'!$B$3:$U$102,15,0), "")</f>
        <v/>
      </c>
      <c r="Q98">
        <v>98</v>
      </c>
      <c r="R98" t="str">
        <f>IFERROR(VLOOKUP(B98,'2021'!$B$3:$AB$102,12,0), "")</f>
        <v/>
      </c>
      <c r="S98" t="str">
        <f>IFERROR(VLOOKUP(B98,'2020'!$B$3:$AD$92,15,0), "")</f>
        <v/>
      </c>
      <c r="T98" t="str">
        <f>IFERROR(VLOOKUP(B98,'2019'!$B$3:$AC$102,21,0), "")</f>
        <v/>
      </c>
      <c r="U98" t="str">
        <f>IFERROR(VLOOKUP(B98,'2018'!$B$3:$U$102,19,0), "")</f>
        <v/>
      </c>
      <c r="V98">
        <v>97</v>
      </c>
      <c r="W98" t="str">
        <f>IFERROR(VLOOKUP(B98,'2021'!$B$3:$AC$102,28,0), "")</f>
        <v/>
      </c>
      <c r="X98" t="str">
        <f>IFERROR(VLOOKUP(B98,'2020'!$B$3:$AE$92,30,0), "")</f>
        <v/>
      </c>
      <c r="Y98" t="str">
        <f>IFERROR(VLOOKUP(B98,'2021'!$B$3:$AB$102,14,0), "")</f>
        <v/>
      </c>
      <c r="Z98" t="str">
        <f>IFERROR(VLOOKUP(B98,'2020'!$B$3:$AE$92,29,0), "")</f>
        <v/>
      </c>
      <c r="AA98">
        <v>8.84</v>
      </c>
      <c r="AB98" t="str">
        <f>IFERROR(VLOOKUP(B98,'2021'!$B$3:$AB$102,13,0), "")</f>
        <v/>
      </c>
      <c r="AC98" t="str">
        <f>IFERROR(VLOOKUP(B98,'2020'!$B$3:$AD$92,25,0), "")</f>
        <v/>
      </c>
      <c r="AD98">
        <v>63</v>
      </c>
      <c r="AE98">
        <f>IFERROR(VLOOKUP(B99,'2021'!$B$3:$AB$102,17,0), "")</f>
        <v>78</v>
      </c>
      <c r="AF98" t="str">
        <f>IFERROR(VLOOKUP(B98,'2020'!$B$3:$AD$92,2,0), "")</f>
        <v/>
      </c>
      <c r="AG98" t="str">
        <f>IFERROR(VLOOKUP(B98,'2019'!$B$3:$AC$102,11,0), "")</f>
        <v/>
      </c>
      <c r="AH98" t="str">
        <f>IFERROR(VLOOKUP(B98,'2018'!B99:U198,13,0), "")</f>
        <v/>
      </c>
      <c r="AI98" s="25">
        <v>50.47</v>
      </c>
      <c r="AJ98" s="25" t="str">
        <f>IFERROR(VLOOKUP($B98,'2021'!$B$3:$AB$102,20,0),"")</f>
        <v/>
      </c>
      <c r="AK98" s="25" t="str">
        <f>IFERROR(VLOOKUP($B98,'2020'!$B$3:$AD$92,20,0),"")</f>
        <v/>
      </c>
      <c r="AL98" s="25" t="str">
        <f>IFERROR(VLOOKUP($B98,'2019'!$B$3:$AC$102,17,0),"")</f>
        <v/>
      </c>
      <c r="AM98" s="25" t="str">
        <f>IFERROR(VLOOKUP($B98,'2018'!$B$3:$U$102,17,0),"")</f>
        <v/>
      </c>
      <c r="AN98" s="1">
        <v>71792</v>
      </c>
      <c r="AO98" s="1" t="str">
        <f>IFERROR(VLOOKUP(B98,'2021'!$B$3:$AB$102,18,0), "")</f>
        <v/>
      </c>
      <c r="AP98" s="1" t="str">
        <f>IFERROR(VLOOKUP(B98,'2020'!$B$3:$AD$92,16,0), "")</f>
        <v/>
      </c>
      <c r="AQ98" s="1" t="str">
        <f>IFERROR(VLOOKUP(B98,'2019'!$B$3:$AC$102,7,0), "")</f>
        <v/>
      </c>
      <c r="AR98">
        <v>100</v>
      </c>
      <c r="AS98" t="str">
        <f>IFERROR(VLOOKUP(B98,'2021'!$B$3:$AB$102,24,0), "")</f>
        <v/>
      </c>
      <c r="AT98" t="str">
        <f>IFERROR(VLOOKUP(B98,'2020'!$B$3:$AD$92,28,0), "")</f>
        <v/>
      </c>
      <c r="AU98" t="str">
        <f>IFERROR(VLOOKUP(B98,'2019'!$B$3:$AC$102,13,0), "")</f>
        <v/>
      </c>
      <c r="AV98">
        <v>85.486000000000004</v>
      </c>
      <c r="AW98" t="str">
        <f>IFERROR(VLOOKUP(B98,'2021'!$B$3:$AB$102,21,0), "")</f>
        <v/>
      </c>
      <c r="AX98" t="str">
        <f>IFERROR(VLOOKUP(B98,'2020'!$B$3:$AD$92,7,0), "")</f>
        <v/>
      </c>
      <c r="AY98" t="s">
        <v>234</v>
      </c>
      <c r="AZ98">
        <v>100</v>
      </c>
      <c r="BA98">
        <v>22</v>
      </c>
    </row>
    <row r="99" spans="1:53" x14ac:dyDescent="0.25">
      <c r="A99">
        <v>98</v>
      </c>
      <c r="B99" t="s">
        <v>135</v>
      </c>
      <c r="C99" t="s">
        <v>30</v>
      </c>
      <c r="D99">
        <v>9</v>
      </c>
      <c r="E99">
        <f>IFERROR(VLOOKUP(B99,'2021'!$B$3:$AB$102,22,0), "")</f>
        <v>47</v>
      </c>
      <c r="F99">
        <f>IFERROR(VLOOKUP(B99,'2020'!$B$3:$AD$92,11,0), "")</f>
        <v>80</v>
      </c>
      <c r="G99">
        <f>IFERROR(VLOOKUP(B99,'2019'!$B$3:$AC$102,14,0), "")</f>
        <v>99</v>
      </c>
      <c r="H99">
        <v>63</v>
      </c>
      <c r="I99" t="str">
        <f>IFERROR(VLOOKUP(B99,'2021'!B100:$AB$102,23,0), "")</f>
        <v/>
      </c>
      <c r="J99">
        <f>IFERROR(VLOOKUP(B99,'2020'!$B$3:$AD$92,4,0), "")</f>
        <v>61</v>
      </c>
      <c r="K99">
        <f>IFERROR(VLOOKUP(B99,'2019'!$B$3:$AC$102,5,0), "")</f>
        <v>54</v>
      </c>
      <c r="L99">
        <v>93</v>
      </c>
      <c r="M99">
        <f>IFERROR(VLOOKUP(B99,'2021'!$B$3:$AB$102,11,0), "")</f>
        <v>88</v>
      </c>
      <c r="N99">
        <f>IFERROR(VLOOKUP(B99,'2020'!$B$3:$AD$92,6,0), "")</f>
        <v>85</v>
      </c>
      <c r="O99">
        <f>IFERROR(VLOOKUP(B99,'2019'!$B$3:$AC$102,12,0), "")</f>
        <v>78</v>
      </c>
      <c r="P99">
        <f>IFERROR(VLOOKUP(B99,'2018'!$B$3:$U$102,15,0), "")</f>
        <v>74</v>
      </c>
      <c r="Q99">
        <v>78</v>
      </c>
      <c r="R99">
        <f>IFERROR(VLOOKUP(B99,'2021'!$B$3:$AB$102,12,0), "")</f>
        <v>75</v>
      </c>
      <c r="S99">
        <f>IFERROR(VLOOKUP(B99,'2020'!$B$3:$AD$92,15,0), "")</f>
        <v>87</v>
      </c>
      <c r="T99">
        <f>IFERROR(VLOOKUP(B99,'2019'!$B$3:$AC$102,21,0), "")</f>
        <v>96</v>
      </c>
      <c r="U99">
        <f>IFERROR(VLOOKUP(B99,'2018'!$B$3:$U$102,19,0), "")</f>
        <v>83</v>
      </c>
      <c r="V99">
        <v>98</v>
      </c>
      <c r="W99">
        <f>IFERROR(VLOOKUP(B99,'2021'!$B$3:$AC$102,28,0), "")</f>
        <v>91</v>
      </c>
      <c r="X99">
        <f>IFERROR(VLOOKUP(B99,'2020'!$B$3:$AE$92,30,0), "")</f>
        <v>90</v>
      </c>
      <c r="Y99">
        <f>IFERROR(VLOOKUP(B99,'2021'!$B$3:$AB$102,14,0), "")</f>
        <v>84</v>
      </c>
      <c r="Z99">
        <f>IFERROR(VLOOKUP(B99,'2020'!$B$3:$AE$92,29,0), "")</f>
        <v>81</v>
      </c>
      <c r="AA99">
        <v>8.6300000000000008</v>
      </c>
      <c r="AB99">
        <f>IFERROR(VLOOKUP(B99,'2021'!$B$3:$AB$102,13,0), "")</f>
        <v>8.56</v>
      </c>
      <c r="AC99">
        <f>IFERROR(VLOOKUP(B99,'2020'!$B$3:$AD$92,25,0), "")</f>
        <v>8.77</v>
      </c>
      <c r="AD99">
        <v>61</v>
      </c>
      <c r="AE99">
        <f>IFERROR(VLOOKUP(B100,'2021'!$B$3:$AB$102,17,0), "")</f>
        <v>51</v>
      </c>
      <c r="AF99">
        <f>IFERROR(VLOOKUP(B99,'2020'!$B$3:$AD$92,2,0), "")</f>
        <v>68</v>
      </c>
      <c r="AG99">
        <f>IFERROR(VLOOKUP(B99,'2019'!$B$3:$AC$102,11,0), "")</f>
        <v>86</v>
      </c>
      <c r="AH99" t="str">
        <f>IFERROR(VLOOKUP(B99,'2018'!B100:U199,13,0), "")</f>
        <v/>
      </c>
      <c r="AI99" s="25">
        <v>62.66</v>
      </c>
      <c r="AJ99" s="25">
        <f>IFERROR(VLOOKUP($B99,'2021'!$B$3:$AB$102,20,0),"")</f>
        <v>74.84</v>
      </c>
      <c r="AK99" s="25">
        <f>IFERROR(VLOOKUP($B99,'2020'!$B$3:$AD$92,20,0),"")</f>
        <v>56</v>
      </c>
      <c r="AL99" s="25">
        <f>IFERROR(VLOOKUP($B99,'2019'!$B$3:$AC$102,17,0),"")</f>
        <v>84</v>
      </c>
      <c r="AM99" s="25">
        <f>IFERROR(VLOOKUP($B99,'2018'!$B$3:$U$102,17,0),"")</f>
        <v>82</v>
      </c>
      <c r="AN99" s="1">
        <v>51093</v>
      </c>
      <c r="AO99" s="1">
        <f>IFERROR(VLOOKUP(B99,'2021'!$B$3:$AB$102,18,0), "")</f>
        <v>52390</v>
      </c>
      <c r="AP99" s="1">
        <f>IFERROR(VLOOKUP(B99,'2020'!$B$3:$AD$92,16,0), "")</f>
        <v>50621</v>
      </c>
      <c r="AQ99" s="1">
        <f>IFERROR(VLOOKUP(B99,'2019'!$B$3:$AC$102,7,0), "")</f>
        <v>51852</v>
      </c>
      <c r="AR99">
        <v>22</v>
      </c>
      <c r="AS99">
        <f>IFERROR(VLOOKUP(B99,'2021'!$B$3:$AB$102,24,0), "")</f>
        <v>22</v>
      </c>
      <c r="AT99">
        <f>IFERROR(VLOOKUP(B99,'2020'!$B$3:$AD$92,28,0), "")</f>
        <v>21</v>
      </c>
      <c r="AU99">
        <f>IFERROR(VLOOKUP(B99,'2019'!$B$3:$AC$102,13,0), "")</f>
        <v>15</v>
      </c>
      <c r="AV99">
        <v>81.728999999999999</v>
      </c>
      <c r="AW99">
        <f>IFERROR(VLOOKUP(B99,'2021'!$B$3:$AB$102,21,0), "")</f>
        <v>80.287999999999997</v>
      </c>
      <c r="AX99">
        <f>IFERROR(VLOOKUP(B99,'2020'!$B$3:$AD$92,7,0), "")</f>
        <v>82</v>
      </c>
      <c r="AY99" t="s">
        <v>235</v>
      </c>
      <c r="AZ99">
        <v>5</v>
      </c>
      <c r="BA99">
        <v>21</v>
      </c>
    </row>
    <row r="100" spans="1:53" x14ac:dyDescent="0.25">
      <c r="A100">
        <v>99</v>
      </c>
      <c r="B100" t="s">
        <v>136</v>
      </c>
      <c r="C100" t="s">
        <v>4</v>
      </c>
      <c r="D100">
        <v>30</v>
      </c>
      <c r="E100">
        <f>IFERROR(VLOOKUP(B100,'2021'!$B$3:$AB$102,22,0), "")</f>
        <v>22</v>
      </c>
      <c r="F100" t="str">
        <f>IFERROR(VLOOKUP(B100,'2020'!$B$3:$AD$92,11,0), "")</f>
        <v/>
      </c>
      <c r="G100">
        <f>IFERROR(VLOOKUP(B100,'2019'!$B$3:$AC$102,14,0), "")</f>
        <v>20</v>
      </c>
      <c r="H100">
        <v>91</v>
      </c>
      <c r="I100" t="str">
        <f>IFERROR(VLOOKUP(B100,'2021'!B101:$AB$102,23,0), "")</f>
        <v/>
      </c>
      <c r="J100" t="str">
        <f>IFERROR(VLOOKUP(B100,'2020'!$B$3:$AD$92,4,0), "")</f>
        <v/>
      </c>
      <c r="K100">
        <f>IFERROR(VLOOKUP(B100,'2019'!$B$3:$AC$102,5,0), "")</f>
        <v>91</v>
      </c>
      <c r="L100" t="s">
        <v>168</v>
      </c>
      <c r="M100">
        <f>IFERROR(VLOOKUP(B100,'2021'!$B$3:$AB$102,11,0), "")</f>
        <v>0</v>
      </c>
      <c r="N100" t="str">
        <f>IFERROR(VLOOKUP(B100,'2020'!$B$3:$AD$92,6,0), "")</f>
        <v/>
      </c>
      <c r="O100">
        <f>IFERROR(VLOOKUP(B100,'2019'!$B$3:$AC$102,12,0), "")</f>
        <v>86</v>
      </c>
      <c r="P100">
        <f>IFERROR(VLOOKUP(B100,'2018'!$B$3:$U$102,15,0), "")</f>
        <v>85</v>
      </c>
      <c r="Q100">
        <v>78</v>
      </c>
      <c r="R100">
        <f>IFERROR(VLOOKUP(B100,'2021'!$B$3:$AB$102,12,0), "")</f>
        <v>81</v>
      </c>
      <c r="S100" t="str">
        <f>IFERROR(VLOOKUP(B100,'2020'!$B$3:$AD$92,15,0), "")</f>
        <v/>
      </c>
      <c r="T100">
        <f>IFERROR(VLOOKUP(B100,'2019'!$B$3:$AC$102,21,0), "")</f>
        <v>80</v>
      </c>
      <c r="U100">
        <f>IFERROR(VLOOKUP(B100,'2018'!$B$3:$U$102,19,0), "")</f>
        <v>82</v>
      </c>
      <c r="V100">
        <v>99</v>
      </c>
      <c r="W100">
        <f>IFERROR(VLOOKUP(B100,'2021'!$B$3:$AC$102,28,0), "")</f>
        <v>94</v>
      </c>
      <c r="X100" t="str">
        <f>IFERROR(VLOOKUP(B100,'2020'!$B$3:$AE$92,30,0), "")</f>
        <v/>
      </c>
      <c r="Y100">
        <f>IFERROR(VLOOKUP(B100,'2021'!$B$3:$AB$102,14,0), "")</f>
        <v>83</v>
      </c>
      <c r="Z100" t="str">
        <f>IFERROR(VLOOKUP(B100,'2020'!$B$3:$AE$92,29,0), "")</f>
        <v/>
      </c>
      <c r="AA100">
        <v>9.48</v>
      </c>
      <c r="AB100">
        <f>IFERROR(VLOOKUP(B100,'2021'!$B$3:$AB$102,13,0), "")</f>
        <v>9.23</v>
      </c>
      <c r="AC100" t="str">
        <f>IFERROR(VLOOKUP(B100,'2020'!$B$3:$AD$92,25,0), "")</f>
        <v/>
      </c>
      <c r="AD100">
        <v>47</v>
      </c>
      <c r="AE100">
        <f>IFERROR(VLOOKUP(B101,'2021'!$B$3:$AB$102,17,0), "")</f>
        <v>100</v>
      </c>
      <c r="AF100" t="str">
        <f>IFERROR(VLOOKUP(B100,'2020'!$B$3:$AD$92,2,0), "")</f>
        <v/>
      </c>
      <c r="AG100">
        <f>IFERROR(VLOOKUP(B100,'2019'!$B$3:$AC$102,11,0), "")</f>
        <v>73</v>
      </c>
      <c r="AH100" t="str">
        <f>IFERROR(VLOOKUP(B100,'2018'!B101:U200,13,0), "")</f>
        <v/>
      </c>
      <c r="AI100" s="25">
        <v>38.06</v>
      </c>
      <c r="AJ100" s="25">
        <f>IFERROR(VLOOKUP($B100,'2021'!$B$3:$AB$102,20,0),"")</f>
        <v>50.790999999999997</v>
      </c>
      <c r="AK100" s="25" t="str">
        <f>IFERROR(VLOOKUP($B100,'2020'!$B$3:$AD$92,20,0),"")</f>
        <v/>
      </c>
      <c r="AL100" s="25">
        <f>IFERROR(VLOOKUP($B100,'2019'!$B$3:$AC$102,17,0),"")</f>
        <v>63</v>
      </c>
      <c r="AM100" s="25">
        <f>IFERROR(VLOOKUP($B100,'2018'!$B$3:$U$102,17,0),"")</f>
        <v>55</v>
      </c>
      <c r="AN100" s="1">
        <v>47413</v>
      </c>
      <c r="AO100" s="1">
        <f>IFERROR(VLOOKUP(B100,'2021'!$B$3:$AB$102,18,0), "")</f>
        <v>50389</v>
      </c>
      <c r="AP100" s="1" t="str">
        <f>IFERROR(VLOOKUP(B100,'2020'!$B$3:$AD$92,16,0), "")</f>
        <v/>
      </c>
      <c r="AQ100" s="1">
        <f>IFERROR(VLOOKUP(B100,'2019'!$B$3:$AC$102,7,0), "")</f>
        <v>54960</v>
      </c>
      <c r="AR100">
        <v>80</v>
      </c>
      <c r="AS100">
        <f>IFERROR(VLOOKUP(B100,'2021'!$B$3:$AB$102,24,0), "")</f>
        <v>83</v>
      </c>
      <c r="AT100" t="str">
        <f>IFERROR(VLOOKUP(B100,'2020'!$B$3:$AD$92,28,0), "")</f>
        <v/>
      </c>
      <c r="AU100">
        <f>IFERROR(VLOOKUP(B100,'2019'!$B$3:$AC$102,13,0), "")</f>
        <v>73</v>
      </c>
      <c r="AV100">
        <v>82.894999999999996</v>
      </c>
      <c r="AW100">
        <f>IFERROR(VLOOKUP(B100,'2021'!$B$3:$AB$102,21,0), "")</f>
        <v>82.495000000000005</v>
      </c>
      <c r="AX100" t="str">
        <f>IFERROR(VLOOKUP(B100,'2020'!$B$3:$AD$92,7,0), "")</f>
        <v/>
      </c>
      <c r="AY100" t="s">
        <v>236</v>
      </c>
      <c r="AZ100">
        <v>0</v>
      </c>
      <c r="BA100">
        <v>11.1</v>
      </c>
    </row>
    <row r="101" spans="1:53" x14ac:dyDescent="0.25">
      <c r="A101">
        <v>100</v>
      </c>
      <c r="B101" t="s">
        <v>137</v>
      </c>
      <c r="C101" t="s">
        <v>23</v>
      </c>
      <c r="D101">
        <v>81</v>
      </c>
      <c r="E101">
        <f>IFERROR(VLOOKUP(B101,'2021'!$B$3:$AB$102,22,0), "")</f>
        <v>84</v>
      </c>
      <c r="F101">
        <f>IFERROR(VLOOKUP(B101,'2020'!$B$3:$AD$92,11,0), "")</f>
        <v>43</v>
      </c>
      <c r="G101" t="str">
        <f>IFERROR(VLOOKUP(B101,'2019'!$B$3:$AC$102,14,0), "")</f>
        <v/>
      </c>
      <c r="H101">
        <v>91</v>
      </c>
      <c r="I101" t="str">
        <f>IFERROR(VLOOKUP(B101,'2021'!B102:$AB$102,23,0), "")</f>
        <v/>
      </c>
      <c r="J101">
        <f>IFERROR(VLOOKUP(B101,'2020'!$B$3:$AD$92,4,0), "")</f>
        <v>84</v>
      </c>
      <c r="K101" t="str">
        <f>IFERROR(VLOOKUP(B101,'2019'!$B$3:$AC$102,5,0), "")</f>
        <v/>
      </c>
      <c r="L101">
        <v>92</v>
      </c>
      <c r="M101">
        <f>IFERROR(VLOOKUP(B101,'2021'!$B$3:$AB$102,11,0), "")</f>
        <v>0</v>
      </c>
      <c r="N101" t="str">
        <f>IFERROR(VLOOKUP(B101,'2020'!$B$3:$AD$92,6,0), "")</f>
        <v/>
      </c>
      <c r="O101" t="str">
        <f>IFERROR(VLOOKUP(B101,'2019'!$B$3:$AC$102,12,0), "")</f>
        <v/>
      </c>
      <c r="P101">
        <f>IFERROR(VLOOKUP(B101,'2018'!$B$3:$U$102,15,0), "")</f>
        <v>54</v>
      </c>
      <c r="Q101">
        <v>84</v>
      </c>
      <c r="R101">
        <f>IFERROR(VLOOKUP(B101,'2021'!$B$3:$AB$102,12,0), "")</f>
        <v>84</v>
      </c>
      <c r="S101">
        <f>IFERROR(VLOOKUP(B101,'2020'!$B$3:$AD$92,15,0), "")</f>
        <v>82</v>
      </c>
      <c r="T101" t="str">
        <f>IFERROR(VLOOKUP(B101,'2019'!$B$3:$AC$102,21,0), "")</f>
        <v/>
      </c>
      <c r="U101">
        <f>IFERROR(VLOOKUP(B101,'2018'!$B$3:$U$102,19,0), "")</f>
        <v>99</v>
      </c>
      <c r="V101">
        <v>100</v>
      </c>
      <c r="W101">
        <f>IFERROR(VLOOKUP(B101,'2021'!$B$3:$AC$102,28,0), "")</f>
        <v>96</v>
      </c>
      <c r="X101">
        <f>IFERROR(VLOOKUP(B101,'2020'!$B$3:$AE$92,30,0), "")</f>
        <v>81</v>
      </c>
      <c r="Y101">
        <f>IFERROR(VLOOKUP(B101,'2021'!$B$3:$AB$102,14,0), "")</f>
        <v>0</v>
      </c>
      <c r="Z101">
        <f>IFERROR(VLOOKUP(B101,'2020'!$B$3:$AE$92,29,0), "")</f>
        <v>49</v>
      </c>
      <c r="AA101">
        <v>7.81</v>
      </c>
      <c r="AB101">
        <f>IFERROR(VLOOKUP(B101,'2021'!$B$3:$AB$102,13,0), "")</f>
        <v>7.85</v>
      </c>
      <c r="AC101">
        <f>IFERROR(VLOOKUP(B101,'2020'!$B$3:$AD$92,25,0), "")</f>
        <v>8.4700000000000006</v>
      </c>
      <c r="AD101">
        <v>99</v>
      </c>
      <c r="AE101">
        <f>IFERROR(VLOOKUP(B102,'2021'!$B$3:$AB$102,17,0), "")</f>
        <v>40</v>
      </c>
      <c r="AF101">
        <f>IFERROR(VLOOKUP(B101,'2020'!$B$3:$AD$92,2,0), "")</f>
        <v>67</v>
      </c>
      <c r="AG101" t="str">
        <f>IFERROR(VLOOKUP(B101,'2019'!$B$3:$AC$102,11,0), "")</f>
        <v/>
      </c>
      <c r="AH101" t="str">
        <f>IFERROR(VLOOKUP(B101,'2018'!B102:U201,13,0), "")</f>
        <v/>
      </c>
      <c r="AI101" s="25">
        <v>52.8</v>
      </c>
      <c r="AJ101" s="25">
        <f>IFERROR(VLOOKUP($B101,'2021'!$B$3:$AB$102,20,0),"")</f>
        <v>46.463000000000001</v>
      </c>
      <c r="AK101" s="25">
        <f>IFERROR(VLOOKUP($B101,'2020'!$B$3:$AD$92,20,0),"")</f>
        <v>29</v>
      </c>
      <c r="AL101" s="25" t="str">
        <f>IFERROR(VLOOKUP($B101,'2019'!$B$3:$AC$102,17,0),"")</f>
        <v/>
      </c>
      <c r="AM101" s="25">
        <f>IFERROR(VLOOKUP($B101,'2018'!$B$3:$U$102,17,0),"")</f>
        <v>68</v>
      </c>
      <c r="AN101" s="1">
        <v>61470</v>
      </c>
      <c r="AO101" s="1">
        <f>IFERROR(VLOOKUP(B101,'2021'!$B$3:$AB$102,18,0), "")</f>
        <v>58635</v>
      </c>
      <c r="AP101" s="1">
        <f>IFERROR(VLOOKUP(B101,'2020'!$B$3:$AD$92,16,0), "")</f>
        <v>63088</v>
      </c>
      <c r="AQ101" s="1" t="str">
        <f>IFERROR(VLOOKUP(B101,'2019'!$B$3:$AC$102,7,0), "")</f>
        <v/>
      </c>
      <c r="AR101">
        <v>62</v>
      </c>
      <c r="AS101">
        <f>IFERROR(VLOOKUP(B101,'2021'!$B$3:$AB$102,24,0), "")</f>
        <v>68</v>
      </c>
      <c r="AT101">
        <f>IFERROR(VLOOKUP(B101,'2020'!$B$3:$AD$92,28,0), "")</f>
        <v>58</v>
      </c>
      <c r="AU101" t="str">
        <f>IFERROR(VLOOKUP(B101,'2019'!$B$3:$AC$102,13,0), "")</f>
        <v/>
      </c>
      <c r="AV101">
        <v>80.534000000000006</v>
      </c>
      <c r="AW101">
        <f>IFERROR(VLOOKUP(B101,'2021'!$B$3:$AB$102,21,0), "")</f>
        <v>82.4</v>
      </c>
      <c r="AX101">
        <f>IFERROR(VLOOKUP(B101,'2020'!$B$3:$AD$92,7,0), "")</f>
        <v>85</v>
      </c>
      <c r="AY101" t="s">
        <v>203</v>
      </c>
      <c r="AZ101">
        <v>0</v>
      </c>
      <c r="BA101">
        <v>8.75</v>
      </c>
    </row>
    <row r="102" spans="1:53" x14ac:dyDescent="0.25">
      <c r="B102" t="s">
        <v>270</v>
      </c>
      <c r="E102">
        <f>IFERROR(VLOOKUP(B102,'2021'!$B$3:$AB$102,22,0), "")</f>
        <v>5</v>
      </c>
      <c r="F102">
        <f>IFERROR(VLOOKUP(B102,'2020'!$B$3:$AD$92,11,0), "")</f>
        <v>4</v>
      </c>
      <c r="G102">
        <f>IFERROR(VLOOKUP(B102,'2019'!$B$3:$AC$102,14,0), "")</f>
        <v>7</v>
      </c>
      <c r="I102" t="str">
        <f>IFERROR(VLOOKUP(B102,'2021'!B$102:$AB103,23,0), "")</f>
        <v/>
      </c>
      <c r="J102">
        <f>IFERROR(VLOOKUP(B102,'2020'!$B$3:$AD$92,4,0), "")</f>
        <v>69</v>
      </c>
      <c r="K102">
        <f>IFERROR(VLOOKUP(B102,'2019'!$B$3:$AC$102,5,0), "")</f>
        <v>74</v>
      </c>
      <c r="M102">
        <f>IFERROR(VLOOKUP(B102,'2021'!$B$3:$AB$102,11,0), "")</f>
        <v>22</v>
      </c>
      <c r="N102">
        <f>IFERROR(VLOOKUP(B102,'2020'!$B$3:$AD$92,6,0), "")</f>
        <v>20</v>
      </c>
      <c r="O102">
        <f>IFERROR(VLOOKUP(B102,'2019'!$B$3:$AC$102,12,0), "")</f>
        <v>20</v>
      </c>
      <c r="P102">
        <f>IFERROR(VLOOKUP(B102,'2018'!$B$3:$U$102,15,0), "")</f>
        <v>19</v>
      </c>
      <c r="R102">
        <f>IFERROR(VLOOKUP(B102,'2021'!$B$3:$AB$102,12,0), "")</f>
        <v>100</v>
      </c>
      <c r="S102">
        <f>IFERROR(VLOOKUP(B102,'2020'!$B$3:$AD$92,15,0), "")</f>
        <v>100</v>
      </c>
      <c r="T102">
        <f>IFERROR(VLOOKUP(B102,'2019'!$B$3:$AC$102,21,0), "")</f>
        <v>100</v>
      </c>
      <c r="U102">
        <f>IFERROR(VLOOKUP(B102,'2018'!$B$3:$U$102,19,0), "")</f>
        <v>100</v>
      </c>
      <c r="W102">
        <f>IFERROR(VLOOKUP(B102,'2021'!$B$3:$AC$102,28,0), "")</f>
        <v>26</v>
      </c>
      <c r="X102">
        <f>IFERROR(VLOOKUP(B102,'2020'!$B$3:$AE$92,30,0), "")</f>
        <v>20</v>
      </c>
      <c r="Y102">
        <f>IFERROR(VLOOKUP(B102,'2021'!$B$3:$AB$102,14,0), "")</f>
        <v>21</v>
      </c>
      <c r="Z102">
        <f>IFERROR(VLOOKUP(B102,'2020'!$B$3:$AE$92,29,0), "")</f>
        <v>19</v>
      </c>
      <c r="AB102">
        <f>IFERROR(VLOOKUP(B102,'2021'!$B$3:$AB$102,13,0), "")</f>
        <v>9.3699999999999992</v>
      </c>
      <c r="AC102">
        <f>IFERROR(VLOOKUP(B102,'2020'!$B$3:$AD$92,25,0), "")</f>
        <v>9.17</v>
      </c>
      <c r="AE102">
        <f>IFERROR(VLOOKUP(B103,'2021'!$B$3:$AB$102,17,0), "")</f>
        <v>14</v>
      </c>
      <c r="AF102">
        <f>IFERROR(VLOOKUP(B102,'2020'!$B$3:$AD$92,2,0), "")</f>
        <v>49</v>
      </c>
      <c r="AG102">
        <f>IFERROR(VLOOKUP(B102,'2019'!$B$3:$AC$102,11,0), "")</f>
        <v>36</v>
      </c>
      <c r="AH102" t="str">
        <f>IFERROR(VLOOKUP(B102,'2018'!B103:U202,13,0), "")</f>
        <v/>
      </c>
      <c r="AJ102" s="25">
        <f>IFERROR(VLOOKUP($B102,'2021'!$B$3:$AB$102,20,0),"")</f>
        <v>41.933999999999997</v>
      </c>
      <c r="AK102" s="25">
        <f>IFERROR(VLOOKUP($B102,'2020'!$B$3:$AD$92,20,0),"")</f>
        <v>0</v>
      </c>
      <c r="AL102" s="25">
        <f>IFERROR(VLOOKUP($B102,'2019'!$B$3:$AC$102,17,0),"")</f>
        <v>45</v>
      </c>
      <c r="AM102" s="25">
        <f>IFERROR(VLOOKUP($B102,'2018'!$B$3:$U$102,17,0),"")</f>
        <v>39</v>
      </c>
      <c r="AO102" s="1">
        <f>IFERROR(VLOOKUP(B102,'2021'!$B$3:$AB$102,18,0), "")</f>
        <v>139978</v>
      </c>
      <c r="AP102" s="1">
        <f>IFERROR(VLOOKUP(B102,'2020'!$B$3:$AD$92,16,0), "")</f>
        <v>141759</v>
      </c>
      <c r="AQ102" s="1">
        <f>IFERROR(VLOOKUP(B102,'2019'!$B$3:$AC$102,7,0), "")</f>
        <v>131627</v>
      </c>
      <c r="AS102">
        <f>IFERROR(VLOOKUP(B102,'2021'!$B$3:$AB$102,24,0), "")</f>
        <v>92</v>
      </c>
      <c r="AT102">
        <f>IFERROR(VLOOKUP(B102,'2020'!$B$3:$AD$92,28,0), "")</f>
        <v>84</v>
      </c>
      <c r="AU102">
        <f>IFERROR(VLOOKUP(B102,'2019'!$B$3:$AC$102,13,0), "")</f>
        <v>94</v>
      </c>
      <c r="AW102">
        <f>IFERROR(VLOOKUP(B102,'2021'!$B$3:$AB$102,21,0), "")</f>
        <v>82.667000000000002</v>
      </c>
      <c r="AX102">
        <f>IFERROR(VLOOKUP(B102,'2020'!$B$3:$AD$92,7,0), "")</f>
        <v>83</v>
      </c>
    </row>
    <row r="103" spans="1:53" x14ac:dyDescent="0.25">
      <c r="B103" t="s">
        <v>304</v>
      </c>
      <c r="E103">
        <f>IFERROR(VLOOKUP(B103,'2021'!$B$3:$AB$102,22,0), "")</f>
        <v>96</v>
      </c>
      <c r="F103">
        <f>IFERROR(VLOOKUP(B103,'2020'!$B$3:$AD$92,11,0), "")</f>
        <v>60</v>
      </c>
      <c r="G103">
        <f>IFERROR(VLOOKUP(B103,'2019'!$B$3:$AC$102,14,0), "")</f>
        <v>57</v>
      </c>
      <c r="I103" t="str">
        <f>IFERROR(VLOOKUP(B103,'2021'!B$102:$AB104,23,0), "")</f>
        <v/>
      </c>
      <c r="J103">
        <f>IFERROR(VLOOKUP(B103,'2020'!$B$3:$AD$92,4,0), "")</f>
        <v>45</v>
      </c>
      <c r="K103">
        <f>IFERROR(VLOOKUP(B103,'2019'!$B$3:$AC$102,5,0), "")</f>
        <v>48</v>
      </c>
      <c r="M103">
        <f>IFERROR(VLOOKUP(B103,'2021'!$B$3:$AB$102,11,0), "")</f>
        <v>47</v>
      </c>
      <c r="N103">
        <f>IFERROR(VLOOKUP(B103,'2020'!$B$3:$AD$92,6,0), "")</f>
        <v>34</v>
      </c>
      <c r="O103" t="str">
        <f>IFERROR(VLOOKUP(B103,'2019'!$B$3:$AC$102,12,0), "")</f>
        <v/>
      </c>
      <c r="P103" t="str">
        <f>IFERROR(VLOOKUP(B103,'2018'!$B$3:$U$102,15,0), "")</f>
        <v/>
      </c>
      <c r="R103">
        <f>IFERROR(VLOOKUP(B103,'2021'!$B$3:$AB$102,12,0), "")</f>
        <v>88</v>
      </c>
      <c r="S103">
        <f>IFERROR(VLOOKUP(B103,'2020'!$B$3:$AD$92,15,0), "")</f>
        <v>88</v>
      </c>
      <c r="T103">
        <f>IFERROR(VLOOKUP(B103,'2019'!$B$3:$AC$102,21,0), "")</f>
        <v>87</v>
      </c>
      <c r="U103">
        <f>IFERROR(VLOOKUP(B103,'2018'!$B$3:$U$102,19,0), "")</f>
        <v>87</v>
      </c>
      <c r="W103">
        <f>IFERROR(VLOOKUP(B103,'2021'!$B$3:$AC$102,28,0), "")</f>
        <v>59</v>
      </c>
      <c r="X103">
        <f>IFERROR(VLOOKUP(B103,'2020'!$B$3:$AE$92,30,0), "")</f>
        <v>39</v>
      </c>
      <c r="Y103">
        <f>IFERROR(VLOOKUP(B103,'2021'!$B$3:$AB$102,14,0), "")</f>
        <v>42</v>
      </c>
      <c r="Z103">
        <f>IFERROR(VLOOKUP(B103,'2020'!$B$3:$AE$92,29,0), "")</f>
        <v>20</v>
      </c>
      <c r="AB103">
        <f>IFERROR(VLOOKUP(B103,'2021'!$B$3:$AB$102,13,0), "")</f>
        <v>8.3699999999999992</v>
      </c>
      <c r="AC103">
        <f>IFERROR(VLOOKUP(B103,'2020'!$B$3:$AD$92,25,0), "")</f>
        <v>8.26</v>
      </c>
      <c r="AE103">
        <f>IFERROR(VLOOKUP(B104,'2021'!$B$3:$AB$102,17,0), "")</f>
        <v>53</v>
      </c>
      <c r="AF103">
        <f>IFERROR(VLOOKUP(B103,'2020'!$B$3:$AD$92,2,0), "")</f>
        <v>4</v>
      </c>
      <c r="AG103">
        <f>IFERROR(VLOOKUP(B103,'2019'!$B$3:$AC$102,11,0), "")</f>
        <v>7</v>
      </c>
      <c r="AH103" t="str">
        <f>IFERROR(VLOOKUP(B103,'2018'!B104:U203,13,0), "")</f>
        <v/>
      </c>
      <c r="AJ103" s="25">
        <f>IFERROR(VLOOKUP($B103,'2021'!$B$3:$AB$102,20,0),"")</f>
        <v>97.004999999999995</v>
      </c>
      <c r="AK103" s="25">
        <f>IFERROR(VLOOKUP($B103,'2020'!$B$3:$AD$92,20,0),"")</f>
        <v>62</v>
      </c>
      <c r="AL103" s="25">
        <f>IFERROR(VLOOKUP($B103,'2019'!$B$3:$AC$102,17,0),"")</f>
        <v>82</v>
      </c>
      <c r="AM103" s="25">
        <f>IFERROR(VLOOKUP($B103,'2018'!$B$3:$U$102,17,0),"")</f>
        <v>67</v>
      </c>
      <c r="AO103" s="1">
        <f>IFERROR(VLOOKUP(B103,'2021'!$B$3:$AB$102,18,0), "")</f>
        <v>49865</v>
      </c>
      <c r="AP103" s="1">
        <f>IFERROR(VLOOKUP(B103,'2020'!$B$3:$AD$92,16,0), "")</f>
        <v>54756</v>
      </c>
      <c r="AQ103" s="1">
        <f>IFERROR(VLOOKUP(B103,'2019'!$B$3:$AC$102,7,0), "")</f>
        <v>64898</v>
      </c>
      <c r="AS103">
        <f>IFERROR(VLOOKUP(B103,'2021'!$B$3:$AB$102,24,0), "")</f>
        <v>62</v>
      </c>
      <c r="AT103">
        <f>IFERROR(VLOOKUP(B103,'2020'!$B$3:$AD$92,28,0), "")</f>
        <v>46</v>
      </c>
      <c r="AU103">
        <f>IFERROR(VLOOKUP(B103,'2019'!$B$3:$AC$102,13,0), "")</f>
        <v>52</v>
      </c>
      <c r="AW103">
        <f>IFERROR(VLOOKUP(B103,'2021'!$B$3:$AB$102,21,0), "")</f>
        <v>83.153000000000006</v>
      </c>
      <c r="AX103">
        <f>IFERROR(VLOOKUP(B103,'2020'!$B$3:$AD$92,7,0), "")</f>
        <v>85</v>
      </c>
    </row>
    <row r="104" spans="1:53" x14ac:dyDescent="0.25">
      <c r="B104" t="s">
        <v>280</v>
      </c>
      <c r="E104">
        <f>IFERROR(VLOOKUP(B104,'2021'!$B$3:$AB$102,22,0), "")</f>
        <v>65</v>
      </c>
      <c r="F104">
        <f>IFERROR(VLOOKUP(B104,'2020'!$B$3:$AD$92,11,0), "")</f>
        <v>71</v>
      </c>
      <c r="G104">
        <f>IFERROR(VLOOKUP(B104,'2019'!$B$3:$AC$102,14,0), "")</f>
        <v>48</v>
      </c>
      <c r="I104" t="str">
        <f>IFERROR(VLOOKUP(B104,'2021'!B$102:$AB105,23,0), "")</f>
        <v/>
      </c>
      <c r="J104">
        <f>IFERROR(VLOOKUP(B104,'2020'!$B$3:$AD$92,4,0), "")</f>
        <v>70</v>
      </c>
      <c r="K104">
        <f>IFERROR(VLOOKUP(B104,'2019'!$B$3:$AC$102,5,0), "")</f>
        <v>72</v>
      </c>
      <c r="M104">
        <f>IFERROR(VLOOKUP(B104,'2021'!$B$3:$AB$102,11,0), "")</f>
        <v>40</v>
      </c>
      <c r="N104">
        <f>IFERROR(VLOOKUP(B104,'2020'!$B$3:$AD$92,6,0), "")</f>
        <v>40</v>
      </c>
      <c r="O104">
        <f>IFERROR(VLOOKUP(B104,'2019'!$B$3:$AC$102,12,0), "")</f>
        <v>34</v>
      </c>
      <c r="P104">
        <f>IFERROR(VLOOKUP(B104,'2018'!$B$3:$U$102,15,0), "")</f>
        <v>32</v>
      </c>
      <c r="R104">
        <f>IFERROR(VLOOKUP(B104,'2021'!$B$3:$AB$102,12,0), "")</f>
        <v>98</v>
      </c>
      <c r="S104">
        <f>IFERROR(VLOOKUP(B104,'2020'!$B$3:$AD$92,15,0), "")</f>
        <v>97</v>
      </c>
      <c r="T104">
        <f>IFERROR(VLOOKUP(B104,'2019'!$B$3:$AC$102,21,0), "")</f>
        <v>97</v>
      </c>
      <c r="U104">
        <f>IFERROR(VLOOKUP(B104,'2018'!$B$3:$U$102,19,0), "")</f>
        <v>99</v>
      </c>
      <c r="W104">
        <f>IFERROR(VLOOKUP(B104,'2021'!$B$3:$AC$102,28,0), "")</f>
        <v>37</v>
      </c>
      <c r="X104">
        <f>IFERROR(VLOOKUP(B104,'2020'!$B$3:$AE$92,30,0), "")</f>
        <v>50</v>
      </c>
      <c r="Y104">
        <f>IFERROR(VLOOKUP(B104,'2021'!$B$3:$AB$102,14,0), "")</f>
        <v>32</v>
      </c>
      <c r="Z104">
        <f>IFERROR(VLOOKUP(B104,'2020'!$B$3:$AE$92,29,0), "")</f>
        <v>37</v>
      </c>
      <c r="AB104">
        <f>IFERROR(VLOOKUP(B104,'2021'!$B$3:$AB$102,13,0), "")</f>
        <v>9</v>
      </c>
      <c r="AC104">
        <f>IFERROR(VLOOKUP(B104,'2020'!$B$3:$AD$92,25,0), "")</f>
        <v>8.81</v>
      </c>
      <c r="AE104">
        <f>IFERROR(VLOOKUP(B105,'2021'!$B$3:$AB$102,17,0), "")</f>
        <v>90</v>
      </c>
      <c r="AF104">
        <f>IFERROR(VLOOKUP(B104,'2020'!$B$3:$AD$92,2,0), "")</f>
        <v>61</v>
      </c>
      <c r="AG104">
        <f>IFERROR(VLOOKUP(B104,'2019'!$B$3:$AC$102,11,0), "")</f>
        <v>61</v>
      </c>
      <c r="AH104" t="str">
        <f>IFERROR(VLOOKUP(B104,'2018'!B105:U204,13,0), "")</f>
        <v/>
      </c>
      <c r="AJ104" s="25">
        <f>IFERROR(VLOOKUP($B104,'2021'!$B$3:$AB$102,20,0),"")</f>
        <v>45.424999999999997</v>
      </c>
      <c r="AK104" s="25">
        <f>IFERROR(VLOOKUP($B104,'2020'!$B$3:$AD$92,20,0),"")</f>
        <v>75</v>
      </c>
      <c r="AL104" s="25">
        <f>IFERROR(VLOOKUP($B104,'2019'!$B$3:$AC$102,17,0),"")</f>
        <v>45</v>
      </c>
      <c r="AM104" s="25">
        <f>IFERROR(VLOOKUP($B104,'2018'!$B$3:$U$102,17,0),"")</f>
        <v>41</v>
      </c>
      <c r="AO104" s="1">
        <f>IFERROR(VLOOKUP(B104,'2021'!$B$3:$AB$102,18,0), "")</f>
        <v>79645</v>
      </c>
      <c r="AP104" s="1">
        <f>IFERROR(VLOOKUP(B104,'2020'!$B$3:$AD$92,16,0), "")</f>
        <v>74488</v>
      </c>
      <c r="AQ104" s="1">
        <f>IFERROR(VLOOKUP(B104,'2019'!$B$3:$AC$102,7,0), "")</f>
        <v>77127</v>
      </c>
      <c r="AS104">
        <f>IFERROR(VLOOKUP(B104,'2021'!$B$3:$AB$102,24,0), "")</f>
        <v>19</v>
      </c>
      <c r="AT104">
        <f>IFERROR(VLOOKUP(B104,'2020'!$B$3:$AD$92,28,0), "")</f>
        <v>13</v>
      </c>
      <c r="AU104">
        <f>IFERROR(VLOOKUP(B104,'2019'!$B$3:$AC$102,13,0), "")</f>
        <v>9</v>
      </c>
      <c r="AW104">
        <f>IFERROR(VLOOKUP(B104,'2021'!$B$3:$AB$102,21,0), "")</f>
        <v>84.472999999999999</v>
      </c>
      <c r="AX104">
        <f>IFERROR(VLOOKUP(B104,'2020'!$B$3:$AD$92,7,0), "")</f>
        <v>85</v>
      </c>
    </row>
    <row r="105" spans="1:53" x14ac:dyDescent="0.25">
      <c r="B105" t="s">
        <v>314</v>
      </c>
      <c r="E105">
        <f>IFERROR(VLOOKUP(B105,'2021'!$B$3:$AB$102,22,0), "")</f>
        <v>56</v>
      </c>
      <c r="F105">
        <f>IFERROR(VLOOKUP(B105,'2020'!$B$3:$AD$92,11,0), "")</f>
        <v>55</v>
      </c>
      <c r="G105">
        <f>IFERROR(VLOOKUP(B105,'2019'!$B$3:$AC$102,14,0), "")</f>
        <v>59</v>
      </c>
      <c r="I105" t="str">
        <f>IFERROR(VLOOKUP(B105,'2021'!B$102:$AB106,23,0), "")</f>
        <v/>
      </c>
      <c r="J105">
        <f>IFERROR(VLOOKUP(B105,'2020'!$B$3:$AD$92,4,0), "")</f>
        <v>17</v>
      </c>
      <c r="K105">
        <f>IFERROR(VLOOKUP(B105,'2019'!$B$3:$AC$102,5,0), "")</f>
        <v>16</v>
      </c>
      <c r="M105">
        <f>IFERROR(VLOOKUP(B105,'2021'!$B$3:$AB$102,11,0), "")</f>
        <v>54</v>
      </c>
      <c r="N105">
        <f>IFERROR(VLOOKUP(B105,'2020'!$B$3:$AD$92,6,0), "")</f>
        <v>47</v>
      </c>
      <c r="O105">
        <f>IFERROR(VLOOKUP(B105,'2019'!$B$3:$AC$102,12,0), "")</f>
        <v>49</v>
      </c>
      <c r="P105">
        <f>IFERROR(VLOOKUP(B105,'2018'!$B$3:$U$102,15,0), "")</f>
        <v>50</v>
      </c>
      <c r="R105">
        <f>IFERROR(VLOOKUP(B105,'2021'!$B$3:$AB$102,12,0), "")</f>
        <v>97</v>
      </c>
      <c r="S105">
        <f>IFERROR(VLOOKUP(B105,'2020'!$B$3:$AD$92,15,0), "")</f>
        <v>100</v>
      </c>
      <c r="T105">
        <f>IFERROR(VLOOKUP(B105,'2019'!$B$3:$AC$102,21,0), "")</f>
        <v>98</v>
      </c>
      <c r="U105">
        <f>IFERROR(VLOOKUP(B105,'2018'!$B$3:$U$102,19,0), "")</f>
        <v>96</v>
      </c>
      <c r="W105">
        <f>IFERROR(VLOOKUP(B105,'2021'!$B$3:$AC$102,28,0), "")</f>
        <v>67</v>
      </c>
      <c r="X105">
        <f>IFERROR(VLOOKUP(B105,'2020'!$B$3:$AE$92,30,0), "")</f>
        <v>46</v>
      </c>
      <c r="Y105">
        <f>IFERROR(VLOOKUP(B105,'2021'!$B$3:$AB$102,14,0), "")</f>
        <v>49</v>
      </c>
      <c r="Z105">
        <f>IFERROR(VLOOKUP(B105,'2020'!$B$3:$AE$92,29,0), "")</f>
        <v>46</v>
      </c>
      <c r="AB105">
        <f>IFERROR(VLOOKUP(B105,'2021'!$B$3:$AB$102,13,0), "")</f>
        <v>8.07</v>
      </c>
      <c r="AC105">
        <f>IFERROR(VLOOKUP(B105,'2020'!$B$3:$AD$92,25,0), "")</f>
        <v>8.36</v>
      </c>
      <c r="AE105">
        <f>IFERROR(VLOOKUP(B106,'2021'!$B$3:$AB$102,17,0), "")</f>
        <v>70</v>
      </c>
      <c r="AF105">
        <f>IFERROR(VLOOKUP(B105,'2020'!$B$3:$AD$92,2,0), "")</f>
        <v>86</v>
      </c>
      <c r="AG105">
        <f>IFERROR(VLOOKUP(B105,'2019'!$B$3:$AC$102,11,0), "")</f>
        <v>84</v>
      </c>
      <c r="AH105" t="str">
        <f>IFERROR(VLOOKUP(B105,'2018'!B106:U205,13,0), "")</f>
        <v/>
      </c>
      <c r="AJ105" s="25">
        <f>IFERROR(VLOOKUP($B105,'2021'!$B$3:$AB$102,20,0),"")</f>
        <v>44.627000000000002</v>
      </c>
      <c r="AK105" s="25">
        <f>IFERROR(VLOOKUP($B105,'2020'!$B$3:$AD$92,20,0),"")</f>
        <v>46</v>
      </c>
      <c r="AL105" s="25">
        <f>IFERROR(VLOOKUP($B105,'2019'!$B$3:$AC$102,17,0),"")</f>
        <v>42</v>
      </c>
      <c r="AM105" s="25">
        <f>IFERROR(VLOOKUP($B105,'2018'!$B$3:$U$102,17,0),"")</f>
        <v>39</v>
      </c>
      <c r="AO105" s="1">
        <f>IFERROR(VLOOKUP(B105,'2021'!$B$3:$AB$102,18,0), "")</f>
        <v>66699</v>
      </c>
      <c r="AP105" s="1">
        <f>IFERROR(VLOOKUP(B105,'2020'!$B$3:$AD$92,16,0), "")</f>
        <v>62164</v>
      </c>
      <c r="AQ105" s="1">
        <f>IFERROR(VLOOKUP(B105,'2019'!$B$3:$AC$102,7,0), "")</f>
        <v>61176</v>
      </c>
      <c r="AS105">
        <f>IFERROR(VLOOKUP(B105,'2021'!$B$3:$AB$102,24,0), "")</f>
        <v>81</v>
      </c>
      <c r="AT105">
        <f>IFERROR(VLOOKUP(B105,'2020'!$B$3:$AD$92,28,0), "")</f>
        <v>77</v>
      </c>
      <c r="AU105">
        <f>IFERROR(VLOOKUP(B105,'2019'!$B$3:$AC$102,13,0), "")</f>
        <v>82</v>
      </c>
      <c r="AW105">
        <f>IFERROR(VLOOKUP(B105,'2021'!$B$3:$AB$102,21,0), "")</f>
        <v>85.283000000000001</v>
      </c>
      <c r="AX105">
        <f>IFERROR(VLOOKUP(B105,'2020'!$B$3:$AD$92,7,0), "")</f>
        <v>86</v>
      </c>
    </row>
    <row r="106" spans="1:53" x14ac:dyDescent="0.25">
      <c r="B106" t="s">
        <v>332</v>
      </c>
      <c r="E106">
        <f>IFERROR(VLOOKUP(B106,'2021'!$B$3:$AB$102,22,0), "")</f>
        <v>49</v>
      </c>
      <c r="F106">
        <f>IFERROR(VLOOKUP(B106,'2020'!$B$3:$AD$92,11,0), "")</f>
        <v>16</v>
      </c>
      <c r="G106">
        <f>IFERROR(VLOOKUP(B106,'2019'!$B$3:$AC$102,14,0), "")</f>
        <v>31</v>
      </c>
      <c r="I106" t="str">
        <f>IFERROR(VLOOKUP(B106,'2021'!B$102:$AB107,23,0), "")</f>
        <v/>
      </c>
      <c r="J106">
        <f>IFERROR(VLOOKUP(B106,'2020'!$B$3:$AD$92,4,0), "")</f>
        <v>71</v>
      </c>
      <c r="K106">
        <f>IFERROR(VLOOKUP(B106,'2019'!$B$3:$AC$102,5,0), "")</f>
        <v>93</v>
      </c>
      <c r="M106">
        <f>IFERROR(VLOOKUP(B106,'2021'!$B$3:$AB$102,11,0), "")</f>
        <v>72</v>
      </c>
      <c r="N106">
        <f>IFERROR(VLOOKUP(B106,'2020'!$B$3:$AD$92,6,0), "")</f>
        <v>66</v>
      </c>
      <c r="O106">
        <f>IFERROR(VLOOKUP(B106,'2019'!$B$3:$AC$102,12,0), "")</f>
        <v>71</v>
      </c>
      <c r="P106">
        <f>IFERROR(VLOOKUP(B106,'2018'!$B$3:$U$102,15,0), "")</f>
        <v>69</v>
      </c>
      <c r="R106">
        <f>IFERROR(VLOOKUP(B106,'2021'!$B$3:$AB$102,12,0), "")</f>
        <v>96</v>
      </c>
      <c r="S106">
        <f>IFERROR(VLOOKUP(B106,'2020'!$B$3:$AD$92,15,0), "")</f>
        <v>95</v>
      </c>
      <c r="T106">
        <f>IFERROR(VLOOKUP(B106,'2019'!$B$3:$AC$102,21,0), "")</f>
        <v>96</v>
      </c>
      <c r="U106">
        <f>IFERROR(VLOOKUP(B106,'2018'!$B$3:$U$102,19,0), "")</f>
        <v>95</v>
      </c>
      <c r="W106">
        <f>IFERROR(VLOOKUP(B106,'2021'!$B$3:$AC$102,28,0), "")</f>
        <v>79</v>
      </c>
      <c r="X106">
        <f>IFERROR(VLOOKUP(B106,'2020'!$B$3:$AE$92,30,0), "")</f>
        <v>58</v>
      </c>
      <c r="Y106">
        <f>IFERROR(VLOOKUP(B106,'2021'!$B$3:$AB$102,14,0), "")</f>
        <v>79</v>
      </c>
      <c r="Z106">
        <f>IFERROR(VLOOKUP(B106,'2020'!$B$3:$AE$92,29,0), "")</f>
        <v>61</v>
      </c>
      <c r="AB106">
        <f>IFERROR(VLOOKUP(B106,'2021'!$B$3:$AB$102,13,0), "")</f>
        <v>9.06</v>
      </c>
      <c r="AC106">
        <f>IFERROR(VLOOKUP(B106,'2020'!$B$3:$AD$92,25,0), "")</f>
        <v>9.1999999999999993</v>
      </c>
      <c r="AE106">
        <f>IFERROR(VLOOKUP(B107,'2021'!$B$3:$AB$102,17,0), "")</f>
        <v>21</v>
      </c>
      <c r="AF106">
        <f>IFERROR(VLOOKUP(B106,'2020'!$B$3:$AD$92,2,0), "")</f>
        <v>36</v>
      </c>
      <c r="AG106">
        <f>IFERROR(VLOOKUP(B106,'2019'!$B$3:$AC$102,11,0), "")</f>
        <v>77</v>
      </c>
      <c r="AH106" t="str">
        <f>IFERROR(VLOOKUP(B106,'2018'!B107:U206,13,0), "")</f>
        <v/>
      </c>
      <c r="AJ106" s="25">
        <f>IFERROR(VLOOKUP($B106,'2021'!$B$3:$AB$102,20,0),"")</f>
        <v>45.875</v>
      </c>
      <c r="AK106" s="25">
        <f>IFERROR(VLOOKUP($B106,'2020'!$B$3:$AD$92,20,0),"")</f>
        <v>26</v>
      </c>
      <c r="AL106" s="25">
        <f>IFERROR(VLOOKUP($B106,'2019'!$B$3:$AC$102,17,0),"")</f>
        <v>47</v>
      </c>
      <c r="AM106" s="25">
        <f>IFERROR(VLOOKUP($B106,'2018'!$B$3:$U$102,17,0),"")</f>
        <v>60</v>
      </c>
      <c r="AO106" s="1">
        <f>IFERROR(VLOOKUP(B106,'2021'!$B$3:$AB$102,18,0), "")</f>
        <v>58306</v>
      </c>
      <c r="AP106" s="1">
        <f>IFERROR(VLOOKUP(B106,'2020'!$B$3:$AD$92,16,0), "")</f>
        <v>57421</v>
      </c>
      <c r="AQ106" s="1">
        <f>IFERROR(VLOOKUP(B106,'2019'!$B$3:$AC$102,7,0), "")</f>
        <v>54744</v>
      </c>
      <c r="AS106">
        <f>IFERROR(VLOOKUP(B106,'2021'!$B$3:$AB$102,24,0), "")</f>
        <v>54</v>
      </c>
      <c r="AT106">
        <f>IFERROR(VLOOKUP(B106,'2020'!$B$3:$AD$92,28,0), "")</f>
        <v>40</v>
      </c>
      <c r="AU106">
        <f>IFERROR(VLOOKUP(B106,'2019'!$B$3:$AC$102,13,0), "")</f>
        <v>50</v>
      </c>
      <c r="AW106">
        <f>IFERROR(VLOOKUP(B106,'2021'!$B$3:$AB$102,21,0), "")</f>
        <v>85.501999999999995</v>
      </c>
      <c r="AX106">
        <f>IFERROR(VLOOKUP(B106,'2020'!$B$3:$AD$92,7,0), "")</f>
        <v>86</v>
      </c>
    </row>
    <row r="107" spans="1:53" x14ac:dyDescent="0.25">
      <c r="B107" t="s">
        <v>308</v>
      </c>
      <c r="E107">
        <f>IFERROR(VLOOKUP(B107,'2021'!$B$3:$AB$102,22,0), "")</f>
        <v>51</v>
      </c>
      <c r="F107">
        <f>IFERROR(VLOOKUP(B107,'2020'!$B$3:$AD$92,11,0), "")</f>
        <v>40</v>
      </c>
      <c r="G107">
        <f>IFERROR(VLOOKUP(B107,'2019'!$B$3:$AC$102,14,0), "")</f>
        <v>51</v>
      </c>
      <c r="I107" t="str">
        <f>IFERROR(VLOOKUP(B107,'2021'!B$102:$AB108,23,0), "")</f>
        <v/>
      </c>
      <c r="J107">
        <f>IFERROR(VLOOKUP(B107,'2020'!$B$3:$AD$92,4,0), "")</f>
        <v>89</v>
      </c>
      <c r="K107">
        <f>IFERROR(VLOOKUP(B107,'2019'!$B$3:$AC$102,5,0), "")</f>
        <v>95</v>
      </c>
      <c r="M107">
        <f>IFERROR(VLOOKUP(B107,'2021'!$B$3:$AB$102,11,0), "")</f>
        <v>60</v>
      </c>
      <c r="N107">
        <f>IFERROR(VLOOKUP(B107,'2020'!$B$3:$AD$92,6,0), "")</f>
        <v>62</v>
      </c>
      <c r="O107">
        <f>IFERROR(VLOOKUP(B107,'2019'!$B$3:$AC$102,12,0), "")</f>
        <v>65</v>
      </c>
      <c r="P107">
        <f>IFERROR(VLOOKUP(B107,'2018'!$B$3:$U$102,15,0), "")</f>
        <v>76</v>
      </c>
      <c r="R107">
        <f>IFERROR(VLOOKUP(B107,'2021'!$B$3:$AB$102,12,0), "")</f>
        <v>95</v>
      </c>
      <c r="S107">
        <f>IFERROR(VLOOKUP(B107,'2020'!$B$3:$AD$92,15,0), "")</f>
        <v>99</v>
      </c>
      <c r="T107">
        <f>IFERROR(VLOOKUP(B107,'2019'!$B$3:$AC$102,21,0), "")</f>
        <v>100</v>
      </c>
      <c r="U107">
        <f>IFERROR(VLOOKUP(B107,'2018'!$B$3:$U$102,19,0), "")</f>
        <v>100</v>
      </c>
      <c r="W107">
        <f>IFERROR(VLOOKUP(B107,'2021'!$B$3:$AC$102,28,0), "")</f>
        <v>62</v>
      </c>
      <c r="X107">
        <f>IFERROR(VLOOKUP(B107,'2020'!$B$3:$AE$92,30,0), "")</f>
        <v>65</v>
      </c>
      <c r="Y107">
        <f>IFERROR(VLOOKUP(B107,'2021'!$B$3:$AB$102,14,0), "")</f>
        <v>52</v>
      </c>
      <c r="Z107">
        <f>IFERROR(VLOOKUP(B107,'2020'!$B$3:$AE$92,29,0), "")</f>
        <v>70</v>
      </c>
      <c r="AB107">
        <f>IFERROR(VLOOKUP(B107,'2021'!$B$3:$AB$102,13,0), "")</f>
        <v>8.8000000000000007</v>
      </c>
      <c r="AC107">
        <f>IFERROR(VLOOKUP(B107,'2020'!$B$3:$AD$92,25,0), "")</f>
        <v>8.6</v>
      </c>
      <c r="AE107">
        <f>IFERROR(VLOOKUP(B108,'2021'!$B$3:$AB$102,17,0), "")</f>
        <v>58</v>
      </c>
      <c r="AF107">
        <f>IFERROR(VLOOKUP(B107,'2020'!$B$3:$AD$92,2,0), "")</f>
        <v>20</v>
      </c>
      <c r="AG107">
        <f>IFERROR(VLOOKUP(B107,'2019'!$B$3:$AC$102,11,0), "")</f>
        <v>8</v>
      </c>
      <c r="AH107" t="str">
        <f>IFERROR(VLOOKUP(B107,'2018'!B108:U207,13,0), "")</f>
        <v/>
      </c>
      <c r="AJ107" s="25">
        <f>IFERROR(VLOOKUP($B107,'2021'!$B$3:$AB$102,20,0),"")</f>
        <v>55.094999999999999</v>
      </c>
      <c r="AK107" s="25">
        <f>IFERROR(VLOOKUP($B107,'2020'!$B$3:$AD$92,20,0),"")</f>
        <v>6</v>
      </c>
      <c r="AL107" s="25">
        <f>IFERROR(VLOOKUP($B107,'2019'!$B$3:$AC$102,17,0),"")</f>
        <v>53</v>
      </c>
      <c r="AM107" s="25">
        <f>IFERROR(VLOOKUP($B107,'2018'!$B$3:$U$102,17,0),"")</f>
        <v>50</v>
      </c>
      <c r="AO107" s="1">
        <f>IFERROR(VLOOKUP(B107,'2021'!$B$3:$AB$102,18,0), "")</f>
        <v>61209</v>
      </c>
      <c r="AP107" s="1">
        <f>IFERROR(VLOOKUP(B107,'2020'!$B$3:$AD$92,16,0), "")</f>
        <v>58992</v>
      </c>
      <c r="AQ107" s="1">
        <f>IFERROR(VLOOKUP(B107,'2019'!$B$3:$AC$102,7,0), "")</f>
        <v>59195</v>
      </c>
      <c r="AS107">
        <f>IFERROR(VLOOKUP(B107,'2021'!$B$3:$AB$102,24,0), "")</f>
        <v>55</v>
      </c>
      <c r="AT107">
        <f>IFERROR(VLOOKUP(B107,'2020'!$B$3:$AD$92,28,0), "")</f>
        <v>44</v>
      </c>
      <c r="AU107">
        <f>IFERROR(VLOOKUP(B107,'2019'!$B$3:$AC$102,13,0), "")</f>
        <v>54</v>
      </c>
      <c r="AW107">
        <f>IFERROR(VLOOKUP(B107,'2021'!$B$3:$AB$102,21,0), "")</f>
        <v>82.61</v>
      </c>
      <c r="AX107">
        <f>IFERROR(VLOOKUP(B107,'2020'!$B$3:$AD$92,7,0), "")</f>
        <v>84</v>
      </c>
    </row>
    <row r="108" spans="1:53" x14ac:dyDescent="0.25">
      <c r="B108" t="s">
        <v>329</v>
      </c>
      <c r="E108">
        <f>IFERROR(VLOOKUP(B108,'2021'!$B$3:$AB$102,22,0), "")</f>
        <v>36</v>
      </c>
      <c r="F108">
        <f>IFERROR(VLOOKUP(B108,'2020'!$B$3:$AD$92,11,0), "")</f>
        <v>22</v>
      </c>
      <c r="G108" t="str">
        <f>IFERROR(VLOOKUP(B108,'2019'!$B$3:$AC$102,14,0), "")</f>
        <v/>
      </c>
      <c r="I108" t="str">
        <f>IFERROR(VLOOKUP(B108,'2021'!B$102:$AB109,23,0), "")</f>
        <v/>
      </c>
      <c r="J108">
        <f>IFERROR(VLOOKUP(B108,'2020'!$B$3:$AD$92,4,0), "")</f>
        <v>73</v>
      </c>
      <c r="K108" t="str">
        <f>IFERROR(VLOOKUP(B108,'2019'!$B$3:$AC$102,5,0), "")</f>
        <v/>
      </c>
      <c r="M108">
        <f>IFERROR(VLOOKUP(B108,'2021'!$B$3:$AB$102,11,0), "")</f>
        <v>0</v>
      </c>
      <c r="N108" t="str">
        <f>IFERROR(VLOOKUP(B108,'2020'!$B$3:$AD$92,6,0), "")</f>
        <v/>
      </c>
      <c r="O108" t="str">
        <f>IFERROR(VLOOKUP(B108,'2019'!$B$3:$AC$102,12,0), "")</f>
        <v/>
      </c>
      <c r="P108" t="str">
        <f>IFERROR(VLOOKUP(B108,'2018'!$B$3:$U$102,15,0), "")</f>
        <v/>
      </c>
      <c r="R108">
        <f>IFERROR(VLOOKUP(B108,'2021'!$B$3:$AB$102,12,0), "")</f>
        <v>95</v>
      </c>
      <c r="S108">
        <f>IFERROR(VLOOKUP(B108,'2020'!$B$3:$AD$92,15,0), "")</f>
        <v>95</v>
      </c>
      <c r="T108" t="str">
        <f>IFERROR(VLOOKUP(B108,'2019'!$B$3:$AC$102,21,0), "")</f>
        <v/>
      </c>
      <c r="U108">
        <f>IFERROR(VLOOKUP(B108,'2018'!$B$3:$U$102,19,0), "")</f>
        <v>92</v>
      </c>
      <c r="W108">
        <f>IFERROR(VLOOKUP(B108,'2021'!$B$3:$AC$102,28,0), "")</f>
        <v>77</v>
      </c>
      <c r="X108">
        <f>IFERROR(VLOOKUP(B108,'2020'!$B$3:$AE$92,30,0), "")</f>
        <v>78</v>
      </c>
      <c r="Y108">
        <f>IFERROR(VLOOKUP(B108,'2021'!$B$3:$AB$102,14,0), "")</f>
        <v>0</v>
      </c>
      <c r="Z108">
        <f>IFERROR(VLOOKUP(B108,'2020'!$B$3:$AE$92,29,0), "")</f>
        <v>55</v>
      </c>
      <c r="AB108">
        <f>IFERROR(VLOOKUP(B108,'2021'!$B$3:$AB$102,13,0), "")</f>
        <v>9</v>
      </c>
      <c r="AC108">
        <f>IFERROR(VLOOKUP(B108,'2020'!$B$3:$AD$92,25,0), "")</f>
        <v>8.67</v>
      </c>
      <c r="AE108">
        <f>IFERROR(VLOOKUP(B109,'2021'!$B$3:$AB$102,17,0), "")</f>
        <v>2</v>
      </c>
      <c r="AF108">
        <f>IFERROR(VLOOKUP(B108,'2020'!$B$3:$AD$92,2,0), "")</f>
        <v>83</v>
      </c>
      <c r="AG108" t="str">
        <f>IFERROR(VLOOKUP(B108,'2019'!$B$3:$AC$102,11,0), "")</f>
        <v/>
      </c>
      <c r="AH108" t="str">
        <f>IFERROR(VLOOKUP(B108,'2018'!B109:U208,13,0), "")</f>
        <v/>
      </c>
      <c r="AJ108" s="25">
        <f>IFERROR(VLOOKUP($B108,'2021'!$B$3:$AB$102,20,0),"")</f>
        <v>26.698</v>
      </c>
      <c r="AK108" s="25">
        <f>IFERROR(VLOOKUP($B108,'2020'!$B$3:$AD$92,20,0),"")</f>
        <v>17</v>
      </c>
      <c r="AL108" s="25" t="str">
        <f>IFERROR(VLOOKUP($B108,'2019'!$B$3:$AC$102,17,0),"")</f>
        <v/>
      </c>
      <c r="AM108" s="25">
        <f>IFERROR(VLOOKUP($B108,'2018'!$B$3:$U$102,17,0),"")</f>
        <v>53</v>
      </c>
      <c r="AO108" s="1">
        <f>IFERROR(VLOOKUP(B108,'2021'!$B$3:$AB$102,18,0), "")</f>
        <v>51032</v>
      </c>
      <c r="AP108" s="1">
        <f>IFERROR(VLOOKUP(B108,'2020'!$B$3:$AD$92,16,0), "")</f>
        <v>56265</v>
      </c>
      <c r="AQ108" s="1" t="str">
        <f>IFERROR(VLOOKUP(B108,'2019'!$B$3:$AC$102,7,0), "")</f>
        <v/>
      </c>
      <c r="AS108">
        <f>IFERROR(VLOOKUP(B108,'2021'!$B$3:$AB$102,24,0), "")</f>
        <v>79</v>
      </c>
      <c r="AT108">
        <f>IFERROR(VLOOKUP(B108,'2020'!$B$3:$AD$92,28,0), "")</f>
        <v>59</v>
      </c>
      <c r="AU108" t="str">
        <f>IFERROR(VLOOKUP(B108,'2019'!$B$3:$AC$102,13,0), "")</f>
        <v/>
      </c>
      <c r="AW108">
        <f>IFERROR(VLOOKUP(B108,'2021'!$B$3:$AB$102,21,0), "")</f>
        <v>83.266000000000005</v>
      </c>
      <c r="AX108">
        <f>IFERROR(VLOOKUP(B108,'2020'!$B$3:$AD$92,7,0), "")</f>
        <v>86</v>
      </c>
    </row>
    <row r="109" spans="1:53" x14ac:dyDescent="0.25">
      <c r="B109" t="s">
        <v>295</v>
      </c>
      <c r="E109">
        <f>IFERROR(VLOOKUP(B109,'2021'!$B$3:$AB$102,22,0), "")</f>
        <v>100</v>
      </c>
      <c r="F109">
        <f>IFERROR(VLOOKUP(B109,'2020'!$B$3:$AD$92,11,0), "")</f>
        <v>90</v>
      </c>
      <c r="G109" t="str">
        <f>IFERROR(VLOOKUP(B109,'2019'!$B$3:$AC$102,14,0), "")</f>
        <v/>
      </c>
      <c r="I109" t="str">
        <f>IFERROR(VLOOKUP(B109,'2021'!B$102:$AB110,23,0), "")</f>
        <v/>
      </c>
      <c r="J109">
        <f>IFERROR(VLOOKUP(B109,'2020'!$B$3:$AD$92,4,0), "")</f>
        <v>88</v>
      </c>
      <c r="K109" t="str">
        <f>IFERROR(VLOOKUP(B109,'2019'!$B$3:$AC$102,5,0), "")</f>
        <v/>
      </c>
      <c r="M109">
        <f>IFERROR(VLOOKUP(B109,'2021'!$B$3:$AB$102,11,0), "")</f>
        <v>0</v>
      </c>
      <c r="N109" t="str">
        <f>IFERROR(VLOOKUP(B109,'2020'!$B$3:$AD$92,6,0), "")</f>
        <v/>
      </c>
      <c r="O109" t="str">
        <f>IFERROR(VLOOKUP(B109,'2019'!$B$3:$AC$102,12,0), "")</f>
        <v/>
      </c>
      <c r="P109" t="str">
        <f>IFERROR(VLOOKUP(B109,'2018'!$B$3:$U$102,15,0), "")</f>
        <v/>
      </c>
      <c r="R109">
        <f>IFERROR(VLOOKUP(B109,'2021'!$B$3:$AB$102,12,0), "")</f>
        <v>100</v>
      </c>
      <c r="S109">
        <f>IFERROR(VLOOKUP(B109,'2020'!$B$3:$AD$92,15,0), "")</f>
        <v>100</v>
      </c>
      <c r="T109" t="str">
        <f>IFERROR(VLOOKUP(B109,'2019'!$B$3:$AC$102,21,0), "")</f>
        <v/>
      </c>
      <c r="U109" t="str">
        <f>IFERROR(VLOOKUP(B109,'2018'!$B$3:$U$102,19,0), "")</f>
        <v/>
      </c>
      <c r="W109">
        <f>IFERROR(VLOOKUP(B109,'2021'!$B$3:$AC$102,28,0), "")</f>
        <v>51</v>
      </c>
      <c r="X109">
        <f>IFERROR(VLOOKUP(B109,'2020'!$B$3:$AE$92,30,0), "")</f>
        <v>52</v>
      </c>
      <c r="Y109">
        <f>IFERROR(VLOOKUP(B109,'2021'!$B$3:$AB$102,14,0), "")</f>
        <v>0</v>
      </c>
      <c r="Z109" t="str">
        <f>IFERROR(VLOOKUP(B109,'2020'!$B$3:$AE$92,29,0), "")</f>
        <v/>
      </c>
      <c r="AB109">
        <f>IFERROR(VLOOKUP(B109,'2021'!$B$3:$AB$102,13,0), "")</f>
        <v>8.3800000000000008</v>
      </c>
      <c r="AC109">
        <f>IFERROR(VLOOKUP(B109,'2020'!$B$3:$AD$92,25,0), "")</f>
        <v>8.6999999999999993</v>
      </c>
      <c r="AE109">
        <f>IFERROR(VLOOKUP(B110,'2021'!$B$3:$AB$102,17,0), "")</f>
        <v>49</v>
      </c>
      <c r="AF109">
        <f>IFERROR(VLOOKUP(B109,'2020'!$B$3:$AD$92,2,0), "")</f>
        <v>27</v>
      </c>
      <c r="AG109" t="str">
        <f>IFERROR(VLOOKUP(B109,'2019'!$B$3:$AC$102,11,0), "")</f>
        <v/>
      </c>
      <c r="AH109" t="str">
        <f>IFERROR(VLOOKUP(B109,'2018'!B110:U209,13,0), "")</f>
        <v/>
      </c>
      <c r="AJ109" s="25">
        <f>IFERROR(VLOOKUP($B109,'2021'!$B$3:$AB$102,20,0),"")</f>
        <v>91.694000000000003</v>
      </c>
      <c r="AK109" s="25">
        <f>IFERROR(VLOOKUP($B109,'2020'!$B$3:$AD$92,20,0),"")</f>
        <v>0</v>
      </c>
      <c r="AL109" s="25" t="str">
        <f>IFERROR(VLOOKUP($B109,'2019'!$B$3:$AC$102,17,0),"")</f>
        <v/>
      </c>
      <c r="AM109" s="25" t="str">
        <f>IFERROR(VLOOKUP($B109,'2018'!$B$3:$U$102,17,0),"")</f>
        <v/>
      </c>
      <c r="AO109" s="1">
        <f>IFERROR(VLOOKUP(B109,'2021'!$B$3:$AB$102,18,0), "")</f>
        <v>57290</v>
      </c>
      <c r="AP109" s="1">
        <f>IFERROR(VLOOKUP(B109,'2020'!$B$3:$AD$92,16,0), "")</f>
        <v>55281</v>
      </c>
      <c r="AQ109" s="1" t="str">
        <f>IFERROR(VLOOKUP(B109,'2019'!$B$3:$AC$102,7,0), "")</f>
        <v/>
      </c>
      <c r="AS109">
        <f>IFERROR(VLOOKUP(B109,'2021'!$B$3:$AB$102,24,0), "")</f>
        <v>35</v>
      </c>
      <c r="AT109">
        <f>IFERROR(VLOOKUP(B109,'2020'!$B$3:$AD$92,28,0), "")</f>
        <v>39</v>
      </c>
      <c r="AU109" t="str">
        <f>IFERROR(VLOOKUP(B109,'2019'!$B$3:$AC$102,13,0), "")</f>
        <v/>
      </c>
      <c r="AW109">
        <f>IFERROR(VLOOKUP(B109,'2021'!$B$3:$AB$102,21,0), "")</f>
        <v>83.260999999999996</v>
      </c>
      <c r="AX109">
        <f>IFERROR(VLOOKUP(B109,'2020'!$B$3:$AD$92,7,0), "")</f>
        <v>87</v>
      </c>
    </row>
    <row r="110" spans="1:53" x14ac:dyDescent="0.25">
      <c r="B110" t="s">
        <v>343</v>
      </c>
      <c r="E110">
        <f>IFERROR(VLOOKUP(B110,'2021'!$B$3:$AB$102,22,0), "")</f>
        <v>17</v>
      </c>
      <c r="F110" t="str">
        <f>IFERROR(VLOOKUP(B110,'2020'!$B$3:$AD$92,11,0), "")</f>
        <v/>
      </c>
      <c r="G110">
        <f>IFERROR(VLOOKUP(B110,'2019'!$B$3:$AC$102,14,0), "")</f>
        <v>29</v>
      </c>
      <c r="I110" t="str">
        <f>IFERROR(VLOOKUP(B110,'2021'!B$102:$AB111,23,0), "")</f>
        <v/>
      </c>
      <c r="J110" t="str">
        <f>IFERROR(VLOOKUP(B110,'2020'!$B$3:$AD$92,4,0), "")</f>
        <v/>
      </c>
      <c r="K110">
        <f>IFERROR(VLOOKUP(B110,'2019'!$B$3:$AC$102,5,0), "")</f>
        <v>86</v>
      </c>
      <c r="M110">
        <f>IFERROR(VLOOKUP(B110,'2021'!$B$3:$AB$102,11,0), "")</f>
        <v>0</v>
      </c>
      <c r="N110" t="str">
        <f>IFERROR(VLOOKUP(B110,'2020'!$B$3:$AD$92,6,0), "")</f>
        <v/>
      </c>
      <c r="O110">
        <f>IFERROR(VLOOKUP(B110,'2019'!$B$3:$AC$102,12,0), "")</f>
        <v>68</v>
      </c>
      <c r="P110">
        <f>IFERROR(VLOOKUP(B110,'2018'!$B$3:$U$102,15,0), "")</f>
        <v>76</v>
      </c>
      <c r="R110">
        <f>IFERROR(VLOOKUP(B110,'2021'!$B$3:$AB$102,12,0), "")</f>
        <v>94</v>
      </c>
      <c r="S110" t="str">
        <f>IFERROR(VLOOKUP(B110,'2020'!$B$3:$AD$92,15,0), "")</f>
        <v/>
      </c>
      <c r="T110">
        <f>IFERROR(VLOOKUP(B110,'2019'!$B$3:$AC$102,21,0), "")</f>
        <v>91</v>
      </c>
      <c r="U110">
        <f>IFERROR(VLOOKUP(B110,'2018'!$B$3:$U$102,19,0), "")</f>
        <v>87</v>
      </c>
      <c r="W110">
        <f>IFERROR(VLOOKUP(B110,'2021'!$B$3:$AC$102,28,0), "")</f>
        <v>89</v>
      </c>
      <c r="X110" t="str">
        <f>IFERROR(VLOOKUP(B110,'2020'!$B$3:$AE$92,30,0), "")</f>
        <v/>
      </c>
      <c r="Y110">
        <f>IFERROR(VLOOKUP(B110,'2021'!$B$3:$AB$102,14,0), "")</f>
        <v>67</v>
      </c>
      <c r="Z110" t="str">
        <f>IFERROR(VLOOKUP(B110,'2020'!$B$3:$AE$92,29,0), "")</f>
        <v/>
      </c>
      <c r="AB110">
        <f>IFERROR(VLOOKUP(B110,'2021'!$B$3:$AB$102,13,0), "")</f>
        <v>9.27</v>
      </c>
      <c r="AC110" t="str">
        <f>IFERROR(VLOOKUP(B110,'2020'!$B$3:$AD$92,25,0), "")</f>
        <v/>
      </c>
      <c r="AE110">
        <f>IFERROR(VLOOKUP(B111,'2021'!$B$3:$AB$102,17,0), "")</f>
        <v>69</v>
      </c>
      <c r="AF110" t="str">
        <f>IFERROR(VLOOKUP(B110,'2020'!$B$3:$AD$92,2,0), "")</f>
        <v/>
      </c>
      <c r="AG110">
        <f>IFERROR(VLOOKUP(B110,'2019'!$B$3:$AC$102,11,0), "")</f>
        <v>13</v>
      </c>
      <c r="AH110" t="str">
        <f>IFERROR(VLOOKUP(B110,'2018'!B111:U210,13,0), "")</f>
        <v/>
      </c>
      <c r="AJ110" s="25">
        <f>IFERROR(VLOOKUP($B110,'2021'!$B$3:$AB$102,20,0),"")</f>
        <v>36.712000000000003</v>
      </c>
      <c r="AK110" s="25" t="str">
        <f>IFERROR(VLOOKUP($B110,'2020'!$B$3:$AD$92,20,0),"")</f>
        <v/>
      </c>
      <c r="AL110" s="25">
        <f>IFERROR(VLOOKUP($B110,'2019'!$B$3:$AC$102,17,0),"")</f>
        <v>59</v>
      </c>
      <c r="AM110" s="25">
        <f>IFERROR(VLOOKUP($B110,'2018'!$B$3:$U$102,17,0),"")</f>
        <v>70</v>
      </c>
      <c r="AO110" s="1">
        <f>IFERROR(VLOOKUP(B110,'2021'!$B$3:$AB$102,18,0), "")</f>
        <v>40987</v>
      </c>
      <c r="AP110" s="1" t="str">
        <f>IFERROR(VLOOKUP(B110,'2020'!$B$3:$AD$92,16,0), "")</f>
        <v/>
      </c>
      <c r="AQ110" s="1">
        <f>IFERROR(VLOOKUP(B110,'2019'!$B$3:$AC$102,7,0), "")</f>
        <v>47690</v>
      </c>
      <c r="AS110">
        <f>IFERROR(VLOOKUP(B110,'2021'!$B$3:$AB$102,24,0), "")</f>
        <v>98</v>
      </c>
      <c r="AT110" t="str">
        <f>IFERROR(VLOOKUP(B110,'2020'!$B$3:$AD$92,28,0), "")</f>
        <v/>
      </c>
      <c r="AU110">
        <f>IFERROR(VLOOKUP(B110,'2019'!$B$3:$AC$102,13,0), "")</f>
        <v>90</v>
      </c>
      <c r="AW110">
        <f>IFERROR(VLOOKUP(B110,'2021'!$B$3:$AB$102,21,0), "")</f>
        <v>81.12</v>
      </c>
      <c r="AX110" t="str">
        <f>IFERROR(VLOOKUP(B110,'2020'!$B$3:$AD$92,7,0), "")</f>
        <v/>
      </c>
    </row>
    <row r="111" spans="1:53" x14ac:dyDescent="0.25">
      <c r="B111" t="s">
        <v>348</v>
      </c>
      <c r="D111" s="1"/>
      <c r="E111">
        <f>IFERROR(VLOOKUP(B111,'2021'!$B$3:$AB$102,22,0), "")</f>
        <v>55</v>
      </c>
      <c r="F111" t="str">
        <f>IFERROR(VLOOKUP(B111,'2020'!$B$3:$AD$92,11,0), "")</f>
        <v/>
      </c>
      <c r="G111">
        <f>IFERROR(VLOOKUP(B111,'2019'!$B$3:$AC$102,14,0), "")</f>
        <v>46</v>
      </c>
      <c r="I111" t="str">
        <f>IFERROR(VLOOKUP(B111,'2021'!B$102:$AB112,23,0), "")</f>
        <v/>
      </c>
      <c r="J111" t="str">
        <f>IFERROR(VLOOKUP(B111,'2020'!$B$3:$AD$92,4,0), "")</f>
        <v/>
      </c>
      <c r="K111">
        <f>IFERROR(VLOOKUP(B111,'2019'!$B$3:$AC$102,5,0), "")</f>
        <v>64</v>
      </c>
      <c r="M111">
        <f>IFERROR(VLOOKUP(B111,'2021'!$B$3:$AB$102,11,0), "")</f>
        <v>0</v>
      </c>
      <c r="N111" t="str">
        <f>IFERROR(VLOOKUP(B111,'2020'!$B$3:$AD$92,6,0), "")</f>
        <v/>
      </c>
      <c r="O111">
        <f>IFERROR(VLOOKUP(B111,'2019'!$B$3:$AC$102,12,0), "")</f>
        <v>84</v>
      </c>
      <c r="P111">
        <f>IFERROR(VLOOKUP(B111,'2018'!$B$3:$U$102,15,0), "")</f>
        <v>78</v>
      </c>
      <c r="R111">
        <f>IFERROR(VLOOKUP(B111,'2021'!$B$3:$AB$102,12,0), "")</f>
        <v>77</v>
      </c>
      <c r="S111" t="str">
        <f>IFERROR(VLOOKUP(B111,'2020'!$B$3:$AD$92,15,0), "")</f>
        <v/>
      </c>
      <c r="T111">
        <f>IFERROR(VLOOKUP(B111,'2019'!$B$3:$AC$102,21,0), "")</f>
        <v>80</v>
      </c>
      <c r="U111">
        <f>IFERROR(VLOOKUP(B111,'2018'!$B$3:$U$102,19,0), "")</f>
        <v>80</v>
      </c>
      <c r="W111">
        <f>IFERROR(VLOOKUP(B111,'2021'!$B$3:$AC$102,28,0), "")</f>
        <v>92</v>
      </c>
      <c r="X111" t="str">
        <f>IFERROR(VLOOKUP(B111,'2020'!$B$3:$AE$92,30,0), "")</f>
        <v/>
      </c>
      <c r="Y111">
        <f>IFERROR(VLOOKUP(B111,'2021'!$B$3:$AB$102,14,0), "")</f>
        <v>88</v>
      </c>
      <c r="Z111" t="str">
        <f>IFERROR(VLOOKUP(B111,'2020'!$B$3:$AE$92,29,0), "")</f>
        <v/>
      </c>
      <c r="AB111">
        <f>IFERROR(VLOOKUP(B111,'2021'!$B$3:$AB$102,13,0), "")</f>
        <v>8.9</v>
      </c>
      <c r="AC111" t="str">
        <f>IFERROR(VLOOKUP(B111,'2020'!$B$3:$AD$92,25,0), "")</f>
        <v/>
      </c>
      <c r="AE111">
        <f>IFERROR(VLOOKUP(B112,'2021'!$B$3:$AB$102,17,0), "")</f>
        <v>31</v>
      </c>
      <c r="AF111" t="str">
        <f>IFERROR(VLOOKUP(B111,'2020'!$B$3:$AD$92,2,0), "")</f>
        <v/>
      </c>
      <c r="AG111">
        <f>IFERROR(VLOOKUP(B111,'2019'!$B$3:$AC$102,11,0), "")</f>
        <v>94</v>
      </c>
      <c r="AH111" t="str">
        <f>IFERROR(VLOOKUP(B111,'2018'!B112:U211,13,0), "")</f>
        <v/>
      </c>
      <c r="AJ111" s="25">
        <f>IFERROR(VLOOKUP($B111,'2021'!$B$3:$AB$102,20,0),"")</f>
        <v>28.058</v>
      </c>
      <c r="AK111" s="25" t="str">
        <f>IFERROR(VLOOKUP($B111,'2020'!$B$3:$AD$92,20,0),"")</f>
        <v/>
      </c>
      <c r="AL111" s="25">
        <f>IFERROR(VLOOKUP($B111,'2019'!$B$3:$AC$102,17,0),"")</f>
        <v>33</v>
      </c>
      <c r="AM111" s="25">
        <f>IFERROR(VLOOKUP($B111,'2018'!$B$3:$U$102,17,0),"")</f>
        <v>34</v>
      </c>
      <c r="AO111" s="1">
        <f>IFERROR(VLOOKUP(B111,'2021'!$B$3:$AB$102,18,0), "")</f>
        <v>67787</v>
      </c>
      <c r="AP111" s="1" t="str">
        <f>IFERROR(VLOOKUP(B111,'2020'!$B$3:$AD$92,16,0), "")</f>
        <v/>
      </c>
      <c r="AQ111" s="1">
        <f>IFERROR(VLOOKUP(B111,'2019'!$B$3:$AC$102,7,0), "")</f>
        <v>68789</v>
      </c>
      <c r="AS111">
        <f>IFERROR(VLOOKUP(B111,'2021'!$B$3:$AB$102,24,0), "")</f>
        <v>44</v>
      </c>
      <c r="AT111" t="str">
        <f>IFERROR(VLOOKUP(B111,'2020'!$B$3:$AD$92,28,0), "")</f>
        <v/>
      </c>
      <c r="AU111">
        <f>IFERROR(VLOOKUP(B111,'2019'!$B$3:$AC$102,13,0), "")</f>
        <v>36</v>
      </c>
      <c r="AW111">
        <f>IFERROR(VLOOKUP(B111,'2021'!$B$3:$AB$102,21,0), "")</f>
        <v>86.415999999999997</v>
      </c>
      <c r="AX111" t="str">
        <f>IFERROR(VLOOKUP(B111,'2020'!$B$3:$AD$92,7,0), "")</f>
        <v/>
      </c>
    </row>
    <row r="112" spans="1:53" x14ac:dyDescent="0.25">
      <c r="B112" t="s">
        <v>360</v>
      </c>
      <c r="E112">
        <f>IFERROR(VLOOKUP(B112,'2021'!$B$3:$AB$102,22,0), "")</f>
        <v>54</v>
      </c>
      <c r="F112" t="str">
        <f>IFERROR(VLOOKUP(B112,'2020'!$B$3:$AD$92,11,0), "")</f>
        <v/>
      </c>
      <c r="G112">
        <f>IFERROR(VLOOKUP(B112,'2019'!$B$3:$AC$102,14,0), "")</f>
        <v>58</v>
      </c>
      <c r="I112">
        <f>IFERROR(VLOOKUP(B112,'2021'!B$102:$AB113,23,0), "")</f>
        <v>90</v>
      </c>
      <c r="J112" t="str">
        <f>IFERROR(VLOOKUP(B112,'2020'!$B$3:$AD$92,4,0), "")</f>
        <v/>
      </c>
      <c r="K112">
        <f>IFERROR(VLOOKUP(B112,'2019'!$B$3:$AC$102,5,0), "")</f>
        <v>87</v>
      </c>
      <c r="M112">
        <f>IFERROR(VLOOKUP(B112,'2021'!$B$3:$AB$102,11,0), "")</f>
        <v>0</v>
      </c>
      <c r="N112" t="str">
        <f>IFERROR(VLOOKUP(B112,'2020'!$B$3:$AD$92,6,0), "")</f>
        <v/>
      </c>
      <c r="O112" t="str">
        <f>IFERROR(VLOOKUP(B112,'2019'!$B$3:$AC$102,12,0), "")</f>
        <v/>
      </c>
      <c r="P112" t="str">
        <f>IFERROR(VLOOKUP(B112,'2018'!$B$3:$U$102,15,0), "")</f>
        <v/>
      </c>
      <c r="R112">
        <f>IFERROR(VLOOKUP(B112,'2021'!$B$3:$AB$102,12,0), "")</f>
        <v>88</v>
      </c>
      <c r="S112" t="str">
        <f>IFERROR(VLOOKUP(B112,'2020'!$B$3:$AD$92,15,0), "")</f>
        <v/>
      </c>
      <c r="T112">
        <f>IFERROR(VLOOKUP(B112,'2019'!$B$3:$AC$102,21,0), "")</f>
        <v>91</v>
      </c>
      <c r="U112">
        <f>IFERROR(VLOOKUP(B112,'2018'!$B$3:$U$102,19,0), "")</f>
        <v>92</v>
      </c>
      <c r="W112">
        <f>IFERROR(VLOOKUP(B112,'2021'!$B$3:$AC$102,28,0), "")</f>
        <v>100</v>
      </c>
      <c r="X112" t="str">
        <f>IFERROR(VLOOKUP(B112,'2020'!$B$3:$AE$92,30,0), "")</f>
        <v/>
      </c>
      <c r="Y112">
        <f>IFERROR(VLOOKUP(B112,'2021'!$B$3:$AB$102,14,0), "")</f>
        <v>100</v>
      </c>
      <c r="Z112" t="str">
        <f>IFERROR(VLOOKUP(B112,'2020'!$B$3:$AE$92,29,0), "")</f>
        <v/>
      </c>
      <c r="AB112">
        <f>IFERROR(VLOOKUP(B112,'2021'!$B$3:$AB$102,13,0), "")</f>
        <v>9</v>
      </c>
      <c r="AC112" t="str">
        <f>IFERROR(VLOOKUP(B112,'2020'!$B$3:$AD$92,25,0), "")</f>
        <v/>
      </c>
      <c r="AE112">
        <f>IFERROR(VLOOKUP(B113,'2021'!$B$3:$AB$102,17,0), "")</f>
        <v>15</v>
      </c>
      <c r="AF112" t="str">
        <f>IFERROR(VLOOKUP(B112,'2020'!$B$3:$AD$92,2,0), "")</f>
        <v/>
      </c>
      <c r="AG112">
        <f>IFERROR(VLOOKUP(B112,'2019'!$B$3:$AC$102,11,0), "")</f>
        <v>28</v>
      </c>
      <c r="AH112" t="str">
        <f>IFERROR(VLOOKUP(B112,'2018'!B113:U212,13,0), "")</f>
        <v/>
      </c>
      <c r="AJ112" s="25">
        <f>IFERROR(VLOOKUP($B112,'2021'!$B$3:$AB$102,20,0),"")</f>
        <v>46.734000000000002</v>
      </c>
      <c r="AK112" s="25" t="str">
        <f>IFERROR(VLOOKUP($B112,'2020'!$B$3:$AD$92,20,0),"")</f>
        <v/>
      </c>
      <c r="AL112" s="25">
        <f>IFERROR(VLOOKUP($B112,'2019'!$B$3:$AC$102,17,0),"")</f>
        <v>60</v>
      </c>
      <c r="AM112" s="25">
        <f>IFERROR(VLOOKUP($B112,'2018'!$B$3:$U$102,17,0),"")</f>
        <v>61</v>
      </c>
      <c r="AO112" s="1">
        <f>IFERROR(VLOOKUP(B112,'2021'!$B$3:$AB$102,18,0), "")</f>
        <v>31582</v>
      </c>
      <c r="AP112" s="1" t="str">
        <f>IFERROR(VLOOKUP(B112,'2020'!$B$3:$AD$92,16,0), "")</f>
        <v/>
      </c>
      <c r="AQ112" s="1">
        <f>IFERROR(VLOOKUP(B112,'2019'!$B$3:$AC$102,7,0), "")</f>
        <v>37536</v>
      </c>
      <c r="AS112">
        <f>IFERROR(VLOOKUP(B112,'2021'!$B$3:$AB$102,24,0), "")</f>
        <v>100</v>
      </c>
      <c r="AT112" t="str">
        <f>IFERROR(VLOOKUP(B112,'2020'!$B$3:$AD$92,28,0), "")</f>
        <v/>
      </c>
      <c r="AU112">
        <f>IFERROR(VLOOKUP(B112,'2019'!$B$3:$AC$102,13,0), "")</f>
        <v>99</v>
      </c>
      <c r="AW112">
        <f>IFERROR(VLOOKUP(B112,'2021'!$B$3:$AB$102,21,0), "")</f>
        <v>83.051000000000002</v>
      </c>
      <c r="AX112" t="str">
        <f>IFERROR(VLOOKUP(B112,'2020'!$B$3:$AD$92,7,0), "")</f>
        <v/>
      </c>
    </row>
    <row r="113" spans="2:50" x14ac:dyDescent="0.25">
      <c r="B113" t="s">
        <v>352</v>
      </c>
      <c r="E113">
        <f>IFERROR(VLOOKUP(B113,'2021'!$B$3:$AB$102,22,0), "")</f>
        <v>19</v>
      </c>
      <c r="F113" t="str">
        <f>IFERROR(VLOOKUP(B113,'2020'!$B$3:$AD$92,11,0), "")</f>
        <v/>
      </c>
      <c r="G113" t="str">
        <f>IFERROR(VLOOKUP(B113,'2019'!$B$3:$AC$102,14,0), "")</f>
        <v/>
      </c>
      <c r="I113" t="str">
        <f>IFERROR(VLOOKUP(B113,'2021'!B$102:$AB114,23,0), "")</f>
        <v/>
      </c>
      <c r="J113" t="str">
        <f>IFERROR(VLOOKUP(B113,'2020'!$B$3:$AD$92,4,0), "")</f>
        <v/>
      </c>
      <c r="K113" t="str">
        <f>IFERROR(VLOOKUP(B113,'2019'!$B$3:$AC$102,5,0), "")</f>
        <v/>
      </c>
      <c r="M113">
        <f>IFERROR(VLOOKUP(B113,'2021'!$B$3:$AB$102,11,0), "")</f>
        <v>0</v>
      </c>
      <c r="N113" t="str">
        <f>IFERROR(VLOOKUP(B113,'2020'!$B$3:$AD$92,6,0), "")</f>
        <v/>
      </c>
      <c r="O113" t="str">
        <f>IFERROR(VLOOKUP(B113,'2019'!$B$3:$AC$102,12,0), "")</f>
        <v/>
      </c>
      <c r="P113">
        <f>IFERROR(VLOOKUP(B113,'2018'!$B$3:$U$102,15,0), "")</f>
        <v>92</v>
      </c>
      <c r="R113">
        <f>IFERROR(VLOOKUP(B113,'2021'!$B$3:$AB$102,12,0), "")</f>
        <v>83</v>
      </c>
      <c r="S113" t="str">
        <f>IFERROR(VLOOKUP(B113,'2020'!$B$3:$AD$92,15,0), "")</f>
        <v/>
      </c>
      <c r="T113" t="str">
        <f>IFERROR(VLOOKUP(B113,'2019'!$B$3:$AC$102,21,0), "")</f>
        <v/>
      </c>
      <c r="U113">
        <f>IFERROR(VLOOKUP(B113,'2018'!$B$3:$U$102,19,0), "")</f>
        <v>84</v>
      </c>
      <c r="W113">
        <f>IFERROR(VLOOKUP(B113,'2021'!$B$3:$AC$102,28,0), "")</f>
        <v>95</v>
      </c>
      <c r="X113" t="str">
        <f>IFERROR(VLOOKUP(B113,'2020'!$B$3:$AE$92,30,0), "")</f>
        <v/>
      </c>
      <c r="Y113">
        <f>IFERROR(VLOOKUP(B113,'2021'!$B$3:$AB$102,14,0), "")</f>
        <v>0</v>
      </c>
      <c r="Z113" t="str">
        <f>IFERROR(VLOOKUP(B113,'2020'!$B$3:$AE$92,29,0), "")</f>
        <v/>
      </c>
      <c r="AB113">
        <f>IFERROR(VLOOKUP(B113,'2021'!$B$3:$AB$102,13,0), "")</f>
        <v>9.6</v>
      </c>
      <c r="AC113" t="str">
        <f>IFERROR(VLOOKUP(B113,'2020'!$B$3:$AD$92,25,0), "")</f>
        <v/>
      </c>
      <c r="AE113">
        <f>IFERROR(VLOOKUP(B114,'2021'!$B$3:$AB$102,17,0), "")</f>
        <v>4</v>
      </c>
      <c r="AF113" t="str">
        <f>IFERROR(VLOOKUP(B113,'2020'!$B$3:$AD$92,2,0), "")</f>
        <v/>
      </c>
      <c r="AG113" t="str">
        <f>IFERROR(VLOOKUP(B113,'2019'!$B$3:$AC$102,11,0), "")</f>
        <v/>
      </c>
      <c r="AH113" t="str">
        <f>IFERROR(VLOOKUP(B113,'2018'!B114:U213,13,0), "")</f>
        <v/>
      </c>
      <c r="AJ113" s="25">
        <f>IFERROR(VLOOKUP($B113,'2021'!$B$3:$AB$102,20,0),"")</f>
        <v>51.73</v>
      </c>
      <c r="AK113" s="25" t="str">
        <f>IFERROR(VLOOKUP($B113,'2020'!$B$3:$AD$92,20,0),"")</f>
        <v/>
      </c>
      <c r="AL113" s="25" t="str">
        <f>IFERROR(VLOOKUP($B113,'2019'!$B$3:$AC$102,17,0),"")</f>
        <v/>
      </c>
      <c r="AM113" s="25">
        <f>IFERROR(VLOOKUP($B113,'2018'!$B$3:$U$102,17,0),"")</f>
        <v>55</v>
      </c>
      <c r="AO113" s="1">
        <f>IFERROR(VLOOKUP(B113,'2021'!$B$3:$AB$102,18,0), "")</f>
        <v>38897</v>
      </c>
      <c r="AP113" s="1" t="str">
        <f>IFERROR(VLOOKUP(B113,'2020'!$B$3:$AD$92,16,0), "")</f>
        <v/>
      </c>
      <c r="AQ113" s="1" t="str">
        <f>IFERROR(VLOOKUP(B113,'2019'!$B$3:$AC$102,7,0), "")</f>
        <v/>
      </c>
      <c r="AS113">
        <f>IFERROR(VLOOKUP(B113,'2021'!$B$3:$AB$102,24,0), "")</f>
        <v>99</v>
      </c>
      <c r="AT113" t="str">
        <f>IFERROR(VLOOKUP(B113,'2020'!$B$3:$AD$92,28,0), "")</f>
        <v/>
      </c>
      <c r="AU113" t="str">
        <f>IFERROR(VLOOKUP(B113,'2019'!$B$3:$AC$102,13,0), "")</f>
        <v/>
      </c>
      <c r="AW113">
        <f>IFERROR(VLOOKUP(B113,'2021'!$B$3:$AB$102,21,0), "")</f>
        <v>83.635999999999996</v>
      </c>
      <c r="AX113" t="str">
        <f>IFERROR(VLOOKUP(B113,'2020'!$B$3:$AD$92,7,0), "")</f>
        <v/>
      </c>
    </row>
    <row r="114" spans="2:50" x14ac:dyDescent="0.25">
      <c r="B114" t="s">
        <v>357</v>
      </c>
      <c r="E114">
        <f>IFERROR(VLOOKUP(B114,'2021'!$B$3:$AB$102,22,0), "")</f>
        <v>71</v>
      </c>
      <c r="F114" t="str">
        <f>IFERROR(VLOOKUP(B114,'2020'!$B$3:$AD$92,11,0), "")</f>
        <v/>
      </c>
      <c r="G114" t="str">
        <f>IFERROR(VLOOKUP(B114,'2019'!$B$3:$AC$102,14,0), "")</f>
        <v/>
      </c>
      <c r="I114" t="str">
        <f>IFERROR(VLOOKUP(B114,'2021'!B$102:$AB115,23,0), "")</f>
        <v/>
      </c>
      <c r="J114" t="str">
        <f>IFERROR(VLOOKUP(B114,'2020'!$B$3:$AD$92,4,0), "")</f>
        <v/>
      </c>
      <c r="K114" t="str">
        <f>IFERROR(VLOOKUP(B114,'2019'!$B$3:$AC$102,5,0), "")</f>
        <v/>
      </c>
      <c r="M114">
        <f>IFERROR(VLOOKUP(B114,'2021'!$B$3:$AB$102,11,0), "")</f>
        <v>0</v>
      </c>
      <c r="N114" t="str">
        <f>IFERROR(VLOOKUP(B114,'2020'!$B$3:$AD$92,6,0), "")</f>
        <v/>
      </c>
      <c r="O114" t="str">
        <f>IFERROR(VLOOKUP(B114,'2019'!$B$3:$AC$102,12,0), "")</f>
        <v/>
      </c>
      <c r="P114" t="str">
        <f>IFERROR(VLOOKUP(B114,'2018'!$B$3:$U$102,15,0), "")</f>
        <v/>
      </c>
      <c r="R114">
        <f>IFERROR(VLOOKUP(B114,'2021'!$B$3:$AB$102,12,0), "")</f>
        <v>99</v>
      </c>
      <c r="S114" t="str">
        <f>IFERROR(VLOOKUP(B114,'2020'!$B$3:$AD$92,15,0), "")</f>
        <v/>
      </c>
      <c r="T114" t="str">
        <f>IFERROR(VLOOKUP(B114,'2019'!$B$3:$AC$102,21,0), "")</f>
        <v/>
      </c>
      <c r="U114" t="str">
        <f>IFERROR(VLOOKUP(B114,'2018'!$B$3:$U$102,19,0), "")</f>
        <v/>
      </c>
      <c r="W114">
        <f>IFERROR(VLOOKUP(B114,'2021'!$B$3:$AC$102,28,0), "")</f>
        <v>98</v>
      </c>
      <c r="X114" t="str">
        <f>IFERROR(VLOOKUP(B114,'2020'!$B$3:$AE$92,30,0), "")</f>
        <v/>
      </c>
      <c r="Y114">
        <f>IFERROR(VLOOKUP(B114,'2021'!$B$3:$AB$102,14,0), "")</f>
        <v>0</v>
      </c>
      <c r="Z114" t="str">
        <f>IFERROR(VLOOKUP(B114,'2020'!$B$3:$AE$92,29,0), "")</f>
        <v/>
      </c>
      <c r="AB114">
        <f>IFERROR(VLOOKUP(B114,'2021'!$B$3:$AB$102,13,0), "")</f>
        <v>8.59</v>
      </c>
      <c r="AC114" t="str">
        <f>IFERROR(VLOOKUP(B114,'2020'!$B$3:$AD$92,25,0), "")</f>
        <v/>
      </c>
      <c r="AE114" t="str">
        <f>IFERROR(VLOOKUP(B115,'2021'!$B$3:$AB$102,17,0), "")</f>
        <v/>
      </c>
      <c r="AF114" t="str">
        <f>IFERROR(VLOOKUP(B114,'2020'!$B$3:$AD$92,2,0), "")</f>
        <v/>
      </c>
      <c r="AG114" t="str">
        <f>IFERROR(VLOOKUP(B114,'2019'!$B$3:$AC$102,11,0), "")</f>
        <v/>
      </c>
      <c r="AH114" t="str">
        <f>IFERROR(VLOOKUP(B114,'2018'!B115:U214,13,0), "")</f>
        <v/>
      </c>
      <c r="AJ114" s="25">
        <f>IFERROR(VLOOKUP($B114,'2021'!$B$3:$AB$102,20,0),"")</f>
        <v>81.488</v>
      </c>
      <c r="AK114" s="25" t="str">
        <f>IFERROR(VLOOKUP($B114,'2020'!$B$3:$AD$92,20,0),"")</f>
        <v/>
      </c>
      <c r="AL114" s="25" t="str">
        <f>IFERROR(VLOOKUP($B114,'2019'!$B$3:$AC$102,17,0),"")</f>
        <v/>
      </c>
      <c r="AM114" s="25" t="str">
        <f>IFERROR(VLOOKUP($B114,'2018'!$B$3:$U$102,17,0),"")</f>
        <v/>
      </c>
      <c r="AO114" s="1">
        <f>IFERROR(VLOOKUP(B114,'2021'!$B$3:$AB$102,18,0), "")</f>
        <v>43257</v>
      </c>
      <c r="AP114" s="1" t="str">
        <f>IFERROR(VLOOKUP(B114,'2020'!$B$3:$AD$92,16,0), "")</f>
        <v/>
      </c>
      <c r="AQ114" s="1" t="str">
        <f>IFERROR(VLOOKUP(B114,'2019'!$B$3:$AC$102,7,0), "")</f>
        <v/>
      </c>
      <c r="AS114">
        <f>IFERROR(VLOOKUP(B114,'2021'!$B$3:$AB$102,24,0), "")</f>
        <v>24</v>
      </c>
      <c r="AT114" t="str">
        <f>IFERROR(VLOOKUP(B114,'2020'!$B$3:$AD$92,28,0), "")</f>
        <v/>
      </c>
      <c r="AU114" t="str">
        <f>IFERROR(VLOOKUP(B114,'2019'!$B$3:$AC$102,13,0), "")</f>
        <v/>
      </c>
      <c r="AW114">
        <f>IFERROR(VLOOKUP(B114,'2021'!$B$3:$AB$102,21,0), "")</f>
        <v>75.177000000000007</v>
      </c>
      <c r="AX114" t="str">
        <f>IFERROR(VLOOKUP(B114,'2020'!$B$3:$AD$92,7,0), "")</f>
        <v/>
      </c>
    </row>
    <row r="115" spans="2:50" x14ac:dyDescent="0.25">
      <c r="B115" t="s">
        <v>380</v>
      </c>
      <c r="E115" t="str">
        <f>IFERROR(VLOOKUP(B115,'2021'!$B$3:$AB$102,22,0), "")</f>
        <v/>
      </c>
      <c r="F115">
        <f>IFERROR(VLOOKUP(B115,'2020'!$B$3:$AD$92,11,0), "")</f>
        <v>20</v>
      </c>
      <c r="G115">
        <f>IFERROR(VLOOKUP(B115,'2019'!$B$3:$AC$102,14,0), "")</f>
        <v>18</v>
      </c>
      <c r="I115" t="str">
        <f>IFERROR(VLOOKUP(B115,'2021'!B$102:$AB116,23,0), "")</f>
        <v/>
      </c>
      <c r="J115">
        <f>IFERROR(VLOOKUP(B115,'2020'!$B$3:$AD$92,4,0), "")</f>
        <v>9</v>
      </c>
      <c r="K115">
        <f>IFERROR(VLOOKUP(B115,'2019'!$B$3:$AC$102,5,0), "")</f>
        <v>10</v>
      </c>
      <c r="M115" t="str">
        <f>IFERROR(VLOOKUP(B115,'2021'!$B$3:$AB$102,11,0), "")</f>
        <v/>
      </c>
      <c r="N115">
        <f>IFERROR(VLOOKUP(B115,'2020'!$B$3:$AD$92,6,0), "")</f>
        <v>10</v>
      </c>
      <c r="O115">
        <f>IFERROR(VLOOKUP(B115,'2019'!$B$3:$AC$102,12,0), "")</f>
        <v>9</v>
      </c>
      <c r="P115" t="str">
        <f>IFERROR(VLOOKUP(B115,'2018'!$B$3:$U$102,15,0), "")</f>
        <v/>
      </c>
      <c r="R115" t="str">
        <f>IFERROR(VLOOKUP(B115,'2021'!$B$3:$AB$102,12,0), "")</f>
        <v/>
      </c>
      <c r="S115">
        <f>IFERROR(VLOOKUP(B115,'2020'!$B$3:$AD$92,15,0), "")</f>
        <v>93</v>
      </c>
      <c r="T115">
        <f>IFERROR(VLOOKUP(B115,'2019'!$B$3:$AC$102,21,0), "")</f>
        <v>93</v>
      </c>
      <c r="U115">
        <f>IFERROR(VLOOKUP(B115,'2018'!$B$3:$U$102,19,0), "")</f>
        <v>96</v>
      </c>
      <c r="W115" t="str">
        <f>IFERROR(VLOOKUP(B115,'2021'!$B$3:$AC$102,28,0), "")</f>
        <v/>
      </c>
      <c r="X115">
        <f>IFERROR(VLOOKUP(B115,'2020'!$B$3:$AE$92,30,0), "")</f>
        <v>13</v>
      </c>
      <c r="Y115" t="str">
        <f>IFERROR(VLOOKUP(B115,'2021'!$B$3:$AB$102,14,0), "")</f>
        <v/>
      </c>
      <c r="Z115">
        <f>IFERROR(VLOOKUP(B115,'2020'!$B$3:$AE$92,29,0), "")</f>
        <v>9</v>
      </c>
      <c r="AB115" t="str">
        <f>IFERROR(VLOOKUP(B115,'2021'!$B$3:$AB$102,13,0), "")</f>
        <v/>
      </c>
      <c r="AC115">
        <f>IFERROR(VLOOKUP(B115,'2020'!$B$3:$AD$92,25,0), "")</f>
        <v>9.1300000000000008</v>
      </c>
      <c r="AE115" t="str">
        <f>IFERROR(VLOOKUP(B116,'2021'!$B$3:$AB$102,17,0), "")</f>
        <v/>
      </c>
      <c r="AF115">
        <f>IFERROR(VLOOKUP(B115,'2020'!$B$3:$AD$92,2,0), "")</f>
        <v>37</v>
      </c>
      <c r="AG115">
        <f>IFERROR(VLOOKUP(B115,'2019'!$B$3:$AC$102,11,0), "")</f>
        <v>32</v>
      </c>
      <c r="AH115" t="str">
        <f>IFERROR(VLOOKUP(B115,'2018'!B116:U215,13,0), "")</f>
        <v/>
      </c>
      <c r="AJ115" s="25" t="str">
        <f>IFERROR(VLOOKUP($B115,'2021'!$B$3:$AB$102,20,0),"")</f>
        <v/>
      </c>
      <c r="AK115" s="25">
        <f>IFERROR(VLOOKUP($B115,'2020'!$B$3:$AD$92,20,0),"")</f>
        <v>97</v>
      </c>
      <c r="AL115" s="25">
        <f>IFERROR(VLOOKUP($B115,'2019'!$B$3:$AC$102,17,0),"")</f>
        <v>50</v>
      </c>
      <c r="AM115" s="25">
        <f>IFERROR(VLOOKUP($B115,'2018'!$B$3:$U$102,17,0),"")</f>
        <v>43</v>
      </c>
      <c r="AO115" s="1" t="str">
        <f>IFERROR(VLOOKUP(B115,'2021'!$B$3:$AB$102,18,0), "")</f>
        <v/>
      </c>
      <c r="AP115" s="1">
        <f>IFERROR(VLOOKUP(B115,'2020'!$B$3:$AD$92,16,0), "")</f>
        <v>83591</v>
      </c>
      <c r="AQ115" s="1">
        <f>IFERROR(VLOOKUP(B115,'2019'!$B$3:$AC$102,7,0), "")</f>
        <v>83022</v>
      </c>
      <c r="AS115" t="str">
        <f>IFERROR(VLOOKUP(B115,'2021'!$B$3:$AB$102,24,0), "")</f>
        <v/>
      </c>
      <c r="AT115">
        <f>IFERROR(VLOOKUP(B115,'2020'!$B$3:$AD$92,28,0), "")</f>
        <v>27</v>
      </c>
      <c r="AU115">
        <f>IFERROR(VLOOKUP(B115,'2019'!$B$3:$AC$102,13,0), "")</f>
        <v>31</v>
      </c>
      <c r="AW115" t="str">
        <f>IFERROR(VLOOKUP(B115,'2021'!$B$3:$AB$102,21,0), "")</f>
        <v/>
      </c>
      <c r="AX115">
        <f>IFERROR(VLOOKUP(B115,'2020'!$B$3:$AD$92,7,0), "")</f>
        <v>87</v>
      </c>
    </row>
    <row r="116" spans="2:50" x14ac:dyDescent="0.25">
      <c r="B116" t="s">
        <v>391</v>
      </c>
      <c r="D116" s="1"/>
      <c r="E116" t="str">
        <f>IFERROR(VLOOKUP(B116,'2021'!$B$3:$AB$102,22,0), "")</f>
        <v/>
      </c>
      <c r="F116">
        <f>IFERROR(VLOOKUP(B116,'2020'!$B$3:$AD$92,11,0), "")</f>
        <v>11</v>
      </c>
      <c r="G116">
        <f>IFERROR(VLOOKUP(B116,'2019'!$B$3:$AC$102,14,0), "")</f>
        <v>11</v>
      </c>
      <c r="I116" t="str">
        <f>IFERROR(VLOOKUP(B116,'2021'!B$102:$AB117,23,0), "")</f>
        <v/>
      </c>
      <c r="J116">
        <f>IFERROR(VLOOKUP(B116,'2020'!$B$3:$AD$92,4,0), "")</f>
        <v>59</v>
      </c>
      <c r="K116">
        <f>IFERROR(VLOOKUP(B116,'2019'!$B$3:$AC$102,5,0), "")</f>
        <v>66</v>
      </c>
      <c r="M116" t="str">
        <f>IFERROR(VLOOKUP(B116,'2021'!$B$3:$AB$102,11,0), "")</f>
        <v/>
      </c>
      <c r="N116">
        <f>IFERROR(VLOOKUP(B116,'2020'!$B$3:$AD$92,6,0), "")</f>
        <v>20</v>
      </c>
      <c r="O116">
        <f>IFERROR(VLOOKUP(B116,'2019'!$B$3:$AC$102,12,0), "")</f>
        <v>23</v>
      </c>
      <c r="P116">
        <f>IFERROR(VLOOKUP(B116,'2018'!$B$3:$U$102,15,0), "")</f>
        <v>25</v>
      </c>
      <c r="R116" t="str">
        <f>IFERROR(VLOOKUP(B116,'2021'!$B$3:$AB$102,12,0), "")</f>
        <v/>
      </c>
      <c r="S116">
        <f>IFERROR(VLOOKUP(B116,'2020'!$B$3:$AD$92,15,0), "")</f>
        <v>100</v>
      </c>
      <c r="T116">
        <f>IFERROR(VLOOKUP(B116,'2019'!$B$3:$AC$102,21,0), "")</f>
        <v>100</v>
      </c>
      <c r="U116">
        <f>IFERROR(VLOOKUP(B116,'2018'!$B$3:$U$102,19,0), "")</f>
        <v>100</v>
      </c>
      <c r="W116" t="str">
        <f>IFERROR(VLOOKUP(B116,'2021'!$B$3:$AC$102,28,0), "")</f>
        <v/>
      </c>
      <c r="X116">
        <f>IFERROR(VLOOKUP(B116,'2020'!$B$3:$AE$92,30,0), "")</f>
        <v>21</v>
      </c>
      <c r="Y116" t="str">
        <f>IFERROR(VLOOKUP(B116,'2021'!$B$3:$AB$102,14,0), "")</f>
        <v/>
      </c>
      <c r="Z116">
        <f>IFERROR(VLOOKUP(B116,'2020'!$B$3:$AE$92,29,0), "")</f>
        <v>23</v>
      </c>
      <c r="AB116" t="str">
        <f>IFERROR(VLOOKUP(B116,'2021'!$B$3:$AB$102,13,0), "")</f>
        <v/>
      </c>
      <c r="AC116">
        <f>IFERROR(VLOOKUP(B116,'2020'!$B$3:$AD$92,25,0), "")</f>
        <v>9.1</v>
      </c>
      <c r="AE116" t="str">
        <f>IFERROR(VLOOKUP(B117,'2021'!$B$3:$AB$102,17,0), "")</f>
        <v/>
      </c>
      <c r="AF116">
        <f>IFERROR(VLOOKUP(B116,'2020'!$B$3:$AD$92,2,0), "")</f>
        <v>45</v>
      </c>
      <c r="AG116">
        <f>IFERROR(VLOOKUP(B116,'2019'!$B$3:$AC$102,11,0), "")</f>
        <v>27</v>
      </c>
      <c r="AH116" t="str">
        <f>IFERROR(VLOOKUP(B116,'2018'!B117:U216,13,0), "")</f>
        <v/>
      </c>
      <c r="AJ116" s="25" t="str">
        <f>IFERROR(VLOOKUP($B116,'2021'!$B$3:$AB$102,20,0),"")</f>
        <v/>
      </c>
      <c r="AK116" s="25">
        <f>IFERROR(VLOOKUP($B116,'2020'!$B$3:$AD$92,20,0),"")</f>
        <v>14</v>
      </c>
      <c r="AL116" s="25">
        <f>IFERROR(VLOOKUP($B116,'2019'!$B$3:$AC$102,17,0),"")</f>
        <v>50</v>
      </c>
      <c r="AM116" s="25">
        <f>IFERROR(VLOOKUP($B116,'2018'!$B$3:$U$102,17,0),"")</f>
        <v>42</v>
      </c>
      <c r="AO116" s="1" t="str">
        <f>IFERROR(VLOOKUP(B116,'2021'!$B$3:$AB$102,18,0), "")</f>
        <v/>
      </c>
      <c r="AP116" s="1">
        <f>IFERROR(VLOOKUP(B116,'2020'!$B$3:$AD$92,16,0), "")</f>
        <v>133303</v>
      </c>
      <c r="AQ116" s="1">
        <f>IFERROR(VLOOKUP(B116,'2019'!$B$3:$AC$102,7,0), "")</f>
        <v>134348</v>
      </c>
      <c r="AS116" t="str">
        <f>IFERROR(VLOOKUP(B116,'2021'!$B$3:$AB$102,24,0), "")</f>
        <v/>
      </c>
      <c r="AT116">
        <f>IFERROR(VLOOKUP(B116,'2020'!$B$3:$AD$92,28,0), "")</f>
        <v>83</v>
      </c>
      <c r="AU116">
        <f>IFERROR(VLOOKUP(B116,'2019'!$B$3:$AC$102,13,0), "")</f>
        <v>87</v>
      </c>
      <c r="AW116" t="str">
        <f>IFERROR(VLOOKUP(B116,'2021'!$B$3:$AB$102,21,0), "")</f>
        <v/>
      </c>
      <c r="AX116">
        <f>IFERROR(VLOOKUP(B116,'2020'!$B$3:$AD$92,7,0), "")</f>
        <v>83</v>
      </c>
    </row>
    <row r="117" spans="2:50" x14ac:dyDescent="0.25">
      <c r="B117" t="s">
        <v>430</v>
      </c>
      <c r="E117" t="str">
        <f>IFERROR(VLOOKUP(B117,'2021'!$B$3:$AB$102,22,0), "")</f>
        <v/>
      </c>
      <c r="F117">
        <f>IFERROR(VLOOKUP(B117,'2020'!$B$3:$AD$92,11,0), "")</f>
        <v>61</v>
      </c>
      <c r="G117">
        <f>IFERROR(VLOOKUP(B117,'2019'!$B$3:$AC$102,14,0), "")</f>
        <v>56</v>
      </c>
      <c r="I117" t="str">
        <f>IFERROR(VLOOKUP(B117,'2021'!B$102:$AB118,23,0), "")</f>
        <v/>
      </c>
      <c r="J117">
        <f>IFERROR(VLOOKUP(B117,'2020'!$B$3:$AD$92,4,0), "")</f>
        <v>80</v>
      </c>
      <c r="K117">
        <f>IFERROR(VLOOKUP(B117,'2019'!$B$3:$AC$102,5,0), "")</f>
        <v>98</v>
      </c>
      <c r="M117" t="str">
        <f>IFERROR(VLOOKUP(B117,'2021'!$B$3:$AB$102,11,0), "")</f>
        <v/>
      </c>
      <c r="N117">
        <f>IFERROR(VLOOKUP(B117,'2020'!$B$3:$AD$92,6,0), "")</f>
        <v>75</v>
      </c>
      <c r="O117">
        <f>IFERROR(VLOOKUP(B117,'2019'!$B$3:$AC$102,12,0), "")</f>
        <v>73</v>
      </c>
      <c r="P117">
        <f>IFERROR(VLOOKUP(B117,'2018'!$B$3:$U$102,15,0), "")</f>
        <v>68</v>
      </c>
      <c r="R117" t="str">
        <f>IFERROR(VLOOKUP(B117,'2021'!$B$3:$AB$102,12,0), "")</f>
        <v/>
      </c>
      <c r="S117">
        <f>IFERROR(VLOOKUP(B117,'2020'!$B$3:$AD$92,15,0), "")</f>
        <v>88</v>
      </c>
      <c r="T117">
        <f>IFERROR(VLOOKUP(B117,'2019'!$B$3:$AC$102,21,0), "")</f>
        <v>91</v>
      </c>
      <c r="U117">
        <f>IFERROR(VLOOKUP(B117,'2018'!$B$3:$U$102,19,0), "")</f>
        <v>83</v>
      </c>
      <c r="W117" t="str">
        <f>IFERROR(VLOOKUP(B117,'2021'!$B$3:$AC$102,28,0), "")</f>
        <v/>
      </c>
      <c r="X117">
        <f>IFERROR(VLOOKUP(B117,'2020'!$B$3:$AE$92,30,0), "")</f>
        <v>68</v>
      </c>
      <c r="Y117" t="str">
        <f>IFERROR(VLOOKUP(B117,'2021'!$B$3:$AB$102,14,0), "")</f>
        <v/>
      </c>
      <c r="Z117">
        <f>IFERROR(VLOOKUP(B117,'2020'!$B$3:$AE$92,29,0), "")</f>
        <v>79</v>
      </c>
      <c r="AB117" t="str">
        <f>IFERROR(VLOOKUP(B117,'2021'!$B$3:$AB$102,13,0), "")</f>
        <v/>
      </c>
      <c r="AC117">
        <f>IFERROR(VLOOKUP(B117,'2020'!$B$3:$AD$92,25,0), "")</f>
        <v>8.86</v>
      </c>
      <c r="AE117" t="str">
        <f>IFERROR(VLOOKUP(B118,'2021'!$B$3:$AB$102,17,0), "")</f>
        <v/>
      </c>
      <c r="AF117">
        <f>IFERROR(VLOOKUP(B117,'2020'!$B$3:$AD$92,2,0), "")</f>
        <v>5</v>
      </c>
      <c r="AG117">
        <f>IFERROR(VLOOKUP(B117,'2019'!$B$3:$AC$102,11,0), "")</f>
        <v>29</v>
      </c>
      <c r="AH117" t="str">
        <f>IFERROR(VLOOKUP(B117,'2018'!B118:U217,13,0), "")</f>
        <v/>
      </c>
      <c r="AJ117" s="25" t="str">
        <f>IFERROR(VLOOKUP($B117,'2021'!$B$3:$AB$102,20,0),"")</f>
        <v/>
      </c>
      <c r="AK117" s="25">
        <f>IFERROR(VLOOKUP($B117,'2020'!$B$3:$AD$92,20,0),"")</f>
        <v>40</v>
      </c>
      <c r="AL117" s="25">
        <f>IFERROR(VLOOKUP($B117,'2019'!$B$3:$AC$102,17,0),"")</f>
        <v>53</v>
      </c>
      <c r="AM117" s="25">
        <f>IFERROR(VLOOKUP($B117,'2018'!$B$3:$U$102,17,0),"")</f>
        <v>49</v>
      </c>
      <c r="AO117" s="1" t="str">
        <f>IFERROR(VLOOKUP(B117,'2021'!$B$3:$AB$102,18,0), "")</f>
        <v/>
      </c>
      <c r="AP117" s="1">
        <f>IFERROR(VLOOKUP(B117,'2020'!$B$3:$AD$92,16,0), "")</f>
        <v>53553</v>
      </c>
      <c r="AQ117" s="1">
        <f>IFERROR(VLOOKUP(B117,'2019'!$B$3:$AC$102,7,0), "")</f>
        <v>47633</v>
      </c>
      <c r="AS117" t="str">
        <f>IFERROR(VLOOKUP(B117,'2021'!$B$3:$AB$102,24,0), "")</f>
        <v/>
      </c>
      <c r="AT117">
        <f>IFERROR(VLOOKUP(B117,'2020'!$B$3:$AD$92,28,0), "")</f>
        <v>73</v>
      </c>
      <c r="AU117">
        <f>IFERROR(VLOOKUP(B117,'2019'!$B$3:$AC$102,13,0), "")</f>
        <v>88</v>
      </c>
      <c r="AW117" t="str">
        <f>IFERROR(VLOOKUP(B117,'2021'!$B$3:$AB$102,21,0), "")</f>
        <v/>
      </c>
      <c r="AX117">
        <f>IFERROR(VLOOKUP(B117,'2020'!$B$3:$AD$92,7,0), "")</f>
        <v>80</v>
      </c>
    </row>
    <row r="118" spans="2:50" x14ac:dyDescent="0.25">
      <c r="B118" t="s">
        <v>449</v>
      </c>
      <c r="E118" t="str">
        <f>IFERROR(VLOOKUP(B118,'2021'!$B$3:$AB$102,22,0), "")</f>
        <v/>
      </c>
      <c r="F118">
        <f>IFERROR(VLOOKUP(B118,'2020'!$B$3:$AD$92,11,0), "")</f>
        <v>24</v>
      </c>
      <c r="G118">
        <f>IFERROR(VLOOKUP(B118,'2019'!$B$3:$AC$102,14,0), "")</f>
        <v>65</v>
      </c>
      <c r="I118" t="str">
        <f>IFERROR(VLOOKUP(B118,'2021'!B$102:$AB119,23,0), "")</f>
        <v/>
      </c>
      <c r="J118">
        <f>IFERROR(VLOOKUP(B118,'2020'!$B$3:$AD$92,4,0), "")</f>
        <v>87</v>
      </c>
      <c r="K118">
        <f>IFERROR(VLOOKUP(B118,'2019'!$B$3:$AC$102,5,0), "")</f>
        <v>97</v>
      </c>
      <c r="M118" t="str">
        <f>IFERROR(VLOOKUP(B118,'2021'!$B$3:$AB$102,11,0), "")</f>
        <v/>
      </c>
      <c r="N118" t="str">
        <f>IFERROR(VLOOKUP(B118,'2020'!$B$3:$AD$92,6,0), "")</f>
        <v/>
      </c>
      <c r="O118" t="str">
        <f>IFERROR(VLOOKUP(B118,'2019'!$B$3:$AC$102,12,0), "")</f>
        <v/>
      </c>
      <c r="P118" t="str">
        <f>IFERROR(VLOOKUP(B118,'2018'!$B$3:$U$102,15,0), "")</f>
        <v/>
      </c>
      <c r="R118" t="str">
        <f>IFERROR(VLOOKUP(B118,'2021'!$B$3:$AB$102,12,0), "")</f>
        <v/>
      </c>
      <c r="S118">
        <f>IFERROR(VLOOKUP(B118,'2020'!$B$3:$AD$92,15,0), "")</f>
        <v>97</v>
      </c>
      <c r="T118">
        <f>IFERROR(VLOOKUP(B118,'2019'!$B$3:$AC$102,21,0), "")</f>
        <v>97</v>
      </c>
      <c r="U118" t="str">
        <f>IFERROR(VLOOKUP(B118,'2018'!$B$3:$U$102,19,0), "")</f>
        <v/>
      </c>
      <c r="W118" t="str">
        <f>IFERROR(VLOOKUP(B118,'2021'!$B$3:$AC$102,28,0), "")</f>
        <v/>
      </c>
      <c r="X118">
        <f>IFERROR(VLOOKUP(B118,'2020'!$B$3:$AE$92,30,0), "")</f>
        <v>87</v>
      </c>
      <c r="Y118" t="str">
        <f>IFERROR(VLOOKUP(B118,'2021'!$B$3:$AB$102,14,0), "")</f>
        <v/>
      </c>
      <c r="Z118" t="str">
        <f>IFERROR(VLOOKUP(B118,'2020'!$B$3:$AE$92,29,0), "")</f>
        <v/>
      </c>
      <c r="AB118" t="str">
        <f>IFERROR(VLOOKUP(B118,'2021'!$B$3:$AB$102,13,0), "")</f>
        <v/>
      </c>
      <c r="AC118">
        <f>IFERROR(VLOOKUP(B118,'2020'!$B$3:$AD$92,25,0), "")</f>
        <v>8</v>
      </c>
      <c r="AE118" t="str">
        <f>IFERROR(VLOOKUP(B119,'2021'!$B$3:$AB$102,17,0), "")</f>
        <v/>
      </c>
      <c r="AF118">
        <f>IFERROR(VLOOKUP(B118,'2020'!$B$3:$AD$92,2,0), "")</f>
        <v>90</v>
      </c>
      <c r="AG118">
        <f>IFERROR(VLOOKUP(B118,'2019'!$B$3:$AC$102,11,0), "")</f>
        <v>100</v>
      </c>
      <c r="AH118" t="str">
        <f>IFERROR(VLOOKUP(B118,'2018'!B119:U218,13,0), "")</f>
        <v/>
      </c>
      <c r="AJ118" s="25" t="str">
        <f>IFERROR(VLOOKUP($B118,'2021'!$B$3:$AB$102,20,0),"")</f>
        <v/>
      </c>
      <c r="AK118" s="25">
        <f>IFERROR(VLOOKUP($B118,'2020'!$B$3:$AD$92,20,0),"")</f>
        <v>26</v>
      </c>
      <c r="AL118" s="25">
        <f>IFERROR(VLOOKUP($B118,'2019'!$B$3:$AC$102,17,0),"")</f>
        <v>48</v>
      </c>
      <c r="AM118" s="25" t="str">
        <f>IFERROR(VLOOKUP($B118,'2018'!$B$3:$U$102,17,0),"")</f>
        <v/>
      </c>
      <c r="AO118" s="1" t="str">
        <f>IFERROR(VLOOKUP(B118,'2021'!$B$3:$AB$102,18,0), "")</f>
        <v/>
      </c>
      <c r="AP118" s="1">
        <f>IFERROR(VLOOKUP(B118,'2020'!$B$3:$AD$92,16,0), "")</f>
        <v>69987</v>
      </c>
      <c r="AQ118" s="1">
        <f>IFERROR(VLOOKUP(B118,'2019'!$B$3:$AC$102,7,0), "")</f>
        <v>69033</v>
      </c>
      <c r="AS118" t="str">
        <f>IFERROR(VLOOKUP(B118,'2021'!$B$3:$AB$102,24,0), "")</f>
        <v/>
      </c>
      <c r="AT118">
        <f>IFERROR(VLOOKUP(B118,'2020'!$B$3:$AD$92,28,0), "")</f>
        <v>14</v>
      </c>
      <c r="AU118">
        <f>IFERROR(VLOOKUP(B118,'2019'!$B$3:$AC$102,13,0), "")</f>
        <v>10</v>
      </c>
      <c r="AW118" t="str">
        <f>IFERROR(VLOOKUP(B118,'2021'!$B$3:$AB$102,21,0), "")</f>
        <v/>
      </c>
      <c r="AX118">
        <f>IFERROR(VLOOKUP(B118,'2020'!$B$3:$AD$92,7,0), "")</f>
        <v>78</v>
      </c>
    </row>
    <row r="119" spans="2:50" x14ac:dyDescent="0.25">
      <c r="B119" t="s">
        <v>573</v>
      </c>
      <c r="E119" t="str">
        <f>IFERROR(VLOOKUP(B119,'2021'!$B$3:$AB$102,22,0), "")</f>
        <v/>
      </c>
      <c r="F119" t="str">
        <f>IFERROR(VLOOKUP(B119,'2020'!$B$3:$AD$92,11,0), "")</f>
        <v/>
      </c>
      <c r="G119">
        <f>IFERROR(VLOOKUP(B119,'2019'!$B$3:$AC$102,14,0), "")</f>
        <v>95</v>
      </c>
      <c r="I119" t="str">
        <f>IFERROR(VLOOKUP(B119,'2021'!B$102:$AB120,23,0), "")</f>
        <v/>
      </c>
      <c r="J119" t="str">
        <f>IFERROR(VLOOKUP(B119,'2020'!$B$3:$AD$92,4,0), "")</f>
        <v/>
      </c>
      <c r="K119">
        <f>IFERROR(VLOOKUP(B119,'2019'!$B$3:$AC$102,5,0), "")</f>
        <v>89</v>
      </c>
      <c r="M119" t="str">
        <f>IFERROR(VLOOKUP(B119,'2021'!$B$3:$AB$102,11,0), "")</f>
        <v/>
      </c>
      <c r="N119" t="str">
        <f>IFERROR(VLOOKUP(B119,'2020'!$B$3:$AD$92,6,0), "")</f>
        <v/>
      </c>
      <c r="O119">
        <f>IFERROR(VLOOKUP(B119,'2019'!$B$3:$AC$102,12,0), "")</f>
        <v>80</v>
      </c>
      <c r="P119">
        <f>IFERROR(VLOOKUP(B119,'2018'!$B$3:$U$102,15,0), "")</f>
        <v>67</v>
      </c>
      <c r="R119" t="str">
        <f>IFERROR(VLOOKUP(B119,'2021'!$B$3:$AB$102,12,0), "")</f>
        <v/>
      </c>
      <c r="S119" t="str">
        <f>IFERROR(VLOOKUP(B119,'2020'!$B$3:$AD$92,15,0), "")</f>
        <v/>
      </c>
      <c r="T119">
        <f>IFERROR(VLOOKUP(B119,'2019'!$B$3:$AC$102,21,0), "")</f>
        <v>83</v>
      </c>
      <c r="U119">
        <f>IFERROR(VLOOKUP(B119,'2018'!$B$3:$U$102,19,0), "")</f>
        <v>79</v>
      </c>
      <c r="W119" t="str">
        <f>IFERROR(VLOOKUP(B119,'2021'!$B$3:$AC$102,28,0), "")</f>
        <v/>
      </c>
      <c r="X119" t="str">
        <f>IFERROR(VLOOKUP(B119,'2020'!$B$3:$AE$92,30,0), "")</f>
        <v/>
      </c>
      <c r="Y119" t="str">
        <f>IFERROR(VLOOKUP(B119,'2021'!$B$3:$AB$102,14,0), "")</f>
        <v/>
      </c>
      <c r="Z119" t="str">
        <f>IFERROR(VLOOKUP(B119,'2020'!$B$3:$AE$92,29,0), "")</f>
        <v/>
      </c>
      <c r="AB119" t="str">
        <f>IFERROR(VLOOKUP(B119,'2021'!$B$3:$AB$102,13,0), "")</f>
        <v/>
      </c>
      <c r="AC119" t="str">
        <f>IFERROR(VLOOKUP(B119,'2020'!$B$3:$AD$92,25,0), "")</f>
        <v/>
      </c>
      <c r="AE119" t="str">
        <f>IFERROR(VLOOKUP(B120,'2021'!$B$3:$AB$102,17,0), "")</f>
        <v/>
      </c>
      <c r="AF119" t="str">
        <f>IFERROR(VLOOKUP(B119,'2020'!$B$3:$AD$92,2,0), "")</f>
        <v/>
      </c>
      <c r="AG119">
        <f>IFERROR(VLOOKUP(B119,'2019'!$B$3:$AC$102,11,0), "")</f>
        <v>63</v>
      </c>
      <c r="AH119" t="str">
        <f>IFERROR(VLOOKUP(B119,'2018'!B120:U219,13,0), "")</f>
        <v/>
      </c>
      <c r="AJ119" s="25" t="str">
        <f>IFERROR(VLOOKUP($B119,'2021'!$B$3:$AB$102,20,0),"")</f>
        <v/>
      </c>
      <c r="AK119" s="25" t="str">
        <f>IFERROR(VLOOKUP($B119,'2020'!$B$3:$AD$92,20,0),"")</f>
        <v/>
      </c>
      <c r="AL119" s="25">
        <f>IFERROR(VLOOKUP($B119,'2019'!$B$3:$AC$102,17,0),"")</f>
        <v>58</v>
      </c>
      <c r="AM119" s="25">
        <f>IFERROR(VLOOKUP($B119,'2018'!$B$3:$U$102,17,0),"")</f>
        <v>58</v>
      </c>
      <c r="AO119" s="1" t="str">
        <f>IFERROR(VLOOKUP(B119,'2021'!$B$3:$AB$102,18,0), "")</f>
        <v/>
      </c>
      <c r="AP119" s="1" t="str">
        <f>IFERROR(VLOOKUP(B119,'2020'!$B$3:$AD$92,16,0), "")</f>
        <v/>
      </c>
      <c r="AQ119" s="1">
        <f>IFERROR(VLOOKUP(B119,'2019'!$B$3:$AC$102,7,0), "")</f>
        <v>51047</v>
      </c>
      <c r="AS119" t="str">
        <f>IFERROR(VLOOKUP(B119,'2021'!$B$3:$AB$102,24,0), "")</f>
        <v/>
      </c>
      <c r="AT119" t="str">
        <f>IFERROR(VLOOKUP(B119,'2020'!$B$3:$AD$92,28,0), "")</f>
        <v/>
      </c>
      <c r="AU119">
        <f>IFERROR(VLOOKUP(B119,'2019'!$B$3:$AC$102,13,0), "")</f>
        <v>74</v>
      </c>
      <c r="AW119" t="str">
        <f>IFERROR(VLOOKUP(B119,'2021'!$B$3:$AB$102,21,0), "")</f>
        <v/>
      </c>
      <c r="AX119" t="str">
        <f>IFERROR(VLOOKUP(B119,'2020'!$B$3:$AD$92,7,0), "")</f>
        <v/>
      </c>
    </row>
    <row r="120" spans="2:50" x14ac:dyDescent="0.25">
      <c r="B120" t="s">
        <v>566</v>
      </c>
      <c r="E120" t="str">
        <f>IFERROR(VLOOKUP(B120,'2021'!$B$3:$AB$102,22,0), "")</f>
        <v/>
      </c>
      <c r="F120" t="str">
        <f>IFERROR(VLOOKUP(B120,'2020'!$B$3:$AD$92,11,0), "")</f>
        <v/>
      </c>
      <c r="G120">
        <f>IFERROR(VLOOKUP(B120,'2019'!$B$3:$AC$102,14,0), "")</f>
        <v>88</v>
      </c>
      <c r="I120" t="str">
        <f>IFERROR(VLOOKUP(B120,'2021'!B$102:$AB121,23,0), "")</f>
        <v/>
      </c>
      <c r="J120" t="str">
        <f>IFERROR(VLOOKUP(B120,'2020'!$B$3:$AD$92,4,0), "")</f>
        <v/>
      </c>
      <c r="K120">
        <f>IFERROR(VLOOKUP(B120,'2019'!$B$3:$AC$102,5,0), "")</f>
        <v>68</v>
      </c>
      <c r="M120" t="str">
        <f>IFERROR(VLOOKUP(B120,'2021'!$B$3:$AB$102,11,0), "")</f>
        <v/>
      </c>
      <c r="N120" t="str">
        <f>IFERROR(VLOOKUP(B120,'2020'!$B$3:$AD$92,6,0), "")</f>
        <v/>
      </c>
      <c r="O120">
        <f>IFERROR(VLOOKUP(B120,'2019'!$B$3:$AC$102,12,0), "")</f>
        <v>80</v>
      </c>
      <c r="P120">
        <f>IFERROR(VLOOKUP(B120,'2018'!$B$3:$U$102,15,0), "")</f>
        <v>70</v>
      </c>
      <c r="R120" t="str">
        <f>IFERROR(VLOOKUP(B120,'2021'!$B$3:$AB$102,12,0), "")</f>
        <v/>
      </c>
      <c r="S120" t="str">
        <f>IFERROR(VLOOKUP(B120,'2020'!$B$3:$AD$92,15,0), "")</f>
        <v/>
      </c>
      <c r="T120">
        <f>IFERROR(VLOOKUP(B120,'2019'!$B$3:$AC$102,21,0), "")</f>
        <v>82</v>
      </c>
      <c r="U120">
        <f>IFERROR(VLOOKUP(B120,'2018'!$B$3:$U$102,19,0), "")</f>
        <v>92</v>
      </c>
      <c r="W120" t="str">
        <f>IFERROR(VLOOKUP(B120,'2021'!$B$3:$AC$102,28,0), "")</f>
        <v/>
      </c>
      <c r="X120" t="str">
        <f>IFERROR(VLOOKUP(B120,'2020'!$B$3:$AE$92,30,0), "")</f>
        <v/>
      </c>
      <c r="Y120" t="str">
        <f>IFERROR(VLOOKUP(B120,'2021'!$B$3:$AB$102,14,0), "")</f>
        <v/>
      </c>
      <c r="Z120" t="str">
        <f>IFERROR(VLOOKUP(B120,'2020'!$B$3:$AE$92,29,0), "")</f>
        <v/>
      </c>
      <c r="AB120" t="str">
        <f>IFERROR(VLOOKUP(B120,'2021'!$B$3:$AB$102,13,0), "")</f>
        <v/>
      </c>
      <c r="AC120" t="str">
        <f>IFERROR(VLOOKUP(B120,'2020'!$B$3:$AD$92,25,0), "")</f>
        <v/>
      </c>
      <c r="AE120" t="str">
        <f>IFERROR(VLOOKUP(B121,'2021'!$B$3:$AB$102,17,0), "")</f>
        <v/>
      </c>
      <c r="AF120" t="str">
        <f>IFERROR(VLOOKUP(B120,'2020'!$B$3:$AD$92,2,0), "")</f>
        <v/>
      </c>
      <c r="AG120">
        <f>IFERROR(VLOOKUP(B120,'2019'!$B$3:$AC$102,11,0), "")</f>
        <v>99</v>
      </c>
      <c r="AH120" t="str">
        <f>IFERROR(VLOOKUP(B120,'2018'!B121:U220,13,0), "")</f>
        <v/>
      </c>
      <c r="AJ120" s="25" t="str">
        <f>IFERROR(VLOOKUP($B120,'2021'!$B$3:$AB$102,20,0),"")</f>
        <v/>
      </c>
      <c r="AK120" s="25" t="str">
        <f>IFERROR(VLOOKUP($B120,'2020'!$B$3:$AD$92,20,0),"")</f>
        <v/>
      </c>
      <c r="AL120" s="25">
        <f>IFERROR(VLOOKUP($B120,'2019'!$B$3:$AC$102,17,0),"")</f>
        <v>36</v>
      </c>
      <c r="AM120" s="25">
        <f>IFERROR(VLOOKUP($B120,'2018'!$B$3:$U$102,17,0),"")</f>
        <v>26</v>
      </c>
      <c r="AO120" s="1" t="str">
        <f>IFERROR(VLOOKUP(B120,'2021'!$B$3:$AB$102,18,0), "")</f>
        <v/>
      </c>
      <c r="AP120" s="1" t="str">
        <f>IFERROR(VLOOKUP(B120,'2020'!$B$3:$AD$92,16,0), "")</f>
        <v/>
      </c>
      <c r="AQ120" s="1">
        <f>IFERROR(VLOOKUP(B120,'2019'!$B$3:$AC$102,7,0), "")</f>
        <v>63837</v>
      </c>
      <c r="AS120" t="str">
        <f>IFERROR(VLOOKUP(B120,'2021'!$B$3:$AB$102,24,0), "")</f>
        <v/>
      </c>
      <c r="AT120" t="str">
        <f>IFERROR(VLOOKUP(B120,'2020'!$B$3:$AD$92,28,0), "")</f>
        <v/>
      </c>
      <c r="AU120">
        <f>IFERROR(VLOOKUP(B120,'2019'!$B$3:$AC$102,13,0), "")</f>
        <v>23</v>
      </c>
      <c r="AW120" t="str">
        <f>IFERROR(VLOOKUP(B120,'2021'!$B$3:$AB$102,21,0), "")</f>
        <v/>
      </c>
      <c r="AX120" t="str">
        <f>IFERROR(VLOOKUP(B120,'2020'!$B$3:$AD$92,7,0), "")</f>
        <v/>
      </c>
    </row>
    <row r="121" spans="2:50" x14ac:dyDescent="0.25">
      <c r="B121" t="s">
        <v>561</v>
      </c>
      <c r="E121" t="str">
        <f>IFERROR(VLOOKUP(B121,'2021'!$B$3:$AB$102,22,0), "")</f>
        <v/>
      </c>
      <c r="F121" t="str">
        <f>IFERROR(VLOOKUP(B121,'2020'!$B$3:$AD$92,11,0), "")</f>
        <v/>
      </c>
      <c r="G121">
        <f>IFERROR(VLOOKUP(B121,'2019'!$B$3:$AC$102,14,0), "")</f>
        <v>78</v>
      </c>
      <c r="I121" t="str">
        <f>IFERROR(VLOOKUP(B121,'2021'!B$102:$AB122,23,0), "")</f>
        <v/>
      </c>
      <c r="J121" t="str">
        <f>IFERROR(VLOOKUP(B121,'2020'!$B$3:$AD$92,4,0), "")</f>
        <v/>
      </c>
      <c r="K121">
        <f>IFERROR(VLOOKUP(B121,'2019'!$B$3:$AC$102,5,0), "")</f>
        <v>32</v>
      </c>
      <c r="M121" t="str">
        <f>IFERROR(VLOOKUP(B121,'2021'!$B$3:$AB$102,11,0), "")</f>
        <v/>
      </c>
      <c r="N121" t="str">
        <f>IFERROR(VLOOKUP(B121,'2020'!$B$3:$AD$92,6,0), "")</f>
        <v/>
      </c>
      <c r="O121" t="str">
        <f>IFERROR(VLOOKUP(B121,'2019'!$B$3:$AC$102,12,0), "")</f>
        <v/>
      </c>
      <c r="P121" t="str">
        <f>IFERROR(VLOOKUP(B121,'2018'!$B$3:$U$102,15,0), "")</f>
        <v/>
      </c>
      <c r="R121" t="str">
        <f>IFERROR(VLOOKUP(B121,'2021'!$B$3:$AB$102,12,0), "")</f>
        <v/>
      </c>
      <c r="S121" t="str">
        <f>IFERROR(VLOOKUP(B121,'2020'!$B$3:$AD$92,15,0), "")</f>
        <v/>
      </c>
      <c r="T121">
        <f>IFERROR(VLOOKUP(B121,'2019'!$B$3:$AC$102,21,0), "")</f>
        <v>86</v>
      </c>
      <c r="U121">
        <f>IFERROR(VLOOKUP(B121,'2018'!$B$3:$U$102,19,0), "")</f>
        <v>80</v>
      </c>
      <c r="W121" t="str">
        <f>IFERROR(VLOOKUP(B121,'2021'!$B$3:$AC$102,28,0), "")</f>
        <v/>
      </c>
      <c r="X121" t="str">
        <f>IFERROR(VLOOKUP(B121,'2020'!$B$3:$AE$92,30,0), "")</f>
        <v/>
      </c>
      <c r="Y121" t="str">
        <f>IFERROR(VLOOKUP(B121,'2021'!$B$3:$AB$102,14,0), "")</f>
        <v/>
      </c>
      <c r="Z121" t="str">
        <f>IFERROR(VLOOKUP(B121,'2020'!$B$3:$AE$92,29,0), "")</f>
        <v/>
      </c>
      <c r="AB121" t="str">
        <f>IFERROR(VLOOKUP(B121,'2021'!$B$3:$AB$102,13,0), "")</f>
        <v/>
      </c>
      <c r="AC121" t="str">
        <f>IFERROR(VLOOKUP(B121,'2020'!$B$3:$AD$92,25,0), "")</f>
        <v/>
      </c>
      <c r="AE121" t="str">
        <f>IFERROR(VLOOKUP(B122,'2021'!$B$3:$AB$102,17,0), "")</f>
        <v/>
      </c>
      <c r="AF121" t="str">
        <f>IFERROR(VLOOKUP(B121,'2020'!$B$3:$AD$92,2,0), "")</f>
        <v/>
      </c>
      <c r="AG121">
        <f>IFERROR(VLOOKUP(B121,'2019'!$B$3:$AC$102,11,0), "")</f>
        <v>92</v>
      </c>
      <c r="AH121" t="str">
        <f>IFERROR(VLOOKUP(B121,'2018'!B122:U221,13,0), "")</f>
        <v/>
      </c>
      <c r="AJ121" s="25" t="str">
        <f>IFERROR(VLOOKUP($B121,'2021'!$B$3:$AB$102,20,0),"")</f>
        <v/>
      </c>
      <c r="AK121" s="25" t="str">
        <f>IFERROR(VLOOKUP($B121,'2020'!$B$3:$AD$92,20,0),"")</f>
        <v/>
      </c>
      <c r="AL121" s="25">
        <f>IFERROR(VLOOKUP($B121,'2019'!$B$3:$AC$102,17,0),"")</f>
        <v>42</v>
      </c>
      <c r="AM121" s="25">
        <f>IFERROR(VLOOKUP($B121,'2018'!$B$3:$U$102,17,0),"")</f>
        <v>36</v>
      </c>
      <c r="AO121" s="1" t="str">
        <f>IFERROR(VLOOKUP(B121,'2021'!$B$3:$AB$102,18,0), "")</f>
        <v/>
      </c>
      <c r="AP121" s="1" t="str">
        <f>IFERROR(VLOOKUP(B121,'2020'!$B$3:$AD$92,16,0), "")</f>
        <v/>
      </c>
      <c r="AQ121" s="1">
        <f>IFERROR(VLOOKUP(B121,'2019'!$B$3:$AC$102,7,0), "")</f>
        <v>57991</v>
      </c>
      <c r="AS121" t="str">
        <f>IFERROR(VLOOKUP(B121,'2021'!$B$3:$AB$102,24,0), "")</f>
        <v/>
      </c>
      <c r="AT121" t="str">
        <f>IFERROR(VLOOKUP(B121,'2020'!$B$3:$AD$92,28,0), "")</f>
        <v/>
      </c>
      <c r="AU121">
        <f>IFERROR(VLOOKUP(B121,'2019'!$B$3:$AC$102,13,0), "")</f>
        <v>65</v>
      </c>
      <c r="AW121" t="str">
        <f>IFERROR(VLOOKUP(B121,'2021'!$B$3:$AB$102,21,0), "")</f>
        <v/>
      </c>
      <c r="AX121" t="str">
        <f>IFERROR(VLOOKUP(B121,'2020'!$B$3:$AD$92,7,0), "")</f>
        <v/>
      </c>
    </row>
    <row r="122" spans="2:50" x14ac:dyDescent="0.25">
      <c r="B122" t="s">
        <v>577</v>
      </c>
      <c r="E122" t="str">
        <f>IFERROR(VLOOKUP(B122,'2021'!$B$3:$AB$102,22,0), "")</f>
        <v/>
      </c>
      <c r="F122" t="str">
        <f>IFERROR(VLOOKUP(B122,'2020'!$B$3:$AD$92,11,0), "")</f>
        <v/>
      </c>
      <c r="G122">
        <f>IFERROR(VLOOKUP(B122,'2019'!$B$3:$AC$102,14,0), "")</f>
        <v>33</v>
      </c>
      <c r="I122" t="str">
        <f>IFERROR(VLOOKUP(B122,'2021'!B$102:$AB123,23,0), "")</f>
        <v/>
      </c>
      <c r="J122" t="str">
        <f>IFERROR(VLOOKUP(B122,'2020'!$B$3:$AD$92,4,0), "")</f>
        <v/>
      </c>
      <c r="K122">
        <f>IFERROR(VLOOKUP(B122,'2019'!$B$3:$AC$102,5,0), "")</f>
        <v>84</v>
      </c>
      <c r="M122" t="str">
        <f>IFERROR(VLOOKUP(B122,'2021'!$B$3:$AB$102,11,0), "")</f>
        <v/>
      </c>
      <c r="N122" t="str">
        <f>IFERROR(VLOOKUP(B122,'2020'!$B$3:$AD$92,6,0), "")</f>
        <v/>
      </c>
      <c r="O122">
        <f>IFERROR(VLOOKUP(B122,'2019'!$B$3:$AC$102,12,0), "")</f>
        <v>96</v>
      </c>
      <c r="P122" t="str">
        <f>IFERROR(VLOOKUP(B122,'2018'!$B$3:$U$102,15,0), "")</f>
        <v/>
      </c>
      <c r="R122" t="str">
        <f>IFERROR(VLOOKUP(B122,'2021'!$B$3:$AB$102,12,0), "")</f>
        <v/>
      </c>
      <c r="S122" t="str">
        <f>IFERROR(VLOOKUP(B122,'2020'!$B$3:$AD$92,15,0), "")</f>
        <v/>
      </c>
      <c r="T122">
        <f>IFERROR(VLOOKUP(B122,'2019'!$B$3:$AC$102,21,0), "")</f>
        <v>68</v>
      </c>
      <c r="U122">
        <f>IFERROR(VLOOKUP(B122,'2018'!$B$3:$U$102,19,0), "")</f>
        <v>66</v>
      </c>
      <c r="W122" t="str">
        <f>IFERROR(VLOOKUP(B122,'2021'!$B$3:$AC$102,28,0), "")</f>
        <v/>
      </c>
      <c r="X122" t="str">
        <f>IFERROR(VLOOKUP(B122,'2020'!$B$3:$AE$92,30,0), "")</f>
        <v/>
      </c>
      <c r="Y122" t="str">
        <f>IFERROR(VLOOKUP(B122,'2021'!$B$3:$AB$102,14,0), "")</f>
        <v/>
      </c>
      <c r="Z122" t="str">
        <f>IFERROR(VLOOKUP(B122,'2020'!$B$3:$AE$92,29,0), "")</f>
        <v/>
      </c>
      <c r="AB122" t="str">
        <f>IFERROR(VLOOKUP(B122,'2021'!$B$3:$AB$102,13,0), "")</f>
        <v/>
      </c>
      <c r="AC122" t="str">
        <f>IFERROR(VLOOKUP(B122,'2020'!$B$3:$AD$92,25,0), "")</f>
        <v/>
      </c>
      <c r="AE122" t="str">
        <f>IFERROR(VLOOKUP(B123,'2021'!$B$3:$AB$102,17,0), "")</f>
        <v/>
      </c>
      <c r="AF122" t="str">
        <f>IFERROR(VLOOKUP(B122,'2020'!$B$3:$AD$92,2,0), "")</f>
        <v/>
      </c>
      <c r="AG122">
        <f>IFERROR(VLOOKUP(B122,'2019'!$B$3:$AC$102,11,0), "")</f>
        <v>26</v>
      </c>
      <c r="AH122" t="str">
        <f>IFERROR(VLOOKUP(B122,'2018'!B123:U222,13,0), "")</f>
        <v/>
      </c>
      <c r="AJ122" s="25" t="str">
        <f>IFERROR(VLOOKUP($B122,'2021'!$B$3:$AB$102,20,0),"")</f>
        <v/>
      </c>
      <c r="AK122" s="25" t="str">
        <f>IFERROR(VLOOKUP($B122,'2020'!$B$3:$AD$92,20,0),"")</f>
        <v/>
      </c>
      <c r="AL122" s="25">
        <f>IFERROR(VLOOKUP($B122,'2019'!$B$3:$AC$102,17,0),"")</f>
        <v>38</v>
      </c>
      <c r="AM122" s="25">
        <f>IFERROR(VLOOKUP($B122,'2018'!$B$3:$U$102,17,0),"")</f>
        <v>41</v>
      </c>
      <c r="AO122" s="1" t="str">
        <f>IFERROR(VLOOKUP(B122,'2021'!$B$3:$AB$102,18,0), "")</f>
        <v/>
      </c>
      <c r="AP122" s="1" t="str">
        <f>IFERROR(VLOOKUP(B122,'2020'!$B$3:$AD$92,16,0), "")</f>
        <v/>
      </c>
      <c r="AQ122" s="1">
        <f>IFERROR(VLOOKUP(B122,'2019'!$B$3:$AC$102,7,0), "")</f>
        <v>39766</v>
      </c>
      <c r="AS122" t="str">
        <f>IFERROR(VLOOKUP(B122,'2021'!$B$3:$AB$102,24,0), "")</f>
        <v/>
      </c>
      <c r="AT122" t="str">
        <f>IFERROR(VLOOKUP(B122,'2020'!$B$3:$AD$92,28,0), "")</f>
        <v/>
      </c>
      <c r="AU122">
        <f>IFERROR(VLOOKUP(B122,'2019'!$B$3:$AC$102,13,0), "")</f>
        <v>85</v>
      </c>
      <c r="AW122" t="str">
        <f>IFERROR(VLOOKUP(B122,'2021'!$B$3:$AB$102,21,0), "")</f>
        <v/>
      </c>
      <c r="AX122" t="str">
        <f>IFERROR(VLOOKUP(B122,'2020'!$B$3:$AD$92,7,0), "")</f>
        <v/>
      </c>
    </row>
    <row r="123" spans="2:50" x14ac:dyDescent="0.25">
      <c r="B123" t="s">
        <v>554</v>
      </c>
      <c r="D123" s="1"/>
      <c r="E123" t="str">
        <f>IFERROR(VLOOKUP(B123,'2021'!$B$3:$AB$102,22,0), "")</f>
        <v/>
      </c>
      <c r="F123" t="str">
        <f>IFERROR(VLOOKUP(B123,'2020'!$B$3:$AD$92,11,0), "")</f>
        <v/>
      </c>
      <c r="G123">
        <f>IFERROR(VLOOKUP(B123,'2019'!$B$3:$AC$102,14,0), "")</f>
        <v>39</v>
      </c>
      <c r="I123" t="str">
        <f>IFERROR(VLOOKUP(B123,'2021'!B$102:$AB124,23,0), "")</f>
        <v/>
      </c>
      <c r="J123" t="str">
        <f>IFERROR(VLOOKUP(B123,'2020'!$B$3:$AD$92,4,0), "")</f>
        <v/>
      </c>
      <c r="K123">
        <f>IFERROR(VLOOKUP(B123,'2019'!$B$3:$AC$102,5,0), "")</f>
        <v>39</v>
      </c>
      <c r="M123" t="str">
        <f>IFERROR(VLOOKUP(B123,'2021'!$B$3:$AB$102,11,0), "")</f>
        <v/>
      </c>
      <c r="N123" t="str">
        <f>IFERROR(VLOOKUP(B123,'2020'!$B$3:$AD$92,6,0), "")</f>
        <v/>
      </c>
      <c r="O123" t="str">
        <f>IFERROR(VLOOKUP(B123,'2019'!$B$3:$AC$102,12,0), "")</f>
        <v/>
      </c>
      <c r="P123" t="str">
        <f>IFERROR(VLOOKUP(B123,'2018'!$B$3:$U$102,15,0), "")</f>
        <v/>
      </c>
      <c r="R123" t="str">
        <f>IFERROR(VLOOKUP(B123,'2021'!$B$3:$AB$102,12,0), "")</f>
        <v/>
      </c>
      <c r="S123" t="str">
        <f>IFERROR(VLOOKUP(B123,'2020'!$B$3:$AD$92,15,0), "")</f>
        <v/>
      </c>
      <c r="T123">
        <f>IFERROR(VLOOKUP(B123,'2019'!$B$3:$AC$102,21,0), "")</f>
        <v>98</v>
      </c>
      <c r="U123" t="str">
        <f>IFERROR(VLOOKUP(B123,'2018'!$B$3:$U$102,19,0), "")</f>
        <v/>
      </c>
      <c r="W123" t="str">
        <f>IFERROR(VLOOKUP(B123,'2021'!$B$3:$AC$102,28,0), "")</f>
        <v/>
      </c>
      <c r="X123" t="str">
        <f>IFERROR(VLOOKUP(B123,'2020'!$B$3:$AE$92,30,0), "")</f>
        <v/>
      </c>
      <c r="Y123" t="str">
        <f>IFERROR(VLOOKUP(B123,'2021'!$B$3:$AB$102,14,0), "")</f>
        <v/>
      </c>
      <c r="Z123" t="str">
        <f>IFERROR(VLOOKUP(B123,'2020'!$B$3:$AE$92,29,0), "")</f>
        <v/>
      </c>
      <c r="AB123" t="str">
        <f>IFERROR(VLOOKUP(B123,'2021'!$B$3:$AB$102,13,0), "")</f>
        <v/>
      </c>
      <c r="AC123" t="str">
        <f>IFERROR(VLOOKUP(B123,'2020'!$B$3:$AD$92,25,0), "")</f>
        <v/>
      </c>
      <c r="AE123" t="str">
        <f>IFERROR(VLOOKUP(B124,'2021'!$B$3:$AB$102,17,0), "")</f>
        <v/>
      </c>
      <c r="AF123" t="str">
        <f>IFERROR(VLOOKUP(B123,'2020'!$B$3:$AD$92,2,0), "")</f>
        <v/>
      </c>
      <c r="AG123">
        <f>IFERROR(VLOOKUP(B123,'2019'!$B$3:$AC$102,11,0), "")</f>
        <v>45</v>
      </c>
      <c r="AH123" t="str">
        <f>IFERROR(VLOOKUP(B123,'2018'!B124:U223,13,0), "")</f>
        <v/>
      </c>
      <c r="AJ123" s="25" t="str">
        <f>IFERROR(VLOOKUP($B123,'2021'!$B$3:$AB$102,20,0),"")</f>
        <v/>
      </c>
      <c r="AK123" s="25" t="str">
        <f>IFERROR(VLOOKUP($B123,'2020'!$B$3:$AD$92,20,0),"")</f>
        <v/>
      </c>
      <c r="AL123" s="25">
        <f>IFERROR(VLOOKUP($B123,'2019'!$B$3:$AC$102,17,0),"")</f>
        <v>54</v>
      </c>
      <c r="AM123" s="25" t="str">
        <f>IFERROR(VLOOKUP($B123,'2018'!$B$3:$U$102,17,0),"")</f>
        <v/>
      </c>
      <c r="AO123" s="1" t="str">
        <f>IFERROR(VLOOKUP(B123,'2021'!$B$3:$AB$102,18,0), "")</f>
        <v/>
      </c>
      <c r="AP123" s="1" t="str">
        <f>IFERROR(VLOOKUP(B123,'2020'!$B$3:$AD$92,16,0), "")</f>
        <v/>
      </c>
      <c r="AQ123" s="1">
        <f>IFERROR(VLOOKUP(B123,'2019'!$B$3:$AC$102,7,0), "")</f>
        <v>63752</v>
      </c>
      <c r="AS123" t="str">
        <f>IFERROR(VLOOKUP(B123,'2021'!$B$3:$AB$102,24,0), "")</f>
        <v/>
      </c>
      <c r="AT123" t="str">
        <f>IFERROR(VLOOKUP(B123,'2020'!$B$3:$AD$92,28,0), "")</f>
        <v/>
      </c>
      <c r="AU123">
        <f>IFERROR(VLOOKUP(B123,'2019'!$B$3:$AC$102,13,0), "")</f>
        <v>91</v>
      </c>
      <c r="AW123" t="str">
        <f>IFERROR(VLOOKUP(B123,'2021'!$B$3:$AB$102,21,0), "")</f>
        <v/>
      </c>
      <c r="AX123" t="str">
        <f>IFERROR(VLOOKUP(B123,'2020'!$B$3:$AD$92,7,0), "")</f>
        <v/>
      </c>
    </row>
    <row r="124" spans="2:50" x14ac:dyDescent="0.25">
      <c r="B124" t="s">
        <v>620</v>
      </c>
      <c r="E124" t="str">
        <f>IFERROR(VLOOKUP(B124,'2021'!$B$3:$AB$102,22,0), "")</f>
        <v/>
      </c>
      <c r="F124" t="str">
        <f>IFERROR(VLOOKUP(B124,'2020'!$B$3:$AD$92,11,0), "")</f>
        <v/>
      </c>
      <c r="G124" t="str">
        <f>IFERROR(VLOOKUP(B124,'2019'!$B$3:$AC$102,14,0), "")</f>
        <v/>
      </c>
      <c r="I124" t="str">
        <f>IFERROR(VLOOKUP(B124,'2021'!B$102:$AB125,23,0), "")</f>
        <v/>
      </c>
      <c r="J124" t="str">
        <f>IFERROR(VLOOKUP(B124,'2020'!$B$3:$AD$92,4,0), "")</f>
        <v/>
      </c>
      <c r="K124" t="str">
        <f>IFERROR(VLOOKUP(B124,'2019'!$B$3:$AC$102,5,0), "")</f>
        <v/>
      </c>
      <c r="M124" t="str">
        <f>IFERROR(VLOOKUP(B124,'2021'!$B$3:$AB$102,11,0), "")</f>
        <v/>
      </c>
      <c r="N124" t="str">
        <f>IFERROR(VLOOKUP(B124,'2020'!$B$3:$AD$92,6,0), "")</f>
        <v/>
      </c>
      <c r="O124" t="str">
        <f>IFERROR(VLOOKUP(B124,'2019'!$B$3:$AC$102,12,0), "")</f>
        <v/>
      </c>
      <c r="P124" t="str">
        <f>IFERROR(VLOOKUP(B124,'2018'!$B$3:$U$102,15,0), "")</f>
        <v/>
      </c>
      <c r="R124" t="str">
        <f>IFERROR(VLOOKUP(B124,'2021'!$B$3:$AB$102,12,0), "")</f>
        <v/>
      </c>
      <c r="S124" t="str">
        <f>IFERROR(VLOOKUP(B124,'2020'!$B$3:$AD$92,15,0), "")</f>
        <v/>
      </c>
      <c r="T124" t="str">
        <f>IFERROR(VLOOKUP(B124,'2019'!$B$3:$AC$102,21,0), "")</f>
        <v/>
      </c>
      <c r="U124">
        <f>IFERROR(VLOOKUP(B124,'2018'!$B$3:$U$102,19,0), "")</f>
        <v>89</v>
      </c>
      <c r="W124" t="str">
        <f>IFERROR(VLOOKUP(B124,'2021'!$B$3:$AC$102,28,0), "")</f>
        <v/>
      </c>
      <c r="X124" t="str">
        <f>IFERROR(VLOOKUP(B124,'2020'!$B$3:$AE$92,30,0), "")</f>
        <v/>
      </c>
      <c r="Y124" t="str">
        <f>IFERROR(VLOOKUP(B124,'2021'!$B$3:$AB$102,14,0), "")</f>
        <v/>
      </c>
      <c r="Z124" t="str">
        <f>IFERROR(VLOOKUP(B124,'2020'!$B$3:$AE$92,29,0), "")</f>
        <v/>
      </c>
      <c r="AB124" t="str">
        <f>IFERROR(VLOOKUP(B124,'2021'!$B$3:$AB$102,13,0), "")</f>
        <v/>
      </c>
      <c r="AC124" t="str">
        <f>IFERROR(VLOOKUP(B124,'2020'!$B$3:$AD$92,25,0), "")</f>
        <v/>
      </c>
      <c r="AE124" t="str">
        <f>IFERROR(VLOOKUP(B125,'2021'!$B$3:$AB$102,17,0), "")</f>
        <v/>
      </c>
      <c r="AF124" t="str">
        <f>IFERROR(VLOOKUP(B124,'2020'!$B$3:$AD$92,2,0), "")</f>
        <v/>
      </c>
      <c r="AG124" t="str">
        <f>IFERROR(VLOOKUP(B124,'2019'!$B$3:$AC$102,11,0), "")</f>
        <v/>
      </c>
      <c r="AH124" t="str">
        <f>IFERROR(VLOOKUP(B124,'2018'!B125:U224,13,0), "")</f>
        <v/>
      </c>
      <c r="AJ124" s="25" t="str">
        <f>IFERROR(VLOOKUP($B124,'2021'!$B$3:$AB$102,20,0),"")</f>
        <v/>
      </c>
      <c r="AK124" s="25" t="str">
        <f>IFERROR(VLOOKUP($B124,'2020'!$B$3:$AD$92,20,0),"")</f>
        <v/>
      </c>
      <c r="AL124" s="25" t="str">
        <f>IFERROR(VLOOKUP($B124,'2019'!$B$3:$AC$102,17,0),"")</f>
        <v/>
      </c>
      <c r="AM124" s="25">
        <f>IFERROR(VLOOKUP($B124,'2018'!$B$3:$U$102,17,0),"")</f>
        <v>98</v>
      </c>
      <c r="AO124" s="1" t="str">
        <f>IFERROR(VLOOKUP(B124,'2021'!$B$3:$AB$102,18,0), "")</f>
        <v/>
      </c>
      <c r="AP124" s="1" t="str">
        <f>IFERROR(VLOOKUP(B124,'2020'!$B$3:$AD$92,16,0), "")</f>
        <v/>
      </c>
      <c r="AQ124" s="1" t="str">
        <f>IFERROR(VLOOKUP(B124,'2019'!$B$3:$AC$102,7,0), "")</f>
        <v/>
      </c>
      <c r="AS124" t="str">
        <f>IFERROR(VLOOKUP(B124,'2021'!$B$3:$AB$102,24,0), "")</f>
        <v/>
      </c>
      <c r="AT124" t="str">
        <f>IFERROR(VLOOKUP(B124,'2020'!$B$3:$AD$92,28,0), "")</f>
        <v/>
      </c>
      <c r="AU124" t="str">
        <f>IFERROR(VLOOKUP(B124,'2019'!$B$3:$AC$102,13,0), "")</f>
        <v/>
      </c>
      <c r="AW124" t="str">
        <f>IFERROR(VLOOKUP(B124,'2021'!$B$3:$AB$102,21,0), "")</f>
        <v/>
      </c>
      <c r="AX124" t="str">
        <f>IFERROR(VLOOKUP(B124,'2020'!$B$3:$AD$92,7,0), "")</f>
        <v/>
      </c>
    </row>
    <row r="125" spans="2:50" x14ac:dyDescent="0.25">
      <c r="B125" t="s">
        <v>623</v>
      </c>
      <c r="E125" t="str">
        <f>IFERROR(VLOOKUP(B125,'2021'!$B$3:$AB$102,22,0), "")</f>
        <v/>
      </c>
      <c r="F125" t="str">
        <f>IFERROR(VLOOKUP(B125,'2020'!$B$3:$AD$92,11,0), "")</f>
        <v/>
      </c>
      <c r="G125" t="str">
        <f>IFERROR(VLOOKUP(B125,'2019'!$B$3:$AC$102,14,0), "")</f>
        <v/>
      </c>
      <c r="I125" t="str">
        <f>IFERROR(VLOOKUP(B125,'2021'!B$102:$AB126,23,0), "")</f>
        <v/>
      </c>
      <c r="J125" t="str">
        <f>IFERROR(VLOOKUP(B125,'2020'!$B$3:$AD$92,4,0), "")</f>
        <v/>
      </c>
      <c r="K125" t="str">
        <f>IFERROR(VLOOKUP(B125,'2019'!$B$3:$AC$102,5,0), "")</f>
        <v/>
      </c>
      <c r="M125" t="str">
        <f>IFERROR(VLOOKUP(B125,'2021'!$B$3:$AB$102,11,0), "")</f>
        <v/>
      </c>
      <c r="N125" t="str">
        <f>IFERROR(VLOOKUP(B125,'2020'!$B$3:$AD$92,6,0), "")</f>
        <v/>
      </c>
      <c r="O125" t="str">
        <f>IFERROR(VLOOKUP(B125,'2019'!$B$3:$AC$102,12,0), "")</f>
        <v/>
      </c>
      <c r="P125">
        <f>IFERROR(VLOOKUP(B125,'2018'!$B$3:$U$102,15,0), "")</f>
        <v>80</v>
      </c>
      <c r="R125" t="str">
        <f>IFERROR(VLOOKUP(B125,'2021'!$B$3:$AB$102,12,0), "")</f>
        <v/>
      </c>
      <c r="S125" t="str">
        <f>IFERROR(VLOOKUP(B125,'2020'!$B$3:$AD$92,15,0), "")</f>
        <v/>
      </c>
      <c r="T125" t="str">
        <f>IFERROR(VLOOKUP(B125,'2019'!$B$3:$AC$102,21,0), "")</f>
        <v/>
      </c>
      <c r="U125">
        <f>IFERROR(VLOOKUP(B125,'2018'!$B$3:$U$102,19,0), "")</f>
        <v>84</v>
      </c>
      <c r="W125" t="str">
        <f>IFERROR(VLOOKUP(B125,'2021'!$B$3:$AC$102,28,0), "")</f>
        <v/>
      </c>
      <c r="X125" t="str">
        <f>IFERROR(VLOOKUP(B125,'2020'!$B$3:$AE$92,30,0), "")</f>
        <v/>
      </c>
      <c r="Y125" t="str">
        <f>IFERROR(VLOOKUP(B125,'2021'!$B$3:$AB$102,14,0), "")</f>
        <v/>
      </c>
      <c r="Z125" t="str">
        <f>IFERROR(VLOOKUP(B125,'2020'!$B$3:$AE$92,29,0), "")</f>
        <v/>
      </c>
      <c r="AB125" t="str">
        <f>IFERROR(VLOOKUP(B125,'2021'!$B$3:$AB$102,13,0), "")</f>
        <v/>
      </c>
      <c r="AC125" t="str">
        <f>IFERROR(VLOOKUP(B125,'2020'!$B$3:$AD$92,25,0), "")</f>
        <v/>
      </c>
      <c r="AE125" t="str">
        <f>IFERROR(VLOOKUP(B126,'2021'!$B$3:$AB$102,17,0), "")</f>
        <v/>
      </c>
      <c r="AF125" t="str">
        <f>IFERROR(VLOOKUP(B125,'2020'!$B$3:$AD$92,2,0), "")</f>
        <v/>
      </c>
      <c r="AG125" t="str">
        <f>IFERROR(VLOOKUP(B125,'2019'!$B$3:$AC$102,11,0), "")</f>
        <v/>
      </c>
      <c r="AH125" t="str">
        <f>IFERROR(VLOOKUP(B125,'2018'!B126:U225,13,0), "")</f>
        <v/>
      </c>
      <c r="AJ125" s="25" t="str">
        <f>IFERROR(VLOOKUP($B125,'2021'!$B$3:$AB$102,20,0),"")</f>
        <v/>
      </c>
      <c r="AK125" s="25" t="str">
        <f>IFERROR(VLOOKUP($B125,'2020'!$B$3:$AD$92,20,0),"")</f>
        <v/>
      </c>
      <c r="AL125" s="25" t="str">
        <f>IFERROR(VLOOKUP($B125,'2019'!$B$3:$AC$102,17,0),"")</f>
        <v/>
      </c>
      <c r="AM125" s="25">
        <f>IFERROR(VLOOKUP($B125,'2018'!$B$3:$U$102,17,0),"")</f>
        <v>55</v>
      </c>
      <c r="AO125" s="1" t="str">
        <f>IFERROR(VLOOKUP(B125,'2021'!$B$3:$AB$102,18,0), "")</f>
        <v/>
      </c>
      <c r="AP125" s="1" t="str">
        <f>IFERROR(VLOOKUP(B125,'2020'!$B$3:$AD$92,16,0), "")</f>
        <v/>
      </c>
      <c r="AQ125" s="1" t="str">
        <f>IFERROR(VLOOKUP(B125,'2019'!$B$3:$AC$102,7,0), "")</f>
        <v/>
      </c>
      <c r="AS125" t="str">
        <f>IFERROR(VLOOKUP(B125,'2021'!$B$3:$AB$102,24,0), "")</f>
        <v/>
      </c>
      <c r="AT125" t="str">
        <f>IFERROR(VLOOKUP(B125,'2020'!$B$3:$AD$92,28,0), "")</f>
        <v/>
      </c>
      <c r="AU125" t="str">
        <f>IFERROR(VLOOKUP(B125,'2019'!$B$3:$AC$102,13,0), "")</f>
        <v/>
      </c>
      <c r="AW125" t="str">
        <f>IFERROR(VLOOKUP(B125,'2021'!$B$3:$AB$102,21,0), "")</f>
        <v/>
      </c>
      <c r="AX125" t="str">
        <f>IFERROR(VLOOKUP(B125,'2020'!$B$3:$AD$92,7,0), "")</f>
        <v/>
      </c>
    </row>
    <row r="126" spans="2:50" x14ac:dyDescent="0.25">
      <c r="B126" t="s">
        <v>625</v>
      </c>
      <c r="E126" t="str">
        <f>IFERROR(VLOOKUP(B126,'2021'!$B$3:$AB$102,22,0), "")</f>
        <v/>
      </c>
      <c r="F126" t="str">
        <f>IFERROR(VLOOKUP(B126,'2020'!$B$3:$AD$92,11,0), "")</f>
        <v/>
      </c>
      <c r="G126" t="str">
        <f>IFERROR(VLOOKUP(B126,'2019'!$B$3:$AC$102,14,0), "")</f>
        <v/>
      </c>
      <c r="I126" t="str">
        <f>IFERROR(VLOOKUP(B126,'2021'!B$102:$AB127,23,0), "")</f>
        <v/>
      </c>
      <c r="J126" t="str">
        <f>IFERROR(VLOOKUP(B126,'2020'!$B$3:$AD$92,4,0), "")</f>
        <v/>
      </c>
      <c r="K126" t="str">
        <f>IFERROR(VLOOKUP(B126,'2019'!$B$3:$AC$102,5,0), "")</f>
        <v/>
      </c>
      <c r="M126" t="str">
        <f>IFERROR(VLOOKUP(B126,'2021'!$B$3:$AB$102,11,0), "")</f>
        <v/>
      </c>
      <c r="N126" t="str">
        <f>IFERROR(VLOOKUP(B126,'2020'!$B$3:$AD$92,6,0), "")</f>
        <v/>
      </c>
      <c r="O126" t="str">
        <f>IFERROR(VLOOKUP(B126,'2019'!$B$3:$AC$102,12,0), "")</f>
        <v/>
      </c>
      <c r="P126" t="str">
        <f>IFERROR(VLOOKUP(B126,'2018'!$B$3:$U$102,15,0), "")</f>
        <v/>
      </c>
      <c r="R126" t="str">
        <f>IFERROR(VLOOKUP(B126,'2021'!$B$3:$AB$102,12,0), "")</f>
        <v/>
      </c>
      <c r="S126" t="str">
        <f>IFERROR(VLOOKUP(B126,'2020'!$B$3:$AD$92,15,0), "")</f>
        <v/>
      </c>
      <c r="T126" t="str">
        <f>IFERROR(VLOOKUP(B126,'2019'!$B$3:$AC$102,21,0), "")</f>
        <v/>
      </c>
      <c r="U126">
        <f>IFERROR(VLOOKUP(B126,'2018'!$B$3:$U$102,19,0), "")</f>
        <v>79</v>
      </c>
      <c r="W126" t="str">
        <f>IFERROR(VLOOKUP(B126,'2021'!$B$3:$AC$102,28,0), "")</f>
        <v/>
      </c>
      <c r="X126" t="str">
        <f>IFERROR(VLOOKUP(B126,'2020'!$B$3:$AE$92,30,0), "")</f>
        <v/>
      </c>
      <c r="Y126" t="str">
        <f>IFERROR(VLOOKUP(B126,'2021'!$B$3:$AB$102,14,0), "")</f>
        <v/>
      </c>
      <c r="Z126" t="str">
        <f>IFERROR(VLOOKUP(B126,'2020'!$B$3:$AE$92,29,0), "")</f>
        <v/>
      </c>
      <c r="AB126" t="str">
        <f>IFERROR(VLOOKUP(B126,'2021'!$B$3:$AB$102,13,0), "")</f>
        <v/>
      </c>
      <c r="AC126" t="str">
        <f>IFERROR(VLOOKUP(B126,'2020'!$B$3:$AD$92,25,0), "")</f>
        <v/>
      </c>
      <c r="AE126" t="str">
        <f>IFERROR(VLOOKUP(B127,'2021'!$B$3:$AB$102,17,0), "")</f>
        <v/>
      </c>
      <c r="AF126" t="str">
        <f>IFERROR(VLOOKUP(B126,'2020'!$B$3:$AD$92,2,0), "")</f>
        <v/>
      </c>
      <c r="AG126" t="str">
        <f>IFERROR(VLOOKUP(B126,'2019'!$B$3:$AC$102,11,0), "")</f>
        <v/>
      </c>
      <c r="AH126" t="str">
        <f>IFERROR(VLOOKUP(B126,'2018'!B127:U226,13,0), "")</f>
        <v/>
      </c>
      <c r="AJ126" s="25" t="str">
        <f>IFERROR(VLOOKUP($B126,'2021'!$B$3:$AB$102,20,0),"")</f>
        <v/>
      </c>
      <c r="AK126" s="25" t="str">
        <f>IFERROR(VLOOKUP($B126,'2020'!$B$3:$AD$92,20,0),"")</f>
        <v/>
      </c>
      <c r="AL126" s="25" t="str">
        <f>IFERROR(VLOOKUP($B126,'2019'!$B$3:$AC$102,17,0),"")</f>
        <v/>
      </c>
      <c r="AM126" s="25">
        <f>IFERROR(VLOOKUP($B126,'2018'!$B$3:$U$102,17,0),"")</f>
        <v>56</v>
      </c>
      <c r="AO126" s="1" t="str">
        <f>IFERROR(VLOOKUP(B126,'2021'!$B$3:$AB$102,18,0), "")</f>
        <v/>
      </c>
      <c r="AP126" s="1" t="str">
        <f>IFERROR(VLOOKUP(B126,'2020'!$B$3:$AD$92,16,0), "")</f>
        <v/>
      </c>
      <c r="AQ126" s="1" t="str">
        <f>IFERROR(VLOOKUP(B126,'2019'!$B$3:$AC$102,7,0), "")</f>
        <v/>
      </c>
      <c r="AS126" t="str">
        <f>IFERROR(VLOOKUP(B126,'2021'!$B$3:$AB$102,24,0), "")</f>
        <v/>
      </c>
      <c r="AT126" t="str">
        <f>IFERROR(VLOOKUP(B126,'2020'!$B$3:$AD$92,28,0), "")</f>
        <v/>
      </c>
      <c r="AU126" t="str">
        <f>IFERROR(VLOOKUP(B126,'2019'!$B$3:$AC$102,13,0), "")</f>
        <v/>
      </c>
      <c r="AW126" t="str">
        <f>IFERROR(VLOOKUP(B126,'2021'!$B$3:$AB$102,21,0), "")</f>
        <v/>
      </c>
      <c r="AX126" t="str">
        <f>IFERROR(VLOOKUP(B126,'2020'!$B$3:$AD$92,7,0), "")</f>
        <v/>
      </c>
    </row>
    <row r="128" spans="2:50" x14ac:dyDescent="0.25">
      <c r="D128" s="1"/>
      <c r="E128" s="1"/>
      <c r="F128" s="1"/>
      <c r="G128" s="1"/>
    </row>
    <row r="139" spans="4:7" x14ac:dyDescent="0.25">
      <c r="D139" s="1"/>
      <c r="E139" s="1"/>
      <c r="F139" s="1"/>
      <c r="G139" s="1"/>
    </row>
    <row r="186" spans="4:7" x14ac:dyDescent="0.25">
      <c r="D186" s="1"/>
      <c r="E186" s="1"/>
      <c r="F186" s="1"/>
      <c r="G186" s="1"/>
    </row>
  </sheetData>
  <autoFilter ref="A1:AY126" xr:uid="{00000000-0001-0000-0000-000000000000}"/>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46E72-C798-48B8-BF93-63816F442683}">
  <dimension ref="A1:D126"/>
  <sheetViews>
    <sheetView topLeftCell="A101" workbookViewId="0">
      <selection activeCell="A2" sqref="A2:B126"/>
    </sheetView>
  </sheetViews>
  <sheetFormatPr defaultRowHeight="15" x14ac:dyDescent="0.25"/>
  <cols>
    <col min="1" max="1" width="5.28515625" bestFit="1" customWidth="1"/>
    <col min="2" max="3" width="53.28515625" bestFit="1" customWidth="1"/>
    <col min="4" max="4" width="19.140625" bestFit="1" customWidth="1"/>
  </cols>
  <sheetData>
    <row r="1" spans="1:4" x14ac:dyDescent="0.25">
      <c r="A1" s="21" t="s">
        <v>922</v>
      </c>
      <c r="B1" s="21" t="s">
        <v>34</v>
      </c>
      <c r="C1" s="21"/>
    </row>
    <row r="2" spans="1:4" x14ac:dyDescent="0.25">
      <c r="A2">
        <v>1</v>
      </c>
      <c r="B2" t="s">
        <v>38</v>
      </c>
      <c r="C2" t="s">
        <v>38</v>
      </c>
      <c r="D2" t="str">
        <f>VLOOKUP(C2,$B$2:$B$126,1,0)</f>
        <v>University of St Gallen</v>
      </c>
    </row>
    <row r="3" spans="1:4" x14ac:dyDescent="0.25">
      <c r="A3">
        <v>2</v>
      </c>
      <c r="B3" t="s">
        <v>39</v>
      </c>
      <c r="C3" t="s">
        <v>39</v>
      </c>
      <c r="D3" t="str">
        <f t="shared" ref="D3:D66" si="0">VLOOKUP(C3,$B$2:$B$126,1,0)</f>
        <v>HEC Paris</v>
      </c>
    </row>
    <row r="4" spans="1:4" x14ac:dyDescent="0.25">
      <c r="A4">
        <v>3</v>
      </c>
      <c r="B4" t="s">
        <v>40</v>
      </c>
      <c r="C4" t="s">
        <v>44</v>
      </c>
      <c r="D4" t="str">
        <f t="shared" si="0"/>
        <v>London Business School</v>
      </c>
    </row>
    <row r="5" spans="1:4" x14ac:dyDescent="0.25">
      <c r="A5">
        <v>4</v>
      </c>
      <c r="B5" t="s">
        <v>41</v>
      </c>
      <c r="C5" t="s">
        <v>43</v>
      </c>
      <c r="D5" t="str">
        <f t="shared" si="0"/>
        <v>Essec Business School</v>
      </c>
    </row>
    <row r="6" spans="1:4" x14ac:dyDescent="0.25">
      <c r="A6">
        <v>5</v>
      </c>
      <c r="B6" t="s">
        <v>42</v>
      </c>
      <c r="C6" t="s">
        <v>42</v>
      </c>
      <c r="D6" t="str">
        <f t="shared" si="0"/>
        <v>ESCP Business School</v>
      </c>
    </row>
    <row r="7" spans="1:4" x14ac:dyDescent="0.25">
      <c r="A7">
        <v>6</v>
      </c>
      <c r="B7" t="s">
        <v>43</v>
      </c>
      <c r="C7" t="s">
        <v>57</v>
      </c>
      <c r="D7" t="str">
        <f t="shared" si="0"/>
        <v>SDA Bocconi/Università Bocconi</v>
      </c>
    </row>
    <row r="8" spans="1:4" x14ac:dyDescent="0.25">
      <c r="A8">
        <v>7</v>
      </c>
      <c r="B8" t="s">
        <v>44</v>
      </c>
      <c r="C8" t="s">
        <v>45</v>
      </c>
      <c r="D8" t="str">
        <f t="shared" si="0"/>
        <v>University College Dublin: Smurfit</v>
      </c>
    </row>
    <row r="9" spans="1:4" x14ac:dyDescent="0.25">
      <c r="A9">
        <v>8</v>
      </c>
      <c r="B9" t="s">
        <v>45</v>
      </c>
      <c r="C9" t="s">
        <v>40</v>
      </c>
      <c r="D9" t="str">
        <f t="shared" si="0"/>
        <v>Rotterdam School of Management, Erasmus University</v>
      </c>
    </row>
    <row r="10" spans="1:4" x14ac:dyDescent="0.25">
      <c r="A10">
        <v>9</v>
      </c>
      <c r="B10" t="s">
        <v>46</v>
      </c>
      <c r="C10" t="s">
        <v>54</v>
      </c>
      <c r="D10" t="str">
        <f t="shared" si="0"/>
        <v>IE Business School</v>
      </c>
    </row>
    <row r="11" spans="1:4" x14ac:dyDescent="0.25">
      <c r="A11">
        <v>10</v>
      </c>
      <c r="B11" t="s">
        <v>47</v>
      </c>
      <c r="C11" t="s">
        <v>53</v>
      </c>
      <c r="D11" t="str">
        <f t="shared" si="0"/>
        <v>Esade Business School</v>
      </c>
    </row>
    <row r="12" spans="1:4" x14ac:dyDescent="0.25">
      <c r="A12">
        <v>11</v>
      </c>
      <c r="B12" t="s">
        <v>48</v>
      </c>
      <c r="C12" t="s">
        <v>41</v>
      </c>
      <c r="D12" t="str">
        <f t="shared" si="0"/>
        <v>Stockholm School of Economics</v>
      </c>
    </row>
    <row r="13" spans="1:4" x14ac:dyDescent="0.25">
      <c r="A13">
        <v>12</v>
      </c>
      <c r="B13" t="s">
        <v>49</v>
      </c>
      <c r="C13" t="s">
        <v>65</v>
      </c>
      <c r="D13" t="str">
        <f t="shared" si="0"/>
        <v>WU (Vienna University of Economics and Business)</v>
      </c>
    </row>
    <row r="14" spans="1:4" x14ac:dyDescent="0.25">
      <c r="A14">
        <v>12</v>
      </c>
      <c r="B14" t="s">
        <v>50</v>
      </c>
      <c r="C14" t="s">
        <v>61</v>
      </c>
      <c r="D14" t="str">
        <f t="shared" si="0"/>
        <v>University of Mannheim</v>
      </c>
    </row>
    <row r="15" spans="1:4" x14ac:dyDescent="0.25">
      <c r="A15">
        <v>14</v>
      </c>
      <c r="B15" t="s">
        <v>51</v>
      </c>
      <c r="C15" t="s">
        <v>60</v>
      </c>
      <c r="D15" t="str">
        <f t="shared" si="0"/>
        <v>Imperial College Business School</v>
      </c>
    </row>
    <row r="16" spans="1:4" x14ac:dyDescent="0.25">
      <c r="A16">
        <v>15</v>
      </c>
      <c r="B16" t="s">
        <v>52</v>
      </c>
      <c r="C16" t="s">
        <v>51</v>
      </c>
      <c r="D16" t="str">
        <f t="shared" si="0"/>
        <v>WHU – Otto Beisheim School of Management</v>
      </c>
    </row>
    <row r="17" spans="1:4" x14ac:dyDescent="0.25">
      <c r="A17">
        <v>16</v>
      </c>
      <c r="B17" t="s">
        <v>53</v>
      </c>
      <c r="C17" t="s">
        <v>49</v>
      </c>
      <c r="D17" t="str">
        <f t="shared" si="0"/>
        <v>Edhec Business School</v>
      </c>
    </row>
    <row r="18" spans="1:4" x14ac:dyDescent="0.25">
      <c r="A18">
        <v>17</v>
      </c>
      <c r="B18" t="s">
        <v>54</v>
      </c>
      <c r="C18" t="s">
        <v>55</v>
      </c>
      <c r="D18" t="str">
        <f t="shared" si="0"/>
        <v>Shanghai Jiao Tong University: Antai</v>
      </c>
    </row>
    <row r="19" spans="1:4" x14ac:dyDescent="0.25">
      <c r="A19">
        <v>18</v>
      </c>
      <c r="B19" t="s">
        <v>55</v>
      </c>
      <c r="C19" t="s">
        <v>64</v>
      </c>
      <c r="D19" t="str">
        <f t="shared" si="0"/>
        <v>Warwick Business School</v>
      </c>
    </row>
    <row r="20" spans="1:4" x14ac:dyDescent="0.25">
      <c r="A20">
        <v>19</v>
      </c>
      <c r="B20" t="s">
        <v>56</v>
      </c>
      <c r="C20" t="s">
        <v>62</v>
      </c>
      <c r="D20" t="str">
        <f t="shared" si="0"/>
        <v>Prague University of Economics and Business</v>
      </c>
    </row>
    <row r="21" spans="1:4" x14ac:dyDescent="0.25">
      <c r="A21">
        <v>20</v>
      </c>
      <c r="B21" t="s">
        <v>57</v>
      </c>
      <c r="C21" t="s">
        <v>58</v>
      </c>
      <c r="D21" t="str">
        <f t="shared" si="0"/>
        <v>St Petersburg University, Graduate School of Management</v>
      </c>
    </row>
    <row r="22" spans="1:4" x14ac:dyDescent="0.25">
      <c r="A22">
        <v>21</v>
      </c>
      <c r="B22" t="s">
        <v>58</v>
      </c>
      <c r="C22" t="s">
        <v>68</v>
      </c>
      <c r="D22" t="str">
        <f t="shared" si="0"/>
        <v>Indian Institute of Management Bangalore</v>
      </c>
    </row>
    <row r="23" spans="1:4" x14ac:dyDescent="0.25">
      <c r="A23">
        <v>21</v>
      </c>
      <c r="B23" t="s">
        <v>59</v>
      </c>
      <c r="C23" t="s">
        <v>89</v>
      </c>
      <c r="D23" t="str">
        <f t="shared" si="0"/>
        <v>The University of Sydney Business School</v>
      </c>
    </row>
    <row r="24" spans="1:4" x14ac:dyDescent="0.25">
      <c r="A24">
        <v>23</v>
      </c>
      <c r="B24" t="s">
        <v>60</v>
      </c>
      <c r="C24" t="s">
        <v>67</v>
      </c>
      <c r="D24" t="str">
        <f t="shared" si="0"/>
        <v>HEC Lausanne, University of Lausanne</v>
      </c>
    </row>
    <row r="25" spans="1:4" x14ac:dyDescent="0.25">
      <c r="A25">
        <v>24</v>
      </c>
      <c r="B25" t="s">
        <v>61</v>
      </c>
      <c r="C25" t="s">
        <v>75</v>
      </c>
      <c r="D25" t="str">
        <f t="shared" si="0"/>
        <v>Frankfurt School of Finance and Management</v>
      </c>
    </row>
    <row r="26" spans="1:4" x14ac:dyDescent="0.25">
      <c r="A26">
        <v>25</v>
      </c>
      <c r="B26" t="s">
        <v>62</v>
      </c>
      <c r="C26" t="s">
        <v>52</v>
      </c>
      <c r="D26" t="str">
        <f t="shared" si="0"/>
        <v>Nova School of Business and Economics</v>
      </c>
    </row>
    <row r="27" spans="1:4" x14ac:dyDescent="0.25">
      <c r="A27">
        <v>26</v>
      </c>
      <c r="B27" t="s">
        <v>63</v>
      </c>
      <c r="C27" t="s">
        <v>66</v>
      </c>
      <c r="D27" t="str">
        <f t="shared" si="0"/>
        <v>Católica Lisbon School of Business and Economics</v>
      </c>
    </row>
    <row r="28" spans="1:4" x14ac:dyDescent="0.25">
      <c r="A28">
        <v>27</v>
      </c>
      <c r="B28" t="s">
        <v>64</v>
      </c>
      <c r="C28" t="s">
        <v>63</v>
      </c>
      <c r="D28" t="str">
        <f t="shared" si="0"/>
        <v>Iéseg School of Management</v>
      </c>
    </row>
    <row r="29" spans="1:4" x14ac:dyDescent="0.25">
      <c r="A29">
        <v>28</v>
      </c>
      <c r="B29" t="s">
        <v>65</v>
      </c>
      <c r="C29" t="s">
        <v>87</v>
      </c>
      <c r="D29" t="str">
        <f t="shared" si="0"/>
        <v>Bayes Business School (formerly Cass)</v>
      </c>
    </row>
    <row r="30" spans="1:4" x14ac:dyDescent="0.25">
      <c r="A30">
        <v>28</v>
      </c>
      <c r="B30" t="s">
        <v>66</v>
      </c>
      <c r="C30" t="s">
        <v>56</v>
      </c>
      <c r="D30" t="str">
        <f t="shared" si="0"/>
        <v>HHL Leipzig Graduate School of Management</v>
      </c>
    </row>
    <row r="31" spans="1:4" x14ac:dyDescent="0.25">
      <c r="A31">
        <v>30</v>
      </c>
      <c r="B31" t="s">
        <v>67</v>
      </c>
      <c r="C31" t="s">
        <v>70</v>
      </c>
      <c r="D31" t="str">
        <f t="shared" si="0"/>
        <v>Eada Business School Barcelona</v>
      </c>
    </row>
    <row r="32" spans="1:4" x14ac:dyDescent="0.25">
      <c r="A32">
        <v>31</v>
      </c>
      <c r="B32" t="s">
        <v>68</v>
      </c>
      <c r="C32" t="s">
        <v>59</v>
      </c>
      <c r="D32" t="str">
        <f t="shared" si="0"/>
        <v>Tongji University School of Economics and Management</v>
      </c>
    </row>
    <row r="33" spans="1:4" x14ac:dyDescent="0.25">
      <c r="A33">
        <v>32</v>
      </c>
      <c r="B33" t="s">
        <v>69</v>
      </c>
      <c r="C33" t="s">
        <v>80</v>
      </c>
      <c r="D33" t="str">
        <f t="shared" si="0"/>
        <v>Copenhagen Business School</v>
      </c>
    </row>
    <row r="34" spans="1:4" x14ac:dyDescent="0.25">
      <c r="A34">
        <v>33</v>
      </c>
      <c r="B34" t="s">
        <v>70</v>
      </c>
      <c r="C34" t="s">
        <v>85</v>
      </c>
      <c r="D34" t="str">
        <f t="shared" si="0"/>
        <v>Audencia</v>
      </c>
    </row>
    <row r="35" spans="1:4" x14ac:dyDescent="0.25">
      <c r="A35">
        <v>33</v>
      </c>
      <c r="B35" t="s">
        <v>71</v>
      </c>
      <c r="C35" t="s">
        <v>46</v>
      </c>
      <c r="D35" t="str">
        <f t="shared" si="0"/>
        <v>EMLyon Business School</v>
      </c>
    </row>
    <row r="36" spans="1:4" x14ac:dyDescent="0.25">
      <c r="A36">
        <v>35</v>
      </c>
      <c r="B36" t="s">
        <v>72</v>
      </c>
      <c r="C36" t="s">
        <v>77</v>
      </c>
      <c r="D36" t="str">
        <f t="shared" si="0"/>
        <v>Vlerick Business School</v>
      </c>
    </row>
    <row r="37" spans="1:4" x14ac:dyDescent="0.25">
      <c r="A37">
        <v>36</v>
      </c>
      <c r="B37" t="s">
        <v>73</v>
      </c>
      <c r="C37" t="s">
        <v>69</v>
      </c>
      <c r="D37" t="str">
        <f t="shared" si="0"/>
        <v>Neoma Business School</v>
      </c>
    </row>
    <row r="38" spans="1:4" x14ac:dyDescent="0.25">
      <c r="A38">
        <v>37</v>
      </c>
      <c r="B38" t="s">
        <v>74</v>
      </c>
      <c r="C38" t="s">
        <v>74</v>
      </c>
      <c r="D38" t="str">
        <f t="shared" si="0"/>
        <v>Grenoble Ecole de Management</v>
      </c>
    </row>
    <row r="39" spans="1:4" x14ac:dyDescent="0.25">
      <c r="A39">
        <v>38</v>
      </c>
      <c r="B39" t="s">
        <v>75</v>
      </c>
      <c r="C39" t="s">
        <v>72</v>
      </c>
      <c r="D39" t="str">
        <f t="shared" si="0"/>
        <v>IQS/FJU/LMU</v>
      </c>
    </row>
    <row r="40" spans="1:4" x14ac:dyDescent="0.25">
      <c r="A40">
        <v>39</v>
      </c>
      <c r="B40" t="s">
        <v>76</v>
      </c>
      <c r="C40" t="s">
        <v>103</v>
      </c>
      <c r="D40" t="str">
        <f t="shared" si="0"/>
        <v>Antwerp Management School</v>
      </c>
    </row>
    <row r="41" spans="1:4" x14ac:dyDescent="0.25">
      <c r="A41">
        <v>40</v>
      </c>
      <c r="B41" t="s">
        <v>77</v>
      </c>
      <c r="C41" t="s">
        <v>96</v>
      </c>
      <c r="D41" t="str">
        <f t="shared" si="0"/>
        <v>Aalto University</v>
      </c>
    </row>
    <row r="42" spans="1:4" x14ac:dyDescent="0.25">
      <c r="A42">
        <v>41</v>
      </c>
      <c r="B42" t="s">
        <v>78</v>
      </c>
      <c r="C42" t="s">
        <v>88</v>
      </c>
      <c r="D42" t="str">
        <f t="shared" si="0"/>
        <v>TBS Education</v>
      </c>
    </row>
    <row r="43" spans="1:4" x14ac:dyDescent="0.25">
      <c r="A43">
        <v>41</v>
      </c>
      <c r="B43" t="s">
        <v>79</v>
      </c>
      <c r="C43" t="s">
        <v>111</v>
      </c>
      <c r="D43" t="str">
        <f t="shared" si="0"/>
        <v>Tias Business School, Tilburg University</v>
      </c>
    </row>
    <row r="44" spans="1:4" x14ac:dyDescent="0.25">
      <c r="A44">
        <v>43</v>
      </c>
      <c r="B44" t="s">
        <v>80</v>
      </c>
      <c r="C44" t="s">
        <v>104</v>
      </c>
      <c r="D44" t="str">
        <f t="shared" si="0"/>
        <v>IAE Aix-Marseille Graduate School of Management</v>
      </c>
    </row>
    <row r="45" spans="1:4" x14ac:dyDescent="0.25">
      <c r="A45">
        <v>44</v>
      </c>
      <c r="B45" t="s">
        <v>81</v>
      </c>
      <c r="C45" t="s">
        <v>93</v>
      </c>
      <c r="D45" t="str">
        <f t="shared" si="0"/>
        <v>MBS (Montpellier Business School)</v>
      </c>
    </row>
    <row r="46" spans="1:4" x14ac:dyDescent="0.25">
      <c r="A46">
        <v>45</v>
      </c>
      <c r="B46" t="s">
        <v>82</v>
      </c>
      <c r="C46" t="s">
        <v>98</v>
      </c>
      <c r="D46" t="str">
        <f t="shared" si="0"/>
        <v>Queen's University: Smith</v>
      </c>
    </row>
    <row r="47" spans="1:4" x14ac:dyDescent="0.25">
      <c r="A47">
        <v>46</v>
      </c>
      <c r="B47" t="s">
        <v>83</v>
      </c>
      <c r="C47" t="s">
        <v>91</v>
      </c>
      <c r="D47" t="str">
        <f t="shared" si="0"/>
        <v>Louvain School of Management, UCLouvain</v>
      </c>
    </row>
    <row r="48" spans="1:4" x14ac:dyDescent="0.25">
      <c r="A48">
        <v>47</v>
      </c>
      <c r="B48" t="s">
        <v>84</v>
      </c>
      <c r="C48" t="s">
        <v>108</v>
      </c>
      <c r="D48" t="str">
        <f t="shared" si="0"/>
        <v>Institut Mines-Télécom Business School</v>
      </c>
    </row>
    <row r="49" spans="1:4" x14ac:dyDescent="0.25">
      <c r="A49">
        <v>47</v>
      </c>
      <c r="B49" t="s">
        <v>85</v>
      </c>
      <c r="C49" t="s">
        <v>115</v>
      </c>
      <c r="D49" t="str">
        <f t="shared" si="0"/>
        <v>Nyenrode Business Universiteit</v>
      </c>
    </row>
    <row r="50" spans="1:4" x14ac:dyDescent="0.25">
      <c r="A50">
        <v>49</v>
      </c>
      <c r="B50" t="s">
        <v>86</v>
      </c>
      <c r="C50" t="s">
        <v>106</v>
      </c>
      <c r="D50" t="str">
        <f t="shared" si="0"/>
        <v>University of Edinburgh Business School</v>
      </c>
    </row>
    <row r="51" spans="1:4" x14ac:dyDescent="0.25">
      <c r="A51">
        <v>50</v>
      </c>
      <c r="B51" t="s">
        <v>87</v>
      </c>
      <c r="C51" t="s">
        <v>100</v>
      </c>
      <c r="D51" t="str">
        <f t="shared" si="0"/>
        <v>Hanken School of Economics</v>
      </c>
    </row>
    <row r="52" spans="1:4" x14ac:dyDescent="0.25">
      <c r="A52">
        <v>50</v>
      </c>
      <c r="B52" t="s">
        <v>88</v>
      </c>
      <c r="C52" t="s">
        <v>124</v>
      </c>
      <c r="D52" t="str">
        <f t="shared" si="0"/>
        <v>Durham University Business School</v>
      </c>
    </row>
    <row r="53" spans="1:4" x14ac:dyDescent="0.25">
      <c r="A53">
        <v>50</v>
      </c>
      <c r="B53" t="s">
        <v>89</v>
      </c>
      <c r="C53" t="s">
        <v>102</v>
      </c>
      <c r="D53" t="str">
        <f t="shared" si="0"/>
        <v>Solvay Brussels School of Economics and Management</v>
      </c>
    </row>
    <row r="54" spans="1:4" x14ac:dyDescent="0.25">
      <c r="A54">
        <v>53</v>
      </c>
      <c r="B54" t="s">
        <v>90</v>
      </c>
      <c r="C54" t="s">
        <v>113</v>
      </c>
      <c r="D54" t="str">
        <f t="shared" si="0"/>
        <v>University of Victoria: Gustavson</v>
      </c>
    </row>
    <row r="55" spans="1:4" x14ac:dyDescent="0.25">
      <c r="A55">
        <v>54</v>
      </c>
      <c r="B55" t="s">
        <v>91</v>
      </c>
      <c r="C55" t="s">
        <v>109</v>
      </c>
      <c r="D55" t="str">
        <f t="shared" si="0"/>
        <v>EM Normandie Business School</v>
      </c>
    </row>
    <row r="56" spans="1:4" x14ac:dyDescent="0.25">
      <c r="A56">
        <v>54</v>
      </c>
      <c r="B56" t="s">
        <v>92</v>
      </c>
      <c r="C56" t="s">
        <v>122</v>
      </c>
      <c r="D56" t="str">
        <f t="shared" si="0"/>
        <v>EM Strasbourg Business School</v>
      </c>
    </row>
    <row r="57" spans="1:4" x14ac:dyDescent="0.25">
      <c r="A57">
        <v>56</v>
      </c>
      <c r="B57" t="s">
        <v>93</v>
      </c>
      <c r="C57" t="s">
        <v>120</v>
      </c>
      <c r="D57" t="str">
        <f t="shared" si="0"/>
        <v>Alliance Manchester Business School</v>
      </c>
    </row>
    <row r="58" spans="1:4" x14ac:dyDescent="0.25">
      <c r="A58">
        <v>57</v>
      </c>
      <c r="B58" t="s">
        <v>94</v>
      </c>
      <c r="C58" t="s">
        <v>99</v>
      </c>
      <c r="D58" t="str">
        <f t="shared" si="0"/>
        <v>Burgundy School of Business</v>
      </c>
    </row>
    <row r="59" spans="1:4" x14ac:dyDescent="0.25">
      <c r="A59">
        <v>57</v>
      </c>
      <c r="B59" t="s">
        <v>95</v>
      </c>
      <c r="C59" t="s">
        <v>135</v>
      </c>
      <c r="D59" t="str">
        <f t="shared" si="0"/>
        <v>Corvinus University of Budapest</v>
      </c>
    </row>
    <row r="60" spans="1:4" x14ac:dyDescent="0.25">
      <c r="A60">
        <v>59</v>
      </c>
      <c r="B60" t="s">
        <v>96</v>
      </c>
      <c r="C60" t="s">
        <v>107</v>
      </c>
      <c r="D60" t="str">
        <f t="shared" si="0"/>
        <v>Singapore Management University: Lee Kong Chian</v>
      </c>
    </row>
    <row r="61" spans="1:4" x14ac:dyDescent="0.25">
      <c r="A61">
        <v>60</v>
      </c>
      <c r="B61" t="s">
        <v>97</v>
      </c>
      <c r="C61" t="s">
        <v>116</v>
      </c>
      <c r="D61" t="str">
        <f t="shared" si="0"/>
        <v>University of Ljubljana, School of Economics and Business</v>
      </c>
    </row>
    <row r="62" spans="1:4" x14ac:dyDescent="0.25">
      <c r="A62">
        <v>61</v>
      </c>
      <c r="B62" t="s">
        <v>98</v>
      </c>
      <c r="C62" t="s">
        <v>90</v>
      </c>
      <c r="D62" t="str">
        <f t="shared" si="0"/>
        <v>Luiss University</v>
      </c>
    </row>
    <row r="63" spans="1:4" x14ac:dyDescent="0.25">
      <c r="A63">
        <v>62</v>
      </c>
      <c r="B63" t="s">
        <v>99</v>
      </c>
      <c r="C63" t="s">
        <v>73</v>
      </c>
      <c r="D63" t="str">
        <f t="shared" si="0"/>
        <v>Excelia Business School</v>
      </c>
    </row>
    <row r="64" spans="1:4" x14ac:dyDescent="0.25">
      <c r="A64">
        <v>62</v>
      </c>
      <c r="B64" t="s">
        <v>100</v>
      </c>
      <c r="C64" t="s">
        <v>114</v>
      </c>
      <c r="D64" t="str">
        <f t="shared" si="0"/>
        <v>Politecnico di Milano School of Management</v>
      </c>
    </row>
    <row r="65" spans="1:4" x14ac:dyDescent="0.25">
      <c r="A65">
        <v>64</v>
      </c>
      <c r="B65" t="s">
        <v>101</v>
      </c>
      <c r="C65" t="s">
        <v>110</v>
      </c>
      <c r="D65" t="str">
        <f t="shared" si="0"/>
        <v>National Sun Yat-sen University</v>
      </c>
    </row>
    <row r="66" spans="1:4" x14ac:dyDescent="0.25">
      <c r="A66">
        <v>65</v>
      </c>
      <c r="B66" t="s">
        <v>102</v>
      </c>
      <c r="C66" t="s">
        <v>47</v>
      </c>
      <c r="D66" t="str">
        <f t="shared" si="0"/>
        <v>ESMT Berlin</v>
      </c>
    </row>
    <row r="67" spans="1:4" x14ac:dyDescent="0.25">
      <c r="A67">
        <v>66</v>
      </c>
      <c r="B67" t="s">
        <v>103</v>
      </c>
      <c r="C67" t="s">
        <v>117</v>
      </c>
      <c r="D67" t="str">
        <f t="shared" ref="D67:D126" si="1">VLOOKUP(C67,$B$2:$B$126,1,0)</f>
        <v>Tilburg University, School of Economics and Management</v>
      </c>
    </row>
    <row r="68" spans="1:4" x14ac:dyDescent="0.25">
      <c r="A68">
        <v>67</v>
      </c>
      <c r="B68" t="s">
        <v>104</v>
      </c>
      <c r="C68" t="s">
        <v>118</v>
      </c>
      <c r="D68" t="str">
        <f t="shared" si="1"/>
        <v>Indian Institute of Management Udaipur</v>
      </c>
    </row>
    <row r="69" spans="1:4" x14ac:dyDescent="0.25">
      <c r="A69">
        <v>68</v>
      </c>
      <c r="B69" t="s">
        <v>105</v>
      </c>
      <c r="C69" t="s">
        <v>76</v>
      </c>
      <c r="D69" t="str">
        <f t="shared" si="1"/>
        <v>Trinity College Dublin, Trinity Business School</v>
      </c>
    </row>
    <row r="70" spans="1:4" x14ac:dyDescent="0.25">
      <c r="A70">
        <v>69</v>
      </c>
      <c r="B70" t="s">
        <v>106</v>
      </c>
      <c r="C70" t="s">
        <v>137</v>
      </c>
      <c r="D70" t="str">
        <f t="shared" si="1"/>
        <v>University of British Columbia: Sauder</v>
      </c>
    </row>
    <row r="71" spans="1:4" x14ac:dyDescent="0.25">
      <c r="A71">
        <v>69</v>
      </c>
      <c r="B71" t="s">
        <v>107</v>
      </c>
      <c r="C71" t="s">
        <v>127</v>
      </c>
      <c r="D71" t="str">
        <f t="shared" si="1"/>
        <v>DCU Business School</v>
      </c>
    </row>
    <row r="72" spans="1:4" x14ac:dyDescent="0.25">
      <c r="A72">
        <v>71</v>
      </c>
      <c r="B72" t="s">
        <v>108</v>
      </c>
      <c r="C72" t="s">
        <v>71</v>
      </c>
      <c r="D72" t="str">
        <f t="shared" si="1"/>
        <v>Global 3: McIntire/Lingnan/Esade</v>
      </c>
    </row>
    <row r="73" spans="1:4" x14ac:dyDescent="0.25">
      <c r="A73">
        <v>72</v>
      </c>
      <c r="B73" t="s">
        <v>109</v>
      </c>
      <c r="C73" t="s">
        <v>81</v>
      </c>
      <c r="D73" t="str">
        <f t="shared" si="1"/>
        <v>SP Jain Institute of Management &amp; Research (SPJIMR)</v>
      </c>
    </row>
    <row r="74" spans="1:4" x14ac:dyDescent="0.25">
      <c r="A74">
        <v>73</v>
      </c>
      <c r="B74" t="s">
        <v>110</v>
      </c>
      <c r="C74" t="s">
        <v>105</v>
      </c>
      <c r="D74" t="str">
        <f t="shared" si="1"/>
        <v>ZHAW School of Management and Law</v>
      </c>
    </row>
    <row r="75" spans="1:4" x14ac:dyDescent="0.25">
      <c r="A75">
        <v>74</v>
      </c>
      <c r="B75" t="s">
        <v>111</v>
      </c>
      <c r="C75" t="s">
        <v>95</v>
      </c>
      <c r="D75" t="str">
        <f t="shared" si="1"/>
        <v>Lund University School of Economics and Management (Lusem)</v>
      </c>
    </row>
    <row r="76" spans="1:4" x14ac:dyDescent="0.25">
      <c r="A76">
        <v>74</v>
      </c>
      <c r="B76" t="s">
        <v>112</v>
      </c>
      <c r="C76" t="s">
        <v>132</v>
      </c>
      <c r="D76" t="str">
        <f t="shared" si="1"/>
        <v>Paris School of Business</v>
      </c>
    </row>
    <row r="77" spans="1:4" x14ac:dyDescent="0.25">
      <c r="A77">
        <v>76</v>
      </c>
      <c r="B77" t="s">
        <v>113</v>
      </c>
      <c r="C77" t="s">
        <v>79</v>
      </c>
      <c r="D77" t="str">
        <f t="shared" si="1"/>
        <v>Skema Business School</v>
      </c>
    </row>
    <row r="78" spans="1:4" x14ac:dyDescent="0.25">
      <c r="A78">
        <v>77</v>
      </c>
      <c r="B78" t="s">
        <v>114</v>
      </c>
      <c r="C78" t="s">
        <v>78</v>
      </c>
      <c r="D78" t="str">
        <f t="shared" si="1"/>
        <v>Hult International Business School</v>
      </c>
    </row>
    <row r="79" spans="1:4" x14ac:dyDescent="0.25">
      <c r="A79">
        <v>78</v>
      </c>
      <c r="B79" t="s">
        <v>115</v>
      </c>
      <c r="C79" t="s">
        <v>94</v>
      </c>
      <c r="D79" t="str">
        <f t="shared" si="1"/>
        <v>ICN Business School</v>
      </c>
    </row>
    <row r="80" spans="1:4" x14ac:dyDescent="0.25">
      <c r="A80">
        <v>79</v>
      </c>
      <c r="B80" t="s">
        <v>116</v>
      </c>
      <c r="C80" t="s">
        <v>129</v>
      </c>
      <c r="D80" t="str">
        <f t="shared" si="1"/>
        <v>NHH Norwegian School of Economics</v>
      </c>
    </row>
    <row r="81" spans="1:4" x14ac:dyDescent="0.25">
      <c r="A81">
        <v>80</v>
      </c>
      <c r="B81" t="s">
        <v>117</v>
      </c>
      <c r="C81" t="s">
        <v>84</v>
      </c>
      <c r="D81" t="str">
        <f t="shared" si="1"/>
        <v>Tum School of Management</v>
      </c>
    </row>
    <row r="82" spans="1:4" x14ac:dyDescent="0.25">
      <c r="A82">
        <v>81</v>
      </c>
      <c r="B82" t="s">
        <v>118</v>
      </c>
      <c r="C82" t="s">
        <v>112</v>
      </c>
      <c r="D82" t="str">
        <f t="shared" si="1"/>
        <v>Iscte Business School</v>
      </c>
    </row>
    <row r="83" spans="1:4" x14ac:dyDescent="0.25">
      <c r="A83">
        <v>81</v>
      </c>
      <c r="B83" t="s">
        <v>119</v>
      </c>
      <c r="C83" t="s">
        <v>125</v>
      </c>
      <c r="D83" t="str">
        <f t="shared" si="1"/>
        <v>University of Antwerp Faculty of Business and Economics</v>
      </c>
    </row>
    <row r="84" spans="1:4" x14ac:dyDescent="0.25">
      <c r="A84">
        <v>83</v>
      </c>
      <c r="B84" t="s">
        <v>120</v>
      </c>
      <c r="C84" t="s">
        <v>136</v>
      </c>
      <c r="D84" t="str">
        <f t="shared" si="1"/>
        <v>University of Exeter Business School</v>
      </c>
    </row>
    <row r="85" spans="1:4" x14ac:dyDescent="0.25">
      <c r="A85">
        <v>84</v>
      </c>
      <c r="B85" t="s">
        <v>121</v>
      </c>
      <c r="C85" t="s">
        <v>126</v>
      </c>
      <c r="D85" t="str">
        <f t="shared" si="1"/>
        <v>Indian Institute of Management Indore</v>
      </c>
    </row>
    <row r="86" spans="1:4" x14ac:dyDescent="0.25">
      <c r="A86">
        <v>84</v>
      </c>
      <c r="B86" t="s">
        <v>122</v>
      </c>
      <c r="C86" t="s">
        <v>48</v>
      </c>
      <c r="D86" t="str">
        <f t="shared" si="1"/>
        <v>Tsinghua University School of Economics and Management</v>
      </c>
    </row>
    <row r="87" spans="1:4" x14ac:dyDescent="0.25">
      <c r="A87">
        <v>86</v>
      </c>
      <c r="B87" t="s">
        <v>123</v>
      </c>
      <c r="C87" t="s">
        <v>101</v>
      </c>
      <c r="D87" t="str">
        <f t="shared" si="1"/>
        <v>Indian Institute of Management Lucknow</v>
      </c>
    </row>
    <row r="88" spans="1:4" x14ac:dyDescent="0.25">
      <c r="A88">
        <v>87</v>
      </c>
      <c r="B88" t="s">
        <v>124</v>
      </c>
      <c r="C88" t="s">
        <v>121</v>
      </c>
      <c r="D88" t="str">
        <f t="shared" si="1"/>
        <v>Jönköping International Business School</v>
      </c>
    </row>
    <row r="89" spans="1:4" x14ac:dyDescent="0.25">
      <c r="A89">
        <v>88</v>
      </c>
      <c r="B89" t="s">
        <v>125</v>
      </c>
      <c r="C89" t="s">
        <v>86</v>
      </c>
      <c r="D89" t="str">
        <f t="shared" si="1"/>
        <v>Rennes School of Business</v>
      </c>
    </row>
    <row r="90" spans="1:4" x14ac:dyDescent="0.25">
      <c r="A90">
        <v>89</v>
      </c>
      <c r="B90" t="s">
        <v>126</v>
      </c>
      <c r="C90" t="s">
        <v>97</v>
      </c>
      <c r="D90" t="str">
        <f t="shared" si="1"/>
        <v>Essca School of Management</v>
      </c>
    </row>
    <row r="91" spans="1:4" x14ac:dyDescent="0.25">
      <c r="A91">
        <v>90</v>
      </c>
      <c r="B91" t="s">
        <v>127</v>
      </c>
      <c r="C91" t="s">
        <v>92</v>
      </c>
      <c r="D91" t="str">
        <f t="shared" si="1"/>
        <v>University of Cologne</v>
      </c>
    </row>
    <row r="92" spans="1:4" x14ac:dyDescent="0.25">
      <c r="A92">
        <v>91</v>
      </c>
      <c r="B92" t="s">
        <v>128</v>
      </c>
      <c r="C92" t="s">
        <v>131</v>
      </c>
      <c r="D92" t="str">
        <f t="shared" si="1"/>
        <v>SGH Warsaw School of Economics</v>
      </c>
    </row>
    <row r="93" spans="1:4" x14ac:dyDescent="0.25">
      <c r="A93">
        <v>92</v>
      </c>
      <c r="B93" t="s">
        <v>129</v>
      </c>
      <c r="C93" t="s">
        <v>130</v>
      </c>
      <c r="D93" t="str">
        <f t="shared" si="1"/>
        <v>ESC Clermont Business School</v>
      </c>
    </row>
    <row r="94" spans="1:4" x14ac:dyDescent="0.25">
      <c r="A94">
        <v>93</v>
      </c>
      <c r="B94" t="s">
        <v>130</v>
      </c>
      <c r="C94" t="s">
        <v>50</v>
      </c>
      <c r="D94" t="str">
        <f t="shared" si="1"/>
        <v>IBS-Moscow Ranepa</v>
      </c>
    </row>
    <row r="95" spans="1:4" x14ac:dyDescent="0.25">
      <c r="A95">
        <v>94</v>
      </c>
      <c r="B95" t="s">
        <v>131</v>
      </c>
      <c r="C95" t="s">
        <v>82</v>
      </c>
      <c r="D95" t="str">
        <f t="shared" si="1"/>
        <v>Deusto/Audencia/Bradford</v>
      </c>
    </row>
    <row r="96" spans="1:4" x14ac:dyDescent="0.25">
      <c r="A96">
        <v>95</v>
      </c>
      <c r="B96" t="s">
        <v>132</v>
      </c>
      <c r="C96" t="s">
        <v>83</v>
      </c>
      <c r="D96" t="str">
        <f t="shared" si="1"/>
        <v>University of South Carolina: Moore</v>
      </c>
    </row>
    <row r="97" spans="1:4" x14ac:dyDescent="0.25">
      <c r="A97">
        <v>96</v>
      </c>
      <c r="B97" t="s">
        <v>133</v>
      </c>
      <c r="C97" t="s">
        <v>119</v>
      </c>
      <c r="D97" t="str">
        <f t="shared" si="1"/>
        <v>Esdes Lyon Business School</v>
      </c>
    </row>
    <row r="98" spans="1:4" x14ac:dyDescent="0.25">
      <c r="A98">
        <v>97</v>
      </c>
      <c r="B98" t="s">
        <v>134</v>
      </c>
      <c r="C98" t="s">
        <v>123</v>
      </c>
      <c r="D98" t="str">
        <f t="shared" si="1"/>
        <v>Rabat Business School</v>
      </c>
    </row>
    <row r="99" spans="1:4" x14ac:dyDescent="0.25">
      <c r="A99">
        <v>98</v>
      </c>
      <c r="B99" t="s">
        <v>135</v>
      </c>
      <c r="C99" t="s">
        <v>128</v>
      </c>
      <c r="D99" t="str">
        <f t="shared" si="1"/>
        <v>Lucerne School of Business</v>
      </c>
    </row>
    <row r="100" spans="1:4" x14ac:dyDescent="0.25">
      <c r="A100">
        <v>99</v>
      </c>
      <c r="B100" t="s">
        <v>136</v>
      </c>
      <c r="C100" t="s">
        <v>133</v>
      </c>
      <c r="D100" t="str">
        <f t="shared" si="1"/>
        <v>NMIMS Mumbai, School of Business Management</v>
      </c>
    </row>
    <row r="101" spans="1:4" x14ac:dyDescent="0.25">
      <c r="A101">
        <v>100</v>
      </c>
      <c r="B101" t="s">
        <v>137</v>
      </c>
      <c r="C101" t="s">
        <v>134</v>
      </c>
      <c r="D101" t="str">
        <f t="shared" si="1"/>
        <v>International Management Institute New Delhi</v>
      </c>
    </row>
    <row r="102" spans="1:4" x14ac:dyDescent="0.25">
      <c r="B102" t="s">
        <v>270</v>
      </c>
      <c r="C102" t="s">
        <v>270</v>
      </c>
      <c r="D102" t="str">
        <f t="shared" si="1"/>
        <v>Indian Institute of Management Ahmedabad</v>
      </c>
    </row>
    <row r="103" spans="1:4" x14ac:dyDescent="0.25">
      <c r="B103" t="s">
        <v>304</v>
      </c>
      <c r="C103" t="s">
        <v>304</v>
      </c>
      <c r="D103" t="str">
        <f t="shared" si="1"/>
        <v>Kozminski University</v>
      </c>
    </row>
    <row r="104" spans="1:4" x14ac:dyDescent="0.25">
      <c r="B104" t="s">
        <v>280</v>
      </c>
      <c r="C104" t="s">
        <v>280</v>
      </c>
      <c r="D104" t="str">
        <f t="shared" si="1"/>
        <v>Maastricht University School of Business and Economics</v>
      </c>
    </row>
    <row r="105" spans="1:4" x14ac:dyDescent="0.25">
      <c r="B105" t="s">
        <v>314</v>
      </c>
      <c r="C105" t="s">
        <v>314</v>
      </c>
      <c r="D105" t="str">
        <f t="shared" si="1"/>
        <v>Kedge Business School</v>
      </c>
    </row>
    <row r="106" spans="1:4" x14ac:dyDescent="0.25">
      <c r="B106" t="s">
        <v>332</v>
      </c>
      <c r="C106" t="s">
        <v>332</v>
      </c>
      <c r="D106" t="str">
        <f t="shared" si="1"/>
        <v>Lancaster University Management School</v>
      </c>
    </row>
    <row r="107" spans="1:4" x14ac:dyDescent="0.25">
      <c r="B107" t="s">
        <v>308</v>
      </c>
      <c r="C107" t="s">
        <v>308</v>
      </c>
      <c r="D107" t="str">
        <f t="shared" si="1"/>
        <v>University of Bath School of Management</v>
      </c>
    </row>
    <row r="108" spans="1:4" x14ac:dyDescent="0.25">
      <c r="B108" t="s">
        <v>329</v>
      </c>
      <c r="C108" t="s">
        <v>329</v>
      </c>
      <c r="D108" t="str">
        <f t="shared" si="1"/>
        <v>Cranfield School of Management</v>
      </c>
    </row>
    <row r="109" spans="1:4" x14ac:dyDescent="0.25">
      <c r="B109" t="s">
        <v>295</v>
      </c>
      <c r="C109" t="s">
        <v>295</v>
      </c>
      <c r="D109" t="str">
        <f t="shared" si="1"/>
        <v>University Carlos III de Madrid</v>
      </c>
    </row>
    <row r="110" spans="1:4" x14ac:dyDescent="0.25">
      <c r="B110" t="s">
        <v>343</v>
      </c>
      <c r="C110" t="s">
        <v>343</v>
      </c>
      <c r="D110" t="str">
        <f t="shared" si="1"/>
        <v>Henley Business School</v>
      </c>
    </row>
    <row r="111" spans="1:4" x14ac:dyDescent="0.25">
      <c r="B111" t="s">
        <v>348</v>
      </c>
      <c r="C111" t="s">
        <v>348</v>
      </c>
      <c r="D111" t="str">
        <f t="shared" si="1"/>
        <v>BI Norwegian Business School</v>
      </c>
    </row>
    <row r="112" spans="1:4" x14ac:dyDescent="0.25">
      <c r="B112" t="s">
        <v>360</v>
      </c>
      <c r="C112" t="s">
        <v>360</v>
      </c>
      <c r="D112" t="str">
        <f t="shared" si="1"/>
        <v>Hong Kong Baptist University School of Business</v>
      </c>
    </row>
    <row r="113" spans="2:4" x14ac:dyDescent="0.25">
      <c r="B113" t="s">
        <v>352</v>
      </c>
      <c r="C113" t="s">
        <v>352</v>
      </c>
      <c r="D113" t="str">
        <f t="shared" si="1"/>
        <v>Adam Smith Business School, University of Glasgow</v>
      </c>
    </row>
    <row r="114" spans="2:4" x14ac:dyDescent="0.25">
      <c r="B114" t="s">
        <v>357</v>
      </c>
      <c r="C114" t="s">
        <v>357</v>
      </c>
      <c r="D114" t="str">
        <f t="shared" si="1"/>
        <v>University of Porto — School of Economics and Management</v>
      </c>
    </row>
    <row r="115" spans="2:4" x14ac:dyDescent="0.25">
      <c r="B115" t="s">
        <v>380</v>
      </c>
      <c r="C115" t="s">
        <v>380</v>
      </c>
      <c r="D115" t="str">
        <f t="shared" si="1"/>
        <v>Cems Global Alliance</v>
      </c>
    </row>
    <row r="116" spans="2:4" x14ac:dyDescent="0.25">
      <c r="B116" t="s">
        <v>391</v>
      </c>
      <c r="C116" t="s">
        <v>391</v>
      </c>
      <c r="D116" t="str">
        <f t="shared" si="1"/>
        <v>Indian Institute of Management Calcutta</v>
      </c>
    </row>
    <row r="117" spans="2:4" x14ac:dyDescent="0.25">
      <c r="B117" t="s">
        <v>430</v>
      </c>
      <c r="C117" t="s">
        <v>430</v>
      </c>
      <c r="D117" t="str">
        <f t="shared" si="1"/>
        <v>Leeds University Business School</v>
      </c>
    </row>
    <row r="118" spans="2:4" x14ac:dyDescent="0.25">
      <c r="B118" t="s">
        <v>449</v>
      </c>
      <c r="C118" t="s">
        <v>449</v>
      </c>
      <c r="D118" t="str">
        <f t="shared" si="1"/>
        <v>National Chengchi University</v>
      </c>
    </row>
    <row r="119" spans="2:4" x14ac:dyDescent="0.25">
      <c r="B119" t="s">
        <v>573</v>
      </c>
      <c r="C119" t="s">
        <v>573</v>
      </c>
      <c r="D119" t="str">
        <f t="shared" si="1"/>
        <v>University of Strathclyde Business School</v>
      </c>
    </row>
    <row r="120" spans="2:4" x14ac:dyDescent="0.25">
      <c r="B120" t="s">
        <v>566</v>
      </c>
      <c r="C120" t="s">
        <v>566</v>
      </c>
      <c r="D120" t="str">
        <f t="shared" si="1"/>
        <v>Université Paris-Dauphine</v>
      </c>
    </row>
    <row r="121" spans="2:4" x14ac:dyDescent="0.25">
      <c r="B121" t="s">
        <v>561</v>
      </c>
      <c r="C121" t="s">
        <v>561</v>
      </c>
      <c r="D121" t="str">
        <f t="shared" si="1"/>
        <v>ISC Paris</v>
      </c>
    </row>
    <row r="122" spans="2:4" x14ac:dyDescent="0.25">
      <c r="B122" t="s">
        <v>577</v>
      </c>
      <c r="C122" t="s">
        <v>577</v>
      </c>
      <c r="D122" t="str">
        <f t="shared" si="1"/>
        <v>Nottingham Business School at NTU</v>
      </c>
    </row>
    <row r="123" spans="2:4" x14ac:dyDescent="0.25">
      <c r="B123" t="s">
        <v>554</v>
      </c>
      <c r="C123" t="s">
        <v>554</v>
      </c>
      <c r="D123" t="str">
        <f t="shared" si="1"/>
        <v>HKUST Business School</v>
      </c>
    </row>
    <row r="124" spans="2:4" x14ac:dyDescent="0.25">
      <c r="B124" t="s">
        <v>620</v>
      </c>
      <c r="C124" t="s">
        <v>620</v>
      </c>
      <c r="D124" t="str">
        <f t="shared" si="1"/>
        <v>University of Liverpool Management School</v>
      </c>
    </row>
    <row r="125" spans="2:4" x14ac:dyDescent="0.25">
      <c r="B125" t="s">
        <v>623</v>
      </c>
      <c r="C125" t="s">
        <v>623</v>
      </c>
      <c r="D125" t="str">
        <f t="shared" si="1"/>
        <v>University of Bradford School of Management</v>
      </c>
    </row>
    <row r="126" spans="2:4" x14ac:dyDescent="0.25">
      <c r="B126" t="s">
        <v>625</v>
      </c>
      <c r="C126" t="s">
        <v>625</v>
      </c>
      <c r="D126" t="str">
        <f t="shared" si="1"/>
        <v>Brunel Business School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
  <sheetViews>
    <sheetView workbookViewId="0">
      <pane xSplit="2" ySplit="2" topLeftCell="U87" activePane="bottomRight" state="frozen"/>
      <selection pane="topRight" activeCell="C1" sqref="C1"/>
      <selection pane="bottomLeft" activeCell="A3" sqref="A3"/>
      <selection pane="bottomRight" activeCell="AB3" sqref="AB3"/>
    </sheetView>
  </sheetViews>
  <sheetFormatPr defaultColWidth="12.5703125" defaultRowHeight="15" x14ac:dyDescent="0.25"/>
  <cols>
    <col min="1" max="1" width="4" bestFit="1" customWidth="1"/>
    <col min="2" max="2" width="55.28515625" bestFit="1" customWidth="1"/>
  </cols>
  <sheetData>
    <row r="1" spans="1:29" x14ac:dyDescent="0.25">
      <c r="A1">
        <v>0</v>
      </c>
      <c r="B1" s="22">
        <v>1</v>
      </c>
      <c r="C1" s="22">
        <f>B1+1</f>
        <v>2</v>
      </c>
      <c r="D1" s="22">
        <f t="shared" ref="D1:AC1" si="0">C1+1</f>
        <v>3</v>
      </c>
      <c r="E1" s="22">
        <f t="shared" si="0"/>
        <v>4</v>
      </c>
      <c r="F1" s="22">
        <f t="shared" si="0"/>
        <v>5</v>
      </c>
      <c r="G1" s="22">
        <f t="shared" si="0"/>
        <v>6</v>
      </c>
      <c r="H1" s="22">
        <f t="shared" si="0"/>
        <v>7</v>
      </c>
      <c r="I1" s="22">
        <f t="shared" si="0"/>
        <v>8</v>
      </c>
      <c r="J1" s="22">
        <f t="shared" si="0"/>
        <v>9</v>
      </c>
      <c r="K1" s="22">
        <f t="shared" si="0"/>
        <v>10</v>
      </c>
      <c r="L1" s="22">
        <f t="shared" si="0"/>
        <v>11</v>
      </c>
      <c r="M1" s="22">
        <f t="shared" si="0"/>
        <v>12</v>
      </c>
      <c r="N1" s="22">
        <f t="shared" si="0"/>
        <v>13</v>
      </c>
      <c r="O1" s="22">
        <f t="shared" si="0"/>
        <v>14</v>
      </c>
      <c r="P1" s="22">
        <f t="shared" si="0"/>
        <v>15</v>
      </c>
      <c r="Q1" s="22">
        <f t="shared" si="0"/>
        <v>16</v>
      </c>
      <c r="R1" s="22">
        <f t="shared" si="0"/>
        <v>17</v>
      </c>
      <c r="S1" s="22">
        <f t="shared" si="0"/>
        <v>18</v>
      </c>
      <c r="T1" s="22">
        <f t="shared" si="0"/>
        <v>19</v>
      </c>
      <c r="U1" s="22">
        <f t="shared" si="0"/>
        <v>20</v>
      </c>
      <c r="V1" s="22">
        <f t="shared" si="0"/>
        <v>21</v>
      </c>
      <c r="W1" s="22">
        <f t="shared" si="0"/>
        <v>22</v>
      </c>
      <c r="X1" s="22">
        <f t="shared" si="0"/>
        <v>23</v>
      </c>
      <c r="Y1" s="22">
        <f t="shared" si="0"/>
        <v>24</v>
      </c>
      <c r="Z1" s="22">
        <f t="shared" si="0"/>
        <v>25</v>
      </c>
      <c r="AA1" s="22">
        <f t="shared" si="0"/>
        <v>26</v>
      </c>
      <c r="AB1" s="22">
        <f t="shared" si="0"/>
        <v>27</v>
      </c>
      <c r="AC1" s="22">
        <f t="shared" si="0"/>
        <v>28</v>
      </c>
    </row>
    <row r="2" spans="1:29" s="21" customFormat="1" ht="60" x14ac:dyDescent="0.25">
      <c r="A2" s="21" t="s">
        <v>33</v>
      </c>
      <c r="B2" s="21" t="s">
        <v>34</v>
      </c>
      <c r="C2" s="21" t="s">
        <v>143</v>
      </c>
      <c r="D2" s="21" t="s">
        <v>147</v>
      </c>
      <c r="E2" s="21" t="s">
        <v>151</v>
      </c>
      <c r="F2" s="21" t="s">
        <v>153</v>
      </c>
      <c r="G2" s="21" t="s">
        <v>149</v>
      </c>
      <c r="H2" s="21" t="s">
        <v>154</v>
      </c>
      <c r="I2" s="21" t="s">
        <v>237</v>
      </c>
      <c r="J2" s="21" t="s">
        <v>238</v>
      </c>
      <c r="K2" s="21" t="s">
        <v>139</v>
      </c>
      <c r="L2" s="21" t="s">
        <v>239</v>
      </c>
      <c r="M2" s="21" t="s">
        <v>142</v>
      </c>
      <c r="N2" s="21" t="s">
        <v>146</v>
      </c>
      <c r="O2" s="21" t="s">
        <v>240</v>
      </c>
      <c r="P2" s="21" t="s">
        <v>145</v>
      </c>
      <c r="Q2" s="21" t="s">
        <v>241</v>
      </c>
      <c r="R2" s="21" t="s">
        <v>36</v>
      </c>
      <c r="S2" s="21" t="s">
        <v>37</v>
      </c>
      <c r="T2" s="21" t="s">
        <v>155</v>
      </c>
      <c r="U2" s="21" t="s">
        <v>150</v>
      </c>
      <c r="V2" s="21" t="s">
        <v>156</v>
      </c>
      <c r="W2" s="21" t="s">
        <v>242</v>
      </c>
      <c r="X2" s="21" t="s">
        <v>140</v>
      </c>
      <c r="Y2" s="21" t="s">
        <v>152</v>
      </c>
      <c r="Z2" s="21" t="s">
        <v>243</v>
      </c>
      <c r="AA2" s="21" t="s">
        <v>244</v>
      </c>
      <c r="AB2" s="21" t="s">
        <v>148</v>
      </c>
      <c r="AC2" s="21" t="s">
        <v>956</v>
      </c>
    </row>
    <row r="3" spans="1:29" x14ac:dyDescent="0.25">
      <c r="A3">
        <v>1</v>
      </c>
      <c r="B3" t="s">
        <v>38</v>
      </c>
      <c r="C3">
        <v>1</v>
      </c>
      <c r="D3">
        <v>31</v>
      </c>
      <c r="E3" t="s">
        <v>245</v>
      </c>
      <c r="F3" t="s">
        <v>246</v>
      </c>
      <c r="G3">
        <v>20</v>
      </c>
      <c r="H3">
        <v>82</v>
      </c>
      <c r="I3" t="s">
        <v>0</v>
      </c>
      <c r="J3">
        <v>3</v>
      </c>
      <c r="K3">
        <v>56</v>
      </c>
      <c r="L3">
        <v>1</v>
      </c>
      <c r="M3">
        <v>100</v>
      </c>
      <c r="N3">
        <v>9.82</v>
      </c>
      <c r="O3">
        <v>1</v>
      </c>
      <c r="P3">
        <v>27</v>
      </c>
      <c r="Q3">
        <v>100</v>
      </c>
      <c r="R3">
        <v>83</v>
      </c>
      <c r="S3" s="1">
        <v>123999</v>
      </c>
      <c r="T3">
        <v>93</v>
      </c>
      <c r="U3">
        <v>59.63</v>
      </c>
      <c r="V3">
        <v>93.691999999999993</v>
      </c>
      <c r="W3">
        <v>1</v>
      </c>
      <c r="X3">
        <v>6</v>
      </c>
      <c r="Y3">
        <v>15</v>
      </c>
      <c r="Z3" s="1">
        <v>123999</v>
      </c>
      <c r="AA3">
        <v>1</v>
      </c>
      <c r="AB3">
        <v>47</v>
      </c>
      <c r="AC3">
        <v>1</v>
      </c>
    </row>
    <row r="4" spans="1:29" x14ac:dyDescent="0.25">
      <c r="A4">
        <v>2</v>
      </c>
      <c r="B4" t="s">
        <v>39</v>
      </c>
      <c r="C4">
        <v>2</v>
      </c>
      <c r="D4">
        <v>42</v>
      </c>
      <c r="E4" t="s">
        <v>159</v>
      </c>
      <c r="F4" t="s">
        <v>247</v>
      </c>
      <c r="G4">
        <v>29</v>
      </c>
      <c r="H4">
        <v>65</v>
      </c>
      <c r="I4" t="s">
        <v>1</v>
      </c>
      <c r="J4">
        <v>11</v>
      </c>
      <c r="K4">
        <v>83</v>
      </c>
      <c r="L4">
        <v>2</v>
      </c>
      <c r="M4">
        <v>96</v>
      </c>
      <c r="N4">
        <v>9.2100000000000009</v>
      </c>
      <c r="O4">
        <v>2</v>
      </c>
      <c r="P4">
        <v>18</v>
      </c>
      <c r="Q4">
        <v>81</v>
      </c>
      <c r="R4">
        <v>61</v>
      </c>
      <c r="S4" s="1">
        <v>114357</v>
      </c>
      <c r="T4">
        <v>55</v>
      </c>
      <c r="U4">
        <v>80.647999999999996</v>
      </c>
      <c r="V4">
        <v>91.177000000000007</v>
      </c>
      <c r="W4">
        <v>11</v>
      </c>
      <c r="X4">
        <v>10</v>
      </c>
      <c r="Y4">
        <v>41</v>
      </c>
      <c r="Z4" s="1">
        <v>120856</v>
      </c>
      <c r="AA4">
        <v>1</v>
      </c>
      <c r="AB4">
        <v>44</v>
      </c>
      <c r="AC4">
        <v>2</v>
      </c>
    </row>
    <row r="5" spans="1:29" x14ac:dyDescent="0.25">
      <c r="A5">
        <v>3</v>
      </c>
      <c r="B5" t="s">
        <v>45</v>
      </c>
      <c r="C5">
        <v>8</v>
      </c>
      <c r="D5">
        <v>29</v>
      </c>
      <c r="E5" t="s">
        <v>160</v>
      </c>
      <c r="F5" t="s">
        <v>248</v>
      </c>
      <c r="G5">
        <v>31</v>
      </c>
      <c r="H5">
        <v>39</v>
      </c>
      <c r="I5" t="s">
        <v>5</v>
      </c>
      <c r="J5">
        <v>1</v>
      </c>
      <c r="K5">
        <v>58</v>
      </c>
      <c r="L5">
        <v>6</v>
      </c>
      <c r="M5">
        <v>99</v>
      </c>
      <c r="N5">
        <v>9.68</v>
      </c>
      <c r="O5">
        <v>7</v>
      </c>
      <c r="P5">
        <v>14</v>
      </c>
      <c r="Q5">
        <v>100</v>
      </c>
      <c r="R5">
        <v>16</v>
      </c>
      <c r="S5" s="1">
        <v>94517</v>
      </c>
      <c r="T5">
        <v>98</v>
      </c>
      <c r="U5">
        <v>81.135999999999996</v>
      </c>
      <c r="V5">
        <v>89.926000000000002</v>
      </c>
      <c r="W5">
        <v>8</v>
      </c>
      <c r="X5">
        <v>29</v>
      </c>
      <c r="Y5">
        <v>33</v>
      </c>
      <c r="Z5" s="1">
        <v>94517</v>
      </c>
      <c r="AA5">
        <v>1</v>
      </c>
      <c r="AB5">
        <v>50</v>
      </c>
      <c r="AC5">
        <v>3</v>
      </c>
    </row>
    <row r="6" spans="1:29" x14ac:dyDescent="0.25">
      <c r="A6">
        <v>4</v>
      </c>
      <c r="B6" t="s">
        <v>44</v>
      </c>
      <c r="C6">
        <v>4</v>
      </c>
      <c r="D6">
        <v>43</v>
      </c>
      <c r="E6" t="s">
        <v>163</v>
      </c>
      <c r="F6" t="s">
        <v>174</v>
      </c>
      <c r="G6">
        <v>30</v>
      </c>
      <c r="H6">
        <v>84</v>
      </c>
      <c r="I6" t="s">
        <v>4</v>
      </c>
      <c r="J6">
        <v>7</v>
      </c>
      <c r="K6">
        <v>78</v>
      </c>
      <c r="L6">
        <v>4</v>
      </c>
      <c r="M6">
        <v>99</v>
      </c>
      <c r="N6">
        <v>9.43</v>
      </c>
      <c r="O6">
        <v>3</v>
      </c>
      <c r="P6">
        <v>12</v>
      </c>
      <c r="Q6">
        <v>36</v>
      </c>
      <c r="R6">
        <v>44</v>
      </c>
      <c r="S6" s="1">
        <v>100789</v>
      </c>
      <c r="T6">
        <v>96</v>
      </c>
      <c r="U6">
        <v>61.125</v>
      </c>
      <c r="V6">
        <v>90.361999999999995</v>
      </c>
      <c r="W6">
        <v>7</v>
      </c>
      <c r="X6">
        <v>78</v>
      </c>
      <c r="Y6">
        <v>67</v>
      </c>
      <c r="Z6" s="1">
        <v>102198</v>
      </c>
      <c r="AA6">
        <v>1</v>
      </c>
      <c r="AB6">
        <v>43</v>
      </c>
      <c r="AC6">
        <v>4</v>
      </c>
    </row>
    <row r="7" spans="1:29" x14ac:dyDescent="0.25">
      <c r="A7">
        <v>5</v>
      </c>
      <c r="B7" t="s">
        <v>40</v>
      </c>
      <c r="C7">
        <v>5</v>
      </c>
      <c r="D7">
        <v>25</v>
      </c>
      <c r="E7" t="s">
        <v>160</v>
      </c>
      <c r="F7" t="s">
        <v>249</v>
      </c>
      <c r="G7">
        <v>32</v>
      </c>
      <c r="H7">
        <v>56</v>
      </c>
      <c r="I7" t="s">
        <v>2</v>
      </c>
      <c r="J7">
        <v>2</v>
      </c>
      <c r="K7">
        <v>19</v>
      </c>
      <c r="L7">
        <v>5</v>
      </c>
      <c r="M7">
        <v>96</v>
      </c>
      <c r="N7">
        <v>9.2799999999999994</v>
      </c>
      <c r="O7">
        <v>6</v>
      </c>
      <c r="P7">
        <v>18</v>
      </c>
      <c r="Q7">
        <v>100</v>
      </c>
      <c r="R7">
        <v>48</v>
      </c>
      <c r="S7" s="1">
        <v>95875</v>
      </c>
      <c r="T7">
        <v>63</v>
      </c>
      <c r="U7">
        <v>64.558999999999997</v>
      </c>
      <c r="V7">
        <v>87.524000000000001</v>
      </c>
      <c r="W7">
        <v>35</v>
      </c>
      <c r="X7">
        <v>9</v>
      </c>
      <c r="Y7">
        <v>23</v>
      </c>
      <c r="Z7" s="1">
        <v>95875</v>
      </c>
      <c r="AA7">
        <v>2</v>
      </c>
      <c r="AB7">
        <v>47</v>
      </c>
      <c r="AC7">
        <v>5</v>
      </c>
    </row>
    <row r="8" spans="1:29" x14ac:dyDescent="0.25">
      <c r="A8">
        <v>6</v>
      </c>
      <c r="B8" t="s">
        <v>43</v>
      </c>
      <c r="C8">
        <v>3</v>
      </c>
      <c r="D8">
        <v>53</v>
      </c>
      <c r="E8" t="s">
        <v>159</v>
      </c>
      <c r="F8" t="s">
        <v>250</v>
      </c>
      <c r="G8">
        <v>36</v>
      </c>
      <c r="H8">
        <v>58</v>
      </c>
      <c r="I8" t="s">
        <v>1</v>
      </c>
      <c r="J8">
        <v>35</v>
      </c>
      <c r="K8">
        <v>80</v>
      </c>
      <c r="L8">
        <v>4</v>
      </c>
      <c r="M8">
        <v>100</v>
      </c>
      <c r="N8">
        <v>9.26</v>
      </c>
      <c r="O8">
        <v>3</v>
      </c>
      <c r="P8">
        <v>18</v>
      </c>
      <c r="Q8">
        <v>100</v>
      </c>
      <c r="R8">
        <v>43</v>
      </c>
      <c r="S8" s="1">
        <v>99804</v>
      </c>
      <c r="T8">
        <v>41</v>
      </c>
      <c r="U8">
        <v>68.756</v>
      </c>
      <c r="V8">
        <v>89.531000000000006</v>
      </c>
      <c r="W8">
        <v>14</v>
      </c>
      <c r="X8">
        <v>13</v>
      </c>
      <c r="Y8">
        <v>57</v>
      </c>
      <c r="Z8" s="1">
        <v>102100</v>
      </c>
      <c r="AA8">
        <v>1</v>
      </c>
      <c r="AB8">
        <v>48</v>
      </c>
      <c r="AC8">
        <v>6</v>
      </c>
    </row>
    <row r="9" spans="1:29" x14ac:dyDescent="0.25">
      <c r="A9">
        <v>7</v>
      </c>
      <c r="B9" t="s">
        <v>42</v>
      </c>
      <c r="C9">
        <v>6</v>
      </c>
      <c r="D9">
        <v>63</v>
      </c>
      <c r="E9" t="s">
        <v>251</v>
      </c>
      <c r="F9" t="s">
        <v>252</v>
      </c>
      <c r="G9">
        <v>38</v>
      </c>
      <c r="H9">
        <v>85</v>
      </c>
      <c r="I9" t="s">
        <v>1</v>
      </c>
      <c r="J9">
        <v>18</v>
      </c>
      <c r="K9">
        <v>94</v>
      </c>
      <c r="L9">
        <v>6</v>
      </c>
      <c r="M9">
        <v>100</v>
      </c>
      <c r="N9">
        <v>8.7200000000000006</v>
      </c>
      <c r="O9">
        <v>5</v>
      </c>
      <c r="P9">
        <v>18</v>
      </c>
      <c r="Q9">
        <v>100</v>
      </c>
      <c r="R9">
        <v>54</v>
      </c>
      <c r="S9" s="1">
        <v>89003</v>
      </c>
      <c r="T9">
        <v>90</v>
      </c>
      <c r="U9">
        <v>57.454000000000001</v>
      </c>
      <c r="V9">
        <v>85.561000000000007</v>
      </c>
      <c r="W9">
        <v>67</v>
      </c>
      <c r="X9">
        <v>4</v>
      </c>
      <c r="Y9">
        <v>78</v>
      </c>
      <c r="Z9" s="1">
        <v>88987</v>
      </c>
      <c r="AA9">
        <v>1</v>
      </c>
      <c r="AB9">
        <v>50</v>
      </c>
      <c r="AC9">
        <v>7</v>
      </c>
    </row>
    <row r="10" spans="1:29" x14ac:dyDescent="0.25">
      <c r="A10">
        <v>8</v>
      </c>
      <c r="B10" t="s">
        <v>41</v>
      </c>
      <c r="C10">
        <v>7</v>
      </c>
      <c r="D10">
        <v>43</v>
      </c>
      <c r="E10" t="s">
        <v>161</v>
      </c>
      <c r="F10" t="s">
        <v>162</v>
      </c>
      <c r="G10">
        <v>27</v>
      </c>
      <c r="H10">
        <v>38</v>
      </c>
      <c r="I10" t="s">
        <v>3</v>
      </c>
      <c r="J10">
        <v>12</v>
      </c>
      <c r="K10">
        <v>39</v>
      </c>
      <c r="L10">
        <v>9</v>
      </c>
      <c r="M10">
        <v>98</v>
      </c>
      <c r="N10">
        <v>9.66</v>
      </c>
      <c r="O10">
        <v>13</v>
      </c>
      <c r="P10">
        <v>22.1</v>
      </c>
      <c r="Q10">
        <v>100</v>
      </c>
      <c r="R10">
        <v>56</v>
      </c>
      <c r="S10" s="1">
        <v>92452</v>
      </c>
      <c r="T10">
        <v>74</v>
      </c>
      <c r="U10">
        <v>55.85</v>
      </c>
      <c r="V10">
        <v>88.915999999999997</v>
      </c>
      <c r="W10">
        <v>20</v>
      </c>
      <c r="X10">
        <v>2</v>
      </c>
      <c r="Y10">
        <v>21</v>
      </c>
      <c r="Z10" s="1">
        <v>92452</v>
      </c>
      <c r="AA10">
        <v>2</v>
      </c>
      <c r="AB10">
        <v>41</v>
      </c>
      <c r="AC10">
        <v>8</v>
      </c>
    </row>
    <row r="11" spans="1:29" x14ac:dyDescent="0.25">
      <c r="A11">
        <v>9</v>
      </c>
      <c r="B11" t="s">
        <v>60</v>
      </c>
      <c r="C11">
        <v>10</v>
      </c>
      <c r="D11">
        <v>46</v>
      </c>
      <c r="E11" t="s">
        <v>160</v>
      </c>
      <c r="F11" t="s">
        <v>158</v>
      </c>
      <c r="G11">
        <v>26</v>
      </c>
      <c r="H11">
        <v>97</v>
      </c>
      <c r="I11" t="s">
        <v>4</v>
      </c>
      <c r="J11">
        <v>17</v>
      </c>
      <c r="K11">
        <v>77</v>
      </c>
      <c r="L11">
        <v>11</v>
      </c>
      <c r="M11">
        <v>100</v>
      </c>
      <c r="N11">
        <v>8.8800000000000008</v>
      </c>
      <c r="O11">
        <v>14</v>
      </c>
      <c r="P11">
        <v>14</v>
      </c>
      <c r="Q11">
        <v>24</v>
      </c>
      <c r="R11">
        <v>26</v>
      </c>
      <c r="S11" s="1">
        <v>84080</v>
      </c>
      <c r="T11">
        <v>99</v>
      </c>
      <c r="U11">
        <v>59.064</v>
      </c>
      <c r="V11">
        <v>85.022999999999996</v>
      </c>
      <c r="W11">
        <v>32</v>
      </c>
      <c r="X11">
        <v>72</v>
      </c>
      <c r="Y11">
        <v>76</v>
      </c>
      <c r="Z11" s="1">
        <v>83900</v>
      </c>
      <c r="AA11">
        <v>1</v>
      </c>
      <c r="AB11">
        <v>55</v>
      </c>
      <c r="AC11">
        <v>9</v>
      </c>
    </row>
    <row r="12" spans="1:29" x14ac:dyDescent="0.25">
      <c r="A12">
        <v>9</v>
      </c>
      <c r="B12" t="s">
        <v>49</v>
      </c>
      <c r="C12">
        <v>16</v>
      </c>
      <c r="D12">
        <v>50</v>
      </c>
      <c r="E12" t="s">
        <v>253</v>
      </c>
      <c r="F12" t="s">
        <v>254</v>
      </c>
      <c r="G12">
        <v>33</v>
      </c>
      <c r="H12">
        <v>62</v>
      </c>
      <c r="I12" t="s">
        <v>1</v>
      </c>
      <c r="J12">
        <v>38</v>
      </c>
      <c r="K12">
        <v>88</v>
      </c>
      <c r="L12">
        <v>15</v>
      </c>
      <c r="M12">
        <v>98</v>
      </c>
      <c r="N12">
        <v>9.1999999999999993</v>
      </c>
      <c r="O12">
        <v>19</v>
      </c>
      <c r="P12">
        <v>22</v>
      </c>
      <c r="Q12">
        <v>100</v>
      </c>
      <c r="R12">
        <v>60</v>
      </c>
      <c r="S12" s="1">
        <v>87496</v>
      </c>
      <c r="T12">
        <v>49</v>
      </c>
      <c r="U12">
        <v>59.636000000000003</v>
      </c>
      <c r="V12">
        <v>87.525000000000006</v>
      </c>
      <c r="W12">
        <v>10</v>
      </c>
      <c r="X12">
        <v>17</v>
      </c>
      <c r="Y12">
        <v>75</v>
      </c>
      <c r="Z12" s="1">
        <v>88069</v>
      </c>
      <c r="AA12">
        <v>2</v>
      </c>
      <c r="AB12">
        <v>48</v>
      </c>
      <c r="AC12">
        <v>9</v>
      </c>
    </row>
    <row r="13" spans="1:29" x14ac:dyDescent="0.25">
      <c r="A13">
        <v>11</v>
      </c>
      <c r="B13" t="s">
        <v>71</v>
      </c>
      <c r="C13">
        <v>14</v>
      </c>
      <c r="D13">
        <v>27</v>
      </c>
      <c r="E13" t="s">
        <v>189</v>
      </c>
      <c r="F13" t="s">
        <v>255</v>
      </c>
      <c r="G13">
        <v>32</v>
      </c>
      <c r="H13">
        <v>22</v>
      </c>
      <c r="I13" t="s">
        <v>15</v>
      </c>
      <c r="J13">
        <v>9</v>
      </c>
      <c r="K13">
        <v>41</v>
      </c>
      <c r="M13">
        <v>97</v>
      </c>
      <c r="N13">
        <v>9.31</v>
      </c>
      <c r="P13">
        <v>12</v>
      </c>
      <c r="Q13">
        <v>16</v>
      </c>
      <c r="R13">
        <v>19</v>
      </c>
      <c r="S13" s="1">
        <v>90755</v>
      </c>
      <c r="T13">
        <v>67</v>
      </c>
      <c r="U13">
        <v>62.851999999999997</v>
      </c>
      <c r="V13">
        <v>85.953000000000003</v>
      </c>
      <c r="W13">
        <v>39</v>
      </c>
      <c r="X13">
        <v>33</v>
      </c>
      <c r="Y13">
        <v>58</v>
      </c>
      <c r="Z13" s="1">
        <v>90755</v>
      </c>
      <c r="AA13">
        <v>0</v>
      </c>
      <c r="AB13">
        <v>52</v>
      </c>
      <c r="AC13">
        <v>11</v>
      </c>
    </row>
    <row r="14" spans="1:29" x14ac:dyDescent="0.25">
      <c r="A14">
        <v>12</v>
      </c>
      <c r="B14" t="s">
        <v>47</v>
      </c>
      <c r="C14">
        <v>26</v>
      </c>
      <c r="D14">
        <v>25</v>
      </c>
      <c r="E14" t="s">
        <v>169</v>
      </c>
      <c r="F14" t="s">
        <v>257</v>
      </c>
      <c r="G14">
        <v>19</v>
      </c>
      <c r="H14">
        <v>74</v>
      </c>
      <c r="I14" t="s">
        <v>6</v>
      </c>
      <c r="J14">
        <v>10</v>
      </c>
      <c r="K14">
        <v>50</v>
      </c>
      <c r="L14">
        <v>24</v>
      </c>
      <c r="M14">
        <v>100</v>
      </c>
      <c r="N14">
        <v>9.56</v>
      </c>
      <c r="O14">
        <v>35</v>
      </c>
      <c r="P14">
        <v>24</v>
      </c>
      <c r="Q14">
        <v>100</v>
      </c>
      <c r="R14">
        <v>57</v>
      </c>
      <c r="S14" s="1">
        <v>95390</v>
      </c>
      <c r="T14">
        <v>78</v>
      </c>
      <c r="U14">
        <v>52.23</v>
      </c>
      <c r="V14">
        <v>89.525999999999996</v>
      </c>
      <c r="W14">
        <v>61</v>
      </c>
      <c r="X14">
        <v>47</v>
      </c>
      <c r="Y14">
        <v>45</v>
      </c>
      <c r="Z14" s="1">
        <v>95390</v>
      </c>
      <c r="AA14">
        <v>1</v>
      </c>
      <c r="AB14">
        <v>46</v>
      </c>
      <c r="AC14">
        <v>12</v>
      </c>
    </row>
    <row r="15" spans="1:29" x14ac:dyDescent="0.25">
      <c r="A15">
        <v>13</v>
      </c>
      <c r="B15" t="s">
        <v>54</v>
      </c>
      <c r="C15">
        <v>25</v>
      </c>
      <c r="D15">
        <v>50</v>
      </c>
      <c r="E15" t="s">
        <v>169</v>
      </c>
      <c r="F15" t="s">
        <v>188</v>
      </c>
      <c r="G15">
        <v>45</v>
      </c>
      <c r="H15">
        <v>70</v>
      </c>
      <c r="I15" t="s">
        <v>10</v>
      </c>
      <c r="J15">
        <v>6</v>
      </c>
      <c r="K15">
        <v>96</v>
      </c>
      <c r="L15">
        <v>18</v>
      </c>
      <c r="M15">
        <v>100</v>
      </c>
      <c r="N15">
        <v>8.92</v>
      </c>
      <c r="O15">
        <v>16</v>
      </c>
      <c r="P15">
        <v>10</v>
      </c>
      <c r="Q15">
        <v>23</v>
      </c>
      <c r="R15">
        <v>36</v>
      </c>
      <c r="S15" s="1">
        <v>77223</v>
      </c>
      <c r="T15">
        <v>81</v>
      </c>
      <c r="U15">
        <v>69.468999999999994</v>
      </c>
      <c r="V15">
        <v>85.076999999999998</v>
      </c>
      <c r="W15">
        <v>79</v>
      </c>
      <c r="X15">
        <v>83</v>
      </c>
      <c r="Y15">
        <v>93</v>
      </c>
      <c r="Z15" s="1">
        <v>76407</v>
      </c>
      <c r="AA15">
        <v>1</v>
      </c>
      <c r="AB15">
        <v>47</v>
      </c>
      <c r="AC15">
        <v>13</v>
      </c>
    </row>
    <row r="16" spans="1:29" x14ac:dyDescent="0.25">
      <c r="A16">
        <v>14</v>
      </c>
      <c r="B16" t="s">
        <v>62</v>
      </c>
      <c r="C16">
        <v>22</v>
      </c>
      <c r="D16">
        <v>35</v>
      </c>
      <c r="E16" t="s">
        <v>258</v>
      </c>
      <c r="F16" t="s">
        <v>177</v>
      </c>
      <c r="G16">
        <v>45</v>
      </c>
      <c r="H16">
        <v>26</v>
      </c>
      <c r="I16" t="s">
        <v>12</v>
      </c>
      <c r="J16">
        <v>4</v>
      </c>
      <c r="K16">
        <v>24</v>
      </c>
      <c r="L16">
        <v>18</v>
      </c>
      <c r="M16">
        <v>88</v>
      </c>
      <c r="N16">
        <v>9.08</v>
      </c>
      <c r="O16">
        <v>18</v>
      </c>
      <c r="P16">
        <v>28</v>
      </c>
      <c r="Q16">
        <v>86</v>
      </c>
      <c r="R16">
        <v>29</v>
      </c>
      <c r="S16" s="1">
        <v>75038</v>
      </c>
      <c r="T16">
        <v>75</v>
      </c>
      <c r="U16">
        <v>60.899000000000001</v>
      </c>
      <c r="V16">
        <v>87.183999999999997</v>
      </c>
      <c r="W16">
        <v>21</v>
      </c>
      <c r="X16">
        <v>5</v>
      </c>
      <c r="Y16">
        <v>26</v>
      </c>
      <c r="Z16" s="1">
        <v>75038</v>
      </c>
      <c r="AA16">
        <v>1</v>
      </c>
      <c r="AB16">
        <v>43</v>
      </c>
      <c r="AC16">
        <v>14</v>
      </c>
    </row>
    <row r="17" spans="1:29" x14ac:dyDescent="0.25">
      <c r="A17">
        <v>15</v>
      </c>
      <c r="B17" t="s">
        <v>64</v>
      </c>
      <c r="C17">
        <v>16</v>
      </c>
      <c r="D17">
        <v>38</v>
      </c>
      <c r="E17" t="s">
        <v>182</v>
      </c>
      <c r="F17" t="s">
        <v>259</v>
      </c>
      <c r="G17">
        <v>42</v>
      </c>
      <c r="H17">
        <v>79</v>
      </c>
      <c r="I17" t="s">
        <v>4</v>
      </c>
      <c r="J17">
        <v>56</v>
      </c>
      <c r="K17">
        <v>13</v>
      </c>
      <c r="L17">
        <v>18</v>
      </c>
      <c r="M17">
        <v>100</v>
      </c>
      <c r="N17">
        <v>9.0399999999999991</v>
      </c>
      <c r="O17">
        <v>22</v>
      </c>
      <c r="P17">
        <v>14</v>
      </c>
      <c r="Q17">
        <v>4</v>
      </c>
      <c r="R17">
        <v>1</v>
      </c>
      <c r="S17" s="1">
        <v>69723</v>
      </c>
      <c r="T17">
        <v>93</v>
      </c>
      <c r="U17">
        <v>99.600999999999999</v>
      </c>
      <c r="V17">
        <v>83.775999999999996</v>
      </c>
      <c r="W17">
        <v>31</v>
      </c>
      <c r="X17">
        <v>93</v>
      </c>
      <c r="Y17">
        <v>86</v>
      </c>
      <c r="Z17" s="1">
        <v>69723</v>
      </c>
      <c r="AA17">
        <v>1</v>
      </c>
      <c r="AB17">
        <v>62</v>
      </c>
      <c r="AC17">
        <v>15</v>
      </c>
    </row>
    <row r="18" spans="1:29" x14ac:dyDescent="0.25">
      <c r="A18">
        <v>16</v>
      </c>
      <c r="B18" t="s">
        <v>53</v>
      </c>
      <c r="C18">
        <v>14</v>
      </c>
      <c r="D18">
        <v>50</v>
      </c>
      <c r="E18" t="s">
        <v>175</v>
      </c>
      <c r="F18" t="s">
        <v>260</v>
      </c>
      <c r="G18">
        <v>36</v>
      </c>
      <c r="H18">
        <v>47</v>
      </c>
      <c r="I18" t="s">
        <v>10</v>
      </c>
      <c r="J18">
        <v>33</v>
      </c>
      <c r="K18">
        <v>93</v>
      </c>
      <c r="L18">
        <v>14</v>
      </c>
      <c r="M18">
        <v>100</v>
      </c>
      <c r="N18">
        <v>9.4</v>
      </c>
      <c r="O18">
        <v>11</v>
      </c>
      <c r="P18">
        <v>13</v>
      </c>
      <c r="Q18">
        <v>33</v>
      </c>
      <c r="R18">
        <v>39</v>
      </c>
      <c r="S18" s="1">
        <v>96122</v>
      </c>
      <c r="T18">
        <v>94</v>
      </c>
      <c r="U18">
        <v>47.817</v>
      </c>
      <c r="V18">
        <v>86.817999999999998</v>
      </c>
      <c r="W18">
        <v>15</v>
      </c>
      <c r="X18">
        <v>54</v>
      </c>
      <c r="Y18">
        <v>64</v>
      </c>
      <c r="Z18" s="1">
        <v>96122</v>
      </c>
      <c r="AA18">
        <v>1</v>
      </c>
      <c r="AB18">
        <v>31</v>
      </c>
      <c r="AC18">
        <v>16</v>
      </c>
    </row>
    <row r="19" spans="1:29" x14ac:dyDescent="0.25">
      <c r="A19">
        <v>16</v>
      </c>
      <c r="B19" t="s">
        <v>57</v>
      </c>
      <c r="C19">
        <v>9</v>
      </c>
      <c r="D19">
        <v>30</v>
      </c>
      <c r="E19" t="s">
        <v>175</v>
      </c>
      <c r="F19" t="s">
        <v>261</v>
      </c>
      <c r="G19">
        <v>38</v>
      </c>
      <c r="H19">
        <v>43</v>
      </c>
      <c r="I19" t="s">
        <v>11</v>
      </c>
      <c r="J19">
        <v>25</v>
      </c>
      <c r="K19">
        <v>70</v>
      </c>
      <c r="L19">
        <v>12</v>
      </c>
      <c r="M19">
        <v>99</v>
      </c>
      <c r="N19">
        <v>9.0500000000000007</v>
      </c>
      <c r="O19">
        <v>10</v>
      </c>
      <c r="P19">
        <v>25</v>
      </c>
      <c r="Q19">
        <v>100</v>
      </c>
      <c r="R19">
        <v>30</v>
      </c>
      <c r="S19" s="1">
        <v>84751</v>
      </c>
      <c r="T19">
        <v>40</v>
      </c>
      <c r="U19">
        <v>70.575999999999993</v>
      </c>
      <c r="V19">
        <v>85.700999999999993</v>
      </c>
      <c r="W19">
        <v>13</v>
      </c>
      <c r="X19">
        <v>23</v>
      </c>
      <c r="Y19">
        <v>51</v>
      </c>
      <c r="Z19" s="1">
        <v>84762</v>
      </c>
      <c r="AA19">
        <v>1</v>
      </c>
      <c r="AB19">
        <v>56</v>
      </c>
      <c r="AC19">
        <v>16</v>
      </c>
    </row>
    <row r="20" spans="1:29" x14ac:dyDescent="0.25">
      <c r="A20">
        <v>18</v>
      </c>
      <c r="B20" t="s">
        <v>51</v>
      </c>
      <c r="C20">
        <v>12</v>
      </c>
      <c r="D20">
        <v>21</v>
      </c>
      <c r="E20" t="s">
        <v>202</v>
      </c>
      <c r="F20" t="s">
        <v>262</v>
      </c>
      <c r="G20">
        <v>33</v>
      </c>
      <c r="H20">
        <v>32</v>
      </c>
      <c r="I20" t="s">
        <v>6</v>
      </c>
      <c r="J20">
        <v>57</v>
      </c>
      <c r="K20">
        <v>13</v>
      </c>
      <c r="L20">
        <v>17</v>
      </c>
      <c r="M20">
        <v>100</v>
      </c>
      <c r="N20">
        <v>9.1199999999999992</v>
      </c>
      <c r="O20">
        <v>20</v>
      </c>
      <c r="P20">
        <v>20.8</v>
      </c>
      <c r="Q20">
        <v>94</v>
      </c>
      <c r="R20">
        <v>93</v>
      </c>
      <c r="S20" s="1">
        <v>116100</v>
      </c>
      <c r="T20">
        <v>26</v>
      </c>
      <c r="U20">
        <v>46.921999999999997</v>
      </c>
      <c r="V20">
        <v>87.307000000000002</v>
      </c>
      <c r="W20">
        <v>2</v>
      </c>
      <c r="X20">
        <v>34</v>
      </c>
      <c r="Y20">
        <v>37</v>
      </c>
      <c r="Z20" s="1">
        <v>117264</v>
      </c>
      <c r="AA20">
        <v>0</v>
      </c>
      <c r="AB20">
        <v>39</v>
      </c>
      <c r="AC20">
        <v>18</v>
      </c>
    </row>
    <row r="21" spans="1:29" x14ac:dyDescent="0.25">
      <c r="A21">
        <v>18</v>
      </c>
      <c r="B21" t="s">
        <v>65</v>
      </c>
      <c r="C21">
        <v>11</v>
      </c>
      <c r="D21">
        <v>42</v>
      </c>
      <c r="E21" t="s">
        <v>171</v>
      </c>
      <c r="F21" t="s">
        <v>263</v>
      </c>
      <c r="G21">
        <v>41</v>
      </c>
      <c r="H21">
        <v>38</v>
      </c>
      <c r="I21" t="s">
        <v>13</v>
      </c>
      <c r="J21">
        <v>8</v>
      </c>
      <c r="K21">
        <v>63</v>
      </c>
      <c r="L21">
        <v>13</v>
      </c>
      <c r="M21">
        <v>98</v>
      </c>
      <c r="N21">
        <v>9.1</v>
      </c>
      <c r="O21">
        <v>9</v>
      </c>
      <c r="P21">
        <v>24</v>
      </c>
      <c r="Q21">
        <v>100</v>
      </c>
      <c r="R21">
        <v>86</v>
      </c>
      <c r="S21" s="1">
        <v>92190</v>
      </c>
      <c r="T21">
        <v>43</v>
      </c>
      <c r="U21">
        <v>43.96</v>
      </c>
      <c r="V21">
        <v>84.251999999999995</v>
      </c>
      <c r="W21">
        <v>89</v>
      </c>
      <c r="X21">
        <v>11</v>
      </c>
      <c r="Y21">
        <v>18</v>
      </c>
      <c r="Z21" s="1">
        <v>92190</v>
      </c>
      <c r="AA21">
        <v>1</v>
      </c>
      <c r="AB21">
        <v>49</v>
      </c>
      <c r="AC21">
        <v>18</v>
      </c>
    </row>
    <row r="22" spans="1:29" x14ac:dyDescent="0.25">
      <c r="A22">
        <v>20</v>
      </c>
      <c r="B22" t="s">
        <v>48</v>
      </c>
      <c r="C22" t="s">
        <v>256</v>
      </c>
      <c r="D22">
        <v>6</v>
      </c>
      <c r="E22" t="s">
        <v>169</v>
      </c>
      <c r="F22" t="s">
        <v>187</v>
      </c>
      <c r="G22">
        <v>34</v>
      </c>
      <c r="H22">
        <v>6</v>
      </c>
      <c r="I22" t="s">
        <v>7</v>
      </c>
      <c r="J22">
        <v>45</v>
      </c>
      <c r="K22">
        <v>75</v>
      </c>
      <c r="M22">
        <v>98</v>
      </c>
      <c r="N22">
        <v>9.4600000000000009</v>
      </c>
      <c r="P22">
        <v>32</v>
      </c>
      <c r="Q22">
        <v>91</v>
      </c>
      <c r="R22">
        <v>5</v>
      </c>
      <c r="S22" s="1">
        <v>90906</v>
      </c>
      <c r="T22">
        <v>14</v>
      </c>
      <c r="U22">
        <v>66.417000000000002</v>
      </c>
      <c r="V22">
        <v>91.932000000000002</v>
      </c>
      <c r="W22">
        <v>24</v>
      </c>
      <c r="X22">
        <v>39</v>
      </c>
      <c r="Y22">
        <v>5</v>
      </c>
      <c r="Z22" s="1">
        <v>90906</v>
      </c>
      <c r="AA22">
        <v>1</v>
      </c>
      <c r="AB22">
        <v>62</v>
      </c>
      <c r="AC22">
        <v>20</v>
      </c>
    </row>
    <row r="23" spans="1:29" x14ac:dyDescent="0.25">
      <c r="A23">
        <v>21</v>
      </c>
      <c r="B23" t="s">
        <v>46</v>
      </c>
      <c r="C23">
        <v>29</v>
      </c>
      <c r="D23">
        <v>38</v>
      </c>
      <c r="E23" t="s">
        <v>165</v>
      </c>
      <c r="F23" t="s">
        <v>223</v>
      </c>
      <c r="G23">
        <v>40</v>
      </c>
      <c r="H23">
        <v>62</v>
      </c>
      <c r="I23" t="s">
        <v>1</v>
      </c>
      <c r="J23">
        <v>37</v>
      </c>
      <c r="K23">
        <v>85</v>
      </c>
      <c r="L23">
        <v>30</v>
      </c>
      <c r="M23">
        <v>99</v>
      </c>
      <c r="N23">
        <v>8.91</v>
      </c>
      <c r="O23">
        <v>40</v>
      </c>
      <c r="P23">
        <v>18</v>
      </c>
      <c r="Q23">
        <v>100</v>
      </c>
      <c r="R23">
        <v>62</v>
      </c>
      <c r="S23" s="1">
        <v>86754</v>
      </c>
      <c r="T23">
        <v>43</v>
      </c>
      <c r="U23">
        <v>57.710999999999999</v>
      </c>
      <c r="V23">
        <v>88.132999999999996</v>
      </c>
      <c r="W23">
        <v>59</v>
      </c>
      <c r="X23">
        <v>22</v>
      </c>
      <c r="Y23">
        <v>74</v>
      </c>
      <c r="Z23" s="1">
        <v>86937</v>
      </c>
      <c r="AA23">
        <v>1</v>
      </c>
      <c r="AB23">
        <v>51</v>
      </c>
      <c r="AC23">
        <v>21</v>
      </c>
    </row>
    <row r="24" spans="1:29" x14ac:dyDescent="0.25">
      <c r="A24">
        <v>22</v>
      </c>
      <c r="B24" t="s">
        <v>79</v>
      </c>
      <c r="C24" t="s">
        <v>256</v>
      </c>
      <c r="D24">
        <v>47</v>
      </c>
      <c r="E24" t="s">
        <v>264</v>
      </c>
      <c r="F24" t="s">
        <v>265</v>
      </c>
      <c r="G24">
        <v>37</v>
      </c>
      <c r="H24">
        <v>62</v>
      </c>
      <c r="I24" t="s">
        <v>1</v>
      </c>
      <c r="J24">
        <v>28</v>
      </c>
      <c r="K24">
        <v>59</v>
      </c>
      <c r="M24">
        <v>95</v>
      </c>
      <c r="N24">
        <v>8.1999999999999993</v>
      </c>
      <c r="O24">
        <v>12</v>
      </c>
      <c r="P24">
        <v>20</v>
      </c>
      <c r="Q24">
        <v>100</v>
      </c>
      <c r="R24">
        <v>35</v>
      </c>
      <c r="S24" s="1">
        <v>80367</v>
      </c>
      <c r="T24">
        <v>50</v>
      </c>
      <c r="U24">
        <v>59.183999999999997</v>
      </c>
      <c r="V24">
        <v>87.16</v>
      </c>
      <c r="W24">
        <v>66</v>
      </c>
      <c r="X24">
        <v>8</v>
      </c>
      <c r="Y24">
        <v>50</v>
      </c>
      <c r="Z24" s="1">
        <v>79918</v>
      </c>
      <c r="AA24">
        <v>2</v>
      </c>
      <c r="AB24">
        <v>52</v>
      </c>
      <c r="AC24">
        <v>22</v>
      </c>
    </row>
    <row r="25" spans="1:29" x14ac:dyDescent="0.25">
      <c r="A25">
        <v>23</v>
      </c>
      <c r="B25" t="s">
        <v>52</v>
      </c>
      <c r="C25">
        <v>16</v>
      </c>
      <c r="D25">
        <v>58</v>
      </c>
      <c r="E25" t="s">
        <v>266</v>
      </c>
      <c r="F25" t="s">
        <v>267</v>
      </c>
      <c r="G25">
        <v>33</v>
      </c>
      <c r="H25">
        <v>32</v>
      </c>
      <c r="I25" t="s">
        <v>9</v>
      </c>
      <c r="J25">
        <v>14</v>
      </c>
      <c r="K25">
        <v>100</v>
      </c>
      <c r="L25">
        <v>20</v>
      </c>
      <c r="M25">
        <v>100</v>
      </c>
      <c r="N25">
        <v>8.86</v>
      </c>
      <c r="O25">
        <v>22</v>
      </c>
      <c r="P25">
        <v>18</v>
      </c>
      <c r="Q25">
        <v>81</v>
      </c>
      <c r="R25">
        <v>37</v>
      </c>
      <c r="S25" s="1">
        <v>76082</v>
      </c>
      <c r="T25">
        <v>88</v>
      </c>
      <c r="U25">
        <v>62.539000000000001</v>
      </c>
      <c r="V25">
        <v>86.942999999999998</v>
      </c>
      <c r="W25">
        <v>73</v>
      </c>
      <c r="X25">
        <v>25</v>
      </c>
      <c r="Y25">
        <v>40</v>
      </c>
      <c r="Z25" s="1">
        <v>76056</v>
      </c>
      <c r="AA25">
        <v>2</v>
      </c>
      <c r="AB25">
        <v>54</v>
      </c>
      <c r="AC25">
        <v>23</v>
      </c>
    </row>
    <row r="26" spans="1:29" x14ac:dyDescent="0.25">
      <c r="A26">
        <v>24</v>
      </c>
      <c r="B26" t="s">
        <v>61</v>
      </c>
      <c r="C26">
        <v>26</v>
      </c>
      <c r="D26">
        <v>60</v>
      </c>
      <c r="E26" t="s">
        <v>181</v>
      </c>
      <c r="F26" t="s">
        <v>268</v>
      </c>
      <c r="G26">
        <v>29</v>
      </c>
      <c r="H26">
        <v>25</v>
      </c>
      <c r="I26" t="s">
        <v>6</v>
      </c>
      <c r="J26">
        <v>67</v>
      </c>
      <c r="K26">
        <v>20</v>
      </c>
      <c r="L26">
        <v>25</v>
      </c>
      <c r="M26">
        <v>100</v>
      </c>
      <c r="N26">
        <v>9.31</v>
      </c>
      <c r="O26">
        <v>24</v>
      </c>
      <c r="P26">
        <v>32</v>
      </c>
      <c r="Q26">
        <v>75</v>
      </c>
      <c r="R26">
        <v>59</v>
      </c>
      <c r="S26" s="1">
        <v>100878</v>
      </c>
      <c r="T26">
        <v>29</v>
      </c>
      <c r="U26">
        <v>42.591000000000001</v>
      </c>
      <c r="V26">
        <v>87.094999999999999</v>
      </c>
      <c r="W26">
        <v>30</v>
      </c>
      <c r="X26">
        <v>40</v>
      </c>
      <c r="Y26">
        <v>12</v>
      </c>
      <c r="Z26" s="1">
        <v>101683</v>
      </c>
      <c r="AA26">
        <v>0</v>
      </c>
      <c r="AB26">
        <v>42</v>
      </c>
      <c r="AC26">
        <v>24</v>
      </c>
    </row>
    <row r="27" spans="1:29" x14ac:dyDescent="0.25">
      <c r="A27">
        <v>25</v>
      </c>
      <c r="B27" t="s">
        <v>58</v>
      </c>
      <c r="C27">
        <v>41</v>
      </c>
      <c r="D27">
        <v>14</v>
      </c>
      <c r="E27" t="s">
        <v>169</v>
      </c>
      <c r="F27" t="s">
        <v>269</v>
      </c>
      <c r="G27">
        <v>52</v>
      </c>
      <c r="H27">
        <v>7</v>
      </c>
      <c r="I27" t="s">
        <v>8</v>
      </c>
      <c r="J27">
        <v>47</v>
      </c>
      <c r="K27">
        <v>21</v>
      </c>
      <c r="L27">
        <v>31</v>
      </c>
      <c r="M27">
        <v>95</v>
      </c>
      <c r="N27">
        <v>8.57</v>
      </c>
      <c r="O27">
        <v>27</v>
      </c>
      <c r="P27">
        <v>24</v>
      </c>
      <c r="Q27">
        <v>100</v>
      </c>
      <c r="R27">
        <v>20</v>
      </c>
      <c r="S27" s="1">
        <v>70563</v>
      </c>
      <c r="T27">
        <v>36</v>
      </c>
      <c r="U27">
        <v>109.578</v>
      </c>
      <c r="V27">
        <v>85.986999999999995</v>
      </c>
      <c r="W27">
        <v>70</v>
      </c>
      <c r="X27">
        <v>37</v>
      </c>
      <c r="Y27">
        <v>27</v>
      </c>
      <c r="Z27" s="1">
        <v>70563</v>
      </c>
      <c r="AA27">
        <v>1</v>
      </c>
      <c r="AB27">
        <v>50</v>
      </c>
      <c r="AC27">
        <v>25</v>
      </c>
    </row>
    <row r="28" spans="1:29" x14ac:dyDescent="0.25">
      <c r="A28">
        <v>26</v>
      </c>
      <c r="B28" t="s">
        <v>270</v>
      </c>
      <c r="C28">
        <v>20</v>
      </c>
      <c r="D28">
        <v>36</v>
      </c>
      <c r="E28" t="s">
        <v>271</v>
      </c>
      <c r="F28" t="s">
        <v>272</v>
      </c>
      <c r="G28">
        <v>19</v>
      </c>
      <c r="H28">
        <v>2</v>
      </c>
      <c r="I28" t="s">
        <v>14</v>
      </c>
      <c r="J28">
        <v>85</v>
      </c>
      <c r="K28">
        <v>0</v>
      </c>
      <c r="L28">
        <v>22</v>
      </c>
      <c r="M28">
        <v>100</v>
      </c>
      <c r="N28">
        <v>9.3699999999999992</v>
      </c>
      <c r="O28">
        <v>21</v>
      </c>
      <c r="P28">
        <v>22</v>
      </c>
      <c r="Q28">
        <v>100</v>
      </c>
      <c r="R28">
        <v>40</v>
      </c>
      <c r="S28" s="1">
        <v>139978</v>
      </c>
      <c r="T28">
        <v>0</v>
      </c>
      <c r="U28">
        <v>41.933999999999997</v>
      </c>
      <c r="V28">
        <v>82.667000000000002</v>
      </c>
      <c r="W28">
        <v>5</v>
      </c>
      <c r="X28">
        <v>65</v>
      </c>
      <c r="Y28">
        <v>92</v>
      </c>
      <c r="Z28" s="1">
        <v>139602</v>
      </c>
      <c r="AA28">
        <v>0</v>
      </c>
      <c r="AB28">
        <v>22</v>
      </c>
      <c r="AC28">
        <v>26</v>
      </c>
    </row>
    <row r="29" spans="1:29" x14ac:dyDescent="0.25">
      <c r="A29">
        <v>27</v>
      </c>
      <c r="B29" t="s">
        <v>56</v>
      </c>
      <c r="C29">
        <v>23</v>
      </c>
      <c r="D29">
        <v>42</v>
      </c>
      <c r="E29" t="s">
        <v>202</v>
      </c>
      <c r="F29" t="s">
        <v>208</v>
      </c>
      <c r="G29">
        <v>24</v>
      </c>
      <c r="H29">
        <v>14</v>
      </c>
      <c r="I29" t="s">
        <v>6</v>
      </c>
      <c r="J29">
        <v>87</v>
      </c>
      <c r="K29">
        <v>36</v>
      </c>
      <c r="L29">
        <v>25</v>
      </c>
      <c r="M29">
        <v>100</v>
      </c>
      <c r="N29">
        <v>9.48</v>
      </c>
      <c r="O29">
        <v>24</v>
      </c>
      <c r="P29">
        <v>24</v>
      </c>
      <c r="Q29">
        <v>100</v>
      </c>
      <c r="R29">
        <v>97</v>
      </c>
      <c r="S29" s="1">
        <v>117891</v>
      </c>
      <c r="T29">
        <v>31</v>
      </c>
      <c r="U29">
        <v>46.304000000000002</v>
      </c>
      <c r="V29">
        <v>88.486999999999995</v>
      </c>
      <c r="W29">
        <v>9</v>
      </c>
      <c r="X29">
        <v>32</v>
      </c>
      <c r="Y29">
        <v>43</v>
      </c>
      <c r="Z29" s="1">
        <v>117891</v>
      </c>
      <c r="AA29">
        <v>0</v>
      </c>
      <c r="AB29">
        <v>34</v>
      </c>
      <c r="AC29">
        <v>27</v>
      </c>
    </row>
    <row r="30" spans="1:29" x14ac:dyDescent="0.25">
      <c r="A30">
        <v>28</v>
      </c>
      <c r="B30" t="s">
        <v>76</v>
      </c>
      <c r="C30">
        <v>38</v>
      </c>
      <c r="D30">
        <v>38</v>
      </c>
      <c r="E30" t="s">
        <v>175</v>
      </c>
      <c r="F30" t="s">
        <v>273</v>
      </c>
      <c r="G30">
        <v>43</v>
      </c>
      <c r="H30">
        <v>63</v>
      </c>
      <c r="I30" t="s">
        <v>5</v>
      </c>
      <c r="J30">
        <v>15</v>
      </c>
      <c r="K30">
        <v>29</v>
      </c>
      <c r="M30">
        <v>100</v>
      </c>
      <c r="N30">
        <v>8.75</v>
      </c>
      <c r="P30">
        <v>12</v>
      </c>
      <c r="Q30">
        <v>0</v>
      </c>
      <c r="R30">
        <v>79</v>
      </c>
      <c r="S30" s="1">
        <v>80224</v>
      </c>
      <c r="T30">
        <v>82</v>
      </c>
      <c r="U30">
        <v>67.936999999999998</v>
      </c>
      <c r="V30">
        <v>81.984999999999999</v>
      </c>
      <c r="W30">
        <v>92</v>
      </c>
      <c r="X30">
        <v>86</v>
      </c>
      <c r="Y30">
        <v>39</v>
      </c>
      <c r="Z30" s="1">
        <v>80224</v>
      </c>
      <c r="AA30">
        <v>0</v>
      </c>
      <c r="AB30">
        <v>48</v>
      </c>
      <c r="AC30">
        <v>28</v>
      </c>
    </row>
    <row r="31" spans="1:29" x14ac:dyDescent="0.25">
      <c r="A31">
        <v>29</v>
      </c>
      <c r="B31" t="s">
        <v>75</v>
      </c>
      <c r="C31">
        <v>34</v>
      </c>
      <c r="D31">
        <v>20</v>
      </c>
      <c r="E31" t="s">
        <v>169</v>
      </c>
      <c r="F31" t="s">
        <v>274</v>
      </c>
      <c r="G31">
        <v>17</v>
      </c>
      <c r="H31">
        <v>30</v>
      </c>
      <c r="I31" t="s">
        <v>6</v>
      </c>
      <c r="J31">
        <v>61</v>
      </c>
      <c r="K31">
        <v>30</v>
      </c>
      <c r="L31">
        <v>33</v>
      </c>
      <c r="M31">
        <v>100</v>
      </c>
      <c r="N31">
        <v>9.3000000000000007</v>
      </c>
      <c r="O31">
        <v>36</v>
      </c>
      <c r="P31">
        <v>24</v>
      </c>
      <c r="Q31">
        <v>8</v>
      </c>
      <c r="R31">
        <v>68</v>
      </c>
      <c r="S31" s="1">
        <v>102689</v>
      </c>
      <c r="T31">
        <v>43</v>
      </c>
      <c r="U31">
        <v>41.49</v>
      </c>
      <c r="V31">
        <v>88.197999999999993</v>
      </c>
      <c r="W31">
        <v>6</v>
      </c>
      <c r="X31">
        <v>57</v>
      </c>
      <c r="Y31">
        <v>49</v>
      </c>
      <c r="Z31" s="1">
        <v>102689</v>
      </c>
      <c r="AA31">
        <v>1</v>
      </c>
      <c r="AB31">
        <v>46</v>
      </c>
      <c r="AC31">
        <v>29</v>
      </c>
    </row>
    <row r="32" spans="1:29" x14ac:dyDescent="0.25">
      <c r="A32">
        <v>30</v>
      </c>
      <c r="B32" t="s">
        <v>69</v>
      </c>
      <c r="C32">
        <v>28</v>
      </c>
      <c r="D32">
        <v>50</v>
      </c>
      <c r="E32" t="s">
        <v>159</v>
      </c>
      <c r="F32" t="s">
        <v>275</v>
      </c>
      <c r="G32">
        <v>44</v>
      </c>
      <c r="H32">
        <v>76</v>
      </c>
      <c r="I32" t="s">
        <v>1</v>
      </c>
      <c r="J32">
        <v>44</v>
      </c>
      <c r="K32">
        <v>75</v>
      </c>
      <c r="L32">
        <v>34</v>
      </c>
      <c r="M32">
        <v>100</v>
      </c>
      <c r="N32">
        <v>8.48</v>
      </c>
      <c r="O32">
        <v>43</v>
      </c>
      <c r="P32">
        <v>21</v>
      </c>
      <c r="Q32">
        <v>100</v>
      </c>
      <c r="R32">
        <v>73</v>
      </c>
      <c r="S32" s="1">
        <v>71865</v>
      </c>
      <c r="T32">
        <v>35</v>
      </c>
      <c r="U32">
        <v>48.125</v>
      </c>
      <c r="V32">
        <v>87.462000000000003</v>
      </c>
      <c r="W32">
        <v>63</v>
      </c>
      <c r="X32">
        <v>16</v>
      </c>
      <c r="Y32">
        <v>72</v>
      </c>
      <c r="Z32" s="1">
        <v>72040</v>
      </c>
      <c r="AA32">
        <v>1</v>
      </c>
      <c r="AB32">
        <v>51</v>
      </c>
      <c r="AC32">
        <v>30</v>
      </c>
    </row>
    <row r="33" spans="1:29" x14ac:dyDescent="0.25">
      <c r="A33">
        <v>31</v>
      </c>
      <c r="B33" t="s">
        <v>87</v>
      </c>
      <c r="C33">
        <v>43</v>
      </c>
      <c r="D33">
        <v>50</v>
      </c>
      <c r="E33" t="s">
        <v>202</v>
      </c>
      <c r="F33" t="s">
        <v>223</v>
      </c>
      <c r="G33">
        <v>34</v>
      </c>
      <c r="H33">
        <v>75</v>
      </c>
      <c r="I33" t="s">
        <v>4</v>
      </c>
      <c r="J33">
        <v>24</v>
      </c>
      <c r="K33">
        <v>57</v>
      </c>
      <c r="L33">
        <v>33</v>
      </c>
      <c r="M33">
        <v>95</v>
      </c>
      <c r="N33">
        <v>8.7200000000000006</v>
      </c>
      <c r="O33">
        <v>24</v>
      </c>
      <c r="P33">
        <v>12</v>
      </c>
      <c r="Q33">
        <v>7</v>
      </c>
      <c r="R33">
        <v>24</v>
      </c>
      <c r="S33" s="1">
        <v>73035</v>
      </c>
      <c r="T33">
        <v>85</v>
      </c>
      <c r="U33">
        <v>62.505000000000003</v>
      </c>
      <c r="V33">
        <v>85.263000000000005</v>
      </c>
      <c r="W33">
        <v>78</v>
      </c>
      <c r="X33">
        <v>82</v>
      </c>
      <c r="Y33">
        <v>87</v>
      </c>
      <c r="Z33" s="1">
        <v>73035</v>
      </c>
      <c r="AA33">
        <v>0</v>
      </c>
      <c r="AB33">
        <v>47</v>
      </c>
      <c r="AC33">
        <v>31</v>
      </c>
    </row>
    <row r="34" spans="1:29" x14ac:dyDescent="0.25">
      <c r="A34">
        <v>32</v>
      </c>
      <c r="B34" t="s">
        <v>77</v>
      </c>
      <c r="C34">
        <v>35</v>
      </c>
      <c r="D34">
        <v>18</v>
      </c>
      <c r="E34" t="s">
        <v>193</v>
      </c>
      <c r="F34" t="s">
        <v>276</v>
      </c>
      <c r="G34">
        <v>28</v>
      </c>
      <c r="H34">
        <v>38</v>
      </c>
      <c r="I34" t="s">
        <v>17</v>
      </c>
      <c r="J34">
        <v>51</v>
      </c>
      <c r="K34">
        <v>35</v>
      </c>
      <c r="L34">
        <v>32</v>
      </c>
      <c r="M34">
        <v>100</v>
      </c>
      <c r="N34">
        <v>9.1999999999999993</v>
      </c>
      <c r="O34">
        <v>29</v>
      </c>
      <c r="P34">
        <v>10</v>
      </c>
      <c r="Q34">
        <v>100</v>
      </c>
      <c r="R34">
        <v>11</v>
      </c>
      <c r="S34" s="1">
        <v>76056</v>
      </c>
      <c r="T34">
        <v>32</v>
      </c>
      <c r="U34">
        <v>76.442999999999998</v>
      </c>
      <c r="V34">
        <v>81.147000000000006</v>
      </c>
      <c r="W34">
        <v>25</v>
      </c>
      <c r="X34">
        <v>18</v>
      </c>
      <c r="Y34">
        <v>34</v>
      </c>
      <c r="Z34" s="1">
        <v>76056</v>
      </c>
      <c r="AA34">
        <v>1</v>
      </c>
      <c r="AB34">
        <v>53</v>
      </c>
      <c r="AC34">
        <v>32</v>
      </c>
    </row>
    <row r="35" spans="1:29" x14ac:dyDescent="0.25">
      <c r="A35">
        <v>33</v>
      </c>
      <c r="B35" t="s">
        <v>67</v>
      </c>
      <c r="C35">
        <v>29</v>
      </c>
      <c r="D35">
        <v>17</v>
      </c>
      <c r="E35" t="s">
        <v>202</v>
      </c>
      <c r="F35" t="s">
        <v>277</v>
      </c>
      <c r="G35">
        <v>26</v>
      </c>
      <c r="H35">
        <v>83</v>
      </c>
      <c r="I35" t="s">
        <v>0</v>
      </c>
      <c r="J35">
        <v>32</v>
      </c>
      <c r="K35">
        <v>33</v>
      </c>
      <c r="L35">
        <v>33</v>
      </c>
      <c r="M35">
        <v>100</v>
      </c>
      <c r="N35">
        <v>8.57</v>
      </c>
      <c r="O35">
        <v>37</v>
      </c>
      <c r="P35">
        <v>26.7</v>
      </c>
      <c r="Q35">
        <v>86</v>
      </c>
      <c r="R35">
        <v>8</v>
      </c>
      <c r="S35" s="1">
        <v>80984</v>
      </c>
      <c r="T35">
        <v>52</v>
      </c>
      <c r="U35">
        <v>69.14</v>
      </c>
      <c r="V35">
        <v>80.542000000000002</v>
      </c>
      <c r="W35">
        <v>88</v>
      </c>
      <c r="X35">
        <v>64</v>
      </c>
      <c r="Y35">
        <v>17</v>
      </c>
      <c r="Z35" s="1">
        <v>80984</v>
      </c>
      <c r="AA35">
        <v>0</v>
      </c>
      <c r="AB35">
        <v>53</v>
      </c>
      <c r="AC35">
        <v>33</v>
      </c>
    </row>
    <row r="36" spans="1:29" x14ac:dyDescent="0.25">
      <c r="A36">
        <v>34</v>
      </c>
      <c r="B36" t="s">
        <v>63</v>
      </c>
      <c r="C36">
        <v>32</v>
      </c>
      <c r="D36">
        <v>40</v>
      </c>
      <c r="E36" t="s">
        <v>165</v>
      </c>
      <c r="F36" t="s">
        <v>278</v>
      </c>
      <c r="G36">
        <v>46</v>
      </c>
      <c r="H36">
        <v>88</v>
      </c>
      <c r="I36" t="s">
        <v>1</v>
      </c>
      <c r="J36">
        <v>42</v>
      </c>
      <c r="K36">
        <v>80</v>
      </c>
      <c r="L36">
        <v>33</v>
      </c>
      <c r="M36">
        <v>100</v>
      </c>
      <c r="N36">
        <v>8.4600000000000009</v>
      </c>
      <c r="O36">
        <v>33</v>
      </c>
      <c r="P36">
        <v>24</v>
      </c>
      <c r="Q36">
        <v>100</v>
      </c>
      <c r="R36">
        <v>88</v>
      </c>
      <c r="S36" s="1">
        <v>68093</v>
      </c>
      <c r="T36">
        <v>25</v>
      </c>
      <c r="U36">
        <v>50.683999999999997</v>
      </c>
      <c r="V36">
        <v>85.131</v>
      </c>
      <c r="W36">
        <v>62</v>
      </c>
      <c r="X36">
        <v>7</v>
      </c>
      <c r="Y36">
        <v>47</v>
      </c>
      <c r="Z36" s="1">
        <v>68928</v>
      </c>
      <c r="AA36">
        <v>2</v>
      </c>
      <c r="AB36">
        <v>50</v>
      </c>
      <c r="AC36">
        <v>34</v>
      </c>
    </row>
    <row r="37" spans="1:29" x14ac:dyDescent="0.25">
      <c r="A37">
        <v>35</v>
      </c>
      <c r="B37" t="s">
        <v>59</v>
      </c>
      <c r="C37">
        <v>31</v>
      </c>
      <c r="D37">
        <v>29</v>
      </c>
      <c r="E37" t="s">
        <v>169</v>
      </c>
      <c r="F37" t="s">
        <v>177</v>
      </c>
      <c r="G37">
        <v>38</v>
      </c>
      <c r="H37">
        <v>5</v>
      </c>
      <c r="I37" t="s">
        <v>7</v>
      </c>
      <c r="J37">
        <v>96</v>
      </c>
      <c r="K37">
        <v>29</v>
      </c>
      <c r="L37">
        <v>31</v>
      </c>
      <c r="M37">
        <v>92</v>
      </c>
      <c r="N37">
        <v>9.6300000000000008</v>
      </c>
      <c r="O37">
        <v>28</v>
      </c>
      <c r="P37">
        <v>30</v>
      </c>
      <c r="Q37">
        <v>100</v>
      </c>
      <c r="R37">
        <v>32</v>
      </c>
      <c r="S37" s="1">
        <v>88512</v>
      </c>
      <c r="T37">
        <v>34</v>
      </c>
      <c r="U37">
        <v>85.703000000000003</v>
      </c>
      <c r="V37">
        <v>82.206999999999994</v>
      </c>
      <c r="W37">
        <v>3</v>
      </c>
      <c r="X37">
        <v>30</v>
      </c>
      <c r="Y37">
        <v>11</v>
      </c>
      <c r="Z37" s="1">
        <v>88512</v>
      </c>
      <c r="AA37">
        <v>1</v>
      </c>
      <c r="AB37">
        <v>76</v>
      </c>
      <c r="AC37">
        <v>35</v>
      </c>
    </row>
    <row r="38" spans="1:29" x14ac:dyDescent="0.25">
      <c r="A38">
        <v>36</v>
      </c>
      <c r="B38" t="s">
        <v>55</v>
      </c>
      <c r="C38">
        <v>23</v>
      </c>
      <c r="D38">
        <v>15</v>
      </c>
      <c r="E38" t="s">
        <v>169</v>
      </c>
      <c r="F38" t="s">
        <v>279</v>
      </c>
      <c r="G38">
        <v>33</v>
      </c>
      <c r="H38">
        <v>3</v>
      </c>
      <c r="I38" t="s">
        <v>7</v>
      </c>
      <c r="J38">
        <v>100</v>
      </c>
      <c r="K38">
        <v>27</v>
      </c>
      <c r="L38">
        <v>24</v>
      </c>
      <c r="M38">
        <v>95</v>
      </c>
      <c r="N38">
        <v>9.75</v>
      </c>
      <c r="O38">
        <v>14</v>
      </c>
      <c r="P38">
        <v>31</v>
      </c>
      <c r="Q38">
        <v>79</v>
      </c>
      <c r="R38">
        <v>41</v>
      </c>
      <c r="S38" s="1">
        <v>91956</v>
      </c>
      <c r="T38">
        <v>10</v>
      </c>
      <c r="U38">
        <v>95.822000000000003</v>
      </c>
      <c r="V38">
        <v>84.32</v>
      </c>
      <c r="W38">
        <v>4</v>
      </c>
      <c r="X38">
        <v>81</v>
      </c>
      <c r="Y38">
        <v>10</v>
      </c>
      <c r="Z38" s="1">
        <v>91956</v>
      </c>
      <c r="AA38">
        <v>1</v>
      </c>
      <c r="AB38">
        <v>61</v>
      </c>
      <c r="AC38">
        <v>36</v>
      </c>
    </row>
    <row r="39" spans="1:29" x14ac:dyDescent="0.25">
      <c r="A39">
        <v>37</v>
      </c>
      <c r="B39" t="s">
        <v>70</v>
      </c>
      <c r="C39">
        <v>32</v>
      </c>
      <c r="D39">
        <v>28</v>
      </c>
      <c r="E39" t="s">
        <v>171</v>
      </c>
      <c r="F39" t="s">
        <v>183</v>
      </c>
      <c r="G39">
        <v>37</v>
      </c>
      <c r="H39">
        <v>53</v>
      </c>
      <c r="I39" t="s">
        <v>10</v>
      </c>
      <c r="J39">
        <v>34</v>
      </c>
      <c r="K39">
        <v>40</v>
      </c>
      <c r="L39">
        <v>37</v>
      </c>
      <c r="M39">
        <v>90</v>
      </c>
      <c r="N39">
        <v>9.42</v>
      </c>
      <c r="O39">
        <v>41</v>
      </c>
      <c r="P39">
        <v>12</v>
      </c>
      <c r="Q39">
        <v>100</v>
      </c>
      <c r="R39">
        <v>27</v>
      </c>
      <c r="S39" s="1">
        <v>75956</v>
      </c>
      <c r="T39">
        <v>86</v>
      </c>
      <c r="U39">
        <v>64.698999999999998</v>
      </c>
      <c r="V39">
        <v>84.176000000000002</v>
      </c>
      <c r="W39">
        <v>48</v>
      </c>
      <c r="X39">
        <v>61</v>
      </c>
      <c r="Y39">
        <v>63</v>
      </c>
      <c r="Z39" s="1">
        <v>75956</v>
      </c>
      <c r="AA39">
        <v>0</v>
      </c>
      <c r="AB39">
        <v>38</v>
      </c>
      <c r="AC39">
        <v>37</v>
      </c>
    </row>
    <row r="40" spans="1:29" x14ac:dyDescent="0.25">
      <c r="A40">
        <v>37</v>
      </c>
      <c r="B40" t="s">
        <v>280</v>
      </c>
      <c r="C40">
        <v>50</v>
      </c>
      <c r="D40">
        <v>45</v>
      </c>
      <c r="E40" t="s">
        <v>281</v>
      </c>
      <c r="F40" t="s">
        <v>282</v>
      </c>
      <c r="G40">
        <v>33</v>
      </c>
      <c r="H40">
        <v>56</v>
      </c>
      <c r="I40" t="s">
        <v>2</v>
      </c>
      <c r="J40">
        <v>36</v>
      </c>
      <c r="K40">
        <v>82</v>
      </c>
      <c r="L40">
        <v>40</v>
      </c>
      <c r="M40">
        <v>98</v>
      </c>
      <c r="N40">
        <v>9</v>
      </c>
      <c r="O40">
        <v>32</v>
      </c>
      <c r="P40">
        <v>15</v>
      </c>
      <c r="Q40">
        <v>16</v>
      </c>
      <c r="R40">
        <v>53</v>
      </c>
      <c r="S40" s="1">
        <v>79645</v>
      </c>
      <c r="T40">
        <v>64</v>
      </c>
      <c r="U40">
        <v>45.424999999999997</v>
      </c>
      <c r="V40">
        <v>84.472999999999999</v>
      </c>
      <c r="W40">
        <v>65</v>
      </c>
      <c r="X40">
        <v>69</v>
      </c>
      <c r="Y40">
        <v>19</v>
      </c>
      <c r="Z40" s="1">
        <v>79839</v>
      </c>
      <c r="AA40">
        <v>0</v>
      </c>
      <c r="AB40">
        <v>49</v>
      </c>
      <c r="AC40">
        <v>37</v>
      </c>
    </row>
    <row r="41" spans="1:29" x14ac:dyDescent="0.25">
      <c r="A41">
        <v>39</v>
      </c>
      <c r="B41" t="s">
        <v>72</v>
      </c>
      <c r="C41">
        <v>19</v>
      </c>
      <c r="D41">
        <v>33</v>
      </c>
      <c r="E41" t="s">
        <v>190</v>
      </c>
      <c r="F41" t="s">
        <v>283</v>
      </c>
      <c r="G41">
        <v>42</v>
      </c>
      <c r="H41">
        <v>14</v>
      </c>
      <c r="I41" t="s">
        <v>284</v>
      </c>
      <c r="J41">
        <v>29</v>
      </c>
      <c r="K41">
        <v>10</v>
      </c>
      <c r="L41">
        <v>30</v>
      </c>
      <c r="M41">
        <v>95</v>
      </c>
      <c r="N41">
        <v>9.1</v>
      </c>
      <c r="O41">
        <v>31</v>
      </c>
      <c r="P41">
        <v>12</v>
      </c>
      <c r="Q41">
        <v>100</v>
      </c>
      <c r="R41">
        <v>45</v>
      </c>
      <c r="S41" s="1">
        <v>62262</v>
      </c>
      <c r="T41">
        <v>95</v>
      </c>
      <c r="U41">
        <v>69.418000000000006</v>
      </c>
      <c r="V41">
        <v>85.597999999999999</v>
      </c>
      <c r="W41">
        <v>33</v>
      </c>
      <c r="X41">
        <v>1</v>
      </c>
      <c r="Y41">
        <v>96</v>
      </c>
      <c r="Z41" s="1">
        <v>62262</v>
      </c>
      <c r="AA41">
        <v>0</v>
      </c>
      <c r="AB41">
        <v>41</v>
      </c>
      <c r="AC41">
        <v>39</v>
      </c>
    </row>
    <row r="42" spans="1:29" x14ac:dyDescent="0.25">
      <c r="A42">
        <v>39</v>
      </c>
      <c r="B42" t="s">
        <v>81</v>
      </c>
      <c r="C42">
        <v>36</v>
      </c>
      <c r="D42">
        <v>29</v>
      </c>
      <c r="E42" t="s">
        <v>197</v>
      </c>
      <c r="F42" t="s">
        <v>177</v>
      </c>
      <c r="G42">
        <v>41</v>
      </c>
      <c r="H42">
        <v>5</v>
      </c>
      <c r="I42" t="s">
        <v>14</v>
      </c>
      <c r="J42">
        <v>97</v>
      </c>
      <c r="K42">
        <v>21</v>
      </c>
      <c r="M42">
        <v>81</v>
      </c>
      <c r="N42">
        <v>9.3699999999999992</v>
      </c>
      <c r="P42">
        <v>21</v>
      </c>
      <c r="Q42">
        <v>100</v>
      </c>
      <c r="R42">
        <v>17</v>
      </c>
      <c r="S42" s="1">
        <v>118904</v>
      </c>
      <c r="T42">
        <v>1</v>
      </c>
      <c r="U42">
        <v>38.085999999999999</v>
      </c>
      <c r="V42">
        <v>82.731999999999999</v>
      </c>
      <c r="W42">
        <v>12</v>
      </c>
      <c r="X42">
        <v>60</v>
      </c>
      <c r="Y42">
        <v>91</v>
      </c>
      <c r="Z42" s="1">
        <v>120625</v>
      </c>
      <c r="AA42">
        <v>0</v>
      </c>
      <c r="AB42">
        <v>42</v>
      </c>
      <c r="AC42">
        <v>39</v>
      </c>
    </row>
    <row r="43" spans="1:29" x14ac:dyDescent="0.25">
      <c r="A43">
        <v>41</v>
      </c>
      <c r="B43" t="s">
        <v>89</v>
      </c>
      <c r="C43">
        <v>45</v>
      </c>
      <c r="D43">
        <v>44</v>
      </c>
      <c r="E43" t="s">
        <v>203</v>
      </c>
      <c r="F43" t="s">
        <v>285</v>
      </c>
      <c r="G43">
        <v>36</v>
      </c>
      <c r="H43">
        <v>45</v>
      </c>
      <c r="I43" t="s">
        <v>21</v>
      </c>
      <c r="J43">
        <v>16</v>
      </c>
      <c r="K43">
        <v>33</v>
      </c>
      <c r="L43">
        <v>38</v>
      </c>
      <c r="M43">
        <v>94</v>
      </c>
      <c r="N43">
        <v>8.94</v>
      </c>
      <c r="O43">
        <v>29</v>
      </c>
      <c r="P43">
        <v>15</v>
      </c>
      <c r="Q43">
        <v>100</v>
      </c>
      <c r="R43">
        <v>18</v>
      </c>
      <c r="S43" s="1">
        <v>70740</v>
      </c>
      <c r="T43">
        <v>76</v>
      </c>
      <c r="U43">
        <v>60.581000000000003</v>
      </c>
      <c r="V43">
        <v>86.152000000000001</v>
      </c>
      <c r="W43">
        <v>58</v>
      </c>
      <c r="X43">
        <v>53</v>
      </c>
      <c r="Y43">
        <v>82</v>
      </c>
      <c r="Z43" s="1">
        <v>70305</v>
      </c>
      <c r="AA43">
        <v>1</v>
      </c>
      <c r="AB43">
        <v>60</v>
      </c>
      <c r="AC43">
        <v>41</v>
      </c>
    </row>
    <row r="44" spans="1:29" x14ac:dyDescent="0.25">
      <c r="A44">
        <v>42</v>
      </c>
      <c r="B44" t="s">
        <v>74</v>
      </c>
      <c r="C44">
        <v>46</v>
      </c>
      <c r="D44">
        <v>53</v>
      </c>
      <c r="E44" t="s">
        <v>192</v>
      </c>
      <c r="F44" t="s">
        <v>286</v>
      </c>
      <c r="G44">
        <v>47</v>
      </c>
      <c r="H44">
        <v>54</v>
      </c>
      <c r="I44" t="s">
        <v>1</v>
      </c>
      <c r="J44">
        <v>13</v>
      </c>
      <c r="K44">
        <v>73</v>
      </c>
      <c r="L44">
        <v>45</v>
      </c>
      <c r="M44">
        <v>92</v>
      </c>
      <c r="N44">
        <v>8.1999999999999993</v>
      </c>
      <c r="O44">
        <v>47</v>
      </c>
      <c r="P44">
        <v>20</v>
      </c>
      <c r="Q44">
        <v>87</v>
      </c>
      <c r="R44">
        <v>7</v>
      </c>
      <c r="S44" s="1">
        <v>66998</v>
      </c>
      <c r="T44">
        <v>80</v>
      </c>
      <c r="U44">
        <v>61.609000000000002</v>
      </c>
      <c r="V44">
        <v>82.087999999999994</v>
      </c>
      <c r="W44">
        <v>93</v>
      </c>
      <c r="X44">
        <v>59</v>
      </c>
      <c r="Y44">
        <v>59</v>
      </c>
      <c r="Z44" s="1">
        <v>66895</v>
      </c>
      <c r="AA44">
        <v>1</v>
      </c>
      <c r="AB44">
        <v>47</v>
      </c>
      <c r="AC44">
        <v>42</v>
      </c>
    </row>
    <row r="45" spans="1:29" x14ac:dyDescent="0.25">
      <c r="A45">
        <v>42</v>
      </c>
      <c r="B45" t="s">
        <v>73</v>
      </c>
      <c r="C45">
        <v>48</v>
      </c>
      <c r="D45">
        <v>50</v>
      </c>
      <c r="E45" t="s">
        <v>159</v>
      </c>
      <c r="F45" t="s">
        <v>287</v>
      </c>
      <c r="G45">
        <v>51</v>
      </c>
      <c r="H45">
        <v>61</v>
      </c>
      <c r="I45" t="s">
        <v>1</v>
      </c>
      <c r="J45">
        <v>52</v>
      </c>
      <c r="K45">
        <v>69</v>
      </c>
      <c r="L45">
        <v>52</v>
      </c>
      <c r="M45">
        <v>100</v>
      </c>
      <c r="N45">
        <v>8.81</v>
      </c>
      <c r="O45">
        <v>66</v>
      </c>
      <c r="P45">
        <v>22</v>
      </c>
      <c r="Q45">
        <v>100</v>
      </c>
      <c r="R45">
        <v>87</v>
      </c>
      <c r="S45" s="1">
        <v>64994</v>
      </c>
      <c r="T45">
        <v>53</v>
      </c>
      <c r="U45">
        <v>43.01</v>
      </c>
      <c r="V45">
        <v>87.046000000000006</v>
      </c>
      <c r="W45">
        <v>75</v>
      </c>
      <c r="X45">
        <v>3</v>
      </c>
      <c r="Y45">
        <v>80</v>
      </c>
      <c r="Z45" s="1">
        <v>64868</v>
      </c>
      <c r="AA45">
        <v>2</v>
      </c>
      <c r="AB45">
        <v>50</v>
      </c>
      <c r="AC45">
        <v>42</v>
      </c>
    </row>
    <row r="46" spans="1:29" x14ac:dyDescent="0.25">
      <c r="A46">
        <v>44</v>
      </c>
      <c r="B46" t="s">
        <v>85</v>
      </c>
      <c r="C46">
        <v>55</v>
      </c>
      <c r="D46">
        <v>44</v>
      </c>
      <c r="E46" t="s">
        <v>201</v>
      </c>
      <c r="F46" t="s">
        <v>288</v>
      </c>
      <c r="G46">
        <v>49</v>
      </c>
      <c r="H46">
        <v>54</v>
      </c>
      <c r="I46" t="s">
        <v>1</v>
      </c>
      <c r="J46">
        <v>43</v>
      </c>
      <c r="K46">
        <v>78</v>
      </c>
      <c r="L46">
        <v>48</v>
      </c>
      <c r="M46">
        <v>94</v>
      </c>
      <c r="N46">
        <v>8.92</v>
      </c>
      <c r="O46">
        <v>46</v>
      </c>
      <c r="P46">
        <v>16.3</v>
      </c>
      <c r="Q46">
        <v>100</v>
      </c>
      <c r="R46">
        <v>72</v>
      </c>
      <c r="S46" s="1">
        <v>76461</v>
      </c>
      <c r="T46">
        <v>44</v>
      </c>
      <c r="U46">
        <v>51.243000000000002</v>
      </c>
      <c r="V46">
        <v>83.873000000000005</v>
      </c>
      <c r="W46">
        <v>18</v>
      </c>
      <c r="X46">
        <v>27</v>
      </c>
      <c r="Y46">
        <v>42</v>
      </c>
      <c r="Z46" s="1">
        <v>76461</v>
      </c>
      <c r="AA46">
        <v>1</v>
      </c>
      <c r="AB46">
        <v>37</v>
      </c>
      <c r="AC46">
        <v>44</v>
      </c>
    </row>
    <row r="47" spans="1:29" x14ac:dyDescent="0.25">
      <c r="A47">
        <v>45</v>
      </c>
      <c r="B47" t="s">
        <v>80</v>
      </c>
      <c r="C47">
        <v>50</v>
      </c>
      <c r="D47">
        <v>45</v>
      </c>
      <c r="E47" t="s">
        <v>195</v>
      </c>
      <c r="F47" t="s">
        <v>289</v>
      </c>
      <c r="G47">
        <v>33</v>
      </c>
      <c r="H47">
        <v>46</v>
      </c>
      <c r="I47" t="s">
        <v>19</v>
      </c>
      <c r="J47">
        <v>39</v>
      </c>
      <c r="K47">
        <v>9</v>
      </c>
      <c r="L47">
        <v>47</v>
      </c>
      <c r="M47">
        <v>99</v>
      </c>
      <c r="N47">
        <v>8.69</v>
      </c>
      <c r="O47">
        <v>45</v>
      </c>
      <c r="P47">
        <v>64</v>
      </c>
      <c r="Q47">
        <v>0</v>
      </c>
      <c r="R47">
        <v>47</v>
      </c>
      <c r="S47" s="1">
        <v>76213</v>
      </c>
      <c r="T47">
        <v>49</v>
      </c>
      <c r="U47">
        <v>48.704000000000001</v>
      </c>
      <c r="V47">
        <v>86.334000000000003</v>
      </c>
      <c r="W47">
        <v>82</v>
      </c>
      <c r="X47">
        <v>68</v>
      </c>
      <c r="Y47">
        <v>20</v>
      </c>
      <c r="Z47" s="1">
        <v>76166</v>
      </c>
      <c r="AA47">
        <v>0</v>
      </c>
      <c r="AB47">
        <v>46</v>
      </c>
      <c r="AC47">
        <v>45</v>
      </c>
    </row>
    <row r="48" spans="1:29" x14ac:dyDescent="0.25">
      <c r="A48">
        <v>45</v>
      </c>
      <c r="B48" t="s">
        <v>66</v>
      </c>
      <c r="C48">
        <v>44</v>
      </c>
      <c r="D48">
        <v>50</v>
      </c>
      <c r="E48" t="s">
        <v>184</v>
      </c>
      <c r="F48" t="s">
        <v>290</v>
      </c>
      <c r="G48">
        <v>45</v>
      </c>
      <c r="H48">
        <v>38</v>
      </c>
      <c r="I48" t="s">
        <v>9</v>
      </c>
      <c r="J48">
        <v>41</v>
      </c>
      <c r="K48">
        <v>90</v>
      </c>
      <c r="L48">
        <v>42</v>
      </c>
      <c r="M48">
        <v>100</v>
      </c>
      <c r="N48">
        <v>8.3000000000000007</v>
      </c>
      <c r="O48">
        <v>37</v>
      </c>
      <c r="P48">
        <v>19</v>
      </c>
      <c r="Q48">
        <v>98</v>
      </c>
      <c r="R48">
        <v>25</v>
      </c>
      <c r="S48" s="1">
        <v>64671</v>
      </c>
      <c r="T48">
        <v>89</v>
      </c>
      <c r="U48">
        <v>55.999000000000002</v>
      </c>
      <c r="V48">
        <v>78.754999999999995</v>
      </c>
      <c r="W48">
        <v>86</v>
      </c>
      <c r="X48">
        <v>31</v>
      </c>
      <c r="Y48">
        <v>48</v>
      </c>
      <c r="Z48" s="1">
        <v>64619</v>
      </c>
      <c r="AA48">
        <v>2</v>
      </c>
      <c r="AB48">
        <v>42</v>
      </c>
      <c r="AC48">
        <v>45</v>
      </c>
    </row>
    <row r="49" spans="1:29" x14ac:dyDescent="0.25">
      <c r="A49">
        <v>47</v>
      </c>
      <c r="B49" t="s">
        <v>68</v>
      </c>
      <c r="C49">
        <v>36</v>
      </c>
      <c r="D49">
        <v>31</v>
      </c>
      <c r="E49" t="s">
        <v>291</v>
      </c>
      <c r="F49" t="s">
        <v>187</v>
      </c>
      <c r="G49">
        <v>19</v>
      </c>
      <c r="H49">
        <v>7</v>
      </c>
      <c r="I49" t="s">
        <v>14</v>
      </c>
      <c r="J49">
        <v>93</v>
      </c>
      <c r="K49">
        <v>15</v>
      </c>
      <c r="L49">
        <v>42</v>
      </c>
      <c r="M49">
        <v>100</v>
      </c>
      <c r="N49">
        <v>9.1</v>
      </c>
      <c r="O49">
        <v>44</v>
      </c>
      <c r="P49">
        <v>21</v>
      </c>
      <c r="Q49">
        <v>100</v>
      </c>
      <c r="R49">
        <v>76</v>
      </c>
      <c r="S49" s="1">
        <v>132446</v>
      </c>
      <c r="T49">
        <v>0</v>
      </c>
      <c r="U49">
        <v>35.725999999999999</v>
      </c>
      <c r="V49">
        <v>77.066999999999993</v>
      </c>
      <c r="W49">
        <v>23</v>
      </c>
      <c r="X49">
        <v>56</v>
      </c>
      <c r="Y49">
        <v>95</v>
      </c>
      <c r="Z49" s="1">
        <v>132384</v>
      </c>
      <c r="AA49">
        <v>0</v>
      </c>
      <c r="AB49">
        <v>30</v>
      </c>
      <c r="AC49">
        <v>47</v>
      </c>
    </row>
    <row r="50" spans="1:29" x14ac:dyDescent="0.25">
      <c r="A50">
        <v>48</v>
      </c>
      <c r="B50" t="s">
        <v>78</v>
      </c>
      <c r="C50" t="s">
        <v>256</v>
      </c>
      <c r="D50">
        <v>25</v>
      </c>
      <c r="E50" t="s">
        <v>194</v>
      </c>
      <c r="F50" t="s">
        <v>292</v>
      </c>
      <c r="G50">
        <v>34</v>
      </c>
      <c r="H50">
        <v>76</v>
      </c>
      <c r="I50" t="s">
        <v>18</v>
      </c>
      <c r="J50">
        <v>5</v>
      </c>
      <c r="K50">
        <v>67</v>
      </c>
      <c r="M50">
        <v>65</v>
      </c>
      <c r="N50">
        <v>8.77</v>
      </c>
      <c r="O50">
        <v>64</v>
      </c>
      <c r="P50">
        <v>12</v>
      </c>
      <c r="Q50">
        <v>0</v>
      </c>
      <c r="R50">
        <v>33</v>
      </c>
      <c r="S50" s="1">
        <v>69181</v>
      </c>
      <c r="T50">
        <v>94</v>
      </c>
      <c r="U50">
        <v>58.420999999999999</v>
      </c>
      <c r="V50">
        <v>86.171999999999997</v>
      </c>
      <c r="W50">
        <v>81</v>
      </c>
      <c r="X50">
        <v>71</v>
      </c>
      <c r="Y50">
        <v>90</v>
      </c>
      <c r="Z50" s="1">
        <v>69012</v>
      </c>
      <c r="AA50">
        <v>0</v>
      </c>
      <c r="AB50">
        <v>48</v>
      </c>
      <c r="AC50">
        <v>48</v>
      </c>
    </row>
    <row r="51" spans="1:29" x14ac:dyDescent="0.25">
      <c r="A51">
        <v>49</v>
      </c>
      <c r="B51" t="s">
        <v>84</v>
      </c>
      <c r="C51" t="s">
        <v>256</v>
      </c>
      <c r="D51">
        <v>20</v>
      </c>
      <c r="E51" t="s">
        <v>200</v>
      </c>
      <c r="F51" t="s">
        <v>293</v>
      </c>
      <c r="G51">
        <v>32</v>
      </c>
      <c r="H51">
        <v>31</v>
      </c>
      <c r="I51" t="s">
        <v>6</v>
      </c>
      <c r="J51">
        <v>89</v>
      </c>
      <c r="K51">
        <v>10</v>
      </c>
      <c r="M51">
        <v>100</v>
      </c>
      <c r="N51">
        <v>9.1199999999999992</v>
      </c>
      <c r="O51">
        <v>65</v>
      </c>
      <c r="P51">
        <v>29</v>
      </c>
      <c r="Q51">
        <v>0</v>
      </c>
      <c r="R51">
        <v>98</v>
      </c>
      <c r="S51" s="1">
        <v>103443</v>
      </c>
      <c r="T51">
        <v>36</v>
      </c>
      <c r="U51">
        <v>40.944000000000003</v>
      </c>
      <c r="V51">
        <v>86.497</v>
      </c>
      <c r="W51">
        <v>34</v>
      </c>
      <c r="X51">
        <v>51</v>
      </c>
      <c r="Y51">
        <v>16</v>
      </c>
      <c r="Z51" s="1">
        <v>99705</v>
      </c>
      <c r="AA51">
        <v>1</v>
      </c>
      <c r="AB51">
        <v>42</v>
      </c>
      <c r="AC51">
        <v>49</v>
      </c>
    </row>
    <row r="52" spans="1:29" x14ac:dyDescent="0.25">
      <c r="A52">
        <v>49</v>
      </c>
      <c r="B52" t="s">
        <v>117</v>
      </c>
      <c r="C52">
        <v>49</v>
      </c>
      <c r="D52">
        <v>25</v>
      </c>
      <c r="E52" t="s">
        <v>160</v>
      </c>
      <c r="F52" t="s">
        <v>294</v>
      </c>
      <c r="G52">
        <v>29</v>
      </c>
      <c r="H52">
        <v>57</v>
      </c>
      <c r="I52" t="s">
        <v>2</v>
      </c>
      <c r="J52">
        <v>48</v>
      </c>
      <c r="K52">
        <v>0</v>
      </c>
      <c r="L52">
        <v>52</v>
      </c>
      <c r="M52">
        <v>92</v>
      </c>
      <c r="N52">
        <v>8.6</v>
      </c>
      <c r="O52">
        <v>57</v>
      </c>
      <c r="P52">
        <v>12</v>
      </c>
      <c r="Q52">
        <v>23</v>
      </c>
      <c r="R52">
        <v>10</v>
      </c>
      <c r="S52" s="1">
        <v>62153</v>
      </c>
      <c r="T52">
        <v>29</v>
      </c>
      <c r="U52">
        <v>59.927</v>
      </c>
      <c r="V52">
        <v>79.045000000000002</v>
      </c>
      <c r="W52">
        <v>37</v>
      </c>
      <c r="X52">
        <v>76</v>
      </c>
      <c r="Y52">
        <v>4</v>
      </c>
      <c r="Z52" s="1">
        <v>62153</v>
      </c>
      <c r="AA52">
        <v>0</v>
      </c>
      <c r="AB52">
        <v>48</v>
      </c>
      <c r="AC52">
        <v>49</v>
      </c>
    </row>
    <row r="53" spans="1:29" x14ac:dyDescent="0.25">
      <c r="A53">
        <v>51</v>
      </c>
      <c r="B53" t="s">
        <v>295</v>
      </c>
      <c r="C53">
        <v>52</v>
      </c>
      <c r="D53">
        <v>25</v>
      </c>
      <c r="E53" t="s">
        <v>169</v>
      </c>
      <c r="F53" t="s">
        <v>296</v>
      </c>
      <c r="G53">
        <v>44</v>
      </c>
      <c r="H53">
        <v>36</v>
      </c>
      <c r="I53" t="s">
        <v>10</v>
      </c>
      <c r="J53">
        <v>20</v>
      </c>
      <c r="K53">
        <v>50</v>
      </c>
      <c r="M53">
        <v>100</v>
      </c>
      <c r="N53">
        <v>8.3800000000000008</v>
      </c>
      <c r="P53">
        <v>11</v>
      </c>
      <c r="Q53">
        <v>7</v>
      </c>
      <c r="R53">
        <v>2</v>
      </c>
      <c r="S53" s="1">
        <v>57290</v>
      </c>
      <c r="T53">
        <v>64</v>
      </c>
      <c r="U53">
        <v>91.694000000000003</v>
      </c>
      <c r="V53">
        <v>83.260999999999996</v>
      </c>
      <c r="W53">
        <v>100</v>
      </c>
      <c r="X53">
        <v>95</v>
      </c>
      <c r="Y53">
        <v>35</v>
      </c>
      <c r="Z53" s="1">
        <v>57290</v>
      </c>
      <c r="AA53">
        <v>0</v>
      </c>
      <c r="AB53">
        <v>59</v>
      </c>
      <c r="AC53">
        <v>51</v>
      </c>
    </row>
    <row r="54" spans="1:29" x14ac:dyDescent="0.25">
      <c r="A54">
        <v>52</v>
      </c>
      <c r="B54" t="s">
        <v>106</v>
      </c>
      <c r="C54">
        <v>68</v>
      </c>
      <c r="D54">
        <v>50</v>
      </c>
      <c r="E54" t="s">
        <v>202</v>
      </c>
      <c r="F54" t="s">
        <v>297</v>
      </c>
      <c r="G54">
        <v>41</v>
      </c>
      <c r="H54">
        <v>70</v>
      </c>
      <c r="I54" t="s">
        <v>4</v>
      </c>
      <c r="J54">
        <v>55</v>
      </c>
      <c r="K54">
        <v>44</v>
      </c>
      <c r="L54">
        <v>60</v>
      </c>
      <c r="M54">
        <v>95</v>
      </c>
      <c r="N54">
        <v>9.31</v>
      </c>
      <c r="O54">
        <v>59</v>
      </c>
      <c r="P54">
        <v>12</v>
      </c>
      <c r="Q54">
        <v>0</v>
      </c>
      <c r="R54">
        <v>52</v>
      </c>
      <c r="S54" s="1">
        <v>69753</v>
      </c>
      <c r="T54">
        <v>90</v>
      </c>
      <c r="U54">
        <v>40.308</v>
      </c>
      <c r="V54">
        <v>82.313999999999993</v>
      </c>
      <c r="W54">
        <v>29</v>
      </c>
      <c r="X54">
        <v>97</v>
      </c>
      <c r="Y54">
        <v>61</v>
      </c>
      <c r="Z54" s="1">
        <v>69753</v>
      </c>
      <c r="AA54">
        <v>0</v>
      </c>
      <c r="AB54">
        <v>54</v>
      </c>
      <c r="AC54">
        <v>52</v>
      </c>
    </row>
    <row r="55" spans="1:29" x14ac:dyDescent="0.25">
      <c r="A55">
        <v>52</v>
      </c>
      <c r="B55" t="s">
        <v>124</v>
      </c>
      <c r="C55">
        <v>63</v>
      </c>
      <c r="D55">
        <v>43</v>
      </c>
      <c r="E55" t="s">
        <v>182</v>
      </c>
      <c r="F55" t="s">
        <v>298</v>
      </c>
      <c r="G55">
        <v>38</v>
      </c>
      <c r="H55">
        <v>75</v>
      </c>
      <c r="I55" t="s">
        <v>4</v>
      </c>
      <c r="J55">
        <v>65</v>
      </c>
      <c r="K55">
        <v>86</v>
      </c>
      <c r="L55">
        <v>55</v>
      </c>
      <c r="M55">
        <v>99</v>
      </c>
      <c r="N55">
        <v>8.5</v>
      </c>
      <c r="O55">
        <v>50</v>
      </c>
      <c r="P55">
        <v>12</v>
      </c>
      <c r="Q55">
        <v>0</v>
      </c>
      <c r="R55">
        <v>6</v>
      </c>
      <c r="S55" s="1">
        <v>60836</v>
      </c>
      <c r="T55">
        <v>71</v>
      </c>
      <c r="U55">
        <v>52.048000000000002</v>
      </c>
      <c r="V55">
        <v>78.707999999999998</v>
      </c>
      <c r="W55">
        <v>42</v>
      </c>
      <c r="X55">
        <v>92</v>
      </c>
      <c r="Y55">
        <v>65</v>
      </c>
      <c r="Z55" s="1">
        <v>60836</v>
      </c>
      <c r="AA55">
        <v>0</v>
      </c>
      <c r="AB55">
        <v>51</v>
      </c>
      <c r="AC55">
        <v>52</v>
      </c>
    </row>
    <row r="56" spans="1:29" x14ac:dyDescent="0.25">
      <c r="A56">
        <v>54</v>
      </c>
      <c r="B56" t="s">
        <v>98</v>
      </c>
      <c r="C56">
        <v>59</v>
      </c>
      <c r="D56">
        <v>31</v>
      </c>
      <c r="E56" t="s">
        <v>194</v>
      </c>
      <c r="F56" t="s">
        <v>299</v>
      </c>
      <c r="G56">
        <v>30</v>
      </c>
      <c r="H56">
        <v>48</v>
      </c>
      <c r="I56" t="s">
        <v>23</v>
      </c>
      <c r="J56">
        <v>22</v>
      </c>
      <c r="K56">
        <v>41</v>
      </c>
      <c r="L56">
        <v>54</v>
      </c>
      <c r="M56">
        <v>90</v>
      </c>
      <c r="N56">
        <v>9.23</v>
      </c>
      <c r="O56">
        <v>48</v>
      </c>
      <c r="P56">
        <v>12</v>
      </c>
      <c r="Q56">
        <v>9</v>
      </c>
      <c r="R56">
        <v>67</v>
      </c>
      <c r="S56" s="1">
        <v>70778</v>
      </c>
      <c r="T56">
        <v>79</v>
      </c>
      <c r="U56">
        <v>41.893999999999998</v>
      </c>
      <c r="V56">
        <v>87.042000000000002</v>
      </c>
      <c r="W56">
        <v>43</v>
      </c>
      <c r="X56">
        <v>38</v>
      </c>
      <c r="Y56">
        <v>66</v>
      </c>
      <c r="Z56" s="1">
        <v>70778</v>
      </c>
      <c r="AA56">
        <v>0</v>
      </c>
      <c r="AB56">
        <v>58</v>
      </c>
      <c r="AC56">
        <v>54</v>
      </c>
    </row>
    <row r="57" spans="1:29" x14ac:dyDescent="0.25">
      <c r="A57">
        <v>55</v>
      </c>
      <c r="B57" t="s">
        <v>100</v>
      </c>
      <c r="C57">
        <v>70</v>
      </c>
      <c r="D57">
        <v>50</v>
      </c>
      <c r="E57" t="s">
        <v>195</v>
      </c>
      <c r="F57" t="s">
        <v>300</v>
      </c>
      <c r="G57">
        <v>37</v>
      </c>
      <c r="H57">
        <v>25</v>
      </c>
      <c r="I57" t="s">
        <v>22</v>
      </c>
      <c r="J57">
        <v>59</v>
      </c>
      <c r="K57">
        <v>10</v>
      </c>
      <c r="L57">
        <v>64</v>
      </c>
      <c r="M57">
        <v>95</v>
      </c>
      <c r="N57">
        <v>8.76</v>
      </c>
      <c r="O57">
        <v>68</v>
      </c>
      <c r="P57">
        <v>26</v>
      </c>
      <c r="Q57">
        <v>73</v>
      </c>
      <c r="R57">
        <v>85</v>
      </c>
      <c r="S57" s="1">
        <v>60005</v>
      </c>
      <c r="T57">
        <v>9</v>
      </c>
      <c r="U57">
        <v>52.679000000000002</v>
      </c>
      <c r="V57">
        <v>86.867000000000004</v>
      </c>
      <c r="W57">
        <v>83</v>
      </c>
      <c r="X57">
        <v>48</v>
      </c>
      <c r="Y57">
        <v>2</v>
      </c>
      <c r="Z57" s="1">
        <v>59713</v>
      </c>
      <c r="AA57">
        <v>0</v>
      </c>
      <c r="AB57">
        <v>46</v>
      </c>
      <c r="AC57">
        <v>55</v>
      </c>
    </row>
    <row r="58" spans="1:29" x14ac:dyDescent="0.25">
      <c r="A58">
        <v>56</v>
      </c>
      <c r="B58" t="s">
        <v>96</v>
      </c>
      <c r="C58">
        <v>53</v>
      </c>
      <c r="D58">
        <v>43</v>
      </c>
      <c r="E58" t="s">
        <v>195</v>
      </c>
      <c r="F58" t="s">
        <v>301</v>
      </c>
      <c r="G58">
        <v>35</v>
      </c>
      <c r="H58">
        <v>29</v>
      </c>
      <c r="I58" t="s">
        <v>22</v>
      </c>
      <c r="J58">
        <v>78</v>
      </c>
      <c r="K58">
        <v>43</v>
      </c>
      <c r="L58">
        <v>54</v>
      </c>
      <c r="M58">
        <v>96</v>
      </c>
      <c r="N58">
        <v>8.74</v>
      </c>
      <c r="O58">
        <v>52</v>
      </c>
      <c r="P58">
        <v>24</v>
      </c>
      <c r="Q58">
        <v>37</v>
      </c>
      <c r="R58">
        <v>84</v>
      </c>
      <c r="S58" s="1">
        <v>67381</v>
      </c>
      <c r="T58">
        <v>17</v>
      </c>
      <c r="U58">
        <v>48.344999999999999</v>
      </c>
      <c r="V58">
        <v>86.701999999999998</v>
      </c>
      <c r="W58">
        <v>72</v>
      </c>
      <c r="X58">
        <v>44</v>
      </c>
      <c r="Y58">
        <v>3</v>
      </c>
      <c r="Z58" s="1">
        <v>67417</v>
      </c>
      <c r="AA58">
        <v>2</v>
      </c>
      <c r="AB58">
        <v>46</v>
      </c>
      <c r="AC58">
        <v>56</v>
      </c>
    </row>
    <row r="59" spans="1:29" x14ac:dyDescent="0.25">
      <c r="A59">
        <v>56</v>
      </c>
      <c r="B59" t="s">
        <v>93</v>
      </c>
      <c r="C59">
        <v>61</v>
      </c>
      <c r="D59">
        <v>50</v>
      </c>
      <c r="E59" t="s">
        <v>159</v>
      </c>
      <c r="F59" t="s">
        <v>302</v>
      </c>
      <c r="G59">
        <v>45</v>
      </c>
      <c r="H59">
        <v>67</v>
      </c>
      <c r="I59" t="s">
        <v>1</v>
      </c>
      <c r="J59">
        <v>64</v>
      </c>
      <c r="K59">
        <v>33</v>
      </c>
      <c r="L59">
        <v>57</v>
      </c>
      <c r="M59">
        <v>96</v>
      </c>
      <c r="N59">
        <v>8.61</v>
      </c>
      <c r="O59">
        <v>55</v>
      </c>
      <c r="P59">
        <v>30</v>
      </c>
      <c r="Q59">
        <v>100</v>
      </c>
      <c r="R59">
        <v>81</v>
      </c>
      <c r="S59" s="1">
        <v>63996</v>
      </c>
      <c r="T59">
        <v>29</v>
      </c>
      <c r="U59">
        <v>42.728999999999999</v>
      </c>
      <c r="V59">
        <v>84.968000000000004</v>
      </c>
      <c r="W59">
        <v>69</v>
      </c>
      <c r="X59">
        <v>21</v>
      </c>
      <c r="Y59">
        <v>46</v>
      </c>
      <c r="Z59" s="1">
        <v>63915</v>
      </c>
      <c r="AA59">
        <v>1</v>
      </c>
      <c r="AB59">
        <v>50</v>
      </c>
      <c r="AC59">
        <v>56</v>
      </c>
    </row>
    <row r="60" spans="1:29" x14ac:dyDescent="0.25">
      <c r="A60">
        <v>58</v>
      </c>
      <c r="B60" t="s">
        <v>103</v>
      </c>
      <c r="C60">
        <v>40</v>
      </c>
      <c r="D60">
        <v>25</v>
      </c>
      <c r="E60" t="s">
        <v>166</v>
      </c>
      <c r="F60" t="s">
        <v>303</v>
      </c>
      <c r="G60">
        <v>38</v>
      </c>
      <c r="H60">
        <v>21</v>
      </c>
      <c r="I60" t="s">
        <v>17</v>
      </c>
      <c r="J60">
        <v>19</v>
      </c>
      <c r="K60">
        <v>69</v>
      </c>
      <c r="L60">
        <v>45</v>
      </c>
      <c r="M60">
        <v>94</v>
      </c>
      <c r="N60">
        <v>8.3699999999999992</v>
      </c>
      <c r="O60">
        <v>37</v>
      </c>
      <c r="P60">
        <v>10</v>
      </c>
      <c r="Q60">
        <v>100</v>
      </c>
      <c r="R60">
        <v>77</v>
      </c>
      <c r="S60" s="1">
        <v>61678</v>
      </c>
      <c r="T60">
        <v>47</v>
      </c>
      <c r="U60">
        <v>45.936999999999998</v>
      </c>
      <c r="V60">
        <v>86.311000000000007</v>
      </c>
      <c r="W60">
        <v>46</v>
      </c>
      <c r="X60">
        <v>46</v>
      </c>
      <c r="Y60">
        <v>38</v>
      </c>
      <c r="Z60" s="1">
        <v>61678</v>
      </c>
      <c r="AA60">
        <v>0</v>
      </c>
      <c r="AB60">
        <v>50</v>
      </c>
      <c r="AC60">
        <v>58</v>
      </c>
    </row>
    <row r="61" spans="1:29" x14ac:dyDescent="0.25">
      <c r="A61">
        <v>59</v>
      </c>
      <c r="B61" t="s">
        <v>304</v>
      </c>
      <c r="C61">
        <v>39</v>
      </c>
      <c r="D61">
        <v>15</v>
      </c>
      <c r="E61" t="s">
        <v>169</v>
      </c>
      <c r="F61" t="s">
        <v>305</v>
      </c>
      <c r="G61">
        <v>39</v>
      </c>
      <c r="H61">
        <v>17</v>
      </c>
      <c r="I61" t="s">
        <v>29</v>
      </c>
      <c r="J61">
        <v>23</v>
      </c>
      <c r="K61">
        <v>62</v>
      </c>
      <c r="L61">
        <v>47</v>
      </c>
      <c r="M61">
        <v>88</v>
      </c>
      <c r="N61">
        <v>8.3699999999999992</v>
      </c>
      <c r="O61">
        <v>42</v>
      </c>
      <c r="P61">
        <v>24</v>
      </c>
      <c r="Q61">
        <v>58</v>
      </c>
      <c r="R61">
        <v>14</v>
      </c>
      <c r="S61" s="1">
        <v>49865</v>
      </c>
      <c r="T61">
        <v>41</v>
      </c>
      <c r="U61">
        <v>97.004999999999995</v>
      </c>
      <c r="V61">
        <v>83.153000000000006</v>
      </c>
      <c r="W61">
        <v>96</v>
      </c>
      <c r="X61">
        <v>45</v>
      </c>
      <c r="Y61">
        <v>62</v>
      </c>
      <c r="Z61" s="1">
        <v>49568</v>
      </c>
      <c r="AA61">
        <v>0</v>
      </c>
      <c r="AB61">
        <v>49</v>
      </c>
      <c r="AC61">
        <v>59</v>
      </c>
    </row>
    <row r="62" spans="1:29" x14ac:dyDescent="0.25">
      <c r="A62">
        <v>60</v>
      </c>
      <c r="B62" t="s">
        <v>94</v>
      </c>
      <c r="C62" t="s">
        <v>256</v>
      </c>
      <c r="D62">
        <v>58</v>
      </c>
      <c r="E62" t="s">
        <v>159</v>
      </c>
      <c r="F62" t="s">
        <v>306</v>
      </c>
      <c r="G62">
        <v>55</v>
      </c>
      <c r="H62">
        <v>61</v>
      </c>
      <c r="I62" t="s">
        <v>1</v>
      </c>
      <c r="J62">
        <v>76</v>
      </c>
      <c r="K62">
        <v>35</v>
      </c>
      <c r="L62" t="s">
        <v>256</v>
      </c>
      <c r="M62">
        <v>95</v>
      </c>
      <c r="N62">
        <v>8.27</v>
      </c>
      <c r="O62">
        <v>54</v>
      </c>
      <c r="P62">
        <v>28</v>
      </c>
      <c r="Q62">
        <v>100</v>
      </c>
      <c r="R62">
        <v>71</v>
      </c>
      <c r="S62" s="1">
        <v>60663</v>
      </c>
      <c r="T62">
        <v>40</v>
      </c>
      <c r="U62">
        <v>44.304000000000002</v>
      </c>
      <c r="V62">
        <v>84.631</v>
      </c>
      <c r="W62">
        <v>76</v>
      </c>
      <c r="X62">
        <v>12</v>
      </c>
      <c r="Y62">
        <v>85</v>
      </c>
      <c r="Z62" s="1">
        <v>60856</v>
      </c>
      <c r="AA62">
        <v>2</v>
      </c>
      <c r="AB62">
        <v>57</v>
      </c>
      <c r="AC62">
        <v>60</v>
      </c>
    </row>
    <row r="63" spans="1:29" x14ac:dyDescent="0.25">
      <c r="A63">
        <v>60</v>
      </c>
      <c r="B63" t="s">
        <v>104</v>
      </c>
      <c r="C63">
        <v>42</v>
      </c>
      <c r="D63">
        <v>41</v>
      </c>
      <c r="E63" t="s">
        <v>202</v>
      </c>
      <c r="F63" t="s">
        <v>307</v>
      </c>
      <c r="G63">
        <v>53</v>
      </c>
      <c r="H63">
        <v>17</v>
      </c>
      <c r="I63" t="s">
        <v>1</v>
      </c>
      <c r="J63">
        <v>49</v>
      </c>
      <c r="K63">
        <v>33</v>
      </c>
      <c r="L63">
        <v>45</v>
      </c>
      <c r="M63">
        <v>86</v>
      </c>
      <c r="N63">
        <v>9.09</v>
      </c>
      <c r="O63">
        <v>33</v>
      </c>
      <c r="P63">
        <v>18</v>
      </c>
      <c r="Q63">
        <v>100</v>
      </c>
      <c r="R63">
        <v>80</v>
      </c>
      <c r="S63" s="1">
        <v>64157</v>
      </c>
      <c r="T63">
        <v>17</v>
      </c>
      <c r="U63">
        <v>46.493000000000002</v>
      </c>
      <c r="V63">
        <v>86.343000000000004</v>
      </c>
      <c r="W63">
        <v>26</v>
      </c>
      <c r="X63">
        <v>42</v>
      </c>
      <c r="Y63">
        <v>25</v>
      </c>
      <c r="Z63" s="1">
        <v>64072</v>
      </c>
      <c r="AA63">
        <v>1</v>
      </c>
      <c r="AB63">
        <v>55</v>
      </c>
      <c r="AC63">
        <v>60</v>
      </c>
    </row>
    <row r="64" spans="1:29" x14ac:dyDescent="0.25">
      <c r="A64">
        <v>62</v>
      </c>
      <c r="B64" t="s">
        <v>308</v>
      </c>
      <c r="C64">
        <v>65</v>
      </c>
      <c r="D64">
        <v>29</v>
      </c>
      <c r="E64" t="s">
        <v>202</v>
      </c>
      <c r="F64" t="s">
        <v>309</v>
      </c>
      <c r="G64">
        <v>42</v>
      </c>
      <c r="H64">
        <v>62</v>
      </c>
      <c r="I64" t="s">
        <v>4</v>
      </c>
      <c r="J64">
        <v>79</v>
      </c>
      <c r="K64">
        <v>0</v>
      </c>
      <c r="L64">
        <v>60</v>
      </c>
      <c r="M64">
        <v>95</v>
      </c>
      <c r="N64">
        <v>8.8000000000000007</v>
      </c>
      <c r="O64">
        <v>52</v>
      </c>
      <c r="P64">
        <v>12</v>
      </c>
      <c r="Q64">
        <v>7</v>
      </c>
      <c r="R64">
        <v>21</v>
      </c>
      <c r="S64" s="1">
        <v>61209</v>
      </c>
      <c r="T64">
        <v>55</v>
      </c>
      <c r="U64">
        <v>55.094999999999999</v>
      </c>
      <c r="V64">
        <v>82.61</v>
      </c>
      <c r="W64">
        <v>51</v>
      </c>
      <c r="X64">
        <v>96</v>
      </c>
      <c r="Y64">
        <v>55</v>
      </c>
      <c r="Z64" s="1">
        <v>61209</v>
      </c>
      <c r="AA64">
        <v>0</v>
      </c>
      <c r="AB64">
        <v>54</v>
      </c>
      <c r="AC64">
        <v>62</v>
      </c>
    </row>
    <row r="65" spans="1:29" x14ac:dyDescent="0.25">
      <c r="A65">
        <v>63</v>
      </c>
      <c r="B65" t="s">
        <v>120</v>
      </c>
      <c r="C65">
        <v>79</v>
      </c>
      <c r="D65">
        <v>38</v>
      </c>
      <c r="E65" t="s">
        <v>228</v>
      </c>
      <c r="F65" t="s">
        <v>310</v>
      </c>
      <c r="G65">
        <v>33</v>
      </c>
      <c r="H65">
        <v>54</v>
      </c>
      <c r="I65" t="s">
        <v>4</v>
      </c>
      <c r="J65">
        <v>60</v>
      </c>
      <c r="K65">
        <v>15</v>
      </c>
      <c r="L65">
        <v>71</v>
      </c>
      <c r="M65">
        <v>95</v>
      </c>
      <c r="N65">
        <v>8.65</v>
      </c>
      <c r="O65">
        <v>70</v>
      </c>
      <c r="P65">
        <v>14</v>
      </c>
      <c r="Q65">
        <v>85</v>
      </c>
      <c r="R65">
        <v>23</v>
      </c>
      <c r="S65" s="1">
        <v>58238</v>
      </c>
      <c r="T65">
        <v>82</v>
      </c>
      <c r="U65">
        <v>61.588999999999999</v>
      </c>
      <c r="V65">
        <v>83.61</v>
      </c>
      <c r="W65">
        <v>41</v>
      </c>
      <c r="X65">
        <v>98</v>
      </c>
      <c r="Y65">
        <v>84</v>
      </c>
      <c r="Z65" s="1">
        <v>58238</v>
      </c>
      <c r="AA65">
        <v>0</v>
      </c>
      <c r="AB65">
        <v>44</v>
      </c>
      <c r="AC65">
        <v>63</v>
      </c>
    </row>
    <row r="66" spans="1:29" x14ac:dyDescent="0.25">
      <c r="A66">
        <v>63</v>
      </c>
      <c r="B66" t="s">
        <v>99</v>
      </c>
      <c r="C66">
        <v>74</v>
      </c>
      <c r="D66">
        <v>47</v>
      </c>
      <c r="E66" t="s">
        <v>159</v>
      </c>
      <c r="F66" t="s">
        <v>311</v>
      </c>
      <c r="G66">
        <v>49</v>
      </c>
      <c r="H66">
        <v>48</v>
      </c>
      <c r="I66" t="s">
        <v>1</v>
      </c>
      <c r="J66">
        <v>84</v>
      </c>
      <c r="K66">
        <v>40</v>
      </c>
      <c r="L66">
        <v>70</v>
      </c>
      <c r="M66">
        <v>91</v>
      </c>
      <c r="N66">
        <v>8.57</v>
      </c>
      <c r="O66">
        <v>72</v>
      </c>
      <c r="P66">
        <v>32</v>
      </c>
      <c r="Q66">
        <v>100</v>
      </c>
      <c r="R66">
        <v>65</v>
      </c>
      <c r="S66" s="1">
        <v>60893</v>
      </c>
      <c r="T66">
        <v>32</v>
      </c>
      <c r="U66">
        <v>52.584000000000003</v>
      </c>
      <c r="V66">
        <v>83.364000000000004</v>
      </c>
      <c r="W66">
        <v>80</v>
      </c>
      <c r="X66">
        <v>20</v>
      </c>
      <c r="Y66">
        <v>71</v>
      </c>
      <c r="Z66" s="1">
        <v>61084</v>
      </c>
      <c r="AA66">
        <v>2</v>
      </c>
      <c r="AB66">
        <v>50</v>
      </c>
      <c r="AC66">
        <v>63</v>
      </c>
    </row>
    <row r="67" spans="1:29" x14ac:dyDescent="0.25">
      <c r="A67">
        <v>63</v>
      </c>
      <c r="B67" t="s">
        <v>111</v>
      </c>
      <c r="C67">
        <v>57</v>
      </c>
      <c r="D67">
        <v>40</v>
      </c>
      <c r="E67" t="s">
        <v>219</v>
      </c>
      <c r="F67" t="s">
        <v>312</v>
      </c>
      <c r="G67">
        <v>32</v>
      </c>
      <c r="H67">
        <v>45</v>
      </c>
      <c r="I67" t="s">
        <v>2</v>
      </c>
      <c r="J67">
        <v>31</v>
      </c>
      <c r="K67">
        <v>20</v>
      </c>
      <c r="L67">
        <v>58</v>
      </c>
      <c r="M67">
        <v>91</v>
      </c>
      <c r="N67">
        <v>8.76</v>
      </c>
      <c r="O67">
        <v>55</v>
      </c>
      <c r="P67">
        <v>14</v>
      </c>
      <c r="Q67">
        <v>32</v>
      </c>
      <c r="R67">
        <v>50</v>
      </c>
      <c r="S67" s="1">
        <v>61365</v>
      </c>
      <c r="T67">
        <v>52</v>
      </c>
      <c r="U67">
        <v>44.131999999999998</v>
      </c>
      <c r="V67">
        <v>85.210999999999999</v>
      </c>
      <c r="W67">
        <v>38</v>
      </c>
      <c r="X67">
        <v>66</v>
      </c>
      <c r="Y67">
        <v>52</v>
      </c>
      <c r="Z67" s="1">
        <v>61365</v>
      </c>
      <c r="AA67">
        <v>0</v>
      </c>
      <c r="AB67">
        <v>46</v>
      </c>
      <c r="AC67">
        <v>63</v>
      </c>
    </row>
    <row r="68" spans="1:29" x14ac:dyDescent="0.25">
      <c r="A68">
        <v>63</v>
      </c>
      <c r="B68" t="s">
        <v>88</v>
      </c>
      <c r="C68">
        <v>60</v>
      </c>
      <c r="D68">
        <v>58</v>
      </c>
      <c r="E68" t="s">
        <v>159</v>
      </c>
      <c r="F68" t="s">
        <v>313</v>
      </c>
      <c r="G68">
        <v>50</v>
      </c>
      <c r="H68">
        <v>53</v>
      </c>
      <c r="I68" t="s">
        <v>1</v>
      </c>
      <c r="J68">
        <v>68</v>
      </c>
      <c r="K68">
        <v>16</v>
      </c>
      <c r="L68">
        <v>62</v>
      </c>
      <c r="M68">
        <v>95</v>
      </c>
      <c r="N68">
        <v>8.56</v>
      </c>
      <c r="O68">
        <v>62</v>
      </c>
      <c r="P68">
        <v>24</v>
      </c>
      <c r="Q68">
        <v>100</v>
      </c>
      <c r="R68">
        <v>95</v>
      </c>
      <c r="S68" s="1">
        <v>64975</v>
      </c>
      <c r="T68">
        <v>48</v>
      </c>
      <c r="U68">
        <v>39.695</v>
      </c>
      <c r="V68">
        <v>84.171999999999997</v>
      </c>
      <c r="W68">
        <v>74</v>
      </c>
      <c r="X68">
        <v>14</v>
      </c>
      <c r="Y68">
        <v>77</v>
      </c>
      <c r="Z68" s="1">
        <v>64972</v>
      </c>
      <c r="AA68">
        <v>2</v>
      </c>
      <c r="AB68">
        <v>55</v>
      </c>
      <c r="AC68">
        <v>63</v>
      </c>
    </row>
    <row r="69" spans="1:29" x14ac:dyDescent="0.25">
      <c r="A69">
        <v>67</v>
      </c>
      <c r="B69" t="s">
        <v>314</v>
      </c>
      <c r="C69">
        <v>46</v>
      </c>
      <c r="D69">
        <v>43</v>
      </c>
      <c r="E69" t="s">
        <v>159</v>
      </c>
      <c r="F69" t="s">
        <v>315</v>
      </c>
      <c r="G69">
        <v>33</v>
      </c>
      <c r="H69">
        <v>46</v>
      </c>
      <c r="I69" t="s">
        <v>1</v>
      </c>
      <c r="J69">
        <v>63</v>
      </c>
      <c r="K69">
        <v>0</v>
      </c>
      <c r="L69">
        <v>54</v>
      </c>
      <c r="M69">
        <v>97</v>
      </c>
      <c r="N69">
        <v>8.07</v>
      </c>
      <c r="O69">
        <v>49</v>
      </c>
      <c r="P69">
        <v>30</v>
      </c>
      <c r="Q69">
        <v>100</v>
      </c>
      <c r="R69">
        <v>90</v>
      </c>
      <c r="S69" s="1">
        <v>66699</v>
      </c>
      <c r="T69">
        <v>11</v>
      </c>
      <c r="U69">
        <v>44.627000000000002</v>
      </c>
      <c r="V69">
        <v>85.283000000000001</v>
      </c>
      <c r="W69">
        <v>56</v>
      </c>
      <c r="X69">
        <v>19</v>
      </c>
      <c r="Y69">
        <v>81</v>
      </c>
      <c r="Z69" s="1">
        <v>66165</v>
      </c>
      <c r="AA69">
        <v>2</v>
      </c>
      <c r="AB69">
        <v>49</v>
      </c>
      <c r="AC69">
        <v>67</v>
      </c>
    </row>
    <row r="70" spans="1:29" x14ac:dyDescent="0.25">
      <c r="A70">
        <v>67</v>
      </c>
      <c r="B70" t="s">
        <v>105</v>
      </c>
      <c r="C70">
        <v>64</v>
      </c>
      <c r="D70">
        <v>25</v>
      </c>
      <c r="E70" t="s">
        <v>316</v>
      </c>
      <c r="F70" t="s">
        <v>317</v>
      </c>
      <c r="G70">
        <v>27</v>
      </c>
      <c r="H70">
        <v>42</v>
      </c>
      <c r="I70" t="s">
        <v>0</v>
      </c>
      <c r="J70">
        <v>27</v>
      </c>
      <c r="K70">
        <v>31</v>
      </c>
      <c r="M70">
        <v>67</v>
      </c>
      <c r="N70">
        <v>9.15</v>
      </c>
      <c r="P70">
        <v>14.5</v>
      </c>
      <c r="Q70">
        <v>0</v>
      </c>
      <c r="R70">
        <v>42</v>
      </c>
      <c r="S70" s="1">
        <v>77733</v>
      </c>
      <c r="T70">
        <v>53</v>
      </c>
      <c r="U70">
        <v>33.58</v>
      </c>
      <c r="V70">
        <v>82.025000000000006</v>
      </c>
      <c r="W70">
        <v>28</v>
      </c>
      <c r="X70">
        <v>91</v>
      </c>
      <c r="Y70">
        <v>1</v>
      </c>
      <c r="Z70" s="1">
        <v>77733</v>
      </c>
      <c r="AA70">
        <v>0</v>
      </c>
      <c r="AB70">
        <v>42</v>
      </c>
      <c r="AC70">
        <v>67</v>
      </c>
    </row>
    <row r="71" spans="1:29" x14ac:dyDescent="0.25">
      <c r="A71">
        <v>69</v>
      </c>
      <c r="B71" t="s">
        <v>116</v>
      </c>
      <c r="C71">
        <v>77</v>
      </c>
      <c r="D71">
        <v>14</v>
      </c>
      <c r="E71" t="s">
        <v>318</v>
      </c>
      <c r="F71" t="s">
        <v>319</v>
      </c>
      <c r="G71">
        <v>52</v>
      </c>
      <c r="H71">
        <v>6</v>
      </c>
      <c r="I71" t="s">
        <v>26</v>
      </c>
      <c r="J71">
        <v>74</v>
      </c>
      <c r="K71">
        <v>79</v>
      </c>
      <c r="L71">
        <v>78</v>
      </c>
      <c r="M71">
        <v>78</v>
      </c>
      <c r="N71">
        <v>9.16</v>
      </c>
      <c r="O71">
        <v>87</v>
      </c>
      <c r="P71">
        <v>15</v>
      </c>
      <c r="Q71">
        <v>32</v>
      </c>
      <c r="R71">
        <v>9</v>
      </c>
      <c r="S71" s="1">
        <v>55047</v>
      </c>
      <c r="T71">
        <v>21</v>
      </c>
      <c r="U71">
        <v>100.28700000000001</v>
      </c>
      <c r="V71">
        <v>82.010999999999996</v>
      </c>
      <c r="W71">
        <v>45</v>
      </c>
      <c r="X71">
        <v>70</v>
      </c>
      <c r="Y71">
        <v>13</v>
      </c>
      <c r="Z71" s="1">
        <v>55047</v>
      </c>
      <c r="AA71">
        <v>0</v>
      </c>
      <c r="AB71">
        <v>51</v>
      </c>
      <c r="AC71">
        <v>69</v>
      </c>
    </row>
    <row r="72" spans="1:29" x14ac:dyDescent="0.25">
      <c r="A72">
        <v>70</v>
      </c>
      <c r="B72" t="s">
        <v>108</v>
      </c>
      <c r="C72">
        <v>62</v>
      </c>
      <c r="D72">
        <v>31</v>
      </c>
      <c r="E72" t="s">
        <v>159</v>
      </c>
      <c r="F72" t="s">
        <v>320</v>
      </c>
      <c r="G72">
        <v>48</v>
      </c>
      <c r="H72">
        <v>52</v>
      </c>
      <c r="I72" t="s">
        <v>1</v>
      </c>
      <c r="J72">
        <v>77</v>
      </c>
      <c r="K72">
        <v>38</v>
      </c>
      <c r="L72">
        <v>64</v>
      </c>
      <c r="M72">
        <v>97</v>
      </c>
      <c r="N72">
        <v>8.64</v>
      </c>
      <c r="O72">
        <v>61</v>
      </c>
      <c r="P72">
        <v>30</v>
      </c>
      <c r="Q72">
        <v>100</v>
      </c>
      <c r="R72">
        <v>91</v>
      </c>
      <c r="S72" s="1">
        <v>61788</v>
      </c>
      <c r="T72">
        <v>25</v>
      </c>
      <c r="U72">
        <v>30.957999999999998</v>
      </c>
      <c r="V72">
        <v>84.471999999999994</v>
      </c>
      <c r="W72">
        <v>64</v>
      </c>
      <c r="X72">
        <v>24</v>
      </c>
      <c r="Y72">
        <v>30</v>
      </c>
      <c r="Z72" s="1">
        <v>62583</v>
      </c>
      <c r="AA72">
        <v>2</v>
      </c>
      <c r="AB72">
        <v>50</v>
      </c>
      <c r="AC72">
        <v>70</v>
      </c>
    </row>
    <row r="73" spans="1:29" x14ac:dyDescent="0.25">
      <c r="A73">
        <v>71</v>
      </c>
      <c r="B73" t="s">
        <v>102</v>
      </c>
      <c r="C73">
        <v>67</v>
      </c>
      <c r="D73">
        <v>58</v>
      </c>
      <c r="E73" t="s">
        <v>204</v>
      </c>
      <c r="F73" t="s">
        <v>321</v>
      </c>
      <c r="G73">
        <v>26</v>
      </c>
      <c r="H73">
        <v>41</v>
      </c>
      <c r="I73" t="s">
        <v>17</v>
      </c>
      <c r="J73">
        <v>62</v>
      </c>
      <c r="K73">
        <v>42</v>
      </c>
      <c r="L73">
        <v>70</v>
      </c>
      <c r="M73">
        <v>91</v>
      </c>
      <c r="N73">
        <v>8.69</v>
      </c>
      <c r="O73">
        <v>73</v>
      </c>
      <c r="P73">
        <v>24</v>
      </c>
      <c r="Q73">
        <v>7</v>
      </c>
      <c r="R73">
        <v>82</v>
      </c>
      <c r="S73" s="1">
        <v>66576</v>
      </c>
      <c r="T73">
        <v>10</v>
      </c>
      <c r="U73">
        <v>53.896999999999998</v>
      </c>
      <c r="V73">
        <v>85.216999999999999</v>
      </c>
      <c r="W73">
        <v>44</v>
      </c>
      <c r="X73">
        <v>35</v>
      </c>
      <c r="Y73">
        <v>7</v>
      </c>
      <c r="Z73" s="1">
        <v>67022</v>
      </c>
      <c r="AA73">
        <v>1</v>
      </c>
      <c r="AB73">
        <v>39</v>
      </c>
      <c r="AC73">
        <v>71</v>
      </c>
    </row>
    <row r="74" spans="1:29" x14ac:dyDescent="0.25">
      <c r="A74">
        <v>71</v>
      </c>
      <c r="B74" t="s">
        <v>91</v>
      </c>
      <c r="C74">
        <v>81</v>
      </c>
      <c r="D74">
        <v>30</v>
      </c>
      <c r="E74" t="s">
        <v>204</v>
      </c>
      <c r="F74" t="s">
        <v>322</v>
      </c>
      <c r="G74">
        <v>29</v>
      </c>
      <c r="H74">
        <v>24</v>
      </c>
      <c r="I74" t="s">
        <v>17</v>
      </c>
      <c r="J74">
        <v>75</v>
      </c>
      <c r="K74">
        <v>10</v>
      </c>
      <c r="L74">
        <v>75</v>
      </c>
      <c r="M74">
        <v>100</v>
      </c>
      <c r="N74">
        <v>8.5399999999999991</v>
      </c>
      <c r="O74">
        <v>74</v>
      </c>
      <c r="P74">
        <v>23</v>
      </c>
      <c r="Q74">
        <v>100</v>
      </c>
      <c r="R74">
        <v>74</v>
      </c>
      <c r="S74" s="1">
        <v>66253</v>
      </c>
      <c r="T74">
        <v>13</v>
      </c>
      <c r="U74">
        <v>73.709000000000003</v>
      </c>
      <c r="V74">
        <v>82.572000000000003</v>
      </c>
      <c r="W74">
        <v>60</v>
      </c>
      <c r="X74">
        <v>36</v>
      </c>
      <c r="Y74">
        <v>8</v>
      </c>
      <c r="Z74" s="1">
        <v>66287</v>
      </c>
      <c r="AA74">
        <v>2</v>
      </c>
      <c r="AB74">
        <v>43</v>
      </c>
      <c r="AC74">
        <v>71</v>
      </c>
    </row>
    <row r="75" spans="1:29" x14ac:dyDescent="0.25">
      <c r="A75">
        <v>73</v>
      </c>
      <c r="B75" t="s">
        <v>109</v>
      </c>
      <c r="C75">
        <v>80</v>
      </c>
      <c r="D75">
        <v>50</v>
      </c>
      <c r="E75" t="s">
        <v>323</v>
      </c>
      <c r="F75" t="s">
        <v>324</v>
      </c>
      <c r="G75">
        <v>40</v>
      </c>
      <c r="H75">
        <v>53</v>
      </c>
      <c r="I75" t="s">
        <v>1</v>
      </c>
      <c r="J75">
        <v>58</v>
      </c>
      <c r="K75">
        <v>83</v>
      </c>
      <c r="L75">
        <v>76</v>
      </c>
      <c r="M75">
        <v>100</v>
      </c>
      <c r="N75">
        <v>8.82</v>
      </c>
      <c r="O75">
        <v>74</v>
      </c>
      <c r="P75">
        <v>28</v>
      </c>
      <c r="Q75">
        <v>100</v>
      </c>
      <c r="R75">
        <v>94</v>
      </c>
      <c r="S75" s="1">
        <v>60084</v>
      </c>
      <c r="T75">
        <v>35</v>
      </c>
      <c r="U75">
        <v>39.767000000000003</v>
      </c>
      <c r="V75">
        <v>83.376999999999995</v>
      </c>
      <c r="W75">
        <v>87</v>
      </c>
      <c r="X75">
        <v>26</v>
      </c>
      <c r="Y75">
        <v>60</v>
      </c>
      <c r="Z75" s="1">
        <v>59432</v>
      </c>
      <c r="AA75">
        <v>1</v>
      </c>
      <c r="AB75">
        <v>50</v>
      </c>
      <c r="AC75">
        <v>73</v>
      </c>
    </row>
    <row r="76" spans="1:29" x14ac:dyDescent="0.25">
      <c r="A76">
        <v>74</v>
      </c>
      <c r="B76" t="s">
        <v>113</v>
      </c>
      <c r="C76">
        <v>66</v>
      </c>
      <c r="D76">
        <v>29</v>
      </c>
      <c r="E76" t="s">
        <v>325</v>
      </c>
      <c r="F76" t="s">
        <v>326</v>
      </c>
      <c r="G76">
        <v>36</v>
      </c>
      <c r="H76">
        <v>57</v>
      </c>
      <c r="I76" t="s">
        <v>23</v>
      </c>
      <c r="J76">
        <v>26</v>
      </c>
      <c r="K76">
        <v>41</v>
      </c>
      <c r="L76">
        <v>75</v>
      </c>
      <c r="M76">
        <v>88</v>
      </c>
      <c r="N76">
        <v>8.5500000000000007</v>
      </c>
      <c r="O76">
        <v>86</v>
      </c>
      <c r="P76">
        <v>14</v>
      </c>
      <c r="Q76">
        <v>100</v>
      </c>
      <c r="R76">
        <v>63</v>
      </c>
      <c r="S76" s="1">
        <v>64189</v>
      </c>
      <c r="T76">
        <v>76</v>
      </c>
      <c r="U76">
        <v>72.852999999999994</v>
      </c>
      <c r="V76">
        <v>84.456000000000003</v>
      </c>
      <c r="W76">
        <v>90</v>
      </c>
      <c r="X76">
        <v>28</v>
      </c>
      <c r="Y76">
        <v>56</v>
      </c>
      <c r="Z76" s="1">
        <v>64189</v>
      </c>
      <c r="AA76">
        <v>0</v>
      </c>
      <c r="AB76">
        <v>64</v>
      </c>
      <c r="AC76">
        <v>74</v>
      </c>
    </row>
    <row r="77" spans="1:29" x14ac:dyDescent="0.25">
      <c r="A77">
        <v>75</v>
      </c>
      <c r="B77" t="s">
        <v>115</v>
      </c>
      <c r="C77">
        <v>83</v>
      </c>
      <c r="D77">
        <v>33</v>
      </c>
      <c r="E77" t="s">
        <v>202</v>
      </c>
      <c r="F77" t="s">
        <v>327</v>
      </c>
      <c r="G77">
        <v>34</v>
      </c>
      <c r="H77">
        <v>26</v>
      </c>
      <c r="I77" t="s">
        <v>2</v>
      </c>
      <c r="J77">
        <v>71</v>
      </c>
      <c r="K77">
        <v>40</v>
      </c>
      <c r="L77">
        <v>75</v>
      </c>
      <c r="M77">
        <v>98</v>
      </c>
      <c r="N77">
        <v>9.27</v>
      </c>
      <c r="O77">
        <v>68</v>
      </c>
      <c r="P77">
        <v>17</v>
      </c>
      <c r="Q77">
        <v>0</v>
      </c>
      <c r="R77">
        <v>12</v>
      </c>
      <c r="S77" s="1">
        <v>67559</v>
      </c>
      <c r="T77">
        <v>22</v>
      </c>
      <c r="U77">
        <v>51.405000000000001</v>
      </c>
      <c r="V77">
        <v>82.593000000000004</v>
      </c>
      <c r="W77">
        <v>27</v>
      </c>
      <c r="X77">
        <v>73</v>
      </c>
      <c r="Y77">
        <v>73</v>
      </c>
      <c r="Z77" s="1">
        <v>67559</v>
      </c>
      <c r="AA77">
        <v>0</v>
      </c>
      <c r="AB77">
        <v>41</v>
      </c>
      <c r="AC77">
        <v>75</v>
      </c>
    </row>
    <row r="78" spans="1:29" x14ac:dyDescent="0.25">
      <c r="A78">
        <v>76</v>
      </c>
      <c r="B78" t="s">
        <v>90</v>
      </c>
      <c r="C78">
        <v>83</v>
      </c>
      <c r="D78">
        <v>50</v>
      </c>
      <c r="E78" t="s">
        <v>169</v>
      </c>
      <c r="F78" t="s">
        <v>328</v>
      </c>
      <c r="G78">
        <v>36</v>
      </c>
      <c r="H78">
        <v>27</v>
      </c>
      <c r="I78" t="s">
        <v>11</v>
      </c>
      <c r="J78">
        <v>70</v>
      </c>
      <c r="K78">
        <v>100</v>
      </c>
      <c r="L78">
        <v>83</v>
      </c>
      <c r="M78">
        <v>88</v>
      </c>
      <c r="N78">
        <v>8.19</v>
      </c>
      <c r="O78">
        <v>90</v>
      </c>
      <c r="P78">
        <v>25</v>
      </c>
      <c r="Q78">
        <v>100</v>
      </c>
      <c r="R78">
        <v>3</v>
      </c>
      <c r="S78" s="1">
        <v>58964</v>
      </c>
      <c r="T78">
        <v>18</v>
      </c>
      <c r="U78">
        <v>77.564999999999998</v>
      </c>
      <c r="V78">
        <v>78.427999999999997</v>
      </c>
      <c r="W78">
        <v>57</v>
      </c>
      <c r="X78">
        <v>43</v>
      </c>
      <c r="Y78">
        <v>69</v>
      </c>
      <c r="Z78" s="1">
        <v>58938</v>
      </c>
      <c r="AA78">
        <v>1</v>
      </c>
      <c r="AB78">
        <v>53</v>
      </c>
      <c r="AC78">
        <v>76</v>
      </c>
    </row>
    <row r="79" spans="1:29" x14ac:dyDescent="0.25">
      <c r="A79">
        <v>77</v>
      </c>
      <c r="B79" t="s">
        <v>329</v>
      </c>
      <c r="C79">
        <v>78</v>
      </c>
      <c r="D79">
        <v>28</v>
      </c>
      <c r="E79" t="s">
        <v>202</v>
      </c>
      <c r="F79" t="s">
        <v>330</v>
      </c>
      <c r="G79">
        <v>36</v>
      </c>
      <c r="H79">
        <v>55</v>
      </c>
      <c r="I79" t="s">
        <v>4</v>
      </c>
      <c r="J79">
        <v>21</v>
      </c>
      <c r="K79">
        <v>22</v>
      </c>
      <c r="M79">
        <v>95</v>
      </c>
      <c r="N79">
        <v>9</v>
      </c>
      <c r="P79">
        <v>16</v>
      </c>
      <c r="Q79">
        <v>91</v>
      </c>
      <c r="R79">
        <v>58</v>
      </c>
      <c r="S79" s="1">
        <v>51032</v>
      </c>
      <c r="T79">
        <v>93</v>
      </c>
      <c r="U79">
        <v>26.698</v>
      </c>
      <c r="V79">
        <v>83.266000000000005</v>
      </c>
      <c r="W79">
        <v>36</v>
      </c>
      <c r="X79">
        <v>79</v>
      </c>
      <c r="Y79">
        <v>79</v>
      </c>
      <c r="Z79" s="1">
        <v>51032</v>
      </c>
      <c r="AA79">
        <v>0</v>
      </c>
      <c r="AB79">
        <v>50</v>
      </c>
      <c r="AC79">
        <v>77</v>
      </c>
    </row>
    <row r="80" spans="1:29" x14ac:dyDescent="0.25">
      <c r="A80">
        <v>77</v>
      </c>
      <c r="B80" t="s">
        <v>95</v>
      </c>
      <c r="C80">
        <v>73</v>
      </c>
      <c r="D80">
        <v>21</v>
      </c>
      <c r="E80" t="s">
        <v>207</v>
      </c>
      <c r="F80" t="s">
        <v>331</v>
      </c>
      <c r="G80">
        <v>33</v>
      </c>
      <c r="H80">
        <v>28</v>
      </c>
      <c r="I80" t="s">
        <v>3</v>
      </c>
      <c r="J80">
        <v>50</v>
      </c>
      <c r="K80">
        <v>26</v>
      </c>
      <c r="M80">
        <v>87</v>
      </c>
      <c r="N80">
        <v>9.52</v>
      </c>
      <c r="P80">
        <v>9</v>
      </c>
      <c r="Q80">
        <v>5</v>
      </c>
      <c r="R80">
        <v>89</v>
      </c>
      <c r="S80" s="1">
        <v>70683</v>
      </c>
      <c r="T80">
        <v>77</v>
      </c>
      <c r="U80">
        <v>36.225000000000001</v>
      </c>
      <c r="V80">
        <v>85.361999999999995</v>
      </c>
      <c r="W80">
        <v>68</v>
      </c>
      <c r="X80">
        <v>84</v>
      </c>
      <c r="Y80">
        <v>9</v>
      </c>
      <c r="Z80" s="1">
        <v>70683</v>
      </c>
      <c r="AA80">
        <v>0</v>
      </c>
      <c r="AB80">
        <v>56</v>
      </c>
      <c r="AC80">
        <v>77</v>
      </c>
    </row>
    <row r="81" spans="1:29" x14ac:dyDescent="0.25">
      <c r="A81">
        <v>79</v>
      </c>
      <c r="B81" t="s">
        <v>332</v>
      </c>
      <c r="C81">
        <v>58</v>
      </c>
      <c r="D81">
        <v>35</v>
      </c>
      <c r="E81" t="s">
        <v>182</v>
      </c>
      <c r="F81" t="s">
        <v>333</v>
      </c>
      <c r="G81">
        <v>35</v>
      </c>
      <c r="H81">
        <v>58</v>
      </c>
      <c r="I81" t="s">
        <v>4</v>
      </c>
      <c r="J81">
        <v>82</v>
      </c>
      <c r="K81">
        <v>29</v>
      </c>
      <c r="L81">
        <v>72</v>
      </c>
      <c r="M81">
        <v>96</v>
      </c>
      <c r="N81">
        <v>9.06</v>
      </c>
      <c r="O81">
        <v>79</v>
      </c>
      <c r="P81">
        <v>12</v>
      </c>
      <c r="Q81">
        <v>0</v>
      </c>
      <c r="R81">
        <v>70</v>
      </c>
      <c r="S81" s="1">
        <v>58306</v>
      </c>
      <c r="T81">
        <v>76</v>
      </c>
      <c r="U81">
        <v>45.875</v>
      </c>
      <c r="V81">
        <v>85.501999999999995</v>
      </c>
      <c r="W81">
        <v>49</v>
      </c>
      <c r="X81">
        <v>85</v>
      </c>
      <c r="Y81">
        <v>54</v>
      </c>
      <c r="Z81" s="1">
        <v>58306</v>
      </c>
      <c r="AA81">
        <v>0</v>
      </c>
      <c r="AB81">
        <v>51</v>
      </c>
      <c r="AC81">
        <v>79</v>
      </c>
    </row>
    <row r="82" spans="1:29" x14ac:dyDescent="0.25">
      <c r="A82">
        <v>79</v>
      </c>
      <c r="B82" t="s">
        <v>126</v>
      </c>
      <c r="C82" t="s">
        <v>256</v>
      </c>
      <c r="D82">
        <v>25</v>
      </c>
      <c r="E82" t="s">
        <v>232</v>
      </c>
      <c r="F82" t="s">
        <v>177</v>
      </c>
      <c r="G82">
        <v>15</v>
      </c>
      <c r="H82">
        <v>0</v>
      </c>
      <c r="I82" t="s">
        <v>14</v>
      </c>
      <c r="J82">
        <v>99</v>
      </c>
      <c r="K82">
        <v>0</v>
      </c>
      <c r="M82">
        <v>100</v>
      </c>
      <c r="N82">
        <v>8.93</v>
      </c>
      <c r="O82">
        <v>81</v>
      </c>
      <c r="P82">
        <v>22</v>
      </c>
      <c r="Q82">
        <v>100</v>
      </c>
      <c r="R82">
        <v>38</v>
      </c>
      <c r="S82" s="1">
        <v>96270</v>
      </c>
      <c r="T82">
        <v>0</v>
      </c>
      <c r="U82">
        <v>47.567999999999998</v>
      </c>
      <c r="V82">
        <v>77.757000000000005</v>
      </c>
      <c r="W82">
        <v>53</v>
      </c>
      <c r="X82">
        <v>67</v>
      </c>
      <c r="Y82">
        <v>94</v>
      </c>
      <c r="Z82" s="1">
        <v>97559</v>
      </c>
      <c r="AA82">
        <v>0</v>
      </c>
      <c r="AB82">
        <v>41</v>
      </c>
      <c r="AC82">
        <v>79</v>
      </c>
    </row>
    <row r="83" spans="1:29" x14ac:dyDescent="0.25">
      <c r="A83">
        <v>79</v>
      </c>
      <c r="B83" t="s">
        <v>101</v>
      </c>
      <c r="C83" t="s">
        <v>256</v>
      </c>
      <c r="D83">
        <v>33</v>
      </c>
      <c r="E83" t="s">
        <v>213</v>
      </c>
      <c r="F83" t="s">
        <v>177</v>
      </c>
      <c r="G83">
        <v>19</v>
      </c>
      <c r="H83">
        <v>0</v>
      </c>
      <c r="I83" t="s">
        <v>14</v>
      </c>
      <c r="J83">
        <v>98</v>
      </c>
      <c r="K83">
        <v>0</v>
      </c>
      <c r="M83">
        <v>100</v>
      </c>
      <c r="N83">
        <v>8.81</v>
      </c>
      <c r="P83">
        <v>24</v>
      </c>
      <c r="Q83">
        <v>100</v>
      </c>
      <c r="R83">
        <v>46</v>
      </c>
      <c r="S83" s="1">
        <v>112850</v>
      </c>
      <c r="T83">
        <v>0</v>
      </c>
      <c r="U83">
        <v>21.17</v>
      </c>
      <c r="V83">
        <v>82.599000000000004</v>
      </c>
      <c r="W83">
        <v>40</v>
      </c>
      <c r="X83">
        <v>77</v>
      </c>
      <c r="Y83">
        <v>89</v>
      </c>
      <c r="Z83" s="1">
        <v>113861</v>
      </c>
      <c r="AA83">
        <v>0</v>
      </c>
      <c r="AB83">
        <v>34</v>
      </c>
      <c r="AC83">
        <v>79</v>
      </c>
    </row>
    <row r="84" spans="1:29" x14ac:dyDescent="0.25">
      <c r="A84">
        <v>82</v>
      </c>
      <c r="B84" t="s">
        <v>118</v>
      </c>
      <c r="C84">
        <v>72</v>
      </c>
      <c r="D84">
        <v>25</v>
      </c>
      <c r="E84" t="s">
        <v>334</v>
      </c>
      <c r="F84" t="s">
        <v>218</v>
      </c>
      <c r="G84">
        <v>28</v>
      </c>
      <c r="H84">
        <v>0</v>
      </c>
      <c r="I84" t="s">
        <v>14</v>
      </c>
      <c r="J84">
        <v>95</v>
      </c>
      <c r="K84">
        <v>0</v>
      </c>
      <c r="L84">
        <v>77</v>
      </c>
      <c r="M84">
        <v>98</v>
      </c>
      <c r="N84">
        <v>9.14</v>
      </c>
      <c r="O84">
        <v>76</v>
      </c>
      <c r="P84">
        <v>22</v>
      </c>
      <c r="Q84">
        <v>97</v>
      </c>
      <c r="R84">
        <v>34</v>
      </c>
      <c r="S84" s="1">
        <v>86931</v>
      </c>
      <c r="T84">
        <v>0</v>
      </c>
      <c r="U84">
        <v>45.645000000000003</v>
      </c>
      <c r="V84">
        <v>80.058999999999997</v>
      </c>
      <c r="W84">
        <v>16</v>
      </c>
      <c r="X84">
        <v>80</v>
      </c>
      <c r="Y84">
        <v>88</v>
      </c>
      <c r="Z84" s="1">
        <v>85901</v>
      </c>
      <c r="AA84">
        <v>0</v>
      </c>
      <c r="AB84">
        <v>30</v>
      </c>
      <c r="AC84">
        <v>82</v>
      </c>
    </row>
    <row r="85" spans="1:29" x14ac:dyDescent="0.25">
      <c r="A85">
        <v>83</v>
      </c>
      <c r="B85" t="s">
        <v>110</v>
      </c>
      <c r="C85">
        <v>85</v>
      </c>
      <c r="D85">
        <v>38</v>
      </c>
      <c r="E85" t="s">
        <v>335</v>
      </c>
      <c r="F85" t="s">
        <v>336</v>
      </c>
      <c r="G85">
        <v>27</v>
      </c>
      <c r="H85">
        <v>16</v>
      </c>
      <c r="I85" t="s">
        <v>25</v>
      </c>
      <c r="J85">
        <v>46</v>
      </c>
      <c r="K85">
        <v>44</v>
      </c>
      <c r="M85">
        <v>100</v>
      </c>
      <c r="N85">
        <v>8.73</v>
      </c>
      <c r="P85">
        <v>26</v>
      </c>
      <c r="Q85">
        <v>29</v>
      </c>
      <c r="R85">
        <v>55</v>
      </c>
      <c r="S85" s="1">
        <v>56978</v>
      </c>
      <c r="T85">
        <v>33</v>
      </c>
      <c r="U85">
        <v>52.006999999999998</v>
      </c>
      <c r="V85">
        <v>81.262</v>
      </c>
      <c r="W85">
        <v>50</v>
      </c>
      <c r="X85">
        <v>41</v>
      </c>
      <c r="Y85">
        <v>32</v>
      </c>
      <c r="Z85" s="1">
        <v>56978</v>
      </c>
      <c r="AA85">
        <v>1</v>
      </c>
      <c r="AB85">
        <v>67</v>
      </c>
      <c r="AC85">
        <v>83</v>
      </c>
    </row>
    <row r="86" spans="1:29" x14ac:dyDescent="0.25">
      <c r="A86">
        <v>83</v>
      </c>
      <c r="B86" t="s">
        <v>107</v>
      </c>
      <c r="C86">
        <v>76</v>
      </c>
      <c r="D86">
        <v>38</v>
      </c>
      <c r="E86" t="s">
        <v>202</v>
      </c>
      <c r="F86" t="s">
        <v>337</v>
      </c>
      <c r="G86">
        <v>24</v>
      </c>
      <c r="H86">
        <v>64</v>
      </c>
      <c r="I86" t="s">
        <v>24</v>
      </c>
      <c r="J86">
        <v>30</v>
      </c>
      <c r="K86">
        <v>54</v>
      </c>
      <c r="L86">
        <v>84</v>
      </c>
      <c r="M86">
        <v>98</v>
      </c>
      <c r="N86">
        <v>8.5299999999999994</v>
      </c>
      <c r="O86">
        <v>92</v>
      </c>
      <c r="P86">
        <v>17</v>
      </c>
      <c r="Q86">
        <v>100</v>
      </c>
      <c r="R86">
        <v>22</v>
      </c>
      <c r="S86" s="1">
        <v>62341</v>
      </c>
      <c r="T86">
        <v>94</v>
      </c>
      <c r="U86">
        <v>44.787999999999997</v>
      </c>
      <c r="V86">
        <v>81.293000000000006</v>
      </c>
      <c r="W86">
        <v>97</v>
      </c>
      <c r="X86">
        <v>75</v>
      </c>
      <c r="Y86">
        <v>97</v>
      </c>
      <c r="Z86" s="1">
        <v>62341</v>
      </c>
      <c r="AA86">
        <v>0</v>
      </c>
      <c r="AB86">
        <v>67</v>
      </c>
      <c r="AC86">
        <v>83</v>
      </c>
    </row>
    <row r="87" spans="1:29" x14ac:dyDescent="0.25">
      <c r="A87">
        <v>85</v>
      </c>
      <c r="B87" t="s">
        <v>114</v>
      </c>
      <c r="C87">
        <v>89</v>
      </c>
      <c r="D87">
        <v>50</v>
      </c>
      <c r="E87" t="s">
        <v>338</v>
      </c>
      <c r="F87" t="s">
        <v>339</v>
      </c>
      <c r="G87">
        <v>42</v>
      </c>
      <c r="H87">
        <v>10</v>
      </c>
      <c r="I87" t="s">
        <v>11</v>
      </c>
      <c r="J87">
        <v>73</v>
      </c>
      <c r="K87">
        <v>67</v>
      </c>
      <c r="L87">
        <v>89</v>
      </c>
      <c r="M87">
        <v>85</v>
      </c>
      <c r="N87">
        <v>8.77</v>
      </c>
      <c r="O87">
        <v>94</v>
      </c>
      <c r="P87">
        <v>25</v>
      </c>
      <c r="Q87">
        <v>100</v>
      </c>
      <c r="R87">
        <v>28</v>
      </c>
      <c r="S87" s="1">
        <v>59924</v>
      </c>
      <c r="T87">
        <v>19</v>
      </c>
      <c r="U87">
        <v>64.55</v>
      </c>
      <c r="V87">
        <v>81.760000000000005</v>
      </c>
      <c r="W87">
        <v>52</v>
      </c>
      <c r="X87">
        <v>63</v>
      </c>
      <c r="Y87">
        <v>28</v>
      </c>
      <c r="Z87" s="1">
        <v>59592</v>
      </c>
      <c r="AA87">
        <v>1</v>
      </c>
      <c r="AB87">
        <v>34</v>
      </c>
      <c r="AC87">
        <v>85</v>
      </c>
    </row>
    <row r="88" spans="1:29" x14ac:dyDescent="0.25">
      <c r="A88">
        <v>86</v>
      </c>
      <c r="B88" t="s">
        <v>112</v>
      </c>
      <c r="C88" t="s">
        <v>256</v>
      </c>
      <c r="D88">
        <v>45</v>
      </c>
      <c r="E88" t="s">
        <v>220</v>
      </c>
      <c r="F88" t="s">
        <v>340</v>
      </c>
      <c r="G88">
        <v>48</v>
      </c>
      <c r="H88">
        <v>10</v>
      </c>
      <c r="I88" t="s">
        <v>9</v>
      </c>
      <c r="J88">
        <v>81</v>
      </c>
      <c r="K88">
        <v>82</v>
      </c>
      <c r="M88">
        <v>99</v>
      </c>
      <c r="N88">
        <v>8.76</v>
      </c>
      <c r="O88">
        <v>93</v>
      </c>
      <c r="P88">
        <v>26</v>
      </c>
      <c r="Q88">
        <v>4</v>
      </c>
      <c r="R88">
        <v>13</v>
      </c>
      <c r="S88" s="1">
        <v>50569</v>
      </c>
      <c r="T88">
        <v>23</v>
      </c>
      <c r="U88">
        <v>86.212999999999994</v>
      </c>
      <c r="V88">
        <v>78.495000000000005</v>
      </c>
      <c r="W88">
        <v>85</v>
      </c>
      <c r="X88">
        <v>88</v>
      </c>
      <c r="Y88">
        <v>31</v>
      </c>
      <c r="Z88" s="1">
        <v>50569</v>
      </c>
      <c r="AA88">
        <v>0</v>
      </c>
      <c r="AB88">
        <v>58</v>
      </c>
      <c r="AC88">
        <v>86</v>
      </c>
    </row>
    <row r="89" spans="1:29" x14ac:dyDescent="0.25">
      <c r="A89">
        <v>87</v>
      </c>
      <c r="B89" t="s">
        <v>129</v>
      </c>
      <c r="C89" t="s">
        <v>256</v>
      </c>
      <c r="D89">
        <v>36</v>
      </c>
      <c r="E89" t="s">
        <v>195</v>
      </c>
      <c r="F89" t="s">
        <v>341</v>
      </c>
      <c r="G89">
        <v>25</v>
      </c>
      <c r="H89">
        <v>43</v>
      </c>
      <c r="I89" t="s">
        <v>28</v>
      </c>
      <c r="J89">
        <v>83</v>
      </c>
      <c r="K89">
        <v>27</v>
      </c>
      <c r="M89">
        <v>99</v>
      </c>
      <c r="N89">
        <v>8.69</v>
      </c>
      <c r="O89">
        <v>70</v>
      </c>
      <c r="P89">
        <v>23.6</v>
      </c>
      <c r="Q89">
        <v>17</v>
      </c>
      <c r="R89">
        <v>64</v>
      </c>
      <c r="S89" s="1">
        <v>76117</v>
      </c>
      <c r="T89">
        <v>10</v>
      </c>
      <c r="U89">
        <v>41.149000000000001</v>
      </c>
      <c r="V89">
        <v>84.852999999999994</v>
      </c>
      <c r="W89">
        <v>99</v>
      </c>
      <c r="X89">
        <v>55</v>
      </c>
      <c r="Y89">
        <v>14</v>
      </c>
      <c r="Z89" s="1">
        <v>76045</v>
      </c>
      <c r="AA89">
        <v>0</v>
      </c>
      <c r="AB89">
        <v>38</v>
      </c>
      <c r="AC89">
        <v>87</v>
      </c>
    </row>
    <row r="90" spans="1:29" x14ac:dyDescent="0.25">
      <c r="A90">
        <v>88</v>
      </c>
      <c r="B90" t="s">
        <v>122</v>
      </c>
      <c r="C90">
        <v>75</v>
      </c>
      <c r="D90">
        <v>50</v>
      </c>
      <c r="E90" t="s">
        <v>159</v>
      </c>
      <c r="F90" t="s">
        <v>342</v>
      </c>
      <c r="G90">
        <v>59</v>
      </c>
      <c r="H90">
        <v>41</v>
      </c>
      <c r="I90" t="s">
        <v>1</v>
      </c>
      <c r="J90">
        <v>66</v>
      </c>
      <c r="K90">
        <v>38</v>
      </c>
      <c r="L90">
        <v>81</v>
      </c>
      <c r="M90">
        <v>94</v>
      </c>
      <c r="N90">
        <v>8.16</v>
      </c>
      <c r="O90">
        <v>79</v>
      </c>
      <c r="P90">
        <v>30</v>
      </c>
      <c r="Q90">
        <v>100</v>
      </c>
      <c r="R90">
        <v>92</v>
      </c>
      <c r="S90" s="1">
        <v>56653</v>
      </c>
      <c r="T90">
        <v>30</v>
      </c>
      <c r="U90">
        <v>35.720999999999997</v>
      </c>
      <c r="V90">
        <v>80.194999999999993</v>
      </c>
      <c r="W90">
        <v>77</v>
      </c>
      <c r="X90">
        <v>15</v>
      </c>
      <c r="Y90">
        <v>70</v>
      </c>
      <c r="Z90" s="1">
        <v>56133</v>
      </c>
      <c r="AA90">
        <v>2</v>
      </c>
      <c r="AB90">
        <v>57</v>
      </c>
      <c r="AC90">
        <v>88</v>
      </c>
    </row>
    <row r="91" spans="1:29" x14ac:dyDescent="0.25">
      <c r="A91">
        <v>89</v>
      </c>
      <c r="B91" t="s">
        <v>343</v>
      </c>
      <c r="C91" t="s">
        <v>256</v>
      </c>
      <c r="D91">
        <v>42</v>
      </c>
      <c r="E91" t="s">
        <v>182</v>
      </c>
      <c r="F91" t="s">
        <v>344</v>
      </c>
      <c r="G91">
        <v>47</v>
      </c>
      <c r="H91">
        <v>59</v>
      </c>
      <c r="I91" t="s">
        <v>4</v>
      </c>
      <c r="J91">
        <v>72</v>
      </c>
      <c r="K91">
        <v>42</v>
      </c>
      <c r="M91">
        <v>94</v>
      </c>
      <c r="N91">
        <v>9.27</v>
      </c>
      <c r="O91">
        <v>67</v>
      </c>
      <c r="P91">
        <v>12</v>
      </c>
      <c r="Q91">
        <v>0</v>
      </c>
      <c r="R91">
        <v>49</v>
      </c>
      <c r="S91" s="1">
        <v>40987</v>
      </c>
      <c r="T91">
        <v>53</v>
      </c>
      <c r="U91">
        <v>36.712000000000003</v>
      </c>
      <c r="V91">
        <v>81.12</v>
      </c>
      <c r="W91">
        <v>17</v>
      </c>
      <c r="X91">
        <v>87</v>
      </c>
      <c r="Y91">
        <v>98</v>
      </c>
      <c r="Z91" s="1">
        <v>40987</v>
      </c>
      <c r="AA91">
        <v>0</v>
      </c>
      <c r="AB91">
        <v>48</v>
      </c>
      <c r="AC91">
        <v>89</v>
      </c>
    </row>
    <row r="92" spans="1:29" x14ac:dyDescent="0.25">
      <c r="A92">
        <v>90</v>
      </c>
      <c r="B92" t="s">
        <v>125</v>
      </c>
      <c r="C92" t="s">
        <v>256</v>
      </c>
      <c r="D92">
        <v>28</v>
      </c>
      <c r="E92" t="s">
        <v>231</v>
      </c>
      <c r="F92" t="s">
        <v>345</v>
      </c>
      <c r="G92">
        <v>42</v>
      </c>
      <c r="H92">
        <v>23</v>
      </c>
      <c r="I92" t="s">
        <v>17</v>
      </c>
      <c r="J92">
        <v>92</v>
      </c>
      <c r="K92">
        <v>0</v>
      </c>
      <c r="M92">
        <v>100</v>
      </c>
      <c r="N92">
        <v>8.43</v>
      </c>
      <c r="O92">
        <v>90</v>
      </c>
      <c r="P92">
        <v>15.74</v>
      </c>
      <c r="Q92">
        <v>14</v>
      </c>
      <c r="R92">
        <v>66</v>
      </c>
      <c r="S92" s="1">
        <v>51332</v>
      </c>
      <c r="T92">
        <v>26</v>
      </c>
      <c r="U92">
        <v>51.002000000000002</v>
      </c>
      <c r="V92">
        <v>81.918000000000006</v>
      </c>
      <c r="W92">
        <v>94</v>
      </c>
      <c r="X92">
        <v>74</v>
      </c>
      <c r="Y92">
        <v>6</v>
      </c>
      <c r="Z92" s="1">
        <v>51332</v>
      </c>
      <c r="AA92">
        <v>0</v>
      </c>
      <c r="AB92">
        <v>49</v>
      </c>
      <c r="AC92">
        <v>90</v>
      </c>
    </row>
    <row r="93" spans="1:29" x14ac:dyDescent="0.25">
      <c r="A93">
        <v>91</v>
      </c>
      <c r="B93" t="s">
        <v>135</v>
      </c>
      <c r="C93">
        <v>90</v>
      </c>
      <c r="D93">
        <v>25</v>
      </c>
      <c r="E93" t="s">
        <v>235</v>
      </c>
      <c r="F93" t="s">
        <v>346</v>
      </c>
      <c r="G93">
        <v>42</v>
      </c>
      <c r="H93">
        <v>5</v>
      </c>
      <c r="I93" t="s">
        <v>30</v>
      </c>
      <c r="J93">
        <v>88</v>
      </c>
      <c r="K93">
        <v>100</v>
      </c>
      <c r="L93">
        <v>88</v>
      </c>
      <c r="M93">
        <v>75</v>
      </c>
      <c r="N93">
        <v>8.56</v>
      </c>
      <c r="O93">
        <v>84</v>
      </c>
      <c r="P93">
        <v>21</v>
      </c>
      <c r="Q93">
        <v>4</v>
      </c>
      <c r="R93">
        <v>78</v>
      </c>
      <c r="S93" s="1">
        <v>52390</v>
      </c>
      <c r="T93">
        <v>17</v>
      </c>
      <c r="U93">
        <v>74.84</v>
      </c>
      <c r="V93">
        <v>80.287999999999997</v>
      </c>
      <c r="W93">
        <v>47</v>
      </c>
      <c r="X93">
        <v>58</v>
      </c>
      <c r="Y93">
        <v>22</v>
      </c>
      <c r="Z93" s="1">
        <v>52390</v>
      </c>
      <c r="AA93">
        <v>1</v>
      </c>
      <c r="AB93">
        <v>53</v>
      </c>
      <c r="AC93">
        <v>91</v>
      </c>
    </row>
    <row r="94" spans="1:29" x14ac:dyDescent="0.25">
      <c r="A94">
        <v>92</v>
      </c>
      <c r="B94" t="s">
        <v>121</v>
      </c>
      <c r="C94" t="s">
        <v>256</v>
      </c>
      <c r="D94">
        <v>33</v>
      </c>
      <c r="E94" t="s">
        <v>220</v>
      </c>
      <c r="F94" t="s">
        <v>347</v>
      </c>
      <c r="G94">
        <v>36</v>
      </c>
      <c r="H94">
        <v>54</v>
      </c>
      <c r="I94" t="s">
        <v>3</v>
      </c>
      <c r="J94">
        <v>53</v>
      </c>
      <c r="K94">
        <v>56</v>
      </c>
      <c r="M94">
        <v>96</v>
      </c>
      <c r="N94">
        <v>8.48</v>
      </c>
      <c r="P94">
        <v>25</v>
      </c>
      <c r="Q94">
        <v>39</v>
      </c>
      <c r="R94">
        <v>96</v>
      </c>
      <c r="S94" s="1">
        <v>54256</v>
      </c>
      <c r="T94">
        <v>55</v>
      </c>
      <c r="U94">
        <v>39.99</v>
      </c>
      <c r="V94">
        <v>81.269000000000005</v>
      </c>
      <c r="W94">
        <v>95</v>
      </c>
      <c r="X94">
        <v>49</v>
      </c>
      <c r="Y94">
        <v>29</v>
      </c>
      <c r="Z94" s="1">
        <v>54256</v>
      </c>
      <c r="AA94">
        <v>0</v>
      </c>
      <c r="AB94">
        <v>55</v>
      </c>
      <c r="AC94">
        <v>92</v>
      </c>
    </row>
    <row r="95" spans="1:29" x14ac:dyDescent="0.25">
      <c r="A95">
        <v>92</v>
      </c>
      <c r="B95" t="s">
        <v>348</v>
      </c>
      <c r="C95" t="s">
        <v>256</v>
      </c>
      <c r="D95">
        <v>50</v>
      </c>
      <c r="E95" t="s">
        <v>349</v>
      </c>
      <c r="F95" t="s">
        <v>350</v>
      </c>
      <c r="G95">
        <v>31</v>
      </c>
      <c r="H95">
        <v>24</v>
      </c>
      <c r="I95" t="s">
        <v>28</v>
      </c>
      <c r="J95">
        <v>86</v>
      </c>
      <c r="K95">
        <v>13</v>
      </c>
      <c r="M95">
        <v>77</v>
      </c>
      <c r="N95">
        <v>8.9</v>
      </c>
      <c r="O95">
        <v>88</v>
      </c>
      <c r="P95">
        <v>24</v>
      </c>
      <c r="Q95">
        <v>16</v>
      </c>
      <c r="R95">
        <v>69</v>
      </c>
      <c r="S95" s="1">
        <v>67787</v>
      </c>
      <c r="T95">
        <v>7</v>
      </c>
      <c r="U95">
        <v>28.058</v>
      </c>
      <c r="V95">
        <v>86.415999999999997</v>
      </c>
      <c r="W95">
        <v>55</v>
      </c>
      <c r="X95">
        <v>52</v>
      </c>
      <c r="Y95">
        <v>44</v>
      </c>
      <c r="Z95" s="1">
        <v>67671</v>
      </c>
      <c r="AA95">
        <v>0</v>
      </c>
      <c r="AB95">
        <v>40</v>
      </c>
      <c r="AC95">
        <v>92</v>
      </c>
    </row>
    <row r="96" spans="1:29" x14ac:dyDescent="0.25">
      <c r="A96">
        <v>94</v>
      </c>
      <c r="B96" t="s">
        <v>136</v>
      </c>
      <c r="C96" t="s">
        <v>256</v>
      </c>
      <c r="D96">
        <v>28</v>
      </c>
      <c r="E96" t="s">
        <v>182</v>
      </c>
      <c r="F96" t="s">
        <v>351</v>
      </c>
      <c r="G96">
        <v>40</v>
      </c>
      <c r="H96">
        <v>48</v>
      </c>
      <c r="I96" t="s">
        <v>4</v>
      </c>
      <c r="J96">
        <v>54</v>
      </c>
      <c r="K96">
        <v>24</v>
      </c>
      <c r="M96">
        <v>81</v>
      </c>
      <c r="N96">
        <v>9.23</v>
      </c>
      <c r="O96">
        <v>83</v>
      </c>
      <c r="P96">
        <v>10.5</v>
      </c>
      <c r="Q96">
        <v>0</v>
      </c>
      <c r="R96">
        <v>51</v>
      </c>
      <c r="S96" s="1">
        <v>50389</v>
      </c>
      <c r="T96">
        <v>56</v>
      </c>
      <c r="U96">
        <v>50.790999999999997</v>
      </c>
      <c r="V96">
        <v>82.495000000000005</v>
      </c>
      <c r="W96">
        <v>22</v>
      </c>
      <c r="X96">
        <v>89</v>
      </c>
      <c r="Y96">
        <v>83</v>
      </c>
      <c r="Z96" s="1">
        <v>50389</v>
      </c>
      <c r="AA96">
        <v>0</v>
      </c>
      <c r="AB96">
        <v>56</v>
      </c>
      <c r="AC96">
        <v>94</v>
      </c>
    </row>
    <row r="97" spans="1:29" x14ac:dyDescent="0.25">
      <c r="A97">
        <v>95</v>
      </c>
      <c r="B97" t="s">
        <v>352</v>
      </c>
      <c r="C97" t="s">
        <v>256</v>
      </c>
      <c r="D97">
        <v>43</v>
      </c>
      <c r="E97" t="s">
        <v>182</v>
      </c>
      <c r="F97" t="s">
        <v>353</v>
      </c>
      <c r="G97">
        <v>42</v>
      </c>
      <c r="H97">
        <v>70</v>
      </c>
      <c r="I97" t="s">
        <v>4</v>
      </c>
      <c r="J97">
        <v>91</v>
      </c>
      <c r="K97">
        <v>7</v>
      </c>
      <c r="M97">
        <v>83</v>
      </c>
      <c r="N97">
        <v>9.6</v>
      </c>
      <c r="P97">
        <v>12</v>
      </c>
      <c r="Q97">
        <v>0</v>
      </c>
      <c r="R97">
        <v>15</v>
      </c>
      <c r="S97" s="1">
        <v>38897</v>
      </c>
      <c r="T97">
        <v>98</v>
      </c>
      <c r="U97">
        <v>51.73</v>
      </c>
      <c r="V97">
        <v>83.635999999999996</v>
      </c>
      <c r="W97">
        <v>19</v>
      </c>
      <c r="X97">
        <v>99</v>
      </c>
      <c r="Y97">
        <v>99</v>
      </c>
      <c r="Z97" s="1">
        <v>38897</v>
      </c>
      <c r="AA97">
        <v>0</v>
      </c>
      <c r="AB97">
        <v>58</v>
      </c>
      <c r="AC97">
        <v>95</v>
      </c>
    </row>
    <row r="98" spans="1:29" x14ac:dyDescent="0.25">
      <c r="A98">
        <v>96</v>
      </c>
      <c r="B98" t="s">
        <v>137</v>
      </c>
      <c r="C98">
        <v>81</v>
      </c>
      <c r="D98">
        <v>39</v>
      </c>
      <c r="E98" t="s">
        <v>203</v>
      </c>
      <c r="F98" t="s">
        <v>354</v>
      </c>
      <c r="G98">
        <v>30</v>
      </c>
      <c r="H98">
        <v>69</v>
      </c>
      <c r="I98" t="s">
        <v>23</v>
      </c>
      <c r="J98">
        <v>40</v>
      </c>
      <c r="K98">
        <v>29</v>
      </c>
      <c r="M98">
        <v>84</v>
      </c>
      <c r="N98">
        <v>7.85</v>
      </c>
      <c r="P98">
        <v>8.4</v>
      </c>
      <c r="Q98">
        <v>9</v>
      </c>
      <c r="R98">
        <v>100</v>
      </c>
      <c r="S98" s="1">
        <v>58635</v>
      </c>
      <c r="T98">
        <v>53</v>
      </c>
      <c r="U98">
        <v>46.463000000000001</v>
      </c>
      <c r="V98">
        <v>82.4</v>
      </c>
      <c r="W98">
        <v>84</v>
      </c>
      <c r="X98">
        <v>94</v>
      </c>
      <c r="Y98">
        <v>68</v>
      </c>
      <c r="Z98" s="1">
        <v>58635</v>
      </c>
      <c r="AA98">
        <v>0</v>
      </c>
      <c r="AB98">
        <v>68</v>
      </c>
      <c r="AC98">
        <v>96</v>
      </c>
    </row>
    <row r="99" spans="1:29" x14ac:dyDescent="0.25">
      <c r="A99">
        <v>96</v>
      </c>
      <c r="B99" t="s">
        <v>132</v>
      </c>
      <c r="C99">
        <v>88</v>
      </c>
      <c r="D99">
        <v>62</v>
      </c>
      <c r="E99" t="s">
        <v>355</v>
      </c>
      <c r="F99" t="s">
        <v>356</v>
      </c>
      <c r="G99">
        <v>51</v>
      </c>
      <c r="H99">
        <v>56</v>
      </c>
      <c r="I99" t="s">
        <v>1</v>
      </c>
      <c r="J99">
        <v>80</v>
      </c>
      <c r="K99">
        <v>46</v>
      </c>
      <c r="M99">
        <v>78</v>
      </c>
      <c r="N99">
        <v>8.1300000000000008</v>
      </c>
      <c r="P99">
        <v>24</v>
      </c>
      <c r="Q99">
        <v>100</v>
      </c>
      <c r="R99">
        <v>99</v>
      </c>
      <c r="S99" s="1">
        <v>59543</v>
      </c>
      <c r="T99">
        <v>19</v>
      </c>
      <c r="U99">
        <v>36.048000000000002</v>
      </c>
      <c r="V99">
        <v>80.47</v>
      </c>
      <c r="W99">
        <v>98</v>
      </c>
      <c r="X99">
        <v>50</v>
      </c>
      <c r="Y99">
        <v>53</v>
      </c>
      <c r="Z99" s="1">
        <v>59611</v>
      </c>
      <c r="AA99">
        <v>2</v>
      </c>
      <c r="AB99">
        <v>57</v>
      </c>
      <c r="AC99">
        <v>96</v>
      </c>
    </row>
    <row r="100" spans="1:29" x14ac:dyDescent="0.25">
      <c r="A100">
        <v>98</v>
      </c>
      <c r="B100" t="s">
        <v>357</v>
      </c>
      <c r="C100" t="s">
        <v>256</v>
      </c>
      <c r="D100">
        <v>10</v>
      </c>
      <c r="E100" t="s">
        <v>169</v>
      </c>
      <c r="F100" t="s">
        <v>358</v>
      </c>
      <c r="G100">
        <v>47</v>
      </c>
      <c r="H100">
        <v>0</v>
      </c>
      <c r="I100" t="s">
        <v>9</v>
      </c>
      <c r="J100">
        <v>90</v>
      </c>
      <c r="K100">
        <v>0</v>
      </c>
      <c r="M100">
        <v>99</v>
      </c>
      <c r="N100">
        <v>8.59</v>
      </c>
      <c r="P100">
        <v>25</v>
      </c>
      <c r="Q100">
        <v>38</v>
      </c>
      <c r="R100">
        <v>4</v>
      </c>
      <c r="S100" s="1">
        <v>43257</v>
      </c>
      <c r="T100">
        <v>5</v>
      </c>
      <c r="U100">
        <v>81.488</v>
      </c>
      <c r="V100">
        <v>75.177000000000007</v>
      </c>
      <c r="W100">
        <v>71</v>
      </c>
      <c r="X100">
        <v>62</v>
      </c>
      <c r="Y100">
        <v>24</v>
      </c>
      <c r="Z100" s="1">
        <v>43257</v>
      </c>
      <c r="AA100">
        <v>0</v>
      </c>
      <c r="AB100">
        <v>74</v>
      </c>
      <c r="AC100">
        <v>98</v>
      </c>
    </row>
    <row r="101" spans="1:29" x14ac:dyDescent="0.25">
      <c r="A101">
        <v>99</v>
      </c>
      <c r="B101" t="s">
        <v>127</v>
      </c>
      <c r="C101">
        <v>86</v>
      </c>
      <c r="D101">
        <v>33</v>
      </c>
      <c r="E101" t="s">
        <v>202</v>
      </c>
      <c r="F101" t="s">
        <v>359</v>
      </c>
      <c r="G101">
        <v>48</v>
      </c>
      <c r="H101">
        <v>25</v>
      </c>
      <c r="I101" t="s">
        <v>5</v>
      </c>
      <c r="J101">
        <v>69</v>
      </c>
      <c r="K101">
        <v>22</v>
      </c>
      <c r="M101">
        <v>85</v>
      </c>
      <c r="N101">
        <v>7.87</v>
      </c>
      <c r="P101">
        <v>12</v>
      </c>
      <c r="Q101">
        <v>0</v>
      </c>
      <c r="R101">
        <v>75</v>
      </c>
      <c r="S101" s="1">
        <v>53922</v>
      </c>
      <c r="T101">
        <v>38</v>
      </c>
      <c r="U101">
        <v>52.570999999999998</v>
      </c>
      <c r="V101">
        <v>81.459999999999994</v>
      </c>
      <c r="W101">
        <v>91</v>
      </c>
      <c r="X101">
        <v>99</v>
      </c>
      <c r="Y101">
        <v>36</v>
      </c>
      <c r="Z101" s="1">
        <v>53922</v>
      </c>
      <c r="AA101">
        <v>0</v>
      </c>
      <c r="AB101">
        <v>28</v>
      </c>
      <c r="AC101">
        <v>99</v>
      </c>
    </row>
    <row r="102" spans="1:29" x14ac:dyDescent="0.25">
      <c r="A102">
        <v>100</v>
      </c>
      <c r="B102" t="s">
        <v>360</v>
      </c>
      <c r="C102" t="s">
        <v>256</v>
      </c>
      <c r="D102">
        <v>53</v>
      </c>
      <c r="E102" t="s">
        <v>361</v>
      </c>
      <c r="F102" t="s">
        <v>362</v>
      </c>
      <c r="G102">
        <v>50</v>
      </c>
      <c r="H102">
        <v>20</v>
      </c>
      <c r="I102" t="s">
        <v>363</v>
      </c>
      <c r="J102">
        <v>94</v>
      </c>
      <c r="K102">
        <v>29</v>
      </c>
      <c r="M102">
        <v>88</v>
      </c>
      <c r="N102">
        <v>9</v>
      </c>
      <c r="O102">
        <v>100</v>
      </c>
      <c r="P102">
        <v>10</v>
      </c>
      <c r="Q102">
        <v>0</v>
      </c>
      <c r="R102">
        <v>31</v>
      </c>
      <c r="S102" s="1">
        <v>31582</v>
      </c>
      <c r="T102">
        <v>17</v>
      </c>
      <c r="U102">
        <v>46.734000000000002</v>
      </c>
      <c r="V102">
        <v>83.051000000000002</v>
      </c>
      <c r="W102">
        <v>54</v>
      </c>
      <c r="X102">
        <v>90</v>
      </c>
      <c r="Y102">
        <v>100</v>
      </c>
      <c r="Z102" s="1">
        <v>31582</v>
      </c>
      <c r="AA102">
        <v>0</v>
      </c>
      <c r="AB102">
        <v>59</v>
      </c>
      <c r="AC102">
        <v>100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92"/>
  <sheetViews>
    <sheetView workbookViewId="0">
      <pane xSplit="2" ySplit="2" topLeftCell="Z82" activePane="bottomRight" state="frozen"/>
      <selection pane="topRight" activeCell="C1" sqref="C1"/>
      <selection pane="bottomLeft" activeCell="A3" sqref="A3"/>
      <selection pane="bottomRight" activeCell="AD1" sqref="AD1:AE1"/>
    </sheetView>
  </sheetViews>
  <sheetFormatPr defaultRowHeight="20.45" customHeight="1" x14ac:dyDescent="0.25"/>
  <cols>
    <col min="1" max="1" width="3" bestFit="1" customWidth="1"/>
    <col min="2" max="2" width="55.28515625" bestFit="1" customWidth="1"/>
    <col min="3" max="30" width="17" style="3" customWidth="1"/>
    <col min="31" max="32" width="17" customWidth="1"/>
  </cols>
  <sheetData>
    <row r="1" spans="1:31" ht="20.45" customHeight="1" x14ac:dyDescent="0.25">
      <c r="B1" s="22">
        <v>1</v>
      </c>
      <c r="C1" s="23">
        <f>B1+1</f>
        <v>2</v>
      </c>
      <c r="D1" s="23">
        <f t="shared" ref="D1:AE1" si="0">C1+1</f>
        <v>3</v>
      </c>
      <c r="E1" s="23">
        <f t="shared" si="0"/>
        <v>4</v>
      </c>
      <c r="F1" s="23">
        <f t="shared" si="0"/>
        <v>5</v>
      </c>
      <c r="G1" s="23">
        <f t="shared" si="0"/>
        <v>6</v>
      </c>
      <c r="H1" s="23">
        <f t="shared" si="0"/>
        <v>7</v>
      </c>
      <c r="I1" s="23">
        <f t="shared" si="0"/>
        <v>8</v>
      </c>
      <c r="J1" s="23">
        <f t="shared" si="0"/>
        <v>9</v>
      </c>
      <c r="K1" s="23">
        <f t="shared" si="0"/>
        <v>10</v>
      </c>
      <c r="L1" s="23">
        <f t="shared" si="0"/>
        <v>11</v>
      </c>
      <c r="M1" s="23">
        <f t="shared" si="0"/>
        <v>12</v>
      </c>
      <c r="N1" s="23">
        <f t="shared" si="0"/>
        <v>13</v>
      </c>
      <c r="O1" s="23">
        <f t="shared" si="0"/>
        <v>14</v>
      </c>
      <c r="P1" s="23">
        <f t="shared" si="0"/>
        <v>15</v>
      </c>
      <c r="Q1" s="23">
        <f t="shared" si="0"/>
        <v>16</v>
      </c>
      <c r="R1" s="23">
        <f t="shared" si="0"/>
        <v>17</v>
      </c>
      <c r="S1" s="23">
        <f t="shared" si="0"/>
        <v>18</v>
      </c>
      <c r="T1" s="23">
        <f t="shared" si="0"/>
        <v>19</v>
      </c>
      <c r="U1" s="23">
        <f t="shared" si="0"/>
        <v>20</v>
      </c>
      <c r="V1" s="23">
        <f t="shared" si="0"/>
        <v>21</v>
      </c>
      <c r="W1" s="23">
        <f t="shared" si="0"/>
        <v>22</v>
      </c>
      <c r="X1" s="23">
        <f t="shared" si="0"/>
        <v>23</v>
      </c>
      <c r="Y1" s="23">
        <f t="shared" si="0"/>
        <v>24</v>
      </c>
      <c r="Z1" s="23">
        <f t="shared" si="0"/>
        <v>25</v>
      </c>
      <c r="AA1" s="23">
        <f t="shared" si="0"/>
        <v>26</v>
      </c>
      <c r="AB1" s="23">
        <f t="shared" si="0"/>
        <v>27</v>
      </c>
      <c r="AC1" s="23">
        <f t="shared" si="0"/>
        <v>28</v>
      </c>
      <c r="AD1" s="23">
        <f t="shared" si="0"/>
        <v>29</v>
      </c>
      <c r="AE1" s="23">
        <f t="shared" si="0"/>
        <v>30</v>
      </c>
    </row>
    <row r="2" spans="1:31" s="2" customFormat="1" ht="45" x14ac:dyDescent="0.25">
      <c r="A2" s="2" t="s">
        <v>33</v>
      </c>
      <c r="B2" s="2" t="s">
        <v>34</v>
      </c>
      <c r="C2" s="20" t="s">
        <v>36</v>
      </c>
      <c r="D2" s="20" t="s">
        <v>149</v>
      </c>
      <c r="E2" s="20" t="s">
        <v>140</v>
      </c>
      <c r="F2" s="20" t="s">
        <v>241</v>
      </c>
      <c r="G2" s="20" t="s">
        <v>239</v>
      </c>
      <c r="H2" s="20" t="s">
        <v>156</v>
      </c>
      <c r="I2" s="20" t="s">
        <v>148</v>
      </c>
      <c r="J2" s="20" t="s">
        <v>150</v>
      </c>
      <c r="K2" s="20" t="s">
        <v>364</v>
      </c>
      <c r="L2" s="20" t="s">
        <v>242</v>
      </c>
      <c r="M2" s="20" t="s">
        <v>147</v>
      </c>
      <c r="N2" s="20" t="s">
        <v>153</v>
      </c>
      <c r="O2" s="20" t="s">
        <v>240</v>
      </c>
      <c r="P2" s="20" t="s">
        <v>142</v>
      </c>
      <c r="Q2" s="20" t="s">
        <v>37</v>
      </c>
      <c r="R2" s="20" t="s">
        <v>154</v>
      </c>
      <c r="S2" s="20" t="s">
        <v>238</v>
      </c>
      <c r="T2" s="20" t="s">
        <v>365</v>
      </c>
      <c r="U2" s="20" t="s">
        <v>139</v>
      </c>
      <c r="V2" s="20" t="s">
        <v>237</v>
      </c>
      <c r="W2" s="20" t="s">
        <v>244</v>
      </c>
      <c r="X2" s="20" t="s">
        <v>151</v>
      </c>
      <c r="Y2" s="20" t="s">
        <v>145</v>
      </c>
      <c r="Z2" s="20" t="s">
        <v>146</v>
      </c>
      <c r="AA2" s="20" t="s">
        <v>155</v>
      </c>
      <c r="AB2" s="20" t="s">
        <v>366</v>
      </c>
      <c r="AC2" s="20" t="s">
        <v>152</v>
      </c>
      <c r="AD2" s="20" t="s">
        <v>367</v>
      </c>
      <c r="AE2" s="2" t="s">
        <v>957</v>
      </c>
    </row>
    <row r="3" spans="1:31" ht="20.45" customHeight="1" x14ac:dyDescent="0.25">
      <c r="A3">
        <v>1</v>
      </c>
      <c r="B3" t="s">
        <v>38</v>
      </c>
      <c r="C3" s="3">
        <v>84</v>
      </c>
      <c r="D3" s="3">
        <v>20</v>
      </c>
      <c r="E3" s="3">
        <v>7</v>
      </c>
      <c r="F3" s="3">
        <v>98</v>
      </c>
      <c r="G3" s="3">
        <v>1</v>
      </c>
      <c r="H3" s="3">
        <v>94</v>
      </c>
      <c r="I3" s="3">
        <v>50</v>
      </c>
      <c r="J3" s="3">
        <v>52</v>
      </c>
      <c r="K3" s="3">
        <v>46</v>
      </c>
      <c r="L3" s="3">
        <v>1</v>
      </c>
      <c r="M3" s="3">
        <v>33</v>
      </c>
      <c r="N3" s="3" t="s">
        <v>167</v>
      </c>
      <c r="O3" s="3">
        <v>1</v>
      </c>
      <c r="P3" s="3">
        <v>100</v>
      </c>
      <c r="Q3" s="24">
        <v>113175</v>
      </c>
      <c r="R3" s="3">
        <v>79</v>
      </c>
      <c r="S3" s="3">
        <v>10</v>
      </c>
      <c r="T3" s="3" t="s">
        <v>368</v>
      </c>
      <c r="U3" s="3">
        <v>56</v>
      </c>
      <c r="V3" s="3" t="s">
        <v>0</v>
      </c>
      <c r="W3" s="3">
        <v>1</v>
      </c>
      <c r="X3" s="3" t="s">
        <v>245</v>
      </c>
      <c r="Y3" s="3">
        <v>25</v>
      </c>
      <c r="Z3" s="3">
        <v>9.98</v>
      </c>
      <c r="AA3" s="3">
        <v>96</v>
      </c>
      <c r="AB3" s="24">
        <v>113175</v>
      </c>
      <c r="AC3" s="3">
        <v>16</v>
      </c>
      <c r="AD3" s="3">
        <v>1</v>
      </c>
      <c r="AE3">
        <v>1</v>
      </c>
    </row>
    <row r="4" spans="1:31" ht="20.45" customHeight="1" x14ac:dyDescent="0.25">
      <c r="A4">
        <v>2</v>
      </c>
      <c r="B4" t="s">
        <v>39</v>
      </c>
      <c r="C4" s="3">
        <v>52</v>
      </c>
      <c r="D4" s="3">
        <v>22</v>
      </c>
      <c r="E4" s="3">
        <v>10</v>
      </c>
      <c r="F4" s="3">
        <v>80</v>
      </c>
      <c r="G4" s="3">
        <v>2</v>
      </c>
      <c r="H4" s="3">
        <v>91</v>
      </c>
      <c r="I4" s="3">
        <v>44</v>
      </c>
      <c r="J4" s="3">
        <v>79</v>
      </c>
      <c r="K4" s="3">
        <v>490</v>
      </c>
      <c r="L4" s="3">
        <v>9</v>
      </c>
      <c r="M4" s="3">
        <v>42</v>
      </c>
      <c r="N4" s="3" t="s">
        <v>369</v>
      </c>
      <c r="O4" s="3">
        <v>2</v>
      </c>
      <c r="P4" s="3">
        <v>100</v>
      </c>
      <c r="Q4" s="24">
        <v>107050</v>
      </c>
      <c r="R4" s="3">
        <v>72</v>
      </c>
      <c r="S4" s="3">
        <v>5</v>
      </c>
      <c r="T4" s="3" t="s">
        <v>368</v>
      </c>
      <c r="U4" s="3">
        <v>83</v>
      </c>
      <c r="V4" s="3" t="s">
        <v>1</v>
      </c>
      <c r="W4" s="3">
        <v>2</v>
      </c>
      <c r="X4" s="3" t="s">
        <v>159</v>
      </c>
      <c r="Y4" s="3">
        <v>18</v>
      </c>
      <c r="Z4" s="3">
        <v>9.3800000000000008</v>
      </c>
      <c r="AA4" s="3">
        <v>54</v>
      </c>
      <c r="AB4" s="24">
        <v>113221</v>
      </c>
      <c r="AC4" s="3">
        <v>36</v>
      </c>
      <c r="AD4" s="3">
        <v>2</v>
      </c>
      <c r="AE4">
        <v>2</v>
      </c>
    </row>
    <row r="5" spans="1:31" ht="20.45" customHeight="1" x14ac:dyDescent="0.25">
      <c r="A5">
        <v>3</v>
      </c>
      <c r="B5" t="s">
        <v>43</v>
      </c>
      <c r="C5" s="3">
        <v>41</v>
      </c>
      <c r="D5" s="3">
        <v>37</v>
      </c>
      <c r="E5" s="3">
        <v>13</v>
      </c>
      <c r="F5" s="3">
        <v>100</v>
      </c>
      <c r="G5" s="3">
        <v>3</v>
      </c>
      <c r="H5" s="3">
        <v>89</v>
      </c>
      <c r="I5" s="3">
        <v>51</v>
      </c>
      <c r="J5" s="3">
        <v>74</v>
      </c>
      <c r="K5" s="3">
        <v>927</v>
      </c>
      <c r="L5" s="3">
        <v>13</v>
      </c>
      <c r="M5" s="3">
        <v>57</v>
      </c>
      <c r="N5" s="3" t="s">
        <v>370</v>
      </c>
      <c r="O5" s="3">
        <v>3</v>
      </c>
      <c r="P5" s="3">
        <v>100</v>
      </c>
      <c r="Q5" s="24">
        <v>102086</v>
      </c>
      <c r="R5" s="3">
        <v>58</v>
      </c>
      <c r="S5" s="3">
        <v>29</v>
      </c>
      <c r="T5" s="3" t="s">
        <v>168</v>
      </c>
      <c r="U5" s="3">
        <v>79</v>
      </c>
      <c r="V5" s="3" t="s">
        <v>1</v>
      </c>
      <c r="W5" s="3">
        <v>1</v>
      </c>
      <c r="X5" s="3" t="s">
        <v>159</v>
      </c>
      <c r="Y5" s="3">
        <v>18</v>
      </c>
      <c r="Z5" s="3">
        <v>9.3699999999999992</v>
      </c>
      <c r="AA5" s="3">
        <v>36</v>
      </c>
      <c r="AB5" s="24">
        <v>103914</v>
      </c>
      <c r="AC5" s="3">
        <v>49</v>
      </c>
      <c r="AD5" s="3">
        <v>4</v>
      </c>
      <c r="AE5">
        <v>3</v>
      </c>
    </row>
    <row r="6" spans="1:31" ht="20.45" customHeight="1" x14ac:dyDescent="0.25">
      <c r="A6">
        <v>4</v>
      </c>
      <c r="B6" t="s">
        <v>44</v>
      </c>
      <c r="C6" s="3">
        <v>42</v>
      </c>
      <c r="D6" s="3">
        <v>28</v>
      </c>
      <c r="E6" s="3">
        <v>63</v>
      </c>
      <c r="F6" s="3">
        <v>32</v>
      </c>
      <c r="G6" s="3">
        <v>3</v>
      </c>
      <c r="H6" s="3">
        <v>91</v>
      </c>
      <c r="I6" s="3">
        <v>52</v>
      </c>
      <c r="J6" s="3">
        <v>61</v>
      </c>
      <c r="K6" s="3">
        <v>274</v>
      </c>
      <c r="L6" s="3">
        <v>5</v>
      </c>
      <c r="M6" s="3">
        <v>43</v>
      </c>
      <c r="N6" s="3" t="s">
        <v>371</v>
      </c>
      <c r="O6" s="3">
        <v>3</v>
      </c>
      <c r="P6" s="3">
        <v>99</v>
      </c>
      <c r="Q6" s="24">
        <v>96848</v>
      </c>
      <c r="R6" s="3">
        <v>84</v>
      </c>
      <c r="S6" s="3">
        <v>7</v>
      </c>
      <c r="T6" s="3" t="s">
        <v>168</v>
      </c>
      <c r="U6" s="3">
        <v>76</v>
      </c>
      <c r="V6" s="3" t="s">
        <v>372</v>
      </c>
      <c r="W6" s="3">
        <v>1</v>
      </c>
      <c r="X6" s="3" t="s">
        <v>163</v>
      </c>
      <c r="Y6" s="3">
        <v>12</v>
      </c>
      <c r="Z6" s="3">
        <v>9.26</v>
      </c>
      <c r="AA6" s="3">
        <v>97</v>
      </c>
      <c r="AB6" s="24">
        <v>98274</v>
      </c>
      <c r="AC6" s="3">
        <v>65</v>
      </c>
      <c r="AD6" s="3">
        <v>3</v>
      </c>
      <c r="AE6">
        <v>4</v>
      </c>
    </row>
    <row r="7" spans="1:31" ht="20.45" customHeight="1" x14ac:dyDescent="0.25">
      <c r="A7">
        <v>5</v>
      </c>
      <c r="B7" t="s">
        <v>40</v>
      </c>
      <c r="C7" s="3">
        <v>38</v>
      </c>
      <c r="D7" s="3">
        <v>28</v>
      </c>
      <c r="E7" s="3">
        <v>8</v>
      </c>
      <c r="F7" s="3">
        <v>95</v>
      </c>
      <c r="G7" s="3">
        <v>6</v>
      </c>
      <c r="H7" s="3">
        <v>88</v>
      </c>
      <c r="I7" s="3">
        <v>43</v>
      </c>
      <c r="J7" s="3">
        <v>58</v>
      </c>
      <c r="K7" s="3">
        <v>63</v>
      </c>
      <c r="L7" s="3">
        <v>32</v>
      </c>
      <c r="M7" s="3">
        <v>27</v>
      </c>
      <c r="N7" s="3" t="s">
        <v>176</v>
      </c>
      <c r="O7" s="3">
        <v>6</v>
      </c>
      <c r="P7" s="3">
        <v>98</v>
      </c>
      <c r="Q7" s="24">
        <v>91362</v>
      </c>
      <c r="R7" s="3">
        <v>55</v>
      </c>
      <c r="S7" s="3">
        <v>1</v>
      </c>
      <c r="T7" s="3" t="s">
        <v>368</v>
      </c>
      <c r="U7" s="3">
        <v>22</v>
      </c>
      <c r="V7" s="3" t="s">
        <v>2</v>
      </c>
      <c r="W7" s="3">
        <v>0</v>
      </c>
      <c r="X7" s="3" t="s">
        <v>160</v>
      </c>
      <c r="Y7" s="3">
        <v>18</v>
      </c>
      <c r="Z7" s="3">
        <v>9</v>
      </c>
      <c r="AA7" s="3">
        <v>62</v>
      </c>
      <c r="AB7" s="24">
        <v>91362</v>
      </c>
      <c r="AC7" s="3">
        <v>22</v>
      </c>
      <c r="AD7" s="3">
        <v>8</v>
      </c>
      <c r="AE7">
        <v>5</v>
      </c>
    </row>
    <row r="8" spans="1:31" ht="20.45" customHeight="1" x14ac:dyDescent="0.25">
      <c r="A8">
        <v>6</v>
      </c>
      <c r="B8" t="s">
        <v>42</v>
      </c>
      <c r="C8" s="3">
        <v>56</v>
      </c>
      <c r="D8" s="3">
        <v>38</v>
      </c>
      <c r="E8" s="3">
        <v>4</v>
      </c>
      <c r="F8" s="3">
        <v>100</v>
      </c>
      <c r="G8" s="3">
        <v>5</v>
      </c>
      <c r="H8" s="3">
        <v>86</v>
      </c>
      <c r="I8" s="3">
        <v>50</v>
      </c>
      <c r="J8" s="3">
        <v>56</v>
      </c>
      <c r="K8" s="3">
        <v>981</v>
      </c>
      <c r="L8" s="3">
        <v>47</v>
      </c>
      <c r="M8" s="3">
        <v>67</v>
      </c>
      <c r="N8" s="3" t="s">
        <v>272</v>
      </c>
      <c r="O8" s="3">
        <v>5</v>
      </c>
      <c r="P8" s="3">
        <v>100</v>
      </c>
      <c r="Q8" s="24">
        <v>85309</v>
      </c>
      <c r="R8" s="3">
        <v>83</v>
      </c>
      <c r="S8" s="3">
        <v>24</v>
      </c>
      <c r="T8" s="3" t="s">
        <v>168</v>
      </c>
      <c r="U8" s="3">
        <v>78</v>
      </c>
      <c r="V8" s="3" t="s">
        <v>373</v>
      </c>
      <c r="W8" s="3">
        <v>0</v>
      </c>
      <c r="X8" s="3" t="s">
        <v>251</v>
      </c>
      <c r="Y8" s="3">
        <v>18</v>
      </c>
      <c r="Z8" s="3">
        <v>8.61</v>
      </c>
      <c r="AA8" s="3">
        <v>90</v>
      </c>
      <c r="AB8" s="24">
        <v>86521</v>
      </c>
      <c r="AC8" s="3">
        <v>68</v>
      </c>
      <c r="AD8" s="3">
        <v>5</v>
      </c>
      <c r="AE8">
        <v>6</v>
      </c>
    </row>
    <row r="9" spans="1:31" ht="20.45" customHeight="1" x14ac:dyDescent="0.25">
      <c r="A9">
        <v>7</v>
      </c>
      <c r="B9" t="s">
        <v>41</v>
      </c>
      <c r="C9" s="3">
        <v>40</v>
      </c>
      <c r="D9" s="3">
        <v>26</v>
      </c>
      <c r="E9" s="3">
        <v>2</v>
      </c>
      <c r="F9" s="3">
        <v>100</v>
      </c>
      <c r="G9" s="3">
        <v>11</v>
      </c>
      <c r="H9" s="3">
        <v>90</v>
      </c>
      <c r="I9" s="3">
        <v>43</v>
      </c>
      <c r="J9" s="3">
        <v>54</v>
      </c>
      <c r="K9" s="3">
        <v>49</v>
      </c>
      <c r="L9" s="3">
        <v>30</v>
      </c>
      <c r="M9" s="3">
        <v>37</v>
      </c>
      <c r="N9" s="3" t="s">
        <v>174</v>
      </c>
      <c r="O9" s="3">
        <v>13</v>
      </c>
      <c r="P9" s="3">
        <v>98</v>
      </c>
      <c r="Q9" s="24">
        <v>86729</v>
      </c>
      <c r="R9" s="3">
        <v>38</v>
      </c>
      <c r="S9" s="3">
        <v>6</v>
      </c>
      <c r="T9" s="3" t="s">
        <v>368</v>
      </c>
      <c r="U9" s="3">
        <v>32</v>
      </c>
      <c r="V9" s="3" t="s">
        <v>3</v>
      </c>
      <c r="W9" s="3">
        <v>2</v>
      </c>
      <c r="X9" s="3" t="s">
        <v>374</v>
      </c>
      <c r="Y9" s="3">
        <v>23</v>
      </c>
      <c r="Z9" s="3">
        <v>8.8800000000000008</v>
      </c>
      <c r="AA9" s="3">
        <v>65</v>
      </c>
      <c r="AB9" s="24">
        <v>86729</v>
      </c>
      <c r="AC9" s="3">
        <v>12</v>
      </c>
      <c r="AD9" s="3">
        <v>12</v>
      </c>
      <c r="AE9">
        <v>7</v>
      </c>
    </row>
    <row r="10" spans="1:31" ht="20.45" customHeight="1" x14ac:dyDescent="0.25">
      <c r="A10">
        <v>8</v>
      </c>
      <c r="B10" t="s">
        <v>45</v>
      </c>
      <c r="C10" s="3">
        <v>33</v>
      </c>
      <c r="D10" s="3">
        <v>32</v>
      </c>
      <c r="E10" s="3">
        <v>29</v>
      </c>
      <c r="F10" s="3">
        <v>93</v>
      </c>
      <c r="G10" s="3">
        <v>7</v>
      </c>
      <c r="H10" s="3">
        <v>88</v>
      </c>
      <c r="I10" s="3">
        <v>55</v>
      </c>
      <c r="J10" s="3">
        <v>70</v>
      </c>
      <c r="K10" s="3">
        <v>40</v>
      </c>
      <c r="L10" s="3">
        <v>14</v>
      </c>
      <c r="M10" s="3">
        <v>38</v>
      </c>
      <c r="N10" s="3" t="s">
        <v>375</v>
      </c>
      <c r="O10" s="3">
        <v>7</v>
      </c>
      <c r="P10" s="3">
        <v>99</v>
      </c>
      <c r="Q10" s="24">
        <v>79721</v>
      </c>
      <c r="R10" s="3">
        <v>39</v>
      </c>
      <c r="S10" s="3">
        <v>2</v>
      </c>
      <c r="T10" s="3" t="s">
        <v>368</v>
      </c>
      <c r="U10" s="3">
        <v>55</v>
      </c>
      <c r="V10" s="3" t="s">
        <v>5</v>
      </c>
      <c r="W10" s="3">
        <v>1</v>
      </c>
      <c r="X10" s="3" t="s">
        <v>376</v>
      </c>
      <c r="Y10" s="3">
        <v>13</v>
      </c>
      <c r="Z10" s="3">
        <v>8.7799999999999994</v>
      </c>
      <c r="AA10" s="3">
        <v>93</v>
      </c>
      <c r="AB10" s="24">
        <v>79721</v>
      </c>
      <c r="AC10" s="3">
        <v>34</v>
      </c>
      <c r="AD10" s="3">
        <v>7</v>
      </c>
      <c r="AE10">
        <v>8</v>
      </c>
    </row>
    <row r="11" spans="1:31" ht="20.45" customHeight="1" x14ac:dyDescent="0.25">
      <c r="A11">
        <v>9</v>
      </c>
      <c r="B11" t="s">
        <v>57</v>
      </c>
      <c r="C11" s="3">
        <v>31</v>
      </c>
      <c r="D11" s="3">
        <v>39</v>
      </c>
      <c r="E11" s="3">
        <v>22</v>
      </c>
      <c r="F11" s="3">
        <v>100</v>
      </c>
      <c r="G11" s="3">
        <v>8</v>
      </c>
      <c r="H11" s="3">
        <v>87</v>
      </c>
      <c r="I11" s="3">
        <v>45</v>
      </c>
      <c r="J11" s="3">
        <v>71</v>
      </c>
      <c r="K11" s="3">
        <v>202</v>
      </c>
      <c r="L11" s="3">
        <v>10</v>
      </c>
      <c r="M11" s="3">
        <v>29</v>
      </c>
      <c r="N11" s="3" t="s">
        <v>377</v>
      </c>
      <c r="O11" s="3">
        <v>10</v>
      </c>
      <c r="P11" s="3">
        <v>99</v>
      </c>
      <c r="Q11" s="24">
        <v>85733</v>
      </c>
      <c r="R11" s="3">
        <v>39</v>
      </c>
      <c r="S11" s="3">
        <v>36</v>
      </c>
      <c r="T11" s="3" t="s">
        <v>368</v>
      </c>
      <c r="U11" s="3">
        <v>68</v>
      </c>
      <c r="V11" s="3" t="s">
        <v>11</v>
      </c>
      <c r="W11" s="3">
        <v>1</v>
      </c>
      <c r="X11" s="3" t="s">
        <v>175</v>
      </c>
      <c r="Y11" s="3">
        <v>25</v>
      </c>
      <c r="Z11" s="3">
        <v>9.16</v>
      </c>
      <c r="AA11" s="3">
        <v>39</v>
      </c>
      <c r="AB11" s="24">
        <v>85677</v>
      </c>
      <c r="AC11" s="3">
        <v>50</v>
      </c>
      <c r="AD11" s="3">
        <v>6</v>
      </c>
      <c r="AE11">
        <v>9</v>
      </c>
    </row>
    <row r="12" spans="1:31" ht="20.45" customHeight="1" x14ac:dyDescent="0.25">
      <c r="A12">
        <v>10</v>
      </c>
      <c r="B12" t="s">
        <v>60</v>
      </c>
      <c r="C12" s="3">
        <v>22</v>
      </c>
      <c r="D12" s="3">
        <v>27</v>
      </c>
      <c r="E12" s="3">
        <v>58</v>
      </c>
      <c r="F12" s="3">
        <v>21</v>
      </c>
      <c r="G12" s="3">
        <v>13</v>
      </c>
      <c r="H12" s="3">
        <v>88</v>
      </c>
      <c r="I12" s="3">
        <v>55</v>
      </c>
      <c r="J12" s="3">
        <v>59</v>
      </c>
      <c r="K12" s="3">
        <v>42</v>
      </c>
      <c r="L12" s="3">
        <v>21</v>
      </c>
      <c r="M12" s="3">
        <v>50</v>
      </c>
      <c r="N12" s="3" t="s">
        <v>378</v>
      </c>
      <c r="O12" s="3">
        <v>14</v>
      </c>
      <c r="P12" s="3">
        <v>100</v>
      </c>
      <c r="Q12" s="24">
        <v>78285</v>
      </c>
      <c r="R12" s="3">
        <v>96</v>
      </c>
      <c r="S12" s="3">
        <v>22</v>
      </c>
      <c r="T12" s="3" t="s">
        <v>168</v>
      </c>
      <c r="U12" s="3">
        <v>75</v>
      </c>
      <c r="V12" s="3" t="s">
        <v>4</v>
      </c>
      <c r="W12" s="3">
        <v>1</v>
      </c>
      <c r="X12" s="3" t="s">
        <v>160</v>
      </c>
      <c r="Y12" s="3">
        <v>14</v>
      </c>
      <c r="Z12" s="3">
        <v>9.07</v>
      </c>
      <c r="AA12" s="3">
        <v>95</v>
      </c>
      <c r="AB12" s="24">
        <v>78811</v>
      </c>
      <c r="AC12" s="3">
        <v>74</v>
      </c>
      <c r="AD12" s="3">
        <v>15</v>
      </c>
      <c r="AE12">
        <v>10</v>
      </c>
    </row>
    <row r="13" spans="1:31" ht="20.45" customHeight="1" x14ac:dyDescent="0.25">
      <c r="A13">
        <v>11</v>
      </c>
      <c r="B13" t="s">
        <v>65</v>
      </c>
      <c r="C13" s="3">
        <v>78</v>
      </c>
      <c r="D13" s="3">
        <v>41</v>
      </c>
      <c r="E13" s="3">
        <v>11</v>
      </c>
      <c r="F13" s="3">
        <v>100</v>
      </c>
      <c r="G13" s="3">
        <v>11</v>
      </c>
      <c r="H13" s="3">
        <v>85</v>
      </c>
      <c r="I13" s="3">
        <v>62</v>
      </c>
      <c r="J13" s="3">
        <v>48</v>
      </c>
      <c r="K13" s="3">
        <v>76</v>
      </c>
      <c r="L13" s="3">
        <v>70</v>
      </c>
      <c r="M13" s="3">
        <v>47</v>
      </c>
      <c r="N13" s="3" t="s">
        <v>263</v>
      </c>
      <c r="O13" s="3">
        <v>9</v>
      </c>
      <c r="P13" s="3">
        <v>97</v>
      </c>
      <c r="Q13" s="24">
        <v>92685</v>
      </c>
      <c r="R13" s="3">
        <v>33</v>
      </c>
      <c r="S13" s="3">
        <v>4</v>
      </c>
      <c r="T13" s="3" t="s">
        <v>368</v>
      </c>
      <c r="U13" s="3">
        <v>67</v>
      </c>
      <c r="V13" s="3" t="s">
        <v>13</v>
      </c>
      <c r="W13" s="3">
        <v>0</v>
      </c>
      <c r="X13" s="3" t="s">
        <v>171</v>
      </c>
      <c r="Y13" s="3">
        <v>24</v>
      </c>
      <c r="Z13" s="3">
        <v>9.2799999999999994</v>
      </c>
      <c r="AA13" s="3">
        <v>42</v>
      </c>
      <c r="AB13" s="24">
        <v>92685</v>
      </c>
      <c r="AC13" s="3">
        <v>18</v>
      </c>
      <c r="AD13" s="3">
        <v>13</v>
      </c>
      <c r="AE13">
        <v>11</v>
      </c>
    </row>
    <row r="14" spans="1:31" ht="20.45" customHeight="1" x14ac:dyDescent="0.25">
      <c r="A14">
        <v>12</v>
      </c>
      <c r="B14" t="s">
        <v>51</v>
      </c>
      <c r="C14" s="3">
        <v>77</v>
      </c>
      <c r="D14" s="3">
        <v>30</v>
      </c>
      <c r="E14" s="3">
        <v>36</v>
      </c>
      <c r="F14" s="3">
        <v>100</v>
      </c>
      <c r="G14" s="3">
        <v>16</v>
      </c>
      <c r="H14" s="3">
        <v>88</v>
      </c>
      <c r="I14" s="3">
        <v>36</v>
      </c>
      <c r="J14" s="3">
        <v>49</v>
      </c>
      <c r="K14" s="3">
        <v>86</v>
      </c>
      <c r="L14" s="3">
        <v>2</v>
      </c>
      <c r="M14" s="3">
        <v>12</v>
      </c>
      <c r="N14" s="3" t="s">
        <v>379</v>
      </c>
      <c r="O14" s="3">
        <v>20</v>
      </c>
      <c r="P14" s="3">
        <v>100</v>
      </c>
      <c r="Q14" s="24">
        <v>112539</v>
      </c>
      <c r="R14" s="3">
        <v>35</v>
      </c>
      <c r="S14" s="3">
        <v>63</v>
      </c>
      <c r="T14" s="3" t="s">
        <v>168</v>
      </c>
      <c r="U14" s="3">
        <v>12</v>
      </c>
      <c r="V14" s="3" t="s">
        <v>6</v>
      </c>
      <c r="W14" s="3">
        <v>0</v>
      </c>
      <c r="X14" s="3" t="s">
        <v>202</v>
      </c>
      <c r="Y14" s="3">
        <v>20</v>
      </c>
      <c r="Z14" s="3">
        <v>9.4600000000000009</v>
      </c>
      <c r="AA14" s="3">
        <v>41</v>
      </c>
      <c r="AB14" s="24">
        <v>114867</v>
      </c>
      <c r="AC14" s="3">
        <v>33</v>
      </c>
      <c r="AD14" s="3">
        <v>16</v>
      </c>
      <c r="AE14">
        <v>12</v>
      </c>
    </row>
    <row r="15" spans="1:31" ht="20.45" customHeight="1" x14ac:dyDescent="0.25">
      <c r="A15">
        <v>13</v>
      </c>
      <c r="B15" t="s">
        <v>380</v>
      </c>
      <c r="C15" s="3">
        <v>37</v>
      </c>
      <c r="D15" s="3">
        <v>33</v>
      </c>
      <c r="E15" s="3">
        <v>9</v>
      </c>
      <c r="F15" s="3">
        <v>100</v>
      </c>
      <c r="G15" s="3">
        <v>10</v>
      </c>
      <c r="H15" s="3">
        <v>87</v>
      </c>
      <c r="I15" s="3">
        <v>50</v>
      </c>
      <c r="J15" s="3">
        <v>48</v>
      </c>
      <c r="K15" s="24">
        <v>1280</v>
      </c>
      <c r="L15" s="3">
        <v>20</v>
      </c>
      <c r="M15" s="3">
        <v>50</v>
      </c>
      <c r="N15" s="3" t="s">
        <v>381</v>
      </c>
      <c r="O15" s="3">
        <v>8</v>
      </c>
      <c r="P15" s="3">
        <v>93</v>
      </c>
      <c r="Q15" s="24">
        <v>83591</v>
      </c>
      <c r="R15" s="3">
        <v>33</v>
      </c>
      <c r="S15" s="3">
        <v>8</v>
      </c>
      <c r="T15" s="3" t="s">
        <v>168</v>
      </c>
      <c r="U15" s="3">
        <v>97</v>
      </c>
      <c r="V15" s="3" t="s">
        <v>382</v>
      </c>
      <c r="W15" s="3">
        <v>1</v>
      </c>
      <c r="X15" s="3" t="s">
        <v>383</v>
      </c>
      <c r="Y15" s="3">
        <v>12</v>
      </c>
      <c r="Z15" s="3">
        <v>9.1300000000000008</v>
      </c>
      <c r="AA15" s="3">
        <v>52</v>
      </c>
      <c r="AB15" s="24">
        <v>83249</v>
      </c>
      <c r="AC15" s="3">
        <v>27</v>
      </c>
      <c r="AD15" s="3">
        <v>9</v>
      </c>
      <c r="AE15">
        <v>13</v>
      </c>
    </row>
    <row r="16" spans="1:31" ht="20.45" customHeight="1" x14ac:dyDescent="0.25">
      <c r="A16">
        <v>14</v>
      </c>
      <c r="B16" t="s">
        <v>53</v>
      </c>
      <c r="C16" s="3">
        <v>62</v>
      </c>
      <c r="D16" s="3">
        <v>37</v>
      </c>
      <c r="E16" s="3">
        <v>49</v>
      </c>
      <c r="F16" s="3">
        <v>33</v>
      </c>
      <c r="G16" s="3">
        <v>12</v>
      </c>
      <c r="H16" s="3">
        <v>86</v>
      </c>
      <c r="I16" s="3">
        <v>40</v>
      </c>
      <c r="J16" s="3">
        <v>50</v>
      </c>
      <c r="K16" s="3">
        <v>132</v>
      </c>
      <c r="L16" s="3">
        <v>25</v>
      </c>
      <c r="M16" s="3">
        <v>50</v>
      </c>
      <c r="N16" s="3" t="s">
        <v>384</v>
      </c>
      <c r="O16" s="3">
        <v>11</v>
      </c>
      <c r="P16" s="3">
        <v>100</v>
      </c>
      <c r="Q16" s="24">
        <v>88627</v>
      </c>
      <c r="R16" s="3">
        <v>45</v>
      </c>
      <c r="S16" s="3">
        <v>25</v>
      </c>
      <c r="T16" s="3" t="s">
        <v>368</v>
      </c>
      <c r="U16" s="3">
        <v>93</v>
      </c>
      <c r="V16" s="3" t="s">
        <v>10</v>
      </c>
      <c r="W16" s="3">
        <v>1</v>
      </c>
      <c r="X16" s="3" t="s">
        <v>175</v>
      </c>
      <c r="Y16" s="3">
        <v>13</v>
      </c>
      <c r="Z16" s="3">
        <v>9.27</v>
      </c>
      <c r="AA16" s="3">
        <v>92</v>
      </c>
      <c r="AB16" s="24">
        <v>88627</v>
      </c>
      <c r="AC16" s="3">
        <v>60</v>
      </c>
      <c r="AD16" s="3">
        <v>11</v>
      </c>
      <c r="AE16">
        <v>14</v>
      </c>
    </row>
    <row r="17" spans="1:31" ht="20.45" customHeight="1" x14ac:dyDescent="0.25">
      <c r="A17">
        <v>14</v>
      </c>
      <c r="B17" t="s">
        <v>71</v>
      </c>
      <c r="C17" s="3">
        <v>15</v>
      </c>
      <c r="D17" s="3">
        <v>31</v>
      </c>
      <c r="E17" s="3">
        <v>38</v>
      </c>
      <c r="F17" s="3">
        <v>17</v>
      </c>
      <c r="G17" s="3" t="s">
        <v>168</v>
      </c>
      <c r="H17" s="3">
        <v>87</v>
      </c>
      <c r="I17" s="3">
        <v>53</v>
      </c>
      <c r="J17" s="3">
        <v>59</v>
      </c>
      <c r="K17" s="3">
        <v>38</v>
      </c>
      <c r="L17" s="3">
        <v>36</v>
      </c>
      <c r="M17" s="3">
        <v>26</v>
      </c>
      <c r="N17" s="3" t="s">
        <v>212</v>
      </c>
      <c r="O17" s="3" t="s">
        <v>168</v>
      </c>
      <c r="P17" s="3">
        <v>97</v>
      </c>
      <c r="Q17" s="24">
        <v>92103</v>
      </c>
      <c r="R17" s="3">
        <v>22</v>
      </c>
      <c r="S17" s="3">
        <v>27</v>
      </c>
      <c r="T17" s="3" t="s">
        <v>168</v>
      </c>
      <c r="U17" s="3">
        <v>43</v>
      </c>
      <c r="V17" s="3" t="s">
        <v>385</v>
      </c>
      <c r="W17" s="3">
        <v>0</v>
      </c>
      <c r="X17" s="3" t="s">
        <v>189</v>
      </c>
      <c r="Y17" s="3">
        <v>12</v>
      </c>
      <c r="Z17" s="3">
        <v>9.26</v>
      </c>
      <c r="AA17" s="3">
        <v>61</v>
      </c>
      <c r="AB17" s="24">
        <v>92103</v>
      </c>
      <c r="AC17" s="3">
        <v>45</v>
      </c>
      <c r="AD17" s="3" t="s">
        <v>168</v>
      </c>
      <c r="AE17">
        <v>14</v>
      </c>
    </row>
    <row r="18" spans="1:31" ht="20.45" customHeight="1" x14ac:dyDescent="0.25">
      <c r="A18">
        <v>16</v>
      </c>
      <c r="B18" t="s">
        <v>64</v>
      </c>
      <c r="C18" s="3">
        <v>1</v>
      </c>
      <c r="D18" s="3">
        <v>43</v>
      </c>
      <c r="E18" s="3">
        <v>83</v>
      </c>
      <c r="F18" s="3">
        <v>6</v>
      </c>
      <c r="G18" s="3">
        <v>20</v>
      </c>
      <c r="H18" s="3">
        <v>83</v>
      </c>
      <c r="I18" s="3">
        <v>59</v>
      </c>
      <c r="J18" s="3">
        <v>99</v>
      </c>
      <c r="K18" s="3">
        <v>142</v>
      </c>
      <c r="L18" s="3">
        <v>34</v>
      </c>
      <c r="M18" s="3">
        <v>33</v>
      </c>
      <c r="N18" s="3" t="s">
        <v>386</v>
      </c>
      <c r="O18" s="3">
        <v>22</v>
      </c>
      <c r="P18" s="3">
        <v>100</v>
      </c>
      <c r="Q18" s="24">
        <v>70890</v>
      </c>
      <c r="R18" s="3">
        <v>78</v>
      </c>
      <c r="S18" s="3">
        <v>68</v>
      </c>
      <c r="T18" s="3" t="s">
        <v>168</v>
      </c>
      <c r="U18" s="3">
        <v>22</v>
      </c>
      <c r="V18" s="3" t="s">
        <v>4</v>
      </c>
      <c r="W18" s="3">
        <v>1</v>
      </c>
      <c r="X18" s="3" t="s">
        <v>202</v>
      </c>
      <c r="Y18" s="3">
        <v>14</v>
      </c>
      <c r="Z18" s="3">
        <v>8.7899999999999991</v>
      </c>
      <c r="AA18" s="3">
        <v>94</v>
      </c>
      <c r="AB18" s="24">
        <v>70890</v>
      </c>
      <c r="AC18" s="3">
        <v>80</v>
      </c>
      <c r="AD18" s="3">
        <v>21</v>
      </c>
      <c r="AE18">
        <v>16</v>
      </c>
    </row>
    <row r="19" spans="1:31" ht="20.45" customHeight="1" x14ac:dyDescent="0.25">
      <c r="A19">
        <v>16</v>
      </c>
      <c r="B19" t="s">
        <v>49</v>
      </c>
      <c r="C19" s="3">
        <v>64</v>
      </c>
      <c r="D19" s="3">
        <v>32</v>
      </c>
      <c r="E19" s="3">
        <v>20</v>
      </c>
      <c r="F19" s="3">
        <v>100</v>
      </c>
      <c r="G19" s="3">
        <v>17</v>
      </c>
      <c r="H19" s="3">
        <v>87</v>
      </c>
      <c r="I19" s="3">
        <v>51</v>
      </c>
      <c r="J19" s="3">
        <v>48</v>
      </c>
      <c r="K19" s="3">
        <v>986</v>
      </c>
      <c r="L19" s="3">
        <v>12</v>
      </c>
      <c r="M19" s="3">
        <v>43</v>
      </c>
      <c r="N19" s="3" t="s">
        <v>305</v>
      </c>
      <c r="O19" s="3">
        <v>19</v>
      </c>
      <c r="P19" s="3">
        <v>98</v>
      </c>
      <c r="Q19" s="24">
        <v>78607</v>
      </c>
      <c r="R19" s="3">
        <v>62</v>
      </c>
      <c r="S19" s="3">
        <v>31</v>
      </c>
      <c r="T19" s="3" t="s">
        <v>168</v>
      </c>
      <c r="U19" s="3">
        <v>87</v>
      </c>
      <c r="V19" s="3" t="s">
        <v>1</v>
      </c>
      <c r="W19" s="3">
        <v>2</v>
      </c>
      <c r="X19" s="3" t="s">
        <v>253</v>
      </c>
      <c r="Y19" s="3">
        <v>22</v>
      </c>
      <c r="Z19" s="3">
        <v>9.11</v>
      </c>
      <c r="AA19" s="3">
        <v>50</v>
      </c>
      <c r="AB19" s="24">
        <v>79791</v>
      </c>
      <c r="AC19" s="3">
        <v>72</v>
      </c>
      <c r="AD19" s="3">
        <v>17</v>
      </c>
      <c r="AE19">
        <v>16</v>
      </c>
    </row>
    <row r="20" spans="1:31" ht="20.45" customHeight="1" x14ac:dyDescent="0.25">
      <c r="A20">
        <v>16</v>
      </c>
      <c r="B20" t="s">
        <v>52</v>
      </c>
      <c r="C20" s="3">
        <v>26</v>
      </c>
      <c r="D20" s="3">
        <v>35</v>
      </c>
      <c r="E20" s="3">
        <v>26</v>
      </c>
      <c r="F20" s="3">
        <v>82</v>
      </c>
      <c r="G20" s="3">
        <v>23</v>
      </c>
      <c r="H20" s="3">
        <v>88</v>
      </c>
      <c r="I20" s="3">
        <v>60</v>
      </c>
      <c r="J20" s="3">
        <v>56</v>
      </c>
      <c r="K20" s="3">
        <v>72</v>
      </c>
      <c r="L20" s="3">
        <v>56</v>
      </c>
      <c r="M20" s="3">
        <v>62</v>
      </c>
      <c r="N20" s="3" t="s">
        <v>387</v>
      </c>
      <c r="O20" s="3">
        <v>22</v>
      </c>
      <c r="P20" s="3">
        <v>100</v>
      </c>
      <c r="Q20" s="24">
        <v>76197</v>
      </c>
      <c r="R20" s="3">
        <v>30</v>
      </c>
      <c r="S20" s="3">
        <v>13</v>
      </c>
      <c r="T20" s="3" t="s">
        <v>368</v>
      </c>
      <c r="U20" s="3">
        <v>92</v>
      </c>
      <c r="V20" s="3" t="s">
        <v>9</v>
      </c>
      <c r="W20" s="3">
        <v>1</v>
      </c>
      <c r="X20" s="3" t="s">
        <v>266</v>
      </c>
      <c r="Y20" s="3">
        <v>18</v>
      </c>
      <c r="Z20" s="3">
        <v>8.89</v>
      </c>
      <c r="AA20" s="3">
        <v>86</v>
      </c>
      <c r="AB20" s="24">
        <v>76069</v>
      </c>
      <c r="AC20" s="3">
        <v>32</v>
      </c>
      <c r="AD20" s="3">
        <v>30</v>
      </c>
      <c r="AE20">
        <v>16</v>
      </c>
    </row>
    <row r="21" spans="1:31" ht="20.45" customHeight="1" x14ac:dyDescent="0.25">
      <c r="A21">
        <v>19</v>
      </c>
      <c r="B21" t="s">
        <v>72</v>
      </c>
      <c r="C21" s="3">
        <v>2</v>
      </c>
      <c r="D21" s="3">
        <v>42</v>
      </c>
      <c r="E21" s="3">
        <v>1</v>
      </c>
      <c r="F21" s="3">
        <v>100</v>
      </c>
      <c r="G21" s="3">
        <v>31</v>
      </c>
      <c r="H21" s="3">
        <v>86</v>
      </c>
      <c r="I21" s="3">
        <v>53</v>
      </c>
      <c r="J21" s="3">
        <v>79</v>
      </c>
      <c r="K21" s="3">
        <v>38</v>
      </c>
      <c r="L21" s="3">
        <v>37</v>
      </c>
      <c r="M21" s="3">
        <v>37</v>
      </c>
      <c r="N21" s="3" t="s">
        <v>388</v>
      </c>
      <c r="O21" s="3">
        <v>31</v>
      </c>
      <c r="P21" s="3">
        <v>96</v>
      </c>
      <c r="Q21" s="24">
        <v>58616</v>
      </c>
      <c r="R21" s="3">
        <v>14</v>
      </c>
      <c r="S21" s="3">
        <v>43</v>
      </c>
      <c r="T21" s="3" t="s">
        <v>168</v>
      </c>
      <c r="U21" s="3">
        <v>11</v>
      </c>
      <c r="V21" s="3" t="s">
        <v>389</v>
      </c>
      <c r="W21" s="3">
        <v>0</v>
      </c>
      <c r="X21" s="3" t="s">
        <v>190</v>
      </c>
      <c r="Y21" s="3">
        <v>12</v>
      </c>
      <c r="Z21" s="3">
        <v>9.08</v>
      </c>
      <c r="AA21" s="3">
        <v>89</v>
      </c>
      <c r="AB21" s="24">
        <v>58616</v>
      </c>
      <c r="AC21" s="3">
        <v>90</v>
      </c>
      <c r="AD21" s="3">
        <v>44</v>
      </c>
      <c r="AE21">
        <v>19</v>
      </c>
    </row>
    <row r="22" spans="1:31" ht="20.45" customHeight="1" x14ac:dyDescent="0.25">
      <c r="A22">
        <v>20</v>
      </c>
      <c r="B22" t="s">
        <v>270</v>
      </c>
      <c r="C22" s="3">
        <v>49</v>
      </c>
      <c r="D22" s="3">
        <v>20</v>
      </c>
      <c r="E22" s="3">
        <v>69</v>
      </c>
      <c r="F22" s="3">
        <v>99</v>
      </c>
      <c r="G22" s="3">
        <v>20</v>
      </c>
      <c r="H22" s="3">
        <v>83</v>
      </c>
      <c r="I22" s="3">
        <v>24</v>
      </c>
      <c r="J22" s="3">
        <v>45</v>
      </c>
      <c r="K22" s="3">
        <v>388</v>
      </c>
      <c r="L22" s="3">
        <v>4</v>
      </c>
      <c r="M22" s="3">
        <v>36</v>
      </c>
      <c r="N22" s="3" t="s">
        <v>390</v>
      </c>
      <c r="O22" s="3">
        <v>21</v>
      </c>
      <c r="P22" s="3">
        <v>100</v>
      </c>
      <c r="Q22" s="24">
        <v>141759</v>
      </c>
      <c r="R22" s="3">
        <v>1</v>
      </c>
      <c r="S22" s="3">
        <v>80</v>
      </c>
      <c r="T22" s="3" t="s">
        <v>168</v>
      </c>
      <c r="U22" s="3">
        <v>0</v>
      </c>
      <c r="V22" s="3" t="s">
        <v>14</v>
      </c>
      <c r="W22" s="3">
        <v>0</v>
      </c>
      <c r="X22" s="3" t="s">
        <v>271</v>
      </c>
      <c r="Y22" s="3">
        <v>22</v>
      </c>
      <c r="Z22" s="3">
        <v>9.17</v>
      </c>
      <c r="AA22" s="3">
        <v>1</v>
      </c>
      <c r="AB22" s="24">
        <v>141007</v>
      </c>
      <c r="AC22" s="3">
        <v>84</v>
      </c>
      <c r="AD22" s="3">
        <v>19</v>
      </c>
      <c r="AE22">
        <v>20</v>
      </c>
    </row>
    <row r="23" spans="1:31" ht="20.45" customHeight="1" x14ac:dyDescent="0.25">
      <c r="A23">
        <v>21</v>
      </c>
      <c r="B23" t="s">
        <v>391</v>
      </c>
      <c r="C23" s="3">
        <v>45</v>
      </c>
      <c r="D23" s="3">
        <v>23</v>
      </c>
      <c r="E23" s="3">
        <v>59</v>
      </c>
      <c r="F23" s="3">
        <v>100</v>
      </c>
      <c r="G23" s="3">
        <v>20</v>
      </c>
      <c r="H23" s="3">
        <v>83</v>
      </c>
      <c r="I23" s="3">
        <v>32</v>
      </c>
      <c r="J23" s="3">
        <v>49</v>
      </c>
      <c r="K23" s="3">
        <v>480</v>
      </c>
      <c r="L23" s="3">
        <v>11</v>
      </c>
      <c r="M23" s="3">
        <v>29</v>
      </c>
      <c r="N23" s="3" t="s">
        <v>177</v>
      </c>
      <c r="O23" s="3">
        <v>17</v>
      </c>
      <c r="P23" s="3">
        <v>100</v>
      </c>
      <c r="Q23" s="24">
        <v>133303</v>
      </c>
      <c r="R23" s="3">
        <v>4</v>
      </c>
      <c r="S23" s="3">
        <v>85</v>
      </c>
      <c r="T23" s="3" t="s">
        <v>368</v>
      </c>
      <c r="U23" s="3">
        <v>14</v>
      </c>
      <c r="V23" s="3" t="s">
        <v>14</v>
      </c>
      <c r="W23" s="3">
        <v>0</v>
      </c>
      <c r="X23" s="3" t="s">
        <v>392</v>
      </c>
      <c r="Y23" s="3">
        <v>22</v>
      </c>
      <c r="Z23" s="3">
        <v>9.1</v>
      </c>
      <c r="AA23" s="3">
        <v>0</v>
      </c>
      <c r="AB23" s="24">
        <v>133762</v>
      </c>
      <c r="AC23" s="3">
        <v>83</v>
      </c>
      <c r="AD23" s="3">
        <v>23</v>
      </c>
      <c r="AE23">
        <v>21</v>
      </c>
    </row>
    <row r="24" spans="1:31" ht="20.45" customHeight="1" x14ac:dyDescent="0.25">
      <c r="A24">
        <v>22</v>
      </c>
      <c r="B24" t="s">
        <v>62</v>
      </c>
      <c r="C24" s="3">
        <v>48</v>
      </c>
      <c r="D24" s="3">
        <v>51</v>
      </c>
      <c r="E24" s="3">
        <v>6</v>
      </c>
      <c r="F24" s="3">
        <v>70</v>
      </c>
      <c r="G24" s="3">
        <v>21</v>
      </c>
      <c r="H24" s="3">
        <v>86</v>
      </c>
      <c r="I24" s="3">
        <v>54</v>
      </c>
      <c r="J24" s="3">
        <v>53</v>
      </c>
      <c r="K24" s="3">
        <v>39</v>
      </c>
      <c r="L24" s="3">
        <v>57</v>
      </c>
      <c r="M24" s="3">
        <v>33</v>
      </c>
      <c r="N24" s="3" t="s">
        <v>158</v>
      </c>
      <c r="O24" s="3">
        <v>18</v>
      </c>
      <c r="P24" s="3">
        <v>88</v>
      </c>
      <c r="Q24" s="24">
        <v>67275</v>
      </c>
      <c r="R24" s="3">
        <v>21</v>
      </c>
      <c r="S24" s="3">
        <v>3</v>
      </c>
      <c r="T24" s="3" t="s">
        <v>368</v>
      </c>
      <c r="U24" s="3">
        <v>22</v>
      </c>
      <c r="V24" s="3" t="s">
        <v>12</v>
      </c>
      <c r="W24" s="3">
        <v>1</v>
      </c>
      <c r="X24" s="3" t="s">
        <v>258</v>
      </c>
      <c r="Y24" s="3">
        <v>28</v>
      </c>
      <c r="Z24" s="3">
        <v>8.39</v>
      </c>
      <c r="AA24" s="3">
        <v>54</v>
      </c>
      <c r="AB24" s="24">
        <v>67275</v>
      </c>
      <c r="AC24" s="3">
        <v>20</v>
      </c>
      <c r="AD24" s="3">
        <v>22</v>
      </c>
      <c r="AE24">
        <v>22</v>
      </c>
    </row>
    <row r="25" spans="1:31" ht="20.45" customHeight="1" x14ac:dyDescent="0.25">
      <c r="A25">
        <v>23</v>
      </c>
      <c r="B25" t="s">
        <v>55</v>
      </c>
      <c r="C25" s="3">
        <v>39</v>
      </c>
      <c r="D25" s="3">
        <v>36</v>
      </c>
      <c r="E25" s="3">
        <v>81</v>
      </c>
      <c r="F25" s="3">
        <v>80</v>
      </c>
      <c r="G25" s="3">
        <v>18</v>
      </c>
      <c r="H25" s="3">
        <v>84</v>
      </c>
      <c r="I25" s="3">
        <v>66</v>
      </c>
      <c r="J25" s="3">
        <v>125</v>
      </c>
      <c r="K25" s="3">
        <v>80</v>
      </c>
      <c r="L25" s="3">
        <v>8</v>
      </c>
      <c r="M25" s="3">
        <v>12</v>
      </c>
      <c r="N25" s="3" t="s">
        <v>287</v>
      </c>
      <c r="O25" s="3">
        <v>14</v>
      </c>
      <c r="P25" s="3">
        <v>94</v>
      </c>
      <c r="Q25" s="24">
        <v>94218</v>
      </c>
      <c r="R25" s="3">
        <v>2</v>
      </c>
      <c r="S25" s="3">
        <v>90</v>
      </c>
      <c r="T25" s="3" t="s">
        <v>168</v>
      </c>
      <c r="U25" s="3">
        <v>26</v>
      </c>
      <c r="V25" s="3" t="s">
        <v>7</v>
      </c>
      <c r="W25" s="3">
        <v>0</v>
      </c>
      <c r="X25" s="3" t="s">
        <v>169</v>
      </c>
      <c r="Y25" s="3">
        <v>31</v>
      </c>
      <c r="Z25" s="3">
        <v>9.25</v>
      </c>
      <c r="AA25" s="3">
        <v>13</v>
      </c>
      <c r="AB25" s="24">
        <v>94218</v>
      </c>
      <c r="AC25" s="3">
        <v>9</v>
      </c>
      <c r="AD25" s="3">
        <v>18</v>
      </c>
      <c r="AE25">
        <v>23</v>
      </c>
    </row>
    <row r="26" spans="1:31" ht="20.45" customHeight="1" x14ac:dyDescent="0.25">
      <c r="A26">
        <v>23</v>
      </c>
      <c r="B26" t="s">
        <v>56</v>
      </c>
      <c r="C26" s="3">
        <v>57</v>
      </c>
      <c r="D26" s="3">
        <v>27</v>
      </c>
      <c r="E26" s="3">
        <v>31</v>
      </c>
      <c r="F26" s="3">
        <v>100</v>
      </c>
      <c r="G26" s="3">
        <v>27</v>
      </c>
      <c r="H26" s="3">
        <v>88</v>
      </c>
      <c r="I26" s="3">
        <v>26</v>
      </c>
      <c r="J26" s="3">
        <v>47</v>
      </c>
      <c r="K26" s="3">
        <v>38</v>
      </c>
      <c r="L26" s="3">
        <v>7</v>
      </c>
      <c r="M26" s="3">
        <v>41</v>
      </c>
      <c r="N26" s="3" t="s">
        <v>393</v>
      </c>
      <c r="O26" s="3">
        <v>24</v>
      </c>
      <c r="P26" s="3">
        <v>100</v>
      </c>
      <c r="Q26" s="24">
        <v>109242</v>
      </c>
      <c r="R26" s="3">
        <v>9</v>
      </c>
      <c r="S26" s="3">
        <v>78</v>
      </c>
      <c r="T26" s="3" t="s">
        <v>168</v>
      </c>
      <c r="U26" s="3">
        <v>41</v>
      </c>
      <c r="V26" s="3" t="s">
        <v>6</v>
      </c>
      <c r="W26" s="3">
        <v>0</v>
      </c>
      <c r="X26" s="3" t="s">
        <v>202</v>
      </c>
      <c r="Y26" s="3">
        <v>24</v>
      </c>
      <c r="Z26" s="3">
        <v>9.5</v>
      </c>
      <c r="AA26" s="3">
        <v>34</v>
      </c>
      <c r="AB26" s="24">
        <v>109242</v>
      </c>
      <c r="AC26" s="3">
        <v>38</v>
      </c>
      <c r="AD26" s="3">
        <v>33</v>
      </c>
      <c r="AE26">
        <v>23</v>
      </c>
    </row>
    <row r="27" spans="1:31" ht="20.45" customHeight="1" x14ac:dyDescent="0.25">
      <c r="A27">
        <v>25</v>
      </c>
      <c r="B27" t="s">
        <v>54</v>
      </c>
      <c r="C27" s="3">
        <v>25</v>
      </c>
      <c r="D27" s="3">
        <v>40</v>
      </c>
      <c r="E27" s="3">
        <v>79</v>
      </c>
      <c r="F27" s="3">
        <v>13</v>
      </c>
      <c r="G27" s="3">
        <v>17</v>
      </c>
      <c r="H27" s="3">
        <v>84</v>
      </c>
      <c r="I27" s="3">
        <v>43</v>
      </c>
      <c r="J27" s="3">
        <v>68</v>
      </c>
      <c r="K27" s="3">
        <v>621</v>
      </c>
      <c r="L27" s="3">
        <v>72</v>
      </c>
      <c r="M27" s="3">
        <v>50</v>
      </c>
      <c r="N27" s="3" t="s">
        <v>248</v>
      </c>
      <c r="O27" s="3">
        <v>16</v>
      </c>
      <c r="P27" s="3">
        <v>100</v>
      </c>
      <c r="Q27" s="24">
        <v>73440</v>
      </c>
      <c r="R27" s="3">
        <v>70</v>
      </c>
      <c r="S27" s="3">
        <v>11</v>
      </c>
      <c r="T27" s="3" t="s">
        <v>168</v>
      </c>
      <c r="U27" s="3">
        <v>96</v>
      </c>
      <c r="V27" s="3" t="s">
        <v>10</v>
      </c>
      <c r="W27" s="3">
        <v>0</v>
      </c>
      <c r="X27" s="3" t="s">
        <v>169</v>
      </c>
      <c r="Y27" s="3">
        <v>10</v>
      </c>
      <c r="Z27" s="3">
        <v>8.82</v>
      </c>
      <c r="AA27" s="3">
        <v>82</v>
      </c>
      <c r="AB27" s="24">
        <v>72709</v>
      </c>
      <c r="AC27" s="3">
        <v>86</v>
      </c>
      <c r="AD27" s="3">
        <v>10</v>
      </c>
      <c r="AE27">
        <v>25</v>
      </c>
    </row>
    <row r="28" spans="1:31" ht="20.45" customHeight="1" x14ac:dyDescent="0.25">
      <c r="A28">
        <v>26</v>
      </c>
      <c r="B28" t="s">
        <v>61</v>
      </c>
      <c r="C28" s="3">
        <v>59</v>
      </c>
      <c r="D28" s="3">
        <v>34</v>
      </c>
      <c r="E28" s="3">
        <v>40</v>
      </c>
      <c r="F28" s="3">
        <v>78</v>
      </c>
      <c r="G28" s="3">
        <v>21</v>
      </c>
      <c r="H28" s="3">
        <v>89</v>
      </c>
      <c r="I28" s="3">
        <v>48</v>
      </c>
      <c r="J28" s="3">
        <v>43</v>
      </c>
      <c r="K28" s="3">
        <v>360</v>
      </c>
      <c r="L28" s="3">
        <v>33</v>
      </c>
      <c r="M28" s="3">
        <v>60</v>
      </c>
      <c r="N28" s="3" t="s">
        <v>394</v>
      </c>
      <c r="O28" s="3">
        <v>24</v>
      </c>
      <c r="P28" s="3">
        <v>85</v>
      </c>
      <c r="Q28" s="24">
        <v>99678</v>
      </c>
      <c r="R28" s="3">
        <v>31</v>
      </c>
      <c r="S28" s="3">
        <v>74</v>
      </c>
      <c r="T28" s="3" t="s">
        <v>168</v>
      </c>
      <c r="U28" s="3">
        <v>0</v>
      </c>
      <c r="V28" s="3" t="s">
        <v>6</v>
      </c>
      <c r="W28" s="3">
        <v>0</v>
      </c>
      <c r="X28" s="3" t="s">
        <v>181</v>
      </c>
      <c r="Y28" s="3">
        <v>32</v>
      </c>
      <c r="Z28" s="3">
        <v>9.4</v>
      </c>
      <c r="AA28" s="3">
        <v>35</v>
      </c>
      <c r="AB28" s="24">
        <v>101288</v>
      </c>
      <c r="AC28" s="3">
        <v>8</v>
      </c>
      <c r="AD28" s="3">
        <v>14</v>
      </c>
      <c r="AE28">
        <v>26</v>
      </c>
    </row>
    <row r="29" spans="1:31" ht="20.45" customHeight="1" x14ac:dyDescent="0.25">
      <c r="A29">
        <v>26</v>
      </c>
      <c r="B29" t="s">
        <v>47</v>
      </c>
      <c r="C29" s="3">
        <v>18</v>
      </c>
      <c r="D29" s="3">
        <v>16</v>
      </c>
      <c r="E29" s="3">
        <v>43</v>
      </c>
      <c r="F29" s="3">
        <v>100</v>
      </c>
      <c r="G29" s="3" t="s">
        <v>168</v>
      </c>
      <c r="H29" s="3">
        <v>88</v>
      </c>
      <c r="I29" s="3">
        <v>38</v>
      </c>
      <c r="J29" s="3">
        <v>48</v>
      </c>
      <c r="K29" s="3">
        <v>112</v>
      </c>
      <c r="L29" s="3">
        <v>63</v>
      </c>
      <c r="M29" s="3">
        <v>25</v>
      </c>
      <c r="N29" s="3" t="s">
        <v>395</v>
      </c>
      <c r="O29" s="3">
        <v>35</v>
      </c>
      <c r="P29" s="3">
        <v>100</v>
      </c>
      <c r="Q29" s="24">
        <v>83952</v>
      </c>
      <c r="R29" s="3">
        <v>72</v>
      </c>
      <c r="S29" s="3">
        <v>23</v>
      </c>
      <c r="T29" s="3" t="s">
        <v>168</v>
      </c>
      <c r="U29" s="3">
        <v>50</v>
      </c>
      <c r="V29" s="3" t="s">
        <v>6</v>
      </c>
      <c r="W29" s="3">
        <v>1</v>
      </c>
      <c r="X29" s="3" t="s">
        <v>396</v>
      </c>
      <c r="Y29" s="3">
        <v>24</v>
      </c>
      <c r="Z29" s="3">
        <v>9</v>
      </c>
      <c r="AA29" s="3">
        <v>82</v>
      </c>
      <c r="AB29" s="24">
        <v>83952</v>
      </c>
      <c r="AC29" s="3">
        <v>41</v>
      </c>
      <c r="AD29" s="3" t="s">
        <v>168</v>
      </c>
      <c r="AE29">
        <v>26</v>
      </c>
    </row>
    <row r="30" spans="1:31" ht="20.45" customHeight="1" x14ac:dyDescent="0.25">
      <c r="A30">
        <v>28</v>
      </c>
      <c r="B30" t="s">
        <v>69</v>
      </c>
      <c r="C30" s="3">
        <v>55</v>
      </c>
      <c r="D30" s="3">
        <v>42</v>
      </c>
      <c r="E30" s="3">
        <v>16</v>
      </c>
      <c r="F30" s="3">
        <v>100</v>
      </c>
      <c r="G30" s="3">
        <v>37</v>
      </c>
      <c r="H30" s="3">
        <v>87</v>
      </c>
      <c r="I30" s="3">
        <v>50</v>
      </c>
      <c r="J30" s="3">
        <v>46</v>
      </c>
      <c r="K30" s="24">
        <v>1187</v>
      </c>
      <c r="L30" s="3">
        <v>50</v>
      </c>
      <c r="M30" s="3">
        <v>50</v>
      </c>
      <c r="N30" s="3" t="s">
        <v>206</v>
      </c>
      <c r="O30" s="3">
        <v>43</v>
      </c>
      <c r="P30" s="3">
        <v>100</v>
      </c>
      <c r="Q30" s="24">
        <v>69207</v>
      </c>
      <c r="R30" s="3">
        <v>72</v>
      </c>
      <c r="S30" s="3">
        <v>37</v>
      </c>
      <c r="T30" s="3" t="s">
        <v>168</v>
      </c>
      <c r="U30" s="3">
        <v>75</v>
      </c>
      <c r="V30" s="3" t="s">
        <v>1</v>
      </c>
      <c r="W30" s="3">
        <v>0</v>
      </c>
      <c r="X30" s="3" t="s">
        <v>159</v>
      </c>
      <c r="Y30" s="3">
        <v>21</v>
      </c>
      <c r="Z30" s="3">
        <v>8.74</v>
      </c>
      <c r="AA30" s="3">
        <v>37</v>
      </c>
      <c r="AB30" s="24">
        <v>69525</v>
      </c>
      <c r="AC30" s="3">
        <v>63</v>
      </c>
      <c r="AD30" s="3">
        <v>41</v>
      </c>
      <c r="AE30">
        <v>28</v>
      </c>
    </row>
    <row r="31" spans="1:31" ht="20.45" customHeight="1" x14ac:dyDescent="0.25">
      <c r="A31">
        <v>29</v>
      </c>
      <c r="B31" t="s">
        <v>46</v>
      </c>
      <c r="C31" s="3">
        <v>63</v>
      </c>
      <c r="D31" s="3">
        <v>38</v>
      </c>
      <c r="E31" s="3">
        <v>24</v>
      </c>
      <c r="F31" s="3">
        <v>100</v>
      </c>
      <c r="G31" s="3">
        <v>36</v>
      </c>
      <c r="H31" s="3">
        <v>87</v>
      </c>
      <c r="I31" s="3">
        <v>50</v>
      </c>
      <c r="J31" s="3">
        <v>50</v>
      </c>
      <c r="K31" s="24">
        <v>1245</v>
      </c>
      <c r="L31" s="3">
        <v>46</v>
      </c>
      <c r="M31" s="3">
        <v>38</v>
      </c>
      <c r="N31" s="3" t="s">
        <v>397</v>
      </c>
      <c r="O31" s="3">
        <v>40</v>
      </c>
      <c r="P31" s="3">
        <v>99</v>
      </c>
      <c r="Q31" s="24">
        <v>78031</v>
      </c>
      <c r="R31" s="3">
        <v>55</v>
      </c>
      <c r="S31" s="3">
        <v>30</v>
      </c>
      <c r="T31" s="3" t="s">
        <v>168</v>
      </c>
      <c r="U31" s="3">
        <v>85</v>
      </c>
      <c r="V31" s="3" t="s">
        <v>398</v>
      </c>
      <c r="W31" s="3">
        <v>2</v>
      </c>
      <c r="X31" s="3" t="s">
        <v>165</v>
      </c>
      <c r="Y31" s="3">
        <v>21</v>
      </c>
      <c r="Z31" s="3">
        <v>9</v>
      </c>
      <c r="AA31" s="3">
        <v>39</v>
      </c>
      <c r="AB31" s="24">
        <v>77814</v>
      </c>
      <c r="AC31" s="3">
        <v>76</v>
      </c>
      <c r="AD31" s="3">
        <v>40</v>
      </c>
      <c r="AE31">
        <v>29</v>
      </c>
    </row>
    <row r="32" spans="1:31" ht="20.45" customHeight="1" x14ac:dyDescent="0.25">
      <c r="A32">
        <v>29</v>
      </c>
      <c r="B32" t="s">
        <v>67</v>
      </c>
      <c r="C32" s="3">
        <v>6</v>
      </c>
      <c r="D32" s="3">
        <v>25</v>
      </c>
      <c r="E32" s="3">
        <v>67</v>
      </c>
      <c r="F32" s="3">
        <v>90</v>
      </c>
      <c r="G32" s="3">
        <v>31</v>
      </c>
      <c r="H32" s="3">
        <v>83</v>
      </c>
      <c r="I32" s="3">
        <v>50</v>
      </c>
      <c r="J32" s="3">
        <v>66</v>
      </c>
      <c r="K32" s="3">
        <v>181</v>
      </c>
      <c r="L32" s="3">
        <v>87</v>
      </c>
      <c r="M32" s="3">
        <v>17</v>
      </c>
      <c r="N32" s="3" t="s">
        <v>399</v>
      </c>
      <c r="O32" s="3">
        <v>37</v>
      </c>
      <c r="P32" s="3">
        <v>100</v>
      </c>
      <c r="Q32" s="24">
        <v>80474</v>
      </c>
      <c r="R32" s="3">
        <v>83</v>
      </c>
      <c r="S32" s="3">
        <v>19</v>
      </c>
      <c r="T32" s="3" t="s">
        <v>168</v>
      </c>
      <c r="U32" s="3">
        <v>17</v>
      </c>
      <c r="V32" s="3" t="s">
        <v>0</v>
      </c>
      <c r="W32" s="3">
        <v>0</v>
      </c>
      <c r="X32" s="3" t="s">
        <v>202</v>
      </c>
      <c r="Y32" s="3">
        <v>24</v>
      </c>
      <c r="Z32" s="3">
        <v>8.4499999999999993</v>
      </c>
      <c r="AA32" s="3">
        <v>34</v>
      </c>
      <c r="AB32" s="24">
        <v>80474</v>
      </c>
      <c r="AC32" s="3">
        <v>11</v>
      </c>
      <c r="AD32" s="3">
        <v>28</v>
      </c>
      <c r="AE32">
        <v>29</v>
      </c>
    </row>
    <row r="33" spans="1:31" ht="20.45" customHeight="1" x14ac:dyDescent="0.25">
      <c r="A33">
        <v>31</v>
      </c>
      <c r="B33" t="s">
        <v>59</v>
      </c>
      <c r="C33" s="3">
        <v>30</v>
      </c>
      <c r="D33" s="3">
        <v>40</v>
      </c>
      <c r="E33" s="3">
        <v>30</v>
      </c>
      <c r="F33" s="3">
        <v>100</v>
      </c>
      <c r="G33" s="3">
        <v>31</v>
      </c>
      <c r="H33" s="3">
        <v>83</v>
      </c>
      <c r="I33" s="3">
        <v>71</v>
      </c>
      <c r="J33" s="3">
        <v>105</v>
      </c>
      <c r="K33" s="3">
        <v>96</v>
      </c>
      <c r="L33" s="3">
        <v>6</v>
      </c>
      <c r="M33" s="3">
        <v>31</v>
      </c>
      <c r="N33" s="3" t="s">
        <v>177</v>
      </c>
      <c r="O33" s="3">
        <v>28</v>
      </c>
      <c r="P33" s="3">
        <v>91</v>
      </c>
      <c r="Q33" s="24">
        <v>84670</v>
      </c>
      <c r="R33" s="3">
        <v>5</v>
      </c>
      <c r="S33" s="3">
        <v>89</v>
      </c>
      <c r="T33" s="3" t="s">
        <v>168</v>
      </c>
      <c r="U33" s="3">
        <v>31</v>
      </c>
      <c r="V33" s="3" t="s">
        <v>7</v>
      </c>
      <c r="W33" s="3">
        <v>1</v>
      </c>
      <c r="X33" s="3" t="s">
        <v>169</v>
      </c>
      <c r="Y33" s="3">
        <v>30</v>
      </c>
      <c r="Z33" s="3">
        <v>9.44</v>
      </c>
      <c r="AA33" s="3">
        <v>25</v>
      </c>
      <c r="AB33" s="24">
        <v>84670</v>
      </c>
      <c r="AC33" s="3">
        <v>10</v>
      </c>
      <c r="AD33" s="3">
        <v>35</v>
      </c>
      <c r="AE33">
        <v>31</v>
      </c>
    </row>
    <row r="34" spans="1:31" ht="20.45" customHeight="1" x14ac:dyDescent="0.25">
      <c r="A34">
        <v>32</v>
      </c>
      <c r="B34" t="s">
        <v>70</v>
      </c>
      <c r="C34" s="3">
        <v>12</v>
      </c>
      <c r="D34" s="3">
        <v>37</v>
      </c>
      <c r="E34" s="3">
        <v>54</v>
      </c>
      <c r="F34" s="3">
        <v>100</v>
      </c>
      <c r="G34" s="3">
        <v>36</v>
      </c>
      <c r="H34" s="3">
        <v>87</v>
      </c>
      <c r="I34" s="3">
        <v>38</v>
      </c>
      <c r="J34" s="3">
        <v>64</v>
      </c>
      <c r="K34" s="3">
        <v>110</v>
      </c>
      <c r="L34" s="3">
        <v>18</v>
      </c>
      <c r="M34" s="3">
        <v>29</v>
      </c>
      <c r="N34" s="3" t="s">
        <v>400</v>
      </c>
      <c r="O34" s="3">
        <v>41</v>
      </c>
      <c r="P34" s="3">
        <v>90</v>
      </c>
      <c r="Q34" s="24">
        <v>70709</v>
      </c>
      <c r="R34" s="3">
        <v>53</v>
      </c>
      <c r="S34" s="3">
        <v>26</v>
      </c>
      <c r="T34" s="3" t="s">
        <v>168</v>
      </c>
      <c r="U34" s="3">
        <v>29</v>
      </c>
      <c r="V34" s="3" t="s">
        <v>10</v>
      </c>
      <c r="W34" s="3">
        <v>1</v>
      </c>
      <c r="X34" s="3" t="s">
        <v>171</v>
      </c>
      <c r="Y34" s="3">
        <v>12</v>
      </c>
      <c r="Z34" s="3">
        <v>9.16</v>
      </c>
      <c r="AA34" s="3">
        <v>88</v>
      </c>
      <c r="AB34" s="24">
        <v>70709</v>
      </c>
      <c r="AC34" s="3">
        <v>62</v>
      </c>
      <c r="AD34" s="3">
        <v>35</v>
      </c>
      <c r="AE34">
        <v>32</v>
      </c>
    </row>
    <row r="35" spans="1:31" ht="20.45" customHeight="1" x14ac:dyDescent="0.25">
      <c r="A35">
        <v>32</v>
      </c>
      <c r="B35" t="s">
        <v>63</v>
      </c>
      <c r="C35" s="3">
        <v>70</v>
      </c>
      <c r="D35" s="3">
        <v>46</v>
      </c>
      <c r="E35" s="3">
        <v>12</v>
      </c>
      <c r="F35" s="3">
        <v>100</v>
      </c>
      <c r="G35" s="3">
        <v>32</v>
      </c>
      <c r="H35" s="3">
        <v>86</v>
      </c>
      <c r="I35" s="3">
        <v>50</v>
      </c>
      <c r="J35" s="3">
        <v>50</v>
      </c>
      <c r="K35" s="3">
        <v>817</v>
      </c>
      <c r="L35" s="3">
        <v>41</v>
      </c>
      <c r="M35" s="3">
        <v>10</v>
      </c>
      <c r="N35" s="3" t="s">
        <v>401</v>
      </c>
      <c r="O35" s="3">
        <v>33</v>
      </c>
      <c r="P35" s="3">
        <v>100</v>
      </c>
      <c r="Q35" s="24">
        <v>67564</v>
      </c>
      <c r="R35" s="3">
        <v>87</v>
      </c>
      <c r="S35" s="3">
        <v>41</v>
      </c>
      <c r="T35" s="3" t="s">
        <v>168</v>
      </c>
      <c r="U35" s="3">
        <v>70</v>
      </c>
      <c r="V35" s="3" t="s">
        <v>1</v>
      </c>
      <c r="W35" s="3">
        <v>2</v>
      </c>
      <c r="X35" s="3" t="s">
        <v>165</v>
      </c>
      <c r="Y35" s="3">
        <v>24</v>
      </c>
      <c r="Z35" s="3">
        <v>9.0500000000000007</v>
      </c>
      <c r="AA35" s="3">
        <v>26</v>
      </c>
      <c r="AB35" s="24">
        <v>68481</v>
      </c>
      <c r="AC35" s="3">
        <v>48</v>
      </c>
      <c r="AD35" s="3">
        <v>32</v>
      </c>
      <c r="AE35">
        <v>32</v>
      </c>
    </row>
    <row r="36" spans="1:31" ht="20.45" customHeight="1" x14ac:dyDescent="0.25">
      <c r="A36">
        <v>34</v>
      </c>
      <c r="B36" t="s">
        <v>75</v>
      </c>
      <c r="C36" s="3">
        <v>50</v>
      </c>
      <c r="D36" s="3">
        <v>19</v>
      </c>
      <c r="E36" s="3">
        <v>51</v>
      </c>
      <c r="F36" s="3">
        <v>6</v>
      </c>
      <c r="G36" s="3">
        <v>33</v>
      </c>
      <c r="H36" s="3">
        <v>89</v>
      </c>
      <c r="I36" s="3">
        <v>41</v>
      </c>
      <c r="J36" s="3">
        <v>41</v>
      </c>
      <c r="K36" s="3">
        <v>109</v>
      </c>
      <c r="L36" s="3">
        <v>3</v>
      </c>
      <c r="M36" s="3">
        <v>20</v>
      </c>
      <c r="N36" s="3" t="s">
        <v>402</v>
      </c>
      <c r="O36" s="3">
        <v>36</v>
      </c>
      <c r="P36" s="3">
        <v>100</v>
      </c>
      <c r="Q36" s="24">
        <v>100788</v>
      </c>
      <c r="R36" s="3">
        <v>28</v>
      </c>
      <c r="S36" s="3">
        <v>60</v>
      </c>
      <c r="T36" s="3" t="s">
        <v>168</v>
      </c>
      <c r="U36" s="3">
        <v>30</v>
      </c>
      <c r="V36" s="3" t="s">
        <v>6</v>
      </c>
      <c r="W36" s="3">
        <v>1</v>
      </c>
      <c r="X36" s="3" t="s">
        <v>169</v>
      </c>
      <c r="Y36" s="3">
        <v>22</v>
      </c>
      <c r="Z36" s="3">
        <v>9.56</v>
      </c>
      <c r="AA36" s="3">
        <v>44</v>
      </c>
      <c r="AB36" s="24">
        <v>100788</v>
      </c>
      <c r="AC36" s="3">
        <v>43</v>
      </c>
      <c r="AD36" s="3">
        <v>28</v>
      </c>
      <c r="AE36">
        <v>34</v>
      </c>
    </row>
    <row r="37" spans="1:31" ht="20.45" customHeight="1" x14ac:dyDescent="0.25">
      <c r="A37">
        <v>35</v>
      </c>
      <c r="B37" t="s">
        <v>77</v>
      </c>
      <c r="C37" s="3">
        <v>35</v>
      </c>
      <c r="D37" s="3">
        <v>29</v>
      </c>
      <c r="E37" s="3">
        <v>3</v>
      </c>
      <c r="F37" s="3">
        <v>100</v>
      </c>
      <c r="G37" s="3" t="s">
        <v>168</v>
      </c>
      <c r="H37" s="3">
        <v>80</v>
      </c>
      <c r="I37" s="3">
        <v>40</v>
      </c>
      <c r="J37" s="3">
        <v>68</v>
      </c>
      <c r="K37" s="3">
        <v>45</v>
      </c>
      <c r="L37" s="3">
        <v>28</v>
      </c>
      <c r="M37" s="3">
        <v>6</v>
      </c>
      <c r="N37" s="3" t="s">
        <v>177</v>
      </c>
      <c r="O37" s="3">
        <v>29</v>
      </c>
      <c r="P37" s="3">
        <v>98</v>
      </c>
      <c r="Q37" s="24">
        <v>72809</v>
      </c>
      <c r="R37" s="3">
        <v>39</v>
      </c>
      <c r="S37" s="3">
        <v>56</v>
      </c>
      <c r="T37" s="3" t="s">
        <v>168</v>
      </c>
      <c r="U37" s="3">
        <v>35</v>
      </c>
      <c r="V37" s="3" t="s">
        <v>17</v>
      </c>
      <c r="W37" s="3">
        <v>1</v>
      </c>
      <c r="X37" s="3" t="s">
        <v>193</v>
      </c>
      <c r="Y37" s="3">
        <v>10</v>
      </c>
      <c r="Z37" s="3">
        <v>8.31</v>
      </c>
      <c r="AA37" s="3">
        <v>36</v>
      </c>
      <c r="AB37" s="24">
        <v>72809</v>
      </c>
      <c r="AC37" s="3">
        <v>30</v>
      </c>
      <c r="AD37" s="3" t="s">
        <v>168</v>
      </c>
      <c r="AE37">
        <v>35</v>
      </c>
    </row>
    <row r="38" spans="1:31" ht="20.45" customHeight="1" x14ac:dyDescent="0.25">
      <c r="A38">
        <v>36</v>
      </c>
      <c r="B38" t="s">
        <v>68</v>
      </c>
      <c r="C38" s="3">
        <v>54</v>
      </c>
      <c r="D38" s="3">
        <v>18</v>
      </c>
      <c r="E38" s="3">
        <v>55</v>
      </c>
      <c r="F38" s="3">
        <v>100</v>
      </c>
      <c r="G38" s="3">
        <v>35</v>
      </c>
      <c r="H38" s="3">
        <v>77</v>
      </c>
      <c r="I38" s="3">
        <v>37</v>
      </c>
      <c r="J38" s="3">
        <v>41</v>
      </c>
      <c r="K38" s="3">
        <v>441</v>
      </c>
      <c r="L38" s="3">
        <v>29</v>
      </c>
      <c r="M38" s="3">
        <v>36</v>
      </c>
      <c r="N38" s="3" t="s">
        <v>177</v>
      </c>
      <c r="O38" s="3">
        <v>44</v>
      </c>
      <c r="P38" s="3">
        <v>100</v>
      </c>
      <c r="Q38" s="24">
        <v>128873</v>
      </c>
      <c r="R38" s="3">
        <v>7</v>
      </c>
      <c r="S38" s="3">
        <v>84</v>
      </c>
      <c r="T38" s="3" t="s">
        <v>168</v>
      </c>
      <c r="U38" s="3">
        <v>18</v>
      </c>
      <c r="V38" s="3" t="s">
        <v>14</v>
      </c>
      <c r="W38" s="3">
        <v>0</v>
      </c>
      <c r="X38" s="3" t="s">
        <v>291</v>
      </c>
      <c r="Y38" s="3">
        <v>21</v>
      </c>
      <c r="Z38" s="3">
        <v>8.85</v>
      </c>
      <c r="AA38" s="3">
        <v>0</v>
      </c>
      <c r="AB38" s="24">
        <v>128599</v>
      </c>
      <c r="AC38" s="3">
        <v>88</v>
      </c>
      <c r="AD38" s="3">
        <v>26</v>
      </c>
      <c r="AE38">
        <v>36</v>
      </c>
    </row>
    <row r="39" spans="1:31" ht="20.45" customHeight="1" x14ac:dyDescent="0.25">
      <c r="A39">
        <v>36</v>
      </c>
      <c r="B39" t="s">
        <v>81</v>
      </c>
      <c r="C39" s="3">
        <v>21</v>
      </c>
      <c r="D39" s="3">
        <v>43</v>
      </c>
      <c r="E39" s="3">
        <v>52</v>
      </c>
      <c r="F39" s="3">
        <v>100</v>
      </c>
      <c r="G39" s="3" t="s">
        <v>168</v>
      </c>
      <c r="H39" s="3">
        <v>86</v>
      </c>
      <c r="I39" s="3">
        <v>41</v>
      </c>
      <c r="J39" s="3">
        <v>46</v>
      </c>
      <c r="K39" s="3">
        <v>236</v>
      </c>
      <c r="L39" s="3">
        <v>17</v>
      </c>
      <c r="M39" s="3">
        <v>19</v>
      </c>
      <c r="N39" s="3" t="s">
        <v>177</v>
      </c>
      <c r="O39" s="3" t="s">
        <v>168</v>
      </c>
      <c r="P39" s="3">
        <v>75</v>
      </c>
      <c r="Q39" s="24">
        <v>122456</v>
      </c>
      <c r="R39" s="3">
        <v>3</v>
      </c>
      <c r="S39" s="3">
        <v>88</v>
      </c>
      <c r="T39" s="3" t="s">
        <v>168</v>
      </c>
      <c r="U39" s="3">
        <v>19</v>
      </c>
      <c r="V39" s="3" t="s">
        <v>14</v>
      </c>
      <c r="W39" s="3">
        <v>0</v>
      </c>
      <c r="X39" s="3" t="s">
        <v>197</v>
      </c>
      <c r="Y39" s="3">
        <v>21</v>
      </c>
      <c r="Z39" s="3">
        <v>9.19</v>
      </c>
      <c r="AA39" s="3">
        <v>0</v>
      </c>
      <c r="AB39" s="24">
        <v>123564</v>
      </c>
      <c r="AC39" s="3">
        <v>85</v>
      </c>
      <c r="AD39" s="3" t="s">
        <v>168</v>
      </c>
      <c r="AE39">
        <v>36</v>
      </c>
    </row>
    <row r="40" spans="1:31" ht="20.45" customHeight="1" x14ac:dyDescent="0.25">
      <c r="A40">
        <v>38</v>
      </c>
      <c r="B40" t="s">
        <v>76</v>
      </c>
      <c r="C40" s="3">
        <v>51</v>
      </c>
      <c r="D40" s="3">
        <v>49</v>
      </c>
      <c r="E40" s="3">
        <v>68</v>
      </c>
      <c r="F40" s="3">
        <v>0</v>
      </c>
      <c r="G40" s="3" t="s">
        <v>168</v>
      </c>
      <c r="H40" s="3">
        <v>83</v>
      </c>
      <c r="I40" s="3">
        <v>66</v>
      </c>
      <c r="J40" s="3">
        <v>60</v>
      </c>
      <c r="K40" s="3">
        <v>94</v>
      </c>
      <c r="L40" s="3">
        <v>73</v>
      </c>
      <c r="M40" s="3">
        <v>35</v>
      </c>
      <c r="N40" s="3" t="s">
        <v>403</v>
      </c>
      <c r="O40" s="3" t="s">
        <v>168</v>
      </c>
      <c r="P40" s="3">
        <v>97</v>
      </c>
      <c r="Q40" s="24">
        <v>74827</v>
      </c>
      <c r="R40" s="3">
        <v>59</v>
      </c>
      <c r="S40" s="3">
        <v>14</v>
      </c>
      <c r="T40" s="3" t="s">
        <v>168</v>
      </c>
      <c r="U40" s="3">
        <v>35</v>
      </c>
      <c r="V40" s="3" t="s">
        <v>5</v>
      </c>
      <c r="W40" s="3">
        <v>0</v>
      </c>
      <c r="X40" s="3" t="s">
        <v>175</v>
      </c>
      <c r="Y40" s="3">
        <v>12</v>
      </c>
      <c r="Z40" s="3">
        <v>8.52</v>
      </c>
      <c r="AA40" s="3">
        <v>88</v>
      </c>
      <c r="AB40" s="24">
        <v>74827</v>
      </c>
      <c r="AC40" s="3">
        <v>31</v>
      </c>
      <c r="AD40" s="3" t="s">
        <v>168</v>
      </c>
      <c r="AE40">
        <v>38</v>
      </c>
    </row>
    <row r="41" spans="1:31" ht="20.45" customHeight="1" x14ac:dyDescent="0.25">
      <c r="A41">
        <v>39</v>
      </c>
      <c r="B41" t="s">
        <v>304</v>
      </c>
      <c r="C41" s="3">
        <v>4</v>
      </c>
      <c r="D41" s="3">
        <v>39</v>
      </c>
      <c r="E41" s="3">
        <v>45</v>
      </c>
      <c r="F41" s="3">
        <v>63</v>
      </c>
      <c r="G41" s="3">
        <v>34</v>
      </c>
      <c r="H41" s="3">
        <v>85</v>
      </c>
      <c r="I41" s="3">
        <v>50</v>
      </c>
      <c r="J41" s="3">
        <v>112</v>
      </c>
      <c r="K41" s="3">
        <v>187</v>
      </c>
      <c r="L41" s="3">
        <v>60</v>
      </c>
      <c r="M41" s="3">
        <v>15</v>
      </c>
      <c r="N41" s="3" t="s">
        <v>404</v>
      </c>
      <c r="O41" s="3">
        <v>42</v>
      </c>
      <c r="P41" s="3">
        <v>88</v>
      </c>
      <c r="Q41" s="24">
        <v>54756</v>
      </c>
      <c r="R41" s="3">
        <v>17</v>
      </c>
      <c r="S41" s="3">
        <v>32</v>
      </c>
      <c r="T41" s="3" t="s">
        <v>168</v>
      </c>
      <c r="U41" s="3">
        <v>62</v>
      </c>
      <c r="V41" s="3" t="s">
        <v>29</v>
      </c>
      <c r="W41" s="3">
        <v>0</v>
      </c>
      <c r="X41" s="3" t="s">
        <v>169</v>
      </c>
      <c r="Y41" s="3">
        <v>24</v>
      </c>
      <c r="Z41" s="3">
        <v>8.26</v>
      </c>
      <c r="AA41" s="3">
        <v>43</v>
      </c>
      <c r="AB41" s="24">
        <v>55170</v>
      </c>
      <c r="AC41" s="3">
        <v>46</v>
      </c>
      <c r="AD41" s="3">
        <v>20</v>
      </c>
      <c r="AE41">
        <v>39</v>
      </c>
    </row>
    <row r="42" spans="1:31" ht="20.45" customHeight="1" x14ac:dyDescent="0.25">
      <c r="A42">
        <v>40</v>
      </c>
      <c r="B42" t="s">
        <v>103</v>
      </c>
      <c r="C42" s="3">
        <v>29</v>
      </c>
      <c r="D42" s="3">
        <v>39</v>
      </c>
      <c r="E42" s="3">
        <v>32</v>
      </c>
      <c r="F42" s="3">
        <v>100</v>
      </c>
      <c r="G42" s="3">
        <v>41</v>
      </c>
      <c r="H42" s="3">
        <v>85</v>
      </c>
      <c r="I42" s="3">
        <v>52</v>
      </c>
      <c r="J42" s="3">
        <v>45</v>
      </c>
      <c r="K42" s="3">
        <v>122</v>
      </c>
      <c r="L42" s="3">
        <v>31</v>
      </c>
      <c r="M42" s="3">
        <v>25</v>
      </c>
      <c r="N42" s="3" t="s">
        <v>214</v>
      </c>
      <c r="O42" s="3">
        <v>37</v>
      </c>
      <c r="P42" s="3">
        <v>94</v>
      </c>
      <c r="Q42" s="24">
        <v>67191</v>
      </c>
      <c r="R42" s="3">
        <v>24</v>
      </c>
      <c r="S42" s="3">
        <v>28</v>
      </c>
      <c r="T42" s="3" t="s">
        <v>168</v>
      </c>
      <c r="U42" s="3">
        <v>69</v>
      </c>
      <c r="V42" s="3" t="s">
        <v>17</v>
      </c>
      <c r="W42" s="3">
        <v>0</v>
      </c>
      <c r="X42" s="3" t="s">
        <v>166</v>
      </c>
      <c r="Y42" s="3">
        <v>10</v>
      </c>
      <c r="Z42" s="3">
        <v>8.75</v>
      </c>
      <c r="AA42" s="3">
        <v>56</v>
      </c>
      <c r="AB42" s="24">
        <v>67191</v>
      </c>
      <c r="AC42" s="3">
        <v>35</v>
      </c>
      <c r="AD42" s="3">
        <v>45</v>
      </c>
      <c r="AE42">
        <v>40</v>
      </c>
    </row>
    <row r="43" spans="1:31" ht="20.45" customHeight="1" x14ac:dyDescent="0.25">
      <c r="A43">
        <v>41</v>
      </c>
      <c r="B43" t="s">
        <v>58</v>
      </c>
      <c r="C43" s="3">
        <v>23</v>
      </c>
      <c r="D43" s="3">
        <v>54</v>
      </c>
      <c r="E43" s="3">
        <v>37</v>
      </c>
      <c r="F43" s="3">
        <v>100</v>
      </c>
      <c r="G43" s="3">
        <v>30</v>
      </c>
      <c r="H43" s="3">
        <v>85</v>
      </c>
      <c r="I43" s="3">
        <v>58</v>
      </c>
      <c r="J43" s="3">
        <v>91</v>
      </c>
      <c r="K43" s="3">
        <v>80</v>
      </c>
      <c r="L43" s="3">
        <v>53</v>
      </c>
      <c r="M43" s="3">
        <v>14</v>
      </c>
      <c r="N43" s="3" t="s">
        <v>405</v>
      </c>
      <c r="O43" s="3">
        <v>27</v>
      </c>
      <c r="P43" s="3">
        <v>97</v>
      </c>
      <c r="Q43" s="24">
        <v>61878</v>
      </c>
      <c r="R43" s="3">
        <v>6</v>
      </c>
      <c r="S43" s="3">
        <v>39</v>
      </c>
      <c r="T43" s="3" t="s">
        <v>368</v>
      </c>
      <c r="U43" s="3">
        <v>21</v>
      </c>
      <c r="V43" s="3" t="s">
        <v>8</v>
      </c>
      <c r="W43" s="3">
        <v>1</v>
      </c>
      <c r="X43" s="3" t="s">
        <v>169</v>
      </c>
      <c r="Y43" s="3">
        <v>24</v>
      </c>
      <c r="Z43" s="3">
        <v>8</v>
      </c>
      <c r="AA43" s="3">
        <v>20</v>
      </c>
      <c r="AB43" s="24">
        <v>61878</v>
      </c>
      <c r="AC43" s="3">
        <v>17</v>
      </c>
      <c r="AD43" s="3">
        <v>23</v>
      </c>
      <c r="AE43">
        <v>41</v>
      </c>
    </row>
    <row r="44" spans="1:31" ht="20.45" customHeight="1" x14ac:dyDescent="0.25">
      <c r="A44">
        <v>42</v>
      </c>
      <c r="B44" t="s">
        <v>104</v>
      </c>
      <c r="C44" s="3">
        <v>85</v>
      </c>
      <c r="D44" s="3">
        <v>50</v>
      </c>
      <c r="E44" s="3">
        <v>42</v>
      </c>
      <c r="F44" s="3">
        <v>100</v>
      </c>
      <c r="G44" s="3">
        <v>42</v>
      </c>
      <c r="H44" s="3">
        <v>86</v>
      </c>
      <c r="I44" s="3">
        <v>51</v>
      </c>
      <c r="J44" s="3">
        <v>47</v>
      </c>
      <c r="K44" s="3">
        <v>490</v>
      </c>
      <c r="L44" s="3">
        <v>44</v>
      </c>
      <c r="M44" s="3">
        <v>53</v>
      </c>
      <c r="N44" s="3" t="s">
        <v>406</v>
      </c>
      <c r="O44" s="3">
        <v>33</v>
      </c>
      <c r="P44" s="3">
        <v>100</v>
      </c>
      <c r="Q44" s="24">
        <v>61828</v>
      </c>
      <c r="R44" s="3">
        <v>35</v>
      </c>
      <c r="S44" s="3">
        <v>44</v>
      </c>
      <c r="T44" s="3" t="s">
        <v>168</v>
      </c>
      <c r="U44" s="3">
        <v>33</v>
      </c>
      <c r="V44" s="3" t="s">
        <v>1</v>
      </c>
      <c r="W44" s="3">
        <v>0</v>
      </c>
      <c r="X44" s="3" t="s">
        <v>202</v>
      </c>
      <c r="Y44" s="3">
        <v>16</v>
      </c>
      <c r="Z44" s="3">
        <v>8.9700000000000006</v>
      </c>
      <c r="AA44" s="3">
        <v>53</v>
      </c>
      <c r="AB44" s="24">
        <v>61527</v>
      </c>
      <c r="AC44" s="3">
        <v>23</v>
      </c>
      <c r="AD44" s="3">
        <v>51</v>
      </c>
      <c r="AE44">
        <v>42</v>
      </c>
    </row>
    <row r="45" spans="1:31" ht="20.45" customHeight="1" x14ac:dyDescent="0.25">
      <c r="A45">
        <v>43</v>
      </c>
      <c r="B45" t="s">
        <v>87</v>
      </c>
      <c r="C45" s="3">
        <v>9</v>
      </c>
      <c r="D45" s="3">
        <v>31</v>
      </c>
      <c r="E45" s="3">
        <v>75</v>
      </c>
      <c r="F45" s="3">
        <v>5</v>
      </c>
      <c r="G45" s="3">
        <v>33</v>
      </c>
      <c r="H45" s="3">
        <v>86</v>
      </c>
      <c r="I45" s="3">
        <v>56</v>
      </c>
      <c r="J45" s="3">
        <v>54</v>
      </c>
      <c r="K45" s="3">
        <v>103</v>
      </c>
      <c r="L45" s="3">
        <v>81</v>
      </c>
      <c r="M45" s="3">
        <v>50</v>
      </c>
      <c r="N45" s="3" t="s">
        <v>407</v>
      </c>
      <c r="O45" s="3">
        <v>24</v>
      </c>
      <c r="P45" s="3">
        <v>94</v>
      </c>
      <c r="Q45" s="24">
        <v>67682</v>
      </c>
      <c r="R45" s="3">
        <v>74</v>
      </c>
      <c r="S45" s="3">
        <v>20</v>
      </c>
      <c r="T45" s="3" t="s">
        <v>168</v>
      </c>
      <c r="U45" s="3">
        <v>57</v>
      </c>
      <c r="V45" s="3" t="s">
        <v>4</v>
      </c>
      <c r="W45" s="3">
        <v>0</v>
      </c>
      <c r="X45" s="3" t="s">
        <v>202</v>
      </c>
      <c r="Y45" s="3">
        <v>13</v>
      </c>
      <c r="Z45" s="3">
        <v>8.7100000000000009</v>
      </c>
      <c r="AA45" s="3">
        <v>92</v>
      </c>
      <c r="AB45" s="24">
        <v>67682</v>
      </c>
      <c r="AC45" s="3">
        <v>81</v>
      </c>
      <c r="AD45" s="3">
        <v>33</v>
      </c>
      <c r="AE45">
        <v>43</v>
      </c>
    </row>
    <row r="46" spans="1:31" ht="20.45" customHeight="1" x14ac:dyDescent="0.25">
      <c r="A46">
        <v>44</v>
      </c>
      <c r="B46" t="s">
        <v>66</v>
      </c>
      <c r="C46" s="3">
        <v>19</v>
      </c>
      <c r="D46" s="3">
        <v>47</v>
      </c>
      <c r="E46" s="3">
        <v>34</v>
      </c>
      <c r="F46" s="3">
        <v>84</v>
      </c>
      <c r="G46" s="3">
        <v>37</v>
      </c>
      <c r="H46" s="3">
        <v>83</v>
      </c>
      <c r="I46" s="3">
        <v>52</v>
      </c>
      <c r="J46" s="3">
        <v>55</v>
      </c>
      <c r="K46" s="3">
        <v>88</v>
      </c>
      <c r="L46" s="3">
        <v>77</v>
      </c>
      <c r="M46" s="3">
        <v>25</v>
      </c>
      <c r="N46" s="3" t="s">
        <v>408</v>
      </c>
      <c r="O46" s="3">
        <v>37</v>
      </c>
      <c r="P46" s="3">
        <v>100</v>
      </c>
      <c r="Q46" s="24">
        <v>57672</v>
      </c>
      <c r="R46" s="3">
        <v>38</v>
      </c>
      <c r="S46" s="3">
        <v>38</v>
      </c>
      <c r="T46" s="3" t="s">
        <v>168</v>
      </c>
      <c r="U46" s="3">
        <v>30</v>
      </c>
      <c r="V46" s="3" t="s">
        <v>9</v>
      </c>
      <c r="W46" s="3">
        <v>2</v>
      </c>
      <c r="X46" s="3" t="s">
        <v>184</v>
      </c>
      <c r="Y46" s="3">
        <v>19</v>
      </c>
      <c r="Z46" s="3">
        <v>8.8800000000000008</v>
      </c>
      <c r="AA46" s="3">
        <v>80</v>
      </c>
      <c r="AB46" s="24">
        <v>57692</v>
      </c>
      <c r="AC46" s="3">
        <v>47</v>
      </c>
      <c r="AD46" s="3">
        <v>30</v>
      </c>
      <c r="AE46">
        <v>44</v>
      </c>
    </row>
    <row r="47" spans="1:31" ht="20.45" customHeight="1" x14ac:dyDescent="0.25">
      <c r="A47">
        <v>45</v>
      </c>
      <c r="B47" t="s">
        <v>89</v>
      </c>
      <c r="C47" s="3">
        <v>14</v>
      </c>
      <c r="D47" s="3">
        <v>35</v>
      </c>
      <c r="E47" s="3">
        <v>60</v>
      </c>
      <c r="F47" s="3">
        <v>100</v>
      </c>
      <c r="G47" s="3">
        <v>34</v>
      </c>
      <c r="H47" s="3">
        <v>87</v>
      </c>
      <c r="I47" s="3">
        <v>66</v>
      </c>
      <c r="J47" s="3">
        <v>52</v>
      </c>
      <c r="K47" s="3">
        <v>180</v>
      </c>
      <c r="L47" s="3">
        <v>38</v>
      </c>
      <c r="M47" s="3">
        <v>50</v>
      </c>
      <c r="N47" s="3" t="s">
        <v>409</v>
      </c>
      <c r="O47" s="3">
        <v>29</v>
      </c>
      <c r="P47" s="3">
        <v>89</v>
      </c>
      <c r="Q47" s="24">
        <v>66543</v>
      </c>
      <c r="R47" s="3">
        <v>45</v>
      </c>
      <c r="S47" s="3">
        <v>12</v>
      </c>
      <c r="T47" s="3" t="s">
        <v>368</v>
      </c>
      <c r="U47" s="3">
        <v>40</v>
      </c>
      <c r="V47" s="3" t="s">
        <v>21</v>
      </c>
      <c r="W47" s="3">
        <v>0</v>
      </c>
      <c r="X47" s="3" t="s">
        <v>203</v>
      </c>
      <c r="Y47" s="3">
        <v>15</v>
      </c>
      <c r="Z47" s="3">
        <v>9.5</v>
      </c>
      <c r="AA47" s="3">
        <v>86</v>
      </c>
      <c r="AB47" s="24">
        <v>66259</v>
      </c>
      <c r="AC47" s="3">
        <v>82</v>
      </c>
      <c r="AD47" s="3">
        <v>27</v>
      </c>
      <c r="AE47">
        <v>45</v>
      </c>
    </row>
    <row r="48" spans="1:31" ht="20.45" customHeight="1" x14ac:dyDescent="0.25">
      <c r="A48">
        <v>46</v>
      </c>
      <c r="B48" t="s">
        <v>74</v>
      </c>
      <c r="C48" s="3">
        <v>7</v>
      </c>
      <c r="D48" s="3">
        <v>47</v>
      </c>
      <c r="E48" s="3">
        <v>56</v>
      </c>
      <c r="F48" s="3">
        <v>90</v>
      </c>
      <c r="G48" s="3">
        <v>45</v>
      </c>
      <c r="H48" s="3">
        <v>82</v>
      </c>
      <c r="I48" s="3">
        <v>48</v>
      </c>
      <c r="J48" s="3">
        <v>56</v>
      </c>
      <c r="K48" s="3">
        <v>180</v>
      </c>
      <c r="L48" s="3">
        <v>88</v>
      </c>
      <c r="M48" s="3">
        <v>53</v>
      </c>
      <c r="N48" s="3" t="s">
        <v>410</v>
      </c>
      <c r="O48" s="3">
        <v>47</v>
      </c>
      <c r="P48" s="3">
        <v>91</v>
      </c>
      <c r="Q48" s="24">
        <v>62667</v>
      </c>
      <c r="R48" s="3">
        <v>52</v>
      </c>
      <c r="S48" s="3">
        <v>9</v>
      </c>
      <c r="T48" s="3" t="s">
        <v>168</v>
      </c>
      <c r="U48" s="3">
        <v>73</v>
      </c>
      <c r="V48" s="3" t="s">
        <v>1</v>
      </c>
      <c r="W48" s="3">
        <v>1</v>
      </c>
      <c r="X48" s="3" t="s">
        <v>192</v>
      </c>
      <c r="Y48" s="3">
        <v>20</v>
      </c>
      <c r="Z48" s="3">
        <v>8.32</v>
      </c>
      <c r="AA48" s="3">
        <v>86</v>
      </c>
      <c r="AB48" s="24">
        <v>62636</v>
      </c>
      <c r="AC48" s="3">
        <v>61</v>
      </c>
      <c r="AD48" s="3">
        <v>43</v>
      </c>
      <c r="AE48">
        <v>46</v>
      </c>
    </row>
    <row r="49" spans="1:31" ht="20.45" customHeight="1" x14ac:dyDescent="0.25">
      <c r="A49">
        <v>46</v>
      </c>
      <c r="B49" t="s">
        <v>314</v>
      </c>
      <c r="C49" s="3">
        <v>86</v>
      </c>
      <c r="D49" s="3">
        <v>34</v>
      </c>
      <c r="E49" s="3">
        <v>17</v>
      </c>
      <c r="F49" s="3">
        <v>100</v>
      </c>
      <c r="G49" s="3">
        <v>47</v>
      </c>
      <c r="H49" s="3">
        <v>86</v>
      </c>
      <c r="I49" s="3">
        <v>50</v>
      </c>
      <c r="J49" s="3">
        <v>40</v>
      </c>
      <c r="K49" s="24">
        <v>1002</v>
      </c>
      <c r="L49" s="3">
        <v>55</v>
      </c>
      <c r="M49" s="3">
        <v>50</v>
      </c>
      <c r="N49" s="3" t="s">
        <v>369</v>
      </c>
      <c r="O49" s="3">
        <v>49</v>
      </c>
      <c r="P49" s="3">
        <v>100</v>
      </c>
      <c r="Q49" s="24">
        <v>62164</v>
      </c>
      <c r="R49" s="3">
        <v>51</v>
      </c>
      <c r="S49" s="3">
        <v>47</v>
      </c>
      <c r="T49" s="3" t="s">
        <v>168</v>
      </c>
      <c r="U49" s="3">
        <v>46</v>
      </c>
      <c r="V49" s="3" t="s">
        <v>1</v>
      </c>
      <c r="W49" s="3">
        <v>0</v>
      </c>
      <c r="X49" s="3" t="s">
        <v>159</v>
      </c>
      <c r="Y49" s="3">
        <v>30</v>
      </c>
      <c r="Z49" s="3">
        <v>8.36</v>
      </c>
      <c r="AA49" s="3">
        <v>52</v>
      </c>
      <c r="AB49" s="24">
        <v>61998</v>
      </c>
      <c r="AC49" s="3">
        <v>77</v>
      </c>
      <c r="AD49" s="3">
        <v>46</v>
      </c>
      <c r="AE49">
        <v>46</v>
      </c>
    </row>
    <row r="50" spans="1:31" ht="20.45" customHeight="1" x14ac:dyDescent="0.25">
      <c r="A50">
        <v>48</v>
      </c>
      <c r="B50" t="s">
        <v>73</v>
      </c>
      <c r="C50" s="3">
        <v>66</v>
      </c>
      <c r="D50" s="3">
        <v>51</v>
      </c>
      <c r="E50" s="3">
        <v>5</v>
      </c>
      <c r="F50" s="3">
        <v>100</v>
      </c>
      <c r="G50" s="3">
        <v>69</v>
      </c>
      <c r="H50" s="3">
        <v>84</v>
      </c>
      <c r="I50" s="3">
        <v>51</v>
      </c>
      <c r="J50" s="3">
        <v>42</v>
      </c>
      <c r="K50" s="3">
        <v>305</v>
      </c>
      <c r="L50" s="3">
        <v>78</v>
      </c>
      <c r="M50" s="3">
        <v>50</v>
      </c>
      <c r="N50" s="3" t="s">
        <v>411</v>
      </c>
      <c r="O50" s="3">
        <v>66</v>
      </c>
      <c r="P50" s="3">
        <v>97</v>
      </c>
      <c r="Q50" s="24">
        <v>60454</v>
      </c>
      <c r="R50" s="3">
        <v>61</v>
      </c>
      <c r="S50" s="3">
        <v>54</v>
      </c>
      <c r="T50" s="3" t="s">
        <v>168</v>
      </c>
      <c r="U50" s="3">
        <v>69</v>
      </c>
      <c r="V50" s="3" t="s">
        <v>1</v>
      </c>
      <c r="W50" s="3">
        <v>1</v>
      </c>
      <c r="X50" s="3" t="s">
        <v>159</v>
      </c>
      <c r="Y50" s="3">
        <v>24</v>
      </c>
      <c r="Z50" s="3">
        <v>8.5500000000000007</v>
      </c>
      <c r="AA50" s="3">
        <v>47</v>
      </c>
      <c r="AB50" s="24">
        <v>59940</v>
      </c>
      <c r="AC50" s="3">
        <v>79</v>
      </c>
      <c r="AD50" s="3">
        <v>94</v>
      </c>
      <c r="AE50">
        <v>48</v>
      </c>
    </row>
    <row r="51" spans="1:31" ht="20.45" customHeight="1" x14ac:dyDescent="0.25">
      <c r="A51">
        <v>49</v>
      </c>
      <c r="B51" t="s">
        <v>117</v>
      </c>
      <c r="C51" s="3">
        <v>11</v>
      </c>
      <c r="D51" s="3">
        <v>27</v>
      </c>
      <c r="E51" s="3">
        <v>74</v>
      </c>
      <c r="F51" s="3">
        <v>25</v>
      </c>
      <c r="G51" s="3" t="s">
        <v>168</v>
      </c>
      <c r="H51" s="3">
        <v>89</v>
      </c>
      <c r="I51" s="3">
        <v>47</v>
      </c>
      <c r="J51" s="3">
        <v>66</v>
      </c>
      <c r="K51" s="3">
        <v>62</v>
      </c>
      <c r="L51" s="3">
        <v>51</v>
      </c>
      <c r="M51" s="3">
        <v>25</v>
      </c>
      <c r="N51" s="3" t="s">
        <v>412</v>
      </c>
      <c r="O51" s="3">
        <v>57</v>
      </c>
      <c r="P51" s="3">
        <v>92</v>
      </c>
      <c r="Q51" s="24">
        <v>56876</v>
      </c>
      <c r="R51" s="3">
        <v>53</v>
      </c>
      <c r="S51" s="3">
        <v>49</v>
      </c>
      <c r="T51" s="3" t="s">
        <v>168</v>
      </c>
      <c r="U51" s="3">
        <v>0</v>
      </c>
      <c r="V51" s="3" t="s">
        <v>2</v>
      </c>
      <c r="W51" s="3">
        <v>0</v>
      </c>
      <c r="X51" s="3" t="s">
        <v>160</v>
      </c>
      <c r="Y51" s="3">
        <v>12</v>
      </c>
      <c r="Z51" s="3">
        <v>8.31</v>
      </c>
      <c r="AA51" s="3">
        <v>44</v>
      </c>
      <c r="AB51" s="24">
        <v>56876</v>
      </c>
      <c r="AC51" s="3">
        <v>3</v>
      </c>
      <c r="AD51" s="3" t="s">
        <v>168</v>
      </c>
      <c r="AE51">
        <v>49</v>
      </c>
    </row>
    <row r="52" spans="1:31" ht="20.45" customHeight="1" x14ac:dyDescent="0.25">
      <c r="A52">
        <v>50</v>
      </c>
      <c r="B52" t="s">
        <v>80</v>
      </c>
      <c r="C52" s="3">
        <v>47</v>
      </c>
      <c r="D52" s="3">
        <v>32</v>
      </c>
      <c r="E52" s="3">
        <v>72</v>
      </c>
      <c r="F52" s="3">
        <v>1</v>
      </c>
      <c r="G52" s="3">
        <v>44</v>
      </c>
      <c r="H52" s="3">
        <v>87</v>
      </c>
      <c r="I52" s="3">
        <v>45</v>
      </c>
      <c r="J52" s="3">
        <v>48</v>
      </c>
      <c r="K52" s="24">
        <v>1065</v>
      </c>
      <c r="L52" s="3">
        <v>79</v>
      </c>
      <c r="M52" s="3">
        <v>36</v>
      </c>
      <c r="N52" s="3" t="s">
        <v>413</v>
      </c>
      <c r="O52" s="3">
        <v>45</v>
      </c>
      <c r="P52" s="3">
        <v>94</v>
      </c>
      <c r="Q52" s="24">
        <v>74038</v>
      </c>
      <c r="R52" s="3">
        <v>47</v>
      </c>
      <c r="S52" s="3">
        <v>34</v>
      </c>
      <c r="T52" s="3" t="s">
        <v>368</v>
      </c>
      <c r="U52" s="3">
        <v>9</v>
      </c>
      <c r="V52" s="3" t="s">
        <v>19</v>
      </c>
      <c r="W52" s="3">
        <v>0</v>
      </c>
      <c r="X52" s="3" t="s">
        <v>195</v>
      </c>
      <c r="Y52" s="3">
        <v>24</v>
      </c>
      <c r="Z52" s="3">
        <v>8.7100000000000009</v>
      </c>
      <c r="AA52" s="3">
        <v>53</v>
      </c>
      <c r="AB52" s="24">
        <v>74399</v>
      </c>
      <c r="AC52" s="3">
        <v>15</v>
      </c>
      <c r="AD52" s="3">
        <v>38</v>
      </c>
      <c r="AE52">
        <v>50</v>
      </c>
    </row>
    <row r="53" spans="1:31" ht="20.45" customHeight="1" x14ac:dyDescent="0.25">
      <c r="A53">
        <v>50</v>
      </c>
      <c r="B53" t="s">
        <v>280</v>
      </c>
      <c r="C53" s="3">
        <v>61</v>
      </c>
      <c r="D53" s="3">
        <v>31</v>
      </c>
      <c r="E53" s="3">
        <v>70</v>
      </c>
      <c r="F53" s="3">
        <v>17</v>
      </c>
      <c r="G53" s="3">
        <v>40</v>
      </c>
      <c r="H53" s="3">
        <v>85</v>
      </c>
      <c r="I53" s="3">
        <v>45</v>
      </c>
      <c r="J53" s="3">
        <v>43</v>
      </c>
      <c r="K53" s="3">
        <v>601</v>
      </c>
      <c r="L53" s="3">
        <v>71</v>
      </c>
      <c r="M53" s="3">
        <v>50</v>
      </c>
      <c r="N53" s="3" t="s">
        <v>414</v>
      </c>
      <c r="O53" s="3">
        <v>32</v>
      </c>
      <c r="P53" s="3">
        <v>97</v>
      </c>
      <c r="Q53" s="24">
        <v>74488</v>
      </c>
      <c r="R53" s="3">
        <v>57</v>
      </c>
      <c r="S53" s="3">
        <v>35</v>
      </c>
      <c r="T53" s="3" t="s">
        <v>168</v>
      </c>
      <c r="U53" s="3">
        <v>75</v>
      </c>
      <c r="V53" s="3" t="s">
        <v>2</v>
      </c>
      <c r="W53" s="3">
        <v>0</v>
      </c>
      <c r="X53" s="3" t="s">
        <v>281</v>
      </c>
      <c r="Y53" s="3">
        <v>15</v>
      </c>
      <c r="Z53" s="3">
        <v>8.81</v>
      </c>
      <c r="AA53" s="3">
        <v>63</v>
      </c>
      <c r="AB53" s="24">
        <v>74770</v>
      </c>
      <c r="AC53" s="3">
        <v>13</v>
      </c>
      <c r="AD53" s="3">
        <v>37</v>
      </c>
      <c r="AE53">
        <v>50</v>
      </c>
    </row>
    <row r="54" spans="1:31" ht="20.45" customHeight="1" x14ac:dyDescent="0.25">
      <c r="A54">
        <v>52</v>
      </c>
      <c r="B54" t="s">
        <v>295</v>
      </c>
      <c r="C54" s="3">
        <v>27</v>
      </c>
      <c r="D54" s="3">
        <v>46</v>
      </c>
      <c r="E54" s="3">
        <v>88</v>
      </c>
      <c r="F54" s="3">
        <v>9</v>
      </c>
      <c r="G54" s="3" t="s">
        <v>168</v>
      </c>
      <c r="H54" s="3">
        <v>87</v>
      </c>
      <c r="I54" s="3">
        <v>45</v>
      </c>
      <c r="J54" s="3">
        <v>91</v>
      </c>
      <c r="K54" s="3">
        <v>38</v>
      </c>
      <c r="L54" s="3">
        <v>90</v>
      </c>
      <c r="M54" s="3">
        <v>0</v>
      </c>
      <c r="N54" s="3" t="s">
        <v>415</v>
      </c>
      <c r="O54" s="3" t="s">
        <v>168</v>
      </c>
      <c r="P54" s="3">
        <v>100</v>
      </c>
      <c r="Q54" s="24">
        <v>55281</v>
      </c>
      <c r="R54" s="3">
        <v>33</v>
      </c>
      <c r="S54" s="3">
        <v>16</v>
      </c>
      <c r="T54" s="3" t="s">
        <v>168</v>
      </c>
      <c r="U54" s="3">
        <v>0</v>
      </c>
      <c r="V54" s="3" t="s">
        <v>10</v>
      </c>
      <c r="W54" s="3">
        <v>0</v>
      </c>
      <c r="X54" s="3" t="s">
        <v>169</v>
      </c>
      <c r="Y54" s="3">
        <v>12</v>
      </c>
      <c r="Z54" s="3">
        <v>8.6999999999999993</v>
      </c>
      <c r="AA54" s="3">
        <v>74</v>
      </c>
      <c r="AB54" s="24">
        <v>55281</v>
      </c>
      <c r="AC54" s="3">
        <v>39</v>
      </c>
      <c r="AD54" s="3" t="s">
        <v>168</v>
      </c>
      <c r="AE54">
        <v>52</v>
      </c>
    </row>
    <row r="55" spans="1:31" ht="20.45" customHeight="1" x14ac:dyDescent="0.25">
      <c r="A55">
        <v>53</v>
      </c>
      <c r="B55" t="s">
        <v>96</v>
      </c>
      <c r="C55" s="3">
        <v>65</v>
      </c>
      <c r="D55" s="3">
        <v>34</v>
      </c>
      <c r="E55" s="3">
        <v>46</v>
      </c>
      <c r="F55" s="3">
        <v>41</v>
      </c>
      <c r="G55" s="3">
        <v>50</v>
      </c>
      <c r="H55" s="3">
        <v>86</v>
      </c>
      <c r="I55" s="3">
        <v>47</v>
      </c>
      <c r="J55" s="3">
        <v>48</v>
      </c>
      <c r="K55" s="3">
        <v>571</v>
      </c>
      <c r="L55" s="3">
        <v>65</v>
      </c>
      <c r="M55" s="3">
        <v>43</v>
      </c>
      <c r="N55" s="3" t="s">
        <v>409</v>
      </c>
      <c r="O55" s="3">
        <v>52</v>
      </c>
      <c r="P55" s="3">
        <v>97</v>
      </c>
      <c r="Q55" s="24">
        <v>64271</v>
      </c>
      <c r="R55" s="3">
        <v>26</v>
      </c>
      <c r="S55" s="3">
        <v>69</v>
      </c>
      <c r="T55" s="3" t="s">
        <v>368</v>
      </c>
      <c r="U55" s="3">
        <v>43</v>
      </c>
      <c r="V55" s="3" t="s">
        <v>22</v>
      </c>
      <c r="W55" s="3">
        <v>0</v>
      </c>
      <c r="X55" s="3" t="s">
        <v>195</v>
      </c>
      <c r="Y55" s="3">
        <v>24</v>
      </c>
      <c r="Z55" s="3">
        <v>8.6999999999999993</v>
      </c>
      <c r="AA55" s="3">
        <v>14</v>
      </c>
      <c r="AB55" s="24">
        <v>64333</v>
      </c>
      <c r="AC55" s="3">
        <v>2</v>
      </c>
      <c r="AD55" s="3">
        <v>46</v>
      </c>
      <c r="AE55">
        <v>53</v>
      </c>
    </row>
    <row r="56" spans="1:31" ht="20.45" customHeight="1" x14ac:dyDescent="0.25">
      <c r="A56">
        <v>54</v>
      </c>
      <c r="B56" t="s">
        <v>86</v>
      </c>
      <c r="C56" s="3">
        <v>44</v>
      </c>
      <c r="D56" s="3">
        <v>32</v>
      </c>
      <c r="E56" s="3">
        <v>14</v>
      </c>
      <c r="F56" s="3">
        <v>100</v>
      </c>
      <c r="G56" s="3">
        <v>53</v>
      </c>
      <c r="H56" s="3">
        <v>83</v>
      </c>
      <c r="I56" s="3">
        <v>55</v>
      </c>
      <c r="J56" s="3">
        <v>50</v>
      </c>
      <c r="K56" s="3">
        <v>510</v>
      </c>
      <c r="L56" s="3">
        <v>89</v>
      </c>
      <c r="M56" s="3">
        <v>45</v>
      </c>
      <c r="N56" s="3" t="s">
        <v>416</v>
      </c>
      <c r="O56" s="3">
        <v>51</v>
      </c>
      <c r="P56" s="3">
        <v>92</v>
      </c>
      <c r="Q56" s="24">
        <v>63988</v>
      </c>
      <c r="R56" s="3">
        <v>89</v>
      </c>
      <c r="S56" s="3">
        <v>42</v>
      </c>
      <c r="T56" s="3" t="s">
        <v>168</v>
      </c>
      <c r="U56" s="3">
        <v>91</v>
      </c>
      <c r="V56" s="3" t="s">
        <v>1</v>
      </c>
      <c r="W56" s="3">
        <v>1</v>
      </c>
      <c r="X56" s="3" t="s">
        <v>159</v>
      </c>
      <c r="Y56" s="3">
        <v>32</v>
      </c>
      <c r="Z56" s="3">
        <v>8.06</v>
      </c>
      <c r="AA56" s="3">
        <v>30</v>
      </c>
      <c r="AB56" s="24">
        <v>63667</v>
      </c>
      <c r="AC56" s="3">
        <v>55</v>
      </c>
      <c r="AD56" s="3">
        <v>55</v>
      </c>
      <c r="AE56">
        <v>54</v>
      </c>
    </row>
    <row r="57" spans="1:31" ht="20.45" customHeight="1" x14ac:dyDescent="0.25">
      <c r="A57">
        <v>55</v>
      </c>
      <c r="B57" t="s">
        <v>85</v>
      </c>
      <c r="C57" s="3">
        <v>79</v>
      </c>
      <c r="D57" s="3">
        <v>50</v>
      </c>
      <c r="E57" s="3">
        <v>33</v>
      </c>
      <c r="F57" s="3">
        <v>100</v>
      </c>
      <c r="G57" s="3">
        <v>47</v>
      </c>
      <c r="H57" s="3">
        <v>85</v>
      </c>
      <c r="I57" s="3">
        <v>19</v>
      </c>
      <c r="J57" s="3">
        <v>46</v>
      </c>
      <c r="K57" s="3">
        <v>164</v>
      </c>
      <c r="L57" s="3">
        <v>23</v>
      </c>
      <c r="M57" s="3">
        <v>44</v>
      </c>
      <c r="N57" s="3" t="s">
        <v>170</v>
      </c>
      <c r="O57" s="3">
        <v>46</v>
      </c>
      <c r="P57" s="3">
        <v>91</v>
      </c>
      <c r="Q57" s="24">
        <v>73832</v>
      </c>
      <c r="R57" s="3">
        <v>53</v>
      </c>
      <c r="S57" s="3">
        <v>72</v>
      </c>
      <c r="T57" s="3" t="s">
        <v>168</v>
      </c>
      <c r="U57" s="3">
        <v>67</v>
      </c>
      <c r="V57" s="3" t="s">
        <v>1</v>
      </c>
      <c r="W57" s="3">
        <v>0</v>
      </c>
      <c r="X57" s="3" t="s">
        <v>201</v>
      </c>
      <c r="Y57" s="3">
        <v>16</v>
      </c>
      <c r="Z57" s="3">
        <v>8.7200000000000006</v>
      </c>
      <c r="AA57" s="3">
        <v>49</v>
      </c>
      <c r="AB57" s="24">
        <v>73832</v>
      </c>
      <c r="AC57" s="3">
        <v>37</v>
      </c>
      <c r="AD57" s="3">
        <v>39</v>
      </c>
      <c r="AE57">
        <v>55</v>
      </c>
    </row>
    <row r="58" spans="1:31" ht="20.45" customHeight="1" x14ac:dyDescent="0.25">
      <c r="A58">
        <v>56</v>
      </c>
      <c r="B58" t="s">
        <v>97</v>
      </c>
      <c r="C58" s="3">
        <v>69</v>
      </c>
      <c r="D58" s="3">
        <v>44</v>
      </c>
      <c r="E58" s="3">
        <v>18</v>
      </c>
      <c r="F58" s="3">
        <v>100</v>
      </c>
      <c r="G58" s="3">
        <v>60</v>
      </c>
      <c r="H58" s="3">
        <v>87</v>
      </c>
      <c r="I58" s="3">
        <v>49</v>
      </c>
      <c r="J58" s="3">
        <v>38</v>
      </c>
      <c r="K58" s="3">
        <v>865</v>
      </c>
      <c r="L58" s="3">
        <v>75</v>
      </c>
      <c r="M58" s="3">
        <v>40</v>
      </c>
      <c r="N58" s="3" t="s">
        <v>417</v>
      </c>
      <c r="O58" s="3">
        <v>63</v>
      </c>
      <c r="P58" s="3">
        <v>95</v>
      </c>
      <c r="Q58" s="24">
        <v>59461</v>
      </c>
      <c r="R58" s="3">
        <v>53</v>
      </c>
      <c r="S58" s="3">
        <v>51</v>
      </c>
      <c r="T58" s="3" t="s">
        <v>168</v>
      </c>
      <c r="U58" s="3">
        <v>90</v>
      </c>
      <c r="V58" s="3" t="s">
        <v>418</v>
      </c>
      <c r="W58" s="3">
        <v>1</v>
      </c>
      <c r="X58" s="3" t="s">
        <v>210</v>
      </c>
      <c r="Y58" s="3">
        <v>22</v>
      </c>
      <c r="Z58" s="3">
        <v>8.69</v>
      </c>
      <c r="AA58" s="3">
        <v>19</v>
      </c>
      <c r="AB58" s="24">
        <v>60345</v>
      </c>
      <c r="AC58" s="3">
        <v>57</v>
      </c>
      <c r="AD58" s="3">
        <v>62</v>
      </c>
      <c r="AE58">
        <v>56</v>
      </c>
    </row>
    <row r="59" spans="1:31" ht="20.45" customHeight="1" x14ac:dyDescent="0.25">
      <c r="A59">
        <v>57</v>
      </c>
      <c r="B59" t="s">
        <v>111</v>
      </c>
      <c r="C59" s="3">
        <v>34</v>
      </c>
      <c r="D59" s="3">
        <v>30</v>
      </c>
      <c r="E59" s="3">
        <v>57</v>
      </c>
      <c r="F59" s="3">
        <v>15</v>
      </c>
      <c r="G59" s="3">
        <v>54</v>
      </c>
      <c r="H59" s="3">
        <v>86</v>
      </c>
      <c r="I59" s="3">
        <v>52</v>
      </c>
      <c r="J59" s="3">
        <v>48</v>
      </c>
      <c r="K59" s="3">
        <v>109</v>
      </c>
      <c r="L59" s="3">
        <v>35</v>
      </c>
      <c r="M59" s="3">
        <v>40</v>
      </c>
      <c r="N59" s="3" t="s">
        <v>406</v>
      </c>
      <c r="O59" s="3">
        <v>55</v>
      </c>
      <c r="P59" s="3">
        <v>96</v>
      </c>
      <c r="Q59" s="24">
        <v>61079</v>
      </c>
      <c r="R59" s="3">
        <v>48</v>
      </c>
      <c r="S59" s="3">
        <v>53</v>
      </c>
      <c r="T59" s="3" t="s">
        <v>168</v>
      </c>
      <c r="U59" s="3">
        <v>20</v>
      </c>
      <c r="V59" s="3" t="s">
        <v>2</v>
      </c>
      <c r="W59" s="3">
        <v>0</v>
      </c>
      <c r="X59" s="3" t="s">
        <v>219</v>
      </c>
      <c r="Y59" s="3">
        <v>14</v>
      </c>
      <c r="Z59" s="3">
        <v>8.93</v>
      </c>
      <c r="AA59" s="3">
        <v>51</v>
      </c>
      <c r="AB59" s="24">
        <v>61079</v>
      </c>
      <c r="AC59" s="3">
        <v>42</v>
      </c>
      <c r="AD59" s="3">
        <v>50</v>
      </c>
      <c r="AE59">
        <v>57</v>
      </c>
    </row>
    <row r="60" spans="1:31" ht="20.45" customHeight="1" x14ac:dyDescent="0.25">
      <c r="A60">
        <v>58</v>
      </c>
      <c r="B60" t="s">
        <v>332</v>
      </c>
      <c r="C60" s="3">
        <v>36</v>
      </c>
      <c r="D60" s="3">
        <v>35</v>
      </c>
      <c r="E60" s="3">
        <v>71</v>
      </c>
      <c r="F60" s="3">
        <v>0</v>
      </c>
      <c r="G60" s="3">
        <v>66</v>
      </c>
      <c r="H60" s="3">
        <v>86</v>
      </c>
      <c r="I60" s="3">
        <v>57</v>
      </c>
      <c r="J60" s="3">
        <v>49</v>
      </c>
      <c r="K60" s="3">
        <v>89</v>
      </c>
      <c r="L60" s="3">
        <v>16</v>
      </c>
      <c r="M60" s="3">
        <v>42</v>
      </c>
      <c r="N60" s="3" t="s">
        <v>306</v>
      </c>
      <c r="O60" s="3">
        <v>79</v>
      </c>
      <c r="P60" s="3">
        <v>95</v>
      </c>
      <c r="Q60" s="24">
        <v>57421</v>
      </c>
      <c r="R60" s="3">
        <v>57</v>
      </c>
      <c r="S60" s="3">
        <v>79</v>
      </c>
      <c r="T60" s="3" t="s">
        <v>168</v>
      </c>
      <c r="U60" s="3">
        <v>26</v>
      </c>
      <c r="V60" s="3" t="s">
        <v>4</v>
      </c>
      <c r="W60" s="3">
        <v>0</v>
      </c>
      <c r="X60" s="3" t="s">
        <v>182</v>
      </c>
      <c r="Y60" s="3">
        <v>12</v>
      </c>
      <c r="Z60" s="3">
        <v>9.1999999999999993</v>
      </c>
      <c r="AA60" s="3">
        <v>92</v>
      </c>
      <c r="AB60" s="24">
        <v>57421</v>
      </c>
      <c r="AC60" s="3">
        <v>40</v>
      </c>
      <c r="AD60" s="3">
        <v>61</v>
      </c>
      <c r="AE60">
        <v>58</v>
      </c>
    </row>
    <row r="61" spans="1:31" ht="20.45" customHeight="1" x14ac:dyDescent="0.25">
      <c r="A61">
        <v>59</v>
      </c>
      <c r="B61" t="s">
        <v>98</v>
      </c>
      <c r="C61" s="3">
        <v>53</v>
      </c>
      <c r="D61" s="3">
        <v>27</v>
      </c>
      <c r="E61" s="3">
        <v>41</v>
      </c>
      <c r="F61" s="3">
        <v>8</v>
      </c>
      <c r="G61" s="3">
        <v>53</v>
      </c>
      <c r="H61" s="3">
        <v>85</v>
      </c>
      <c r="I61" s="3">
        <v>60</v>
      </c>
      <c r="J61" s="3">
        <v>44</v>
      </c>
      <c r="K61" s="3">
        <v>98</v>
      </c>
      <c r="L61" s="3">
        <v>64</v>
      </c>
      <c r="M61" s="3">
        <v>30</v>
      </c>
      <c r="N61" s="3" t="s">
        <v>419</v>
      </c>
      <c r="O61" s="3">
        <v>48</v>
      </c>
      <c r="P61" s="3">
        <v>88</v>
      </c>
      <c r="Q61" s="24">
        <v>69864</v>
      </c>
      <c r="R61" s="3">
        <v>46</v>
      </c>
      <c r="S61" s="3">
        <v>15</v>
      </c>
      <c r="T61" s="3" t="s">
        <v>168</v>
      </c>
      <c r="U61" s="3">
        <v>40</v>
      </c>
      <c r="V61" s="3" t="s">
        <v>23</v>
      </c>
      <c r="W61" s="3">
        <v>0</v>
      </c>
      <c r="X61" s="3" t="s">
        <v>194</v>
      </c>
      <c r="Y61" s="3">
        <v>12</v>
      </c>
      <c r="Z61" s="3">
        <v>8.23</v>
      </c>
      <c r="AA61" s="3">
        <v>76</v>
      </c>
      <c r="AB61" s="24">
        <v>69864</v>
      </c>
      <c r="AC61" s="3">
        <v>69</v>
      </c>
      <c r="AD61" s="3">
        <v>53</v>
      </c>
      <c r="AE61">
        <v>59</v>
      </c>
    </row>
    <row r="62" spans="1:31" ht="20.45" customHeight="1" x14ac:dyDescent="0.25">
      <c r="A62">
        <v>60</v>
      </c>
      <c r="B62" t="s">
        <v>88</v>
      </c>
      <c r="C62" s="3">
        <v>82</v>
      </c>
      <c r="D62" s="3">
        <v>49</v>
      </c>
      <c r="E62" s="3">
        <v>15</v>
      </c>
      <c r="F62" s="3">
        <v>100</v>
      </c>
      <c r="G62" s="3">
        <v>57</v>
      </c>
      <c r="H62" s="3">
        <v>84</v>
      </c>
      <c r="I62" s="3">
        <v>51</v>
      </c>
      <c r="J62" s="3">
        <v>38</v>
      </c>
      <c r="K62" s="3">
        <v>808</v>
      </c>
      <c r="L62" s="3">
        <v>69</v>
      </c>
      <c r="M62" s="3">
        <v>47</v>
      </c>
      <c r="N62" s="3" t="s">
        <v>420</v>
      </c>
      <c r="O62" s="3">
        <v>62</v>
      </c>
      <c r="P62" s="3">
        <v>93</v>
      </c>
      <c r="Q62" s="24">
        <v>62012</v>
      </c>
      <c r="R62" s="3">
        <v>52</v>
      </c>
      <c r="S62" s="3">
        <v>59</v>
      </c>
      <c r="T62" s="3" t="s">
        <v>168</v>
      </c>
      <c r="U62" s="3">
        <v>18</v>
      </c>
      <c r="V62" s="3" t="s">
        <v>421</v>
      </c>
      <c r="W62" s="3">
        <v>1</v>
      </c>
      <c r="X62" s="3" t="s">
        <v>159</v>
      </c>
      <c r="Y62" s="3">
        <v>20</v>
      </c>
      <c r="Z62" s="3">
        <v>8.74</v>
      </c>
      <c r="AA62" s="3">
        <v>30</v>
      </c>
      <c r="AB62" s="24">
        <v>61800</v>
      </c>
      <c r="AC62" s="3">
        <v>75</v>
      </c>
      <c r="AD62" s="3">
        <v>48</v>
      </c>
      <c r="AE62">
        <v>60</v>
      </c>
    </row>
    <row r="63" spans="1:31" ht="20.45" customHeight="1" x14ac:dyDescent="0.25">
      <c r="A63">
        <v>61</v>
      </c>
      <c r="B63" t="s">
        <v>93</v>
      </c>
      <c r="C63" s="3">
        <v>88</v>
      </c>
      <c r="D63" s="3">
        <v>43</v>
      </c>
      <c r="E63" s="3">
        <v>23</v>
      </c>
      <c r="F63" s="3">
        <v>100</v>
      </c>
      <c r="G63" s="3">
        <v>56</v>
      </c>
      <c r="H63" s="3">
        <v>84</v>
      </c>
      <c r="I63" s="3">
        <v>50</v>
      </c>
      <c r="J63" s="3">
        <v>38</v>
      </c>
      <c r="K63" s="3">
        <v>507</v>
      </c>
      <c r="L63" s="3">
        <v>62</v>
      </c>
      <c r="M63" s="3">
        <v>33</v>
      </c>
      <c r="N63" s="3" t="s">
        <v>422</v>
      </c>
      <c r="O63" s="3">
        <v>55</v>
      </c>
      <c r="P63" s="3">
        <v>96</v>
      </c>
      <c r="Q63" s="24">
        <v>59459</v>
      </c>
      <c r="R63" s="3">
        <v>65</v>
      </c>
      <c r="S63" s="3">
        <v>57</v>
      </c>
      <c r="T63" s="3" t="s">
        <v>168</v>
      </c>
      <c r="U63" s="3">
        <v>17</v>
      </c>
      <c r="V63" s="3" t="s">
        <v>1</v>
      </c>
      <c r="W63" s="3">
        <v>1</v>
      </c>
      <c r="X63" s="3" t="s">
        <v>159</v>
      </c>
      <c r="Y63" s="3">
        <v>30</v>
      </c>
      <c r="Z63" s="3">
        <v>8.58</v>
      </c>
      <c r="AA63" s="3">
        <v>33</v>
      </c>
      <c r="AB63" s="24">
        <v>59242</v>
      </c>
      <c r="AC63" s="3">
        <v>70</v>
      </c>
      <c r="AD63" s="3">
        <v>52</v>
      </c>
      <c r="AE63">
        <v>61</v>
      </c>
    </row>
    <row r="64" spans="1:31" ht="20.45" customHeight="1" x14ac:dyDescent="0.25">
      <c r="A64">
        <v>62</v>
      </c>
      <c r="B64" t="s">
        <v>108</v>
      </c>
      <c r="C64" s="3">
        <v>87</v>
      </c>
      <c r="D64" s="3">
        <v>48</v>
      </c>
      <c r="E64" s="3">
        <v>25</v>
      </c>
      <c r="F64" s="3">
        <v>100</v>
      </c>
      <c r="G64" s="3">
        <v>61</v>
      </c>
      <c r="H64" s="3">
        <v>84</v>
      </c>
      <c r="I64" s="3">
        <v>50</v>
      </c>
      <c r="J64" s="3">
        <v>32</v>
      </c>
      <c r="K64" s="3">
        <v>424</v>
      </c>
      <c r="L64" s="3">
        <v>59</v>
      </c>
      <c r="M64" s="3">
        <v>26</v>
      </c>
      <c r="N64" s="3" t="s">
        <v>423</v>
      </c>
      <c r="O64" s="3">
        <v>61</v>
      </c>
      <c r="P64" s="3">
        <v>95</v>
      </c>
      <c r="Q64" s="24">
        <v>62751</v>
      </c>
      <c r="R64" s="3">
        <v>56</v>
      </c>
      <c r="S64" s="3">
        <v>70</v>
      </c>
      <c r="T64" s="3" t="s">
        <v>168</v>
      </c>
      <c r="U64" s="3">
        <v>37</v>
      </c>
      <c r="V64" s="3" t="s">
        <v>1</v>
      </c>
      <c r="W64" s="3">
        <v>0</v>
      </c>
      <c r="X64" s="3" t="s">
        <v>216</v>
      </c>
      <c r="Y64" s="3">
        <v>30</v>
      </c>
      <c r="Z64" s="3">
        <v>8.8699999999999992</v>
      </c>
      <c r="AA64" s="3">
        <v>24</v>
      </c>
      <c r="AB64" s="24">
        <v>62912</v>
      </c>
      <c r="AC64" s="3">
        <v>28</v>
      </c>
      <c r="AD64" s="3">
        <v>60</v>
      </c>
      <c r="AE64">
        <v>62</v>
      </c>
    </row>
    <row r="65" spans="1:31" ht="20.45" customHeight="1" x14ac:dyDescent="0.25">
      <c r="A65">
        <v>63</v>
      </c>
      <c r="B65" t="s">
        <v>124</v>
      </c>
      <c r="C65" s="3">
        <v>8</v>
      </c>
      <c r="D65" s="3">
        <v>34</v>
      </c>
      <c r="E65" s="3">
        <v>78</v>
      </c>
      <c r="F65" s="3">
        <v>0</v>
      </c>
      <c r="G65" s="3">
        <v>60</v>
      </c>
      <c r="H65" s="3">
        <v>81</v>
      </c>
      <c r="I65" s="3">
        <v>66</v>
      </c>
      <c r="J65" s="3">
        <v>49</v>
      </c>
      <c r="K65" s="3">
        <v>90</v>
      </c>
      <c r="L65" s="3">
        <v>27</v>
      </c>
      <c r="M65" s="3">
        <v>40</v>
      </c>
      <c r="N65" s="3" t="s">
        <v>424</v>
      </c>
      <c r="O65" s="3">
        <v>50</v>
      </c>
      <c r="P65" s="3">
        <v>99</v>
      </c>
      <c r="Q65" s="24">
        <v>53951</v>
      </c>
      <c r="R65" s="3">
        <v>71</v>
      </c>
      <c r="S65" s="3">
        <v>46</v>
      </c>
      <c r="T65" s="3" t="s">
        <v>168</v>
      </c>
      <c r="U65" s="3">
        <v>80</v>
      </c>
      <c r="V65" s="3" t="s">
        <v>4</v>
      </c>
      <c r="W65" s="3">
        <v>0</v>
      </c>
      <c r="X65" s="3" t="s">
        <v>182</v>
      </c>
      <c r="Y65" s="3">
        <v>12</v>
      </c>
      <c r="Z65" s="3">
        <v>8.73</v>
      </c>
      <c r="AA65" s="3">
        <v>96</v>
      </c>
      <c r="AB65" s="24">
        <v>53691</v>
      </c>
      <c r="AC65" s="3">
        <v>67</v>
      </c>
      <c r="AD65" s="3">
        <v>67</v>
      </c>
      <c r="AE65">
        <v>63</v>
      </c>
    </row>
    <row r="66" spans="1:31" ht="20.45" customHeight="1" x14ac:dyDescent="0.25">
      <c r="A66">
        <v>64</v>
      </c>
      <c r="B66" t="s">
        <v>105</v>
      </c>
      <c r="C66" s="3">
        <v>46</v>
      </c>
      <c r="D66" s="3">
        <v>28</v>
      </c>
      <c r="E66" s="3">
        <v>76</v>
      </c>
      <c r="F66" s="3">
        <v>0</v>
      </c>
      <c r="G66" s="3" t="s">
        <v>168</v>
      </c>
      <c r="H66" s="3">
        <v>84</v>
      </c>
      <c r="I66" s="3">
        <v>52</v>
      </c>
      <c r="J66" s="3">
        <v>19</v>
      </c>
      <c r="K66" s="3">
        <v>33</v>
      </c>
      <c r="L66" s="3">
        <v>19</v>
      </c>
      <c r="M66" s="3">
        <v>25</v>
      </c>
      <c r="N66" s="3" t="s">
        <v>425</v>
      </c>
      <c r="O66" s="3" t="s">
        <v>168</v>
      </c>
      <c r="P66" s="3">
        <v>68</v>
      </c>
      <c r="Q66" s="24">
        <v>75180</v>
      </c>
      <c r="R66" s="3">
        <v>45</v>
      </c>
      <c r="S66" s="3">
        <v>71</v>
      </c>
      <c r="T66" s="3" t="s">
        <v>168</v>
      </c>
      <c r="U66" s="3">
        <v>25</v>
      </c>
      <c r="V66" s="3" t="s">
        <v>0</v>
      </c>
      <c r="W66" s="3">
        <v>0</v>
      </c>
      <c r="X66" s="3" t="s">
        <v>281</v>
      </c>
      <c r="Y66" s="3">
        <v>14</v>
      </c>
      <c r="Z66" s="3">
        <v>8.35</v>
      </c>
      <c r="AA66" s="3">
        <v>70</v>
      </c>
      <c r="AB66" s="24">
        <v>75180</v>
      </c>
      <c r="AC66" s="3">
        <v>1</v>
      </c>
      <c r="AD66" s="3" t="s">
        <v>168</v>
      </c>
      <c r="AE66">
        <v>64</v>
      </c>
    </row>
    <row r="67" spans="1:31" ht="20.45" customHeight="1" x14ac:dyDescent="0.25">
      <c r="A67">
        <v>65</v>
      </c>
      <c r="B67" t="s">
        <v>308</v>
      </c>
      <c r="C67" s="3">
        <v>20</v>
      </c>
      <c r="D67" s="3">
        <v>37</v>
      </c>
      <c r="E67" s="3">
        <v>89</v>
      </c>
      <c r="F67" s="3">
        <v>15</v>
      </c>
      <c r="G67" s="3">
        <v>62</v>
      </c>
      <c r="H67" s="3">
        <v>84</v>
      </c>
      <c r="I67" s="3">
        <v>60</v>
      </c>
      <c r="J67" s="3">
        <v>50</v>
      </c>
      <c r="K67" s="3">
        <v>101</v>
      </c>
      <c r="L67" s="3">
        <v>40</v>
      </c>
      <c r="M67" s="3">
        <v>38</v>
      </c>
      <c r="N67" s="3" t="s">
        <v>426</v>
      </c>
      <c r="O67" s="3">
        <v>52</v>
      </c>
      <c r="P67" s="3">
        <v>99</v>
      </c>
      <c r="Q67" s="24">
        <v>58992</v>
      </c>
      <c r="R67" s="3">
        <v>68</v>
      </c>
      <c r="S67" s="3">
        <v>82</v>
      </c>
      <c r="T67" s="3" t="s">
        <v>168</v>
      </c>
      <c r="U67" s="3">
        <v>6</v>
      </c>
      <c r="V67" s="3" t="s">
        <v>4</v>
      </c>
      <c r="W67" s="3">
        <v>0</v>
      </c>
      <c r="X67" s="3" t="s">
        <v>202</v>
      </c>
      <c r="Y67" s="3">
        <v>12</v>
      </c>
      <c r="Z67" s="3">
        <v>8.6</v>
      </c>
      <c r="AA67" s="3">
        <v>75</v>
      </c>
      <c r="AB67" s="24">
        <v>58992</v>
      </c>
      <c r="AC67" s="3">
        <v>44</v>
      </c>
      <c r="AD67" s="3">
        <v>70</v>
      </c>
      <c r="AE67">
        <v>65</v>
      </c>
    </row>
    <row r="68" spans="1:31" ht="20.45" customHeight="1" x14ac:dyDescent="0.25">
      <c r="A68">
        <v>66</v>
      </c>
      <c r="B68" t="s">
        <v>113</v>
      </c>
      <c r="C68" s="3">
        <v>80</v>
      </c>
      <c r="D68" s="3">
        <v>39</v>
      </c>
      <c r="E68" s="3">
        <v>27</v>
      </c>
      <c r="F68" s="3">
        <v>100</v>
      </c>
      <c r="G68" s="3">
        <v>74</v>
      </c>
      <c r="H68" s="3">
        <v>82</v>
      </c>
      <c r="I68" s="3">
        <v>56</v>
      </c>
      <c r="J68" s="3">
        <v>62</v>
      </c>
      <c r="K68" s="3">
        <v>52</v>
      </c>
      <c r="L68" s="3">
        <v>85</v>
      </c>
      <c r="M68" s="3">
        <v>22</v>
      </c>
      <c r="N68" s="3" t="s">
        <v>427</v>
      </c>
      <c r="O68" s="3">
        <v>86</v>
      </c>
      <c r="P68" s="3">
        <v>85</v>
      </c>
      <c r="Q68" s="24">
        <v>60192</v>
      </c>
      <c r="R68" s="3">
        <v>59</v>
      </c>
      <c r="S68" s="3">
        <v>17</v>
      </c>
      <c r="T68" s="3" t="s">
        <v>168</v>
      </c>
      <c r="U68" s="3">
        <v>50</v>
      </c>
      <c r="V68" s="3" t="s">
        <v>23</v>
      </c>
      <c r="W68" s="3">
        <v>0</v>
      </c>
      <c r="X68" s="3" t="s">
        <v>222</v>
      </c>
      <c r="Y68" s="3">
        <v>14</v>
      </c>
      <c r="Z68" s="3">
        <v>8.5299999999999994</v>
      </c>
      <c r="AA68" s="3">
        <v>67</v>
      </c>
      <c r="AB68" s="24">
        <v>60192</v>
      </c>
      <c r="AC68" s="3">
        <v>52</v>
      </c>
      <c r="AD68" s="3">
        <v>69</v>
      </c>
      <c r="AE68">
        <v>66</v>
      </c>
    </row>
    <row r="69" spans="1:31" ht="20.45" customHeight="1" x14ac:dyDescent="0.25">
      <c r="A69">
        <v>67</v>
      </c>
      <c r="B69" t="s">
        <v>102</v>
      </c>
      <c r="C69" s="3">
        <v>58</v>
      </c>
      <c r="D69" s="3">
        <v>26</v>
      </c>
      <c r="E69" s="3">
        <v>39</v>
      </c>
      <c r="F69" s="3">
        <v>6</v>
      </c>
      <c r="G69" s="3">
        <v>69</v>
      </c>
      <c r="H69" s="3">
        <v>85</v>
      </c>
      <c r="I69" s="3">
        <v>42</v>
      </c>
      <c r="J69" s="3">
        <v>48</v>
      </c>
      <c r="K69" s="3">
        <v>192</v>
      </c>
      <c r="L69" s="3">
        <v>49</v>
      </c>
      <c r="M69" s="3">
        <v>56</v>
      </c>
      <c r="N69" s="3" t="s">
        <v>428</v>
      </c>
      <c r="O69" s="3">
        <v>73</v>
      </c>
      <c r="P69" s="3">
        <v>92</v>
      </c>
      <c r="Q69" s="24">
        <v>63873</v>
      </c>
      <c r="R69" s="3">
        <v>42</v>
      </c>
      <c r="S69" s="3">
        <v>76</v>
      </c>
      <c r="T69" s="3" t="s">
        <v>168</v>
      </c>
      <c r="U69" s="3">
        <v>33</v>
      </c>
      <c r="V69" s="3" t="s">
        <v>17</v>
      </c>
      <c r="W69" s="3">
        <v>0</v>
      </c>
      <c r="X69" s="3" t="s">
        <v>204</v>
      </c>
      <c r="Y69" s="3">
        <v>25</v>
      </c>
      <c r="Z69" s="3">
        <v>8.61</v>
      </c>
      <c r="AA69" s="3">
        <v>18</v>
      </c>
      <c r="AB69" s="24">
        <v>63700</v>
      </c>
      <c r="AC69" s="3">
        <v>7</v>
      </c>
      <c r="AD69" s="3">
        <v>68</v>
      </c>
      <c r="AE69">
        <v>67</v>
      </c>
    </row>
    <row r="70" spans="1:31" ht="20.45" customHeight="1" x14ac:dyDescent="0.25">
      <c r="A70">
        <v>68</v>
      </c>
      <c r="B70" t="s">
        <v>106</v>
      </c>
      <c r="C70" s="3">
        <v>74</v>
      </c>
      <c r="D70" s="3">
        <v>40</v>
      </c>
      <c r="E70" s="3">
        <v>86</v>
      </c>
      <c r="F70" s="3">
        <v>0</v>
      </c>
      <c r="G70" s="3">
        <v>64</v>
      </c>
      <c r="H70" s="3">
        <v>80</v>
      </c>
      <c r="I70" s="3">
        <v>62</v>
      </c>
      <c r="J70" s="3">
        <v>36</v>
      </c>
      <c r="K70" s="3">
        <v>68</v>
      </c>
      <c r="L70" s="3">
        <v>39</v>
      </c>
      <c r="M70" s="3">
        <v>44</v>
      </c>
      <c r="N70" s="3" t="s">
        <v>429</v>
      </c>
      <c r="O70" s="3">
        <v>59</v>
      </c>
      <c r="P70" s="3">
        <v>95</v>
      </c>
      <c r="Q70" s="24">
        <v>70897</v>
      </c>
      <c r="R70" s="3">
        <v>68</v>
      </c>
      <c r="S70" s="3">
        <v>62</v>
      </c>
      <c r="T70" s="3" t="s">
        <v>168</v>
      </c>
      <c r="U70" s="3">
        <v>50</v>
      </c>
      <c r="V70" s="3" t="s">
        <v>4</v>
      </c>
      <c r="W70" s="3">
        <v>0</v>
      </c>
      <c r="X70" s="3" t="s">
        <v>202</v>
      </c>
      <c r="Y70" s="3">
        <v>12</v>
      </c>
      <c r="Z70" s="3">
        <v>8.94</v>
      </c>
      <c r="AA70" s="3">
        <v>88</v>
      </c>
      <c r="AB70" s="24">
        <v>70897</v>
      </c>
      <c r="AC70" s="3">
        <v>53</v>
      </c>
      <c r="AD70" s="3">
        <v>65</v>
      </c>
      <c r="AE70">
        <v>68</v>
      </c>
    </row>
    <row r="71" spans="1:31" ht="20.45" customHeight="1" x14ac:dyDescent="0.25">
      <c r="A71">
        <v>68</v>
      </c>
      <c r="B71" t="s">
        <v>430</v>
      </c>
      <c r="C71" s="3">
        <v>5</v>
      </c>
      <c r="D71" s="3">
        <v>44</v>
      </c>
      <c r="E71" s="3">
        <v>80</v>
      </c>
      <c r="F71" s="3">
        <v>22</v>
      </c>
      <c r="G71" s="3">
        <v>75</v>
      </c>
      <c r="H71" s="3">
        <v>80</v>
      </c>
      <c r="I71" s="3">
        <v>56</v>
      </c>
      <c r="J71" s="3">
        <v>65</v>
      </c>
      <c r="K71" s="3">
        <v>170</v>
      </c>
      <c r="L71" s="3">
        <v>61</v>
      </c>
      <c r="M71" s="3">
        <v>50</v>
      </c>
      <c r="N71" s="3" t="s">
        <v>431</v>
      </c>
      <c r="O71" s="3">
        <v>78</v>
      </c>
      <c r="P71" s="3">
        <v>88</v>
      </c>
      <c r="Q71" s="24">
        <v>53553</v>
      </c>
      <c r="R71" s="3">
        <v>49</v>
      </c>
      <c r="S71" s="3">
        <v>45</v>
      </c>
      <c r="T71" s="3" t="s">
        <v>168</v>
      </c>
      <c r="U71" s="3">
        <v>40</v>
      </c>
      <c r="V71" s="3" t="s">
        <v>4</v>
      </c>
      <c r="W71" s="3">
        <v>0</v>
      </c>
      <c r="X71" s="3" t="s">
        <v>281</v>
      </c>
      <c r="Y71" s="3">
        <v>14</v>
      </c>
      <c r="Z71" s="3">
        <v>8.86</v>
      </c>
      <c r="AA71" s="3">
        <v>95</v>
      </c>
      <c r="AB71" s="24">
        <v>53553</v>
      </c>
      <c r="AC71" s="3">
        <v>73</v>
      </c>
      <c r="AD71" s="3">
        <v>79</v>
      </c>
      <c r="AE71">
        <v>68</v>
      </c>
    </row>
    <row r="72" spans="1:31" ht="20.45" customHeight="1" x14ac:dyDescent="0.25">
      <c r="A72">
        <v>70</v>
      </c>
      <c r="B72" t="s">
        <v>100</v>
      </c>
      <c r="C72" s="3">
        <v>75</v>
      </c>
      <c r="D72" s="3">
        <v>38</v>
      </c>
      <c r="E72" s="3">
        <v>50</v>
      </c>
      <c r="F72" s="3">
        <v>70</v>
      </c>
      <c r="G72" s="3">
        <v>68</v>
      </c>
      <c r="H72" s="3">
        <v>87</v>
      </c>
      <c r="I72" s="3">
        <v>52</v>
      </c>
      <c r="J72" s="3">
        <v>52</v>
      </c>
      <c r="K72" s="3">
        <v>399</v>
      </c>
      <c r="L72" s="3">
        <v>76</v>
      </c>
      <c r="M72" s="3">
        <v>40</v>
      </c>
      <c r="N72" s="3" t="s">
        <v>432</v>
      </c>
      <c r="O72" s="3">
        <v>68</v>
      </c>
      <c r="P72" s="3">
        <v>95</v>
      </c>
      <c r="Q72" s="24">
        <v>55840</v>
      </c>
      <c r="R72" s="3">
        <v>23</v>
      </c>
      <c r="S72" s="3">
        <v>67</v>
      </c>
      <c r="T72" s="3" t="s">
        <v>168</v>
      </c>
      <c r="U72" s="3">
        <v>10</v>
      </c>
      <c r="V72" s="3" t="s">
        <v>22</v>
      </c>
      <c r="W72" s="3">
        <v>0</v>
      </c>
      <c r="X72" s="3" t="s">
        <v>195</v>
      </c>
      <c r="Y72" s="3">
        <v>27</v>
      </c>
      <c r="Z72" s="3">
        <v>8.74</v>
      </c>
      <c r="AA72" s="3">
        <v>9</v>
      </c>
      <c r="AB72" s="24">
        <v>56324</v>
      </c>
      <c r="AC72" s="3">
        <v>4</v>
      </c>
      <c r="AD72" s="3">
        <v>65</v>
      </c>
      <c r="AE72">
        <v>70</v>
      </c>
    </row>
    <row r="73" spans="1:31" ht="20.45" customHeight="1" x14ac:dyDescent="0.25">
      <c r="A73">
        <v>71</v>
      </c>
      <c r="B73" t="s">
        <v>92</v>
      </c>
      <c r="C73" s="3">
        <v>73</v>
      </c>
      <c r="D73" s="3">
        <v>21</v>
      </c>
      <c r="E73" s="3">
        <v>53</v>
      </c>
      <c r="F73" s="3">
        <v>20</v>
      </c>
      <c r="G73" s="3">
        <v>65</v>
      </c>
      <c r="H73" s="3">
        <v>87</v>
      </c>
      <c r="I73" s="3">
        <v>46</v>
      </c>
      <c r="J73" s="3">
        <v>40</v>
      </c>
      <c r="K73" s="3">
        <v>321</v>
      </c>
      <c r="L73" s="3">
        <v>82</v>
      </c>
      <c r="M73" s="3">
        <v>50</v>
      </c>
      <c r="N73" s="3" t="s">
        <v>433</v>
      </c>
      <c r="O73" s="3">
        <v>60</v>
      </c>
      <c r="P73" s="3">
        <v>100</v>
      </c>
      <c r="Q73" s="24">
        <v>93078</v>
      </c>
      <c r="R73" s="3">
        <v>12</v>
      </c>
      <c r="S73" s="3">
        <v>81</v>
      </c>
      <c r="T73" s="3" t="s">
        <v>368</v>
      </c>
      <c r="U73" s="3">
        <v>10</v>
      </c>
      <c r="V73" s="3" t="s">
        <v>6</v>
      </c>
      <c r="W73" s="3">
        <v>0</v>
      </c>
      <c r="X73" s="3" t="s">
        <v>434</v>
      </c>
      <c r="Y73" s="3">
        <v>24</v>
      </c>
      <c r="Z73" s="3">
        <v>8.76</v>
      </c>
      <c r="AA73" s="3">
        <v>9</v>
      </c>
      <c r="AB73" s="24">
        <v>93078</v>
      </c>
      <c r="AC73" s="3">
        <v>19</v>
      </c>
      <c r="AD73" s="3">
        <v>63</v>
      </c>
      <c r="AE73">
        <v>71</v>
      </c>
    </row>
    <row r="74" spans="1:31" ht="20.45" customHeight="1" x14ac:dyDescent="0.25">
      <c r="A74">
        <v>72</v>
      </c>
      <c r="B74" t="s">
        <v>118</v>
      </c>
      <c r="C74" s="3">
        <v>16</v>
      </c>
      <c r="D74" s="3">
        <v>27</v>
      </c>
      <c r="E74" s="3">
        <v>77</v>
      </c>
      <c r="F74" s="3">
        <v>100</v>
      </c>
      <c r="G74" s="3" t="s">
        <v>168</v>
      </c>
      <c r="H74" s="3">
        <v>78</v>
      </c>
      <c r="I74" s="3">
        <v>29</v>
      </c>
      <c r="J74" s="3">
        <v>62</v>
      </c>
      <c r="K74" s="3">
        <v>292</v>
      </c>
      <c r="L74" s="3">
        <v>26</v>
      </c>
      <c r="M74" s="3">
        <v>25</v>
      </c>
      <c r="N74" s="3" t="s">
        <v>211</v>
      </c>
      <c r="O74" s="3">
        <v>76</v>
      </c>
      <c r="P74" s="3">
        <v>95</v>
      </c>
      <c r="Q74" s="24">
        <v>90708</v>
      </c>
      <c r="R74" s="3">
        <v>0</v>
      </c>
      <c r="S74" s="3">
        <v>86</v>
      </c>
      <c r="T74" s="3" t="s">
        <v>168</v>
      </c>
      <c r="U74" s="3">
        <v>0</v>
      </c>
      <c r="V74" s="3" t="s">
        <v>14</v>
      </c>
      <c r="W74" s="3">
        <v>0</v>
      </c>
      <c r="X74" s="3" t="s">
        <v>392</v>
      </c>
      <c r="Y74" s="3">
        <v>22</v>
      </c>
      <c r="Z74" s="3">
        <v>9.09</v>
      </c>
      <c r="AA74" s="3">
        <v>1</v>
      </c>
      <c r="AB74" s="24">
        <v>90261</v>
      </c>
      <c r="AC74" s="3">
        <v>78</v>
      </c>
      <c r="AD74" s="3" t="s">
        <v>168</v>
      </c>
      <c r="AE74">
        <v>72</v>
      </c>
    </row>
    <row r="75" spans="1:31" ht="20.45" customHeight="1" x14ac:dyDescent="0.25">
      <c r="A75">
        <v>73</v>
      </c>
      <c r="B75" t="s">
        <v>95</v>
      </c>
      <c r="C75" s="3">
        <v>89</v>
      </c>
      <c r="D75" s="3">
        <v>33</v>
      </c>
      <c r="E75" s="3">
        <v>82</v>
      </c>
      <c r="F75" s="3">
        <v>21</v>
      </c>
      <c r="G75" s="3" t="s">
        <v>168</v>
      </c>
      <c r="H75" s="3">
        <v>87</v>
      </c>
      <c r="I75" s="3">
        <v>43</v>
      </c>
      <c r="J75" s="3">
        <v>36</v>
      </c>
      <c r="K75" s="3">
        <v>44</v>
      </c>
      <c r="L75" s="3">
        <v>66</v>
      </c>
      <c r="M75" s="3">
        <v>29</v>
      </c>
      <c r="N75" s="3" t="s">
        <v>227</v>
      </c>
      <c r="O75" s="3" t="s">
        <v>168</v>
      </c>
      <c r="P75" s="3">
        <v>87</v>
      </c>
      <c r="Q75" s="24">
        <v>76823</v>
      </c>
      <c r="R75" s="3">
        <v>22</v>
      </c>
      <c r="S75" s="3">
        <v>33</v>
      </c>
      <c r="T75" s="3" t="s">
        <v>168</v>
      </c>
      <c r="U75" s="3">
        <v>21</v>
      </c>
      <c r="V75" s="3" t="s">
        <v>3</v>
      </c>
      <c r="W75" s="3">
        <v>0</v>
      </c>
      <c r="X75" s="3" t="s">
        <v>207</v>
      </c>
      <c r="Y75" s="3">
        <v>9</v>
      </c>
      <c r="Z75" s="3">
        <v>8.56</v>
      </c>
      <c r="AA75" s="3">
        <v>64</v>
      </c>
      <c r="AB75" s="24">
        <v>76823</v>
      </c>
      <c r="AC75" s="3">
        <v>5</v>
      </c>
      <c r="AD75" s="3" t="s">
        <v>168</v>
      </c>
      <c r="AE75">
        <v>73</v>
      </c>
    </row>
    <row r="76" spans="1:31" ht="20.45" customHeight="1" x14ac:dyDescent="0.25">
      <c r="A76">
        <v>74</v>
      </c>
      <c r="B76" t="s">
        <v>99</v>
      </c>
      <c r="C76" s="3">
        <v>60</v>
      </c>
      <c r="D76" s="3">
        <v>45</v>
      </c>
      <c r="E76" s="3">
        <v>21</v>
      </c>
      <c r="F76" s="3">
        <v>100</v>
      </c>
      <c r="G76" s="3">
        <v>74</v>
      </c>
      <c r="H76" s="3">
        <v>83</v>
      </c>
      <c r="I76" s="3">
        <v>50</v>
      </c>
      <c r="J76" s="3">
        <v>48</v>
      </c>
      <c r="K76" s="3">
        <v>613</v>
      </c>
      <c r="L76" s="3">
        <v>67</v>
      </c>
      <c r="M76" s="3">
        <v>47</v>
      </c>
      <c r="N76" s="3" t="s">
        <v>435</v>
      </c>
      <c r="O76" s="3">
        <v>72</v>
      </c>
      <c r="P76" s="3">
        <v>87</v>
      </c>
      <c r="Q76" s="24">
        <v>56572</v>
      </c>
      <c r="R76" s="3">
        <v>44</v>
      </c>
      <c r="S76" s="3">
        <v>77</v>
      </c>
      <c r="T76" s="3" t="s">
        <v>168</v>
      </c>
      <c r="U76" s="3">
        <v>36</v>
      </c>
      <c r="V76" s="3" t="s">
        <v>1</v>
      </c>
      <c r="W76" s="3">
        <v>2</v>
      </c>
      <c r="X76" s="3" t="s">
        <v>159</v>
      </c>
      <c r="Y76" s="3">
        <v>32</v>
      </c>
      <c r="Z76" s="3">
        <v>8.6</v>
      </c>
      <c r="AA76" s="3">
        <v>29</v>
      </c>
      <c r="AB76" s="24">
        <v>56164</v>
      </c>
      <c r="AC76" s="3">
        <v>64</v>
      </c>
      <c r="AD76" s="3">
        <v>77</v>
      </c>
      <c r="AE76">
        <v>74</v>
      </c>
    </row>
    <row r="77" spans="1:31" ht="20.45" customHeight="1" x14ac:dyDescent="0.25">
      <c r="A77">
        <v>75</v>
      </c>
      <c r="B77" t="s">
        <v>122</v>
      </c>
      <c r="C77" s="3">
        <v>72</v>
      </c>
      <c r="D77" s="3">
        <v>58</v>
      </c>
      <c r="E77" s="3">
        <v>19</v>
      </c>
      <c r="F77" s="3">
        <v>100</v>
      </c>
      <c r="G77" s="3">
        <v>75</v>
      </c>
      <c r="H77" s="3">
        <v>84</v>
      </c>
      <c r="I77" s="3">
        <v>56</v>
      </c>
      <c r="J77" s="3">
        <v>38</v>
      </c>
      <c r="K77" s="3">
        <v>406</v>
      </c>
      <c r="L77" s="3">
        <v>54</v>
      </c>
      <c r="M77" s="3">
        <v>37</v>
      </c>
      <c r="N77" s="3" t="s">
        <v>436</v>
      </c>
      <c r="O77" s="3">
        <v>79</v>
      </c>
      <c r="P77" s="3">
        <v>91</v>
      </c>
      <c r="Q77" s="24">
        <v>57119</v>
      </c>
      <c r="R77" s="3">
        <v>40</v>
      </c>
      <c r="S77" s="3">
        <v>48</v>
      </c>
      <c r="T77" s="3" t="s">
        <v>168</v>
      </c>
      <c r="U77" s="3">
        <v>33</v>
      </c>
      <c r="V77" s="3" t="s">
        <v>1</v>
      </c>
      <c r="W77" s="3">
        <v>0</v>
      </c>
      <c r="X77" s="3" t="s">
        <v>159</v>
      </c>
      <c r="Y77" s="3">
        <v>36</v>
      </c>
      <c r="Z77" s="3">
        <v>8.86</v>
      </c>
      <c r="AA77" s="3">
        <v>18</v>
      </c>
      <c r="AB77" s="24">
        <v>57257</v>
      </c>
      <c r="AC77" s="3">
        <v>56</v>
      </c>
      <c r="AD77" s="3">
        <v>72</v>
      </c>
      <c r="AE77">
        <v>75</v>
      </c>
    </row>
    <row r="78" spans="1:31" ht="20.45" customHeight="1" x14ac:dyDescent="0.25">
      <c r="A78">
        <v>76</v>
      </c>
      <c r="B78" t="s">
        <v>107</v>
      </c>
      <c r="C78" s="3">
        <v>32</v>
      </c>
      <c r="D78" s="3">
        <v>25</v>
      </c>
      <c r="E78" s="3">
        <v>64</v>
      </c>
      <c r="F78" s="3">
        <v>100</v>
      </c>
      <c r="G78" s="3">
        <v>83</v>
      </c>
      <c r="H78" s="3">
        <v>79</v>
      </c>
      <c r="I78" s="3">
        <v>64</v>
      </c>
      <c r="J78" s="3">
        <v>55</v>
      </c>
      <c r="K78" s="3">
        <v>134</v>
      </c>
      <c r="L78" s="3">
        <v>83</v>
      </c>
      <c r="M78" s="3">
        <v>33</v>
      </c>
      <c r="N78" s="3" t="s">
        <v>437</v>
      </c>
      <c r="O78" s="3">
        <v>92</v>
      </c>
      <c r="P78" s="3">
        <v>98</v>
      </c>
      <c r="Q78" s="24">
        <v>63068</v>
      </c>
      <c r="R78" s="3">
        <v>62</v>
      </c>
      <c r="S78" s="3">
        <v>40</v>
      </c>
      <c r="T78" s="3" t="s">
        <v>168</v>
      </c>
      <c r="U78" s="3">
        <v>53</v>
      </c>
      <c r="V78" s="3" t="s">
        <v>24</v>
      </c>
      <c r="W78" s="3">
        <v>0</v>
      </c>
      <c r="X78" s="3" t="s">
        <v>202</v>
      </c>
      <c r="Y78" s="3">
        <v>18</v>
      </c>
      <c r="Z78" s="3">
        <v>7.96</v>
      </c>
      <c r="AA78" s="3">
        <v>96</v>
      </c>
      <c r="AB78" s="24">
        <v>63068</v>
      </c>
      <c r="AC78" s="3">
        <v>89</v>
      </c>
      <c r="AD78" s="3">
        <v>82</v>
      </c>
      <c r="AE78">
        <v>76</v>
      </c>
    </row>
    <row r="79" spans="1:31" ht="20.45" customHeight="1" x14ac:dyDescent="0.25">
      <c r="A79">
        <v>77</v>
      </c>
      <c r="B79" t="s">
        <v>116</v>
      </c>
      <c r="C79" s="3">
        <v>10</v>
      </c>
      <c r="D79" s="3">
        <v>51</v>
      </c>
      <c r="E79" s="3">
        <v>65</v>
      </c>
      <c r="F79" s="3">
        <v>27</v>
      </c>
      <c r="G79" s="3">
        <v>82</v>
      </c>
      <c r="H79" s="3">
        <v>83</v>
      </c>
      <c r="I79" s="3">
        <v>57</v>
      </c>
      <c r="J79" s="3">
        <v>86</v>
      </c>
      <c r="K79" s="3">
        <v>37</v>
      </c>
      <c r="L79" s="3">
        <v>48</v>
      </c>
      <c r="M79" s="3">
        <v>14</v>
      </c>
      <c r="N79" s="3" t="s">
        <v>438</v>
      </c>
      <c r="O79" s="3">
        <v>87</v>
      </c>
      <c r="P79" s="3">
        <v>79</v>
      </c>
      <c r="Q79" s="24">
        <v>47151</v>
      </c>
      <c r="R79" s="3">
        <v>8</v>
      </c>
      <c r="S79" s="3">
        <v>66</v>
      </c>
      <c r="T79" s="3" t="s">
        <v>168</v>
      </c>
      <c r="U79" s="3">
        <v>79</v>
      </c>
      <c r="V79" s="3" t="s">
        <v>26</v>
      </c>
      <c r="W79" s="3">
        <v>0</v>
      </c>
      <c r="X79" s="3" t="s">
        <v>318</v>
      </c>
      <c r="Y79" s="3">
        <v>15</v>
      </c>
      <c r="Z79" s="3">
        <v>9.4499999999999993</v>
      </c>
      <c r="AA79" s="3">
        <v>22</v>
      </c>
      <c r="AB79" s="24">
        <v>47151</v>
      </c>
      <c r="AC79" s="3">
        <v>6</v>
      </c>
      <c r="AD79" s="3">
        <v>83</v>
      </c>
      <c r="AE79">
        <v>77</v>
      </c>
    </row>
    <row r="80" spans="1:31" ht="20.45" customHeight="1" x14ac:dyDescent="0.25">
      <c r="A80">
        <v>78</v>
      </c>
      <c r="B80" t="s">
        <v>329</v>
      </c>
      <c r="C80" s="3">
        <v>83</v>
      </c>
      <c r="D80" s="3">
        <v>31</v>
      </c>
      <c r="E80" s="3">
        <v>73</v>
      </c>
      <c r="F80" s="3">
        <v>99</v>
      </c>
      <c r="G80" s="3" t="s">
        <v>168</v>
      </c>
      <c r="H80" s="3">
        <v>86</v>
      </c>
      <c r="I80" s="3">
        <v>49</v>
      </c>
      <c r="J80" s="3">
        <v>42</v>
      </c>
      <c r="K80" s="3">
        <v>74</v>
      </c>
      <c r="L80" s="3">
        <v>22</v>
      </c>
      <c r="M80" s="3">
        <v>26</v>
      </c>
      <c r="N80" s="3" t="s">
        <v>439</v>
      </c>
      <c r="O80" s="3" t="s">
        <v>168</v>
      </c>
      <c r="P80" s="3">
        <v>95</v>
      </c>
      <c r="Q80" s="24">
        <v>56265</v>
      </c>
      <c r="R80" s="3">
        <v>54</v>
      </c>
      <c r="S80" s="3">
        <v>18</v>
      </c>
      <c r="T80" s="3" t="s">
        <v>168</v>
      </c>
      <c r="U80" s="3">
        <v>17</v>
      </c>
      <c r="V80" s="3" t="s">
        <v>4</v>
      </c>
      <c r="W80" s="3">
        <v>0</v>
      </c>
      <c r="X80" s="3" t="s">
        <v>236</v>
      </c>
      <c r="Y80" s="3">
        <v>13</v>
      </c>
      <c r="Z80" s="3">
        <v>8.67</v>
      </c>
      <c r="AA80" s="3">
        <v>89</v>
      </c>
      <c r="AB80" s="24">
        <v>56265</v>
      </c>
      <c r="AC80" s="3">
        <v>59</v>
      </c>
      <c r="AD80" s="3">
        <v>55</v>
      </c>
      <c r="AE80">
        <v>78</v>
      </c>
    </row>
    <row r="81" spans="1:31" ht="20.45" customHeight="1" x14ac:dyDescent="0.25">
      <c r="A81">
        <v>79</v>
      </c>
      <c r="B81" t="s">
        <v>120</v>
      </c>
      <c r="C81" s="3">
        <v>28</v>
      </c>
      <c r="D81" s="3">
        <v>34</v>
      </c>
      <c r="E81" s="3">
        <v>85</v>
      </c>
      <c r="F81" s="3">
        <v>72</v>
      </c>
      <c r="G81" s="3">
        <v>74</v>
      </c>
      <c r="H81" s="3">
        <v>81</v>
      </c>
      <c r="I81" s="3">
        <v>67</v>
      </c>
      <c r="J81" s="3">
        <v>70</v>
      </c>
      <c r="K81" s="3">
        <v>87</v>
      </c>
      <c r="L81" s="3">
        <v>15</v>
      </c>
      <c r="M81" s="3">
        <v>42</v>
      </c>
      <c r="N81" s="3" t="s">
        <v>440</v>
      </c>
      <c r="O81" s="3">
        <v>70</v>
      </c>
      <c r="P81" s="3">
        <v>94</v>
      </c>
      <c r="Q81" s="24">
        <v>53711</v>
      </c>
      <c r="R81" s="3">
        <v>52</v>
      </c>
      <c r="S81" s="3">
        <v>73</v>
      </c>
      <c r="T81" s="3" t="s">
        <v>168</v>
      </c>
      <c r="U81" s="3">
        <v>17</v>
      </c>
      <c r="V81" s="3" t="s">
        <v>4</v>
      </c>
      <c r="W81" s="3">
        <v>0</v>
      </c>
      <c r="X81" s="3" t="s">
        <v>228</v>
      </c>
      <c r="Y81" s="3">
        <v>14</v>
      </c>
      <c r="Z81" s="3">
        <v>9.0299999999999994</v>
      </c>
      <c r="AA81" s="3">
        <v>85</v>
      </c>
      <c r="AB81" s="24">
        <v>53711</v>
      </c>
      <c r="AC81" s="3">
        <v>87</v>
      </c>
      <c r="AD81" s="3">
        <v>74</v>
      </c>
      <c r="AE81">
        <v>79</v>
      </c>
    </row>
    <row r="82" spans="1:31" ht="20.45" customHeight="1" x14ac:dyDescent="0.25">
      <c r="A82">
        <v>80</v>
      </c>
      <c r="B82" t="s">
        <v>109</v>
      </c>
      <c r="C82" s="3">
        <v>76</v>
      </c>
      <c r="D82" s="3">
        <v>43</v>
      </c>
      <c r="E82" s="3">
        <v>28</v>
      </c>
      <c r="F82" s="3">
        <v>100</v>
      </c>
      <c r="G82" s="3">
        <v>75</v>
      </c>
      <c r="H82" s="3">
        <v>82</v>
      </c>
      <c r="I82" s="3">
        <v>53</v>
      </c>
      <c r="J82" s="3">
        <v>37</v>
      </c>
      <c r="K82" s="3">
        <v>701</v>
      </c>
      <c r="L82" s="3">
        <v>84</v>
      </c>
      <c r="M82" s="3">
        <v>57</v>
      </c>
      <c r="N82" s="3" t="s">
        <v>441</v>
      </c>
      <c r="O82" s="3">
        <v>74</v>
      </c>
      <c r="P82" s="3">
        <v>93</v>
      </c>
      <c r="Q82" s="24">
        <v>55221</v>
      </c>
      <c r="R82" s="3">
        <v>40</v>
      </c>
      <c r="S82" s="3">
        <v>50</v>
      </c>
      <c r="T82" s="3" t="s">
        <v>168</v>
      </c>
      <c r="U82" s="3">
        <v>43</v>
      </c>
      <c r="V82" s="3" t="s">
        <v>442</v>
      </c>
      <c r="W82" s="3">
        <v>1</v>
      </c>
      <c r="X82" s="3" t="s">
        <v>323</v>
      </c>
      <c r="Y82" s="3">
        <v>28</v>
      </c>
      <c r="Z82" s="3">
        <v>8.2200000000000006</v>
      </c>
      <c r="AA82" s="3">
        <v>30</v>
      </c>
      <c r="AB82" s="24">
        <v>55001</v>
      </c>
      <c r="AC82" s="3">
        <v>71</v>
      </c>
      <c r="AD82" s="3">
        <v>71</v>
      </c>
      <c r="AE82">
        <v>80</v>
      </c>
    </row>
    <row r="83" spans="1:31" ht="20.45" customHeight="1" x14ac:dyDescent="0.25">
      <c r="A83">
        <v>81</v>
      </c>
      <c r="B83" t="s">
        <v>137</v>
      </c>
      <c r="C83" s="3">
        <v>67</v>
      </c>
      <c r="D83" s="3">
        <v>29</v>
      </c>
      <c r="E83" s="3">
        <v>84</v>
      </c>
      <c r="F83" s="3">
        <v>0</v>
      </c>
      <c r="G83" s="3" t="s">
        <v>168</v>
      </c>
      <c r="H83" s="3">
        <v>85</v>
      </c>
      <c r="I83" s="3">
        <v>74</v>
      </c>
      <c r="J83" s="3">
        <v>64</v>
      </c>
      <c r="K83" s="3">
        <v>121</v>
      </c>
      <c r="L83" s="3">
        <v>43</v>
      </c>
      <c r="M83" s="3">
        <v>39</v>
      </c>
      <c r="N83" s="3" t="s">
        <v>443</v>
      </c>
      <c r="O83" s="3" t="s">
        <v>168</v>
      </c>
      <c r="P83" s="3">
        <v>82</v>
      </c>
      <c r="Q83" s="24">
        <v>63088</v>
      </c>
      <c r="R83" s="3">
        <v>69</v>
      </c>
      <c r="S83" s="3">
        <v>21</v>
      </c>
      <c r="T83" s="3" t="s">
        <v>168</v>
      </c>
      <c r="U83" s="3">
        <v>29</v>
      </c>
      <c r="V83" s="3" t="s">
        <v>23</v>
      </c>
      <c r="W83" s="3">
        <v>0</v>
      </c>
      <c r="X83" s="3" t="s">
        <v>203</v>
      </c>
      <c r="Y83" s="3">
        <v>8</v>
      </c>
      <c r="Z83" s="3">
        <v>8.4700000000000006</v>
      </c>
      <c r="AA83" s="3">
        <v>59</v>
      </c>
      <c r="AB83" s="24">
        <v>63088</v>
      </c>
      <c r="AC83" s="3">
        <v>58</v>
      </c>
      <c r="AD83" s="3">
        <v>49</v>
      </c>
      <c r="AE83">
        <v>81</v>
      </c>
    </row>
    <row r="84" spans="1:31" ht="20.45" customHeight="1" x14ac:dyDescent="0.25">
      <c r="A84">
        <v>81</v>
      </c>
      <c r="B84" t="s">
        <v>91</v>
      </c>
      <c r="C84" s="3">
        <v>71</v>
      </c>
      <c r="D84" s="3">
        <v>33</v>
      </c>
      <c r="E84" s="3">
        <v>35</v>
      </c>
      <c r="F84" s="3">
        <v>100</v>
      </c>
      <c r="G84" s="3">
        <v>70</v>
      </c>
      <c r="H84" s="3">
        <v>83</v>
      </c>
      <c r="I84" s="3">
        <v>37</v>
      </c>
      <c r="J84" s="3">
        <v>57</v>
      </c>
      <c r="K84" s="3">
        <v>219</v>
      </c>
      <c r="L84" s="3">
        <v>74</v>
      </c>
      <c r="M84" s="3">
        <v>30</v>
      </c>
      <c r="N84" s="3" t="s">
        <v>444</v>
      </c>
      <c r="O84" s="3">
        <v>74</v>
      </c>
      <c r="P84" s="3">
        <v>100</v>
      </c>
      <c r="Q84" s="24">
        <v>55488</v>
      </c>
      <c r="R84" s="3">
        <v>24</v>
      </c>
      <c r="S84" s="3">
        <v>61</v>
      </c>
      <c r="T84" s="3" t="s">
        <v>368</v>
      </c>
      <c r="U84" s="3">
        <v>10</v>
      </c>
      <c r="V84" s="3" t="s">
        <v>17</v>
      </c>
      <c r="W84" s="3">
        <v>0</v>
      </c>
      <c r="X84" s="3" t="s">
        <v>204</v>
      </c>
      <c r="Y84" s="3">
        <v>23</v>
      </c>
      <c r="Z84" s="3">
        <v>8.4499999999999993</v>
      </c>
      <c r="AA84" s="3">
        <v>10</v>
      </c>
      <c r="AB84" s="24">
        <v>53855</v>
      </c>
      <c r="AC84" s="3">
        <v>24</v>
      </c>
      <c r="AD84" s="3">
        <v>55</v>
      </c>
      <c r="AE84">
        <v>81</v>
      </c>
    </row>
    <row r="85" spans="1:31" ht="20.45" customHeight="1" x14ac:dyDescent="0.25">
      <c r="A85">
        <v>83</v>
      </c>
      <c r="B85" t="s">
        <v>90</v>
      </c>
      <c r="C85" s="3">
        <v>3</v>
      </c>
      <c r="D85" s="3">
        <v>31</v>
      </c>
      <c r="E85" s="3">
        <v>47</v>
      </c>
      <c r="F85" s="3">
        <v>100</v>
      </c>
      <c r="G85" s="3">
        <v>87</v>
      </c>
      <c r="H85" s="3">
        <v>79</v>
      </c>
      <c r="I85" s="3">
        <v>52</v>
      </c>
      <c r="J85" s="3">
        <v>75</v>
      </c>
      <c r="K85" s="3">
        <v>193</v>
      </c>
      <c r="L85" s="3">
        <v>42</v>
      </c>
      <c r="M85" s="3">
        <v>50</v>
      </c>
      <c r="N85" s="3" t="s">
        <v>445</v>
      </c>
      <c r="O85" s="3">
        <v>90</v>
      </c>
      <c r="P85" s="3">
        <v>81</v>
      </c>
      <c r="Q85" s="24">
        <v>53743</v>
      </c>
      <c r="R85" s="3">
        <v>19</v>
      </c>
      <c r="S85" s="3">
        <v>65</v>
      </c>
      <c r="T85" s="3" t="s">
        <v>168</v>
      </c>
      <c r="U85" s="3">
        <v>100</v>
      </c>
      <c r="V85" s="3" t="s">
        <v>11</v>
      </c>
      <c r="W85" s="3">
        <v>1</v>
      </c>
      <c r="X85" s="3" t="s">
        <v>169</v>
      </c>
      <c r="Y85" s="3">
        <v>25</v>
      </c>
      <c r="Z85" s="3">
        <v>8.86</v>
      </c>
      <c r="AA85" s="3">
        <v>15</v>
      </c>
      <c r="AB85" s="24">
        <v>53691</v>
      </c>
      <c r="AC85" s="3">
        <v>54</v>
      </c>
      <c r="AD85" s="3">
        <v>89</v>
      </c>
      <c r="AE85">
        <v>83</v>
      </c>
    </row>
    <row r="86" spans="1:31" ht="20.45" customHeight="1" x14ac:dyDescent="0.25">
      <c r="A86">
        <v>83</v>
      </c>
      <c r="B86" t="s">
        <v>115</v>
      </c>
      <c r="C86" s="3">
        <v>24</v>
      </c>
      <c r="D86" s="3">
        <v>30</v>
      </c>
      <c r="E86" s="3">
        <v>66</v>
      </c>
      <c r="F86" s="3">
        <v>5</v>
      </c>
      <c r="G86" s="3">
        <v>71</v>
      </c>
      <c r="H86" s="3">
        <v>83</v>
      </c>
      <c r="I86" s="3">
        <v>41</v>
      </c>
      <c r="J86" s="3">
        <v>50</v>
      </c>
      <c r="K86" s="3">
        <v>163</v>
      </c>
      <c r="L86" s="3">
        <v>45</v>
      </c>
      <c r="M86" s="3">
        <v>28</v>
      </c>
      <c r="N86" s="3" t="s">
        <v>446</v>
      </c>
      <c r="O86" s="3">
        <v>68</v>
      </c>
      <c r="P86" s="3">
        <v>96</v>
      </c>
      <c r="Q86" s="24">
        <v>68457</v>
      </c>
      <c r="R86" s="3">
        <v>24</v>
      </c>
      <c r="S86" s="3">
        <v>64</v>
      </c>
      <c r="T86" s="3" t="s">
        <v>168</v>
      </c>
      <c r="U86" s="3">
        <v>39</v>
      </c>
      <c r="V86" s="3" t="s">
        <v>2</v>
      </c>
      <c r="W86" s="3">
        <v>0</v>
      </c>
      <c r="X86" s="3" t="s">
        <v>202</v>
      </c>
      <c r="Y86" s="3">
        <v>14</v>
      </c>
      <c r="Z86" s="3">
        <v>8.9</v>
      </c>
      <c r="AA86" s="3">
        <v>28</v>
      </c>
      <c r="AB86" s="24">
        <v>68457</v>
      </c>
      <c r="AC86" s="3">
        <v>66</v>
      </c>
      <c r="AD86" s="3">
        <v>63</v>
      </c>
      <c r="AE86">
        <v>83</v>
      </c>
    </row>
    <row r="87" spans="1:31" ht="20.45" customHeight="1" x14ac:dyDescent="0.25">
      <c r="A87">
        <v>85</v>
      </c>
      <c r="B87" t="s">
        <v>110</v>
      </c>
      <c r="C87" s="3">
        <v>17</v>
      </c>
      <c r="D87" s="3">
        <v>29</v>
      </c>
      <c r="E87" s="3">
        <v>44</v>
      </c>
      <c r="F87" s="3">
        <v>29</v>
      </c>
      <c r="G87" s="3" t="s">
        <v>168</v>
      </c>
      <c r="H87" s="3">
        <v>80</v>
      </c>
      <c r="I87" s="3">
        <v>64</v>
      </c>
      <c r="J87" s="3">
        <v>54</v>
      </c>
      <c r="K87" s="3">
        <v>55</v>
      </c>
      <c r="L87" s="3">
        <v>58</v>
      </c>
      <c r="M87" s="3">
        <v>38</v>
      </c>
      <c r="N87" s="3" t="s">
        <v>447</v>
      </c>
      <c r="O87" s="3" t="s">
        <v>168</v>
      </c>
      <c r="P87" s="3">
        <v>100</v>
      </c>
      <c r="Q87" s="24">
        <v>54787</v>
      </c>
      <c r="R87" s="3">
        <v>17</v>
      </c>
      <c r="S87" s="3">
        <v>52</v>
      </c>
      <c r="T87" s="3" t="s">
        <v>168</v>
      </c>
      <c r="U87" s="3">
        <v>44</v>
      </c>
      <c r="V87" s="3" t="s">
        <v>25</v>
      </c>
      <c r="W87" s="3">
        <v>0</v>
      </c>
      <c r="X87" s="3" t="s">
        <v>335</v>
      </c>
      <c r="Y87" s="3">
        <v>28</v>
      </c>
      <c r="Z87" s="3">
        <v>8.52</v>
      </c>
      <c r="AA87" s="3">
        <v>49</v>
      </c>
      <c r="AB87" s="24">
        <v>54787</v>
      </c>
      <c r="AC87" s="3">
        <v>29</v>
      </c>
      <c r="AD87" s="3" t="s">
        <v>168</v>
      </c>
      <c r="AE87">
        <v>85</v>
      </c>
    </row>
    <row r="88" spans="1:31" ht="20.45" customHeight="1" x14ac:dyDescent="0.25">
      <c r="A88">
        <v>86</v>
      </c>
      <c r="B88" t="s">
        <v>127</v>
      </c>
      <c r="C88" s="3">
        <v>43</v>
      </c>
      <c r="D88" s="3">
        <v>53</v>
      </c>
      <c r="E88" s="3">
        <v>90</v>
      </c>
      <c r="F88" s="3">
        <v>0</v>
      </c>
      <c r="G88" s="3" t="s">
        <v>168</v>
      </c>
      <c r="H88" s="3">
        <v>86</v>
      </c>
      <c r="I88" s="3">
        <v>49</v>
      </c>
      <c r="J88" s="3">
        <v>57</v>
      </c>
      <c r="K88" s="3">
        <v>84</v>
      </c>
      <c r="L88" s="3">
        <v>86</v>
      </c>
      <c r="M88" s="3">
        <v>33</v>
      </c>
      <c r="N88" s="3" t="s">
        <v>448</v>
      </c>
      <c r="O88" s="3" t="s">
        <v>168</v>
      </c>
      <c r="P88" s="3">
        <v>83</v>
      </c>
      <c r="Q88" s="24">
        <v>50914</v>
      </c>
      <c r="R88" s="3">
        <v>29</v>
      </c>
      <c r="S88" s="3">
        <v>55</v>
      </c>
      <c r="T88" s="3" t="s">
        <v>168</v>
      </c>
      <c r="U88" s="3">
        <v>22</v>
      </c>
      <c r="V88" s="3" t="s">
        <v>5</v>
      </c>
      <c r="W88" s="3">
        <v>0</v>
      </c>
      <c r="X88" s="3" t="s">
        <v>202</v>
      </c>
      <c r="Y88" s="3">
        <v>12</v>
      </c>
      <c r="Z88" s="3">
        <v>8.8000000000000007</v>
      </c>
      <c r="AA88" s="3">
        <v>62</v>
      </c>
      <c r="AB88" s="24">
        <v>50914</v>
      </c>
      <c r="AC88" s="3">
        <v>26</v>
      </c>
      <c r="AD88" s="3">
        <v>85</v>
      </c>
      <c r="AE88">
        <v>86</v>
      </c>
    </row>
    <row r="89" spans="1:31" ht="20.45" customHeight="1" x14ac:dyDescent="0.25">
      <c r="A89">
        <v>87</v>
      </c>
      <c r="B89" t="s">
        <v>449</v>
      </c>
      <c r="C89" s="3">
        <v>90</v>
      </c>
      <c r="D89" s="3">
        <v>35</v>
      </c>
      <c r="E89" s="3">
        <v>87</v>
      </c>
      <c r="F89" s="3">
        <v>67</v>
      </c>
      <c r="G89" s="3" t="s">
        <v>168</v>
      </c>
      <c r="H89" s="3">
        <v>78</v>
      </c>
      <c r="I89" s="3">
        <v>50</v>
      </c>
      <c r="J89" s="3">
        <v>57</v>
      </c>
      <c r="K89" s="3">
        <v>42</v>
      </c>
      <c r="L89" s="3">
        <v>24</v>
      </c>
      <c r="M89" s="3">
        <v>22</v>
      </c>
      <c r="N89" s="3" t="s">
        <v>191</v>
      </c>
      <c r="O89" s="3">
        <v>96</v>
      </c>
      <c r="P89" s="3">
        <v>97</v>
      </c>
      <c r="Q89" s="24">
        <v>69987</v>
      </c>
      <c r="R89" s="3">
        <v>8</v>
      </c>
      <c r="S89" s="3">
        <v>87</v>
      </c>
      <c r="T89" s="3" t="s">
        <v>168</v>
      </c>
      <c r="U89" s="3">
        <v>26</v>
      </c>
      <c r="V89" s="3" t="s">
        <v>25</v>
      </c>
      <c r="W89" s="3">
        <v>1</v>
      </c>
      <c r="X89" s="3" t="s">
        <v>450</v>
      </c>
      <c r="Y89" s="3">
        <v>24</v>
      </c>
      <c r="Z89" s="3">
        <v>8</v>
      </c>
      <c r="AA89" s="3">
        <v>5</v>
      </c>
      <c r="AB89" s="24">
        <v>69987</v>
      </c>
      <c r="AC89" s="3">
        <v>14</v>
      </c>
      <c r="AD89" s="3" t="s">
        <v>168</v>
      </c>
      <c r="AE89">
        <v>87</v>
      </c>
    </row>
    <row r="90" spans="1:31" ht="20.45" customHeight="1" x14ac:dyDescent="0.25">
      <c r="A90">
        <v>88</v>
      </c>
      <c r="B90" t="s">
        <v>132</v>
      </c>
      <c r="C90" s="3">
        <v>81</v>
      </c>
      <c r="D90" s="3">
        <v>52</v>
      </c>
      <c r="E90" s="3">
        <v>48</v>
      </c>
      <c r="F90" s="3">
        <v>100</v>
      </c>
      <c r="G90" s="3" t="s">
        <v>168</v>
      </c>
      <c r="H90" s="3">
        <v>82</v>
      </c>
      <c r="I90" s="3">
        <v>53</v>
      </c>
      <c r="J90" s="3">
        <v>39</v>
      </c>
      <c r="K90" s="3">
        <v>608</v>
      </c>
      <c r="L90" s="3">
        <v>68</v>
      </c>
      <c r="M90" s="3">
        <v>46</v>
      </c>
      <c r="N90" s="3" t="s">
        <v>324</v>
      </c>
      <c r="O90" s="3" t="s">
        <v>168</v>
      </c>
      <c r="P90" s="3">
        <v>78</v>
      </c>
      <c r="Q90" s="24">
        <v>58397</v>
      </c>
      <c r="R90" s="3">
        <v>56</v>
      </c>
      <c r="S90" s="3">
        <v>58</v>
      </c>
      <c r="T90" s="3" t="s">
        <v>168</v>
      </c>
      <c r="U90" s="3">
        <v>46</v>
      </c>
      <c r="V90" s="3" t="s">
        <v>1</v>
      </c>
      <c r="W90" s="3">
        <v>1</v>
      </c>
      <c r="X90" s="3" t="s">
        <v>451</v>
      </c>
      <c r="Y90" s="3">
        <v>24</v>
      </c>
      <c r="Z90" s="3">
        <v>8.2799999999999994</v>
      </c>
      <c r="AA90" s="3">
        <v>20</v>
      </c>
      <c r="AB90" s="24">
        <v>58317</v>
      </c>
      <c r="AC90" s="3">
        <v>51</v>
      </c>
      <c r="AD90" s="3" t="s">
        <v>168</v>
      </c>
      <c r="AE90">
        <v>88</v>
      </c>
    </row>
    <row r="91" spans="1:31" ht="20.45" customHeight="1" x14ac:dyDescent="0.25">
      <c r="A91">
        <v>89</v>
      </c>
      <c r="B91" t="s">
        <v>114</v>
      </c>
      <c r="C91" s="3">
        <v>13</v>
      </c>
      <c r="D91" s="3">
        <v>41</v>
      </c>
      <c r="E91" s="3">
        <v>62</v>
      </c>
      <c r="F91" s="3">
        <v>100</v>
      </c>
      <c r="G91" s="3">
        <v>93</v>
      </c>
      <c r="H91" s="3">
        <v>80</v>
      </c>
      <c r="I91" s="3">
        <v>34</v>
      </c>
      <c r="J91" s="3">
        <v>61</v>
      </c>
      <c r="K91" s="3">
        <v>834</v>
      </c>
      <c r="L91" s="3">
        <v>52</v>
      </c>
      <c r="M91" s="3">
        <v>47</v>
      </c>
      <c r="N91" s="3" t="s">
        <v>342</v>
      </c>
      <c r="O91" s="3">
        <v>94</v>
      </c>
      <c r="P91" s="3">
        <v>83</v>
      </c>
      <c r="Q91" s="24">
        <v>52452</v>
      </c>
      <c r="R91" s="3">
        <v>11</v>
      </c>
      <c r="S91" s="3">
        <v>75</v>
      </c>
      <c r="T91" s="3" t="s">
        <v>168</v>
      </c>
      <c r="U91" s="3">
        <v>65</v>
      </c>
      <c r="V91" s="3" t="s">
        <v>11</v>
      </c>
      <c r="W91" s="3">
        <v>0</v>
      </c>
      <c r="X91" s="3" t="s">
        <v>338</v>
      </c>
      <c r="Y91" s="3">
        <v>25</v>
      </c>
      <c r="Z91" s="3">
        <v>8.64</v>
      </c>
      <c r="AA91" s="3">
        <v>17</v>
      </c>
      <c r="AB91" s="24">
        <v>52187</v>
      </c>
      <c r="AC91" s="3">
        <v>25</v>
      </c>
      <c r="AD91" s="3">
        <v>95</v>
      </c>
      <c r="AE91">
        <v>89</v>
      </c>
    </row>
    <row r="92" spans="1:31" ht="20.45" customHeight="1" x14ac:dyDescent="0.25">
      <c r="A92">
        <v>90</v>
      </c>
      <c r="B92" t="s">
        <v>135</v>
      </c>
      <c r="C92" s="3">
        <v>68</v>
      </c>
      <c r="D92" s="3">
        <v>40</v>
      </c>
      <c r="E92" s="3">
        <v>61</v>
      </c>
      <c r="F92" s="3">
        <v>7</v>
      </c>
      <c r="G92" s="3">
        <v>85</v>
      </c>
      <c r="H92" s="3">
        <v>82</v>
      </c>
      <c r="I92" s="3">
        <v>64</v>
      </c>
      <c r="J92" s="3">
        <v>85</v>
      </c>
      <c r="K92" s="3">
        <v>171</v>
      </c>
      <c r="L92" s="3">
        <v>80</v>
      </c>
      <c r="M92" s="3">
        <v>33</v>
      </c>
      <c r="N92" s="3" t="s">
        <v>452</v>
      </c>
      <c r="O92" s="3">
        <v>84</v>
      </c>
      <c r="P92" s="3">
        <v>87</v>
      </c>
      <c r="Q92" s="24">
        <v>50621</v>
      </c>
      <c r="R92" s="3">
        <v>6</v>
      </c>
      <c r="S92" s="3">
        <v>83</v>
      </c>
      <c r="T92" s="3" t="s">
        <v>368</v>
      </c>
      <c r="U92" s="3">
        <v>56</v>
      </c>
      <c r="V92" s="3" t="s">
        <v>30</v>
      </c>
      <c r="W92" s="3">
        <v>0</v>
      </c>
      <c r="X92" s="3" t="s">
        <v>235</v>
      </c>
      <c r="Y92" s="3">
        <v>21</v>
      </c>
      <c r="Z92" s="3">
        <v>8.77</v>
      </c>
      <c r="AA92" s="3">
        <v>16</v>
      </c>
      <c r="AB92" s="24">
        <v>50621</v>
      </c>
      <c r="AC92" s="3">
        <v>21</v>
      </c>
      <c r="AD92" s="3">
        <v>81</v>
      </c>
      <c r="AE92">
        <v>90</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pane xSplit="2" ySplit="2" topLeftCell="X3" activePane="bottomRight" state="frozen"/>
      <selection pane="topRight" activeCell="C1" sqref="C1"/>
      <selection pane="bottomLeft" activeCell="A3" sqref="A3"/>
      <selection pane="bottomRight" activeCell="AC2" sqref="AC2"/>
    </sheetView>
  </sheetViews>
  <sheetFormatPr defaultColWidth="9" defaultRowHeight="15" x14ac:dyDescent="0.25"/>
  <cols>
    <col min="1" max="1" width="4" bestFit="1" customWidth="1"/>
    <col min="2" max="2" width="50.7109375" bestFit="1" customWidth="1"/>
    <col min="3" max="3" width="46.28515625" bestFit="1" customWidth="1"/>
    <col min="4" max="5" width="24.5703125" bestFit="1" customWidth="1"/>
    <col min="6" max="6" width="34.42578125" bestFit="1" customWidth="1"/>
    <col min="7" max="7" width="25" bestFit="1" customWidth="1"/>
    <col min="8" max="8" width="21" bestFit="1" customWidth="1"/>
    <col min="9" max="9" width="11.85546875" bestFit="1" customWidth="1"/>
    <col min="10" max="10" width="22.85546875" bestFit="1" customWidth="1"/>
    <col min="11" max="11" width="28.42578125" bestFit="1" customWidth="1"/>
    <col min="12" max="12" width="19.42578125" bestFit="1" customWidth="1"/>
    <col min="13" max="13" width="18.42578125" bestFit="1" customWidth="1"/>
    <col min="14" max="14" width="20.28515625" bestFit="1" customWidth="1"/>
    <col min="15" max="15" width="19" bestFit="1" customWidth="1"/>
    <col min="16" max="16" width="17.28515625" bestFit="1" customWidth="1"/>
    <col min="17" max="17" width="25.140625" bestFit="1" customWidth="1"/>
    <col min="18" max="18" width="25" bestFit="1" customWidth="1"/>
    <col min="19" max="19" width="35.5703125" bestFit="1" customWidth="1"/>
    <col min="20" max="20" width="22" bestFit="1" customWidth="1"/>
    <col min="21" max="21" width="19.42578125" bestFit="1" customWidth="1"/>
    <col min="22" max="22" width="25.5703125" bestFit="1" customWidth="1"/>
    <col min="23" max="23" width="20.140625" bestFit="1" customWidth="1"/>
    <col min="24" max="24" width="37.42578125" bestFit="1" customWidth="1"/>
    <col min="25" max="25" width="11.85546875" bestFit="1" customWidth="1"/>
    <col min="26" max="26" width="23.28515625" bestFit="1" customWidth="1"/>
    <col min="27" max="27" width="10.140625" bestFit="1" customWidth="1"/>
    <col min="28" max="28" width="17.7109375" bestFit="1" customWidth="1"/>
    <col min="29" max="29" width="17.85546875" bestFit="1" customWidth="1"/>
    <col min="30" max="32" width="12.85546875" customWidth="1"/>
  </cols>
  <sheetData>
    <row r="1" spans="1:30" x14ac:dyDescent="0.25">
      <c r="B1" s="22">
        <v>1</v>
      </c>
      <c r="C1" s="22">
        <f>B1+1</f>
        <v>2</v>
      </c>
      <c r="D1" s="22">
        <f t="shared" ref="D1:AD1" si="0">C1+1</f>
        <v>3</v>
      </c>
      <c r="E1" s="22">
        <f t="shared" si="0"/>
        <v>4</v>
      </c>
      <c r="F1" s="22">
        <f t="shared" si="0"/>
        <v>5</v>
      </c>
      <c r="G1" s="22">
        <f t="shared" si="0"/>
        <v>6</v>
      </c>
      <c r="H1" s="22">
        <f t="shared" si="0"/>
        <v>7</v>
      </c>
      <c r="I1" s="22">
        <f t="shared" si="0"/>
        <v>8</v>
      </c>
      <c r="J1" s="22">
        <f t="shared" si="0"/>
        <v>9</v>
      </c>
      <c r="K1" s="22">
        <f t="shared" si="0"/>
        <v>10</v>
      </c>
      <c r="L1" s="22">
        <f t="shared" si="0"/>
        <v>11</v>
      </c>
      <c r="M1" s="22">
        <f t="shared" si="0"/>
        <v>12</v>
      </c>
      <c r="N1" s="22">
        <f t="shared" si="0"/>
        <v>13</v>
      </c>
      <c r="O1" s="22">
        <f t="shared" si="0"/>
        <v>14</v>
      </c>
      <c r="P1" s="22">
        <f t="shared" si="0"/>
        <v>15</v>
      </c>
      <c r="Q1" s="22">
        <f t="shared" si="0"/>
        <v>16</v>
      </c>
      <c r="R1" s="22">
        <f t="shared" si="0"/>
        <v>17</v>
      </c>
      <c r="S1" s="22">
        <f t="shared" si="0"/>
        <v>18</v>
      </c>
      <c r="T1" s="22">
        <f t="shared" si="0"/>
        <v>19</v>
      </c>
      <c r="U1" s="22">
        <f t="shared" si="0"/>
        <v>20</v>
      </c>
      <c r="V1" s="22">
        <f t="shared" si="0"/>
        <v>21</v>
      </c>
      <c r="W1" s="22">
        <f t="shared" si="0"/>
        <v>22</v>
      </c>
      <c r="X1" s="22">
        <f t="shared" si="0"/>
        <v>23</v>
      </c>
      <c r="Y1" s="22">
        <f t="shared" si="0"/>
        <v>24</v>
      </c>
      <c r="Z1" s="22">
        <f t="shared" si="0"/>
        <v>25</v>
      </c>
      <c r="AA1" s="22">
        <f t="shared" si="0"/>
        <v>26</v>
      </c>
      <c r="AB1" s="22">
        <f t="shared" si="0"/>
        <v>27</v>
      </c>
      <c r="AC1" s="22">
        <f t="shared" si="0"/>
        <v>28</v>
      </c>
      <c r="AD1" s="22">
        <f t="shared" si="0"/>
        <v>29</v>
      </c>
    </row>
    <row r="2" spans="1:30" s="2" customFormat="1" x14ac:dyDescent="0.25">
      <c r="A2" s="2" t="s">
        <v>33</v>
      </c>
      <c r="B2" s="2" t="s">
        <v>34</v>
      </c>
      <c r="C2" s="2" t="s">
        <v>151</v>
      </c>
      <c r="D2" s="2" t="s">
        <v>155</v>
      </c>
      <c r="E2" s="2" t="s">
        <v>453</v>
      </c>
      <c r="F2" s="2" t="s">
        <v>140</v>
      </c>
      <c r="G2" s="2" t="s">
        <v>454</v>
      </c>
      <c r="H2" s="2" t="s">
        <v>37</v>
      </c>
      <c r="I2" s="2" t="s">
        <v>455</v>
      </c>
      <c r="J2" s="2" t="s">
        <v>154</v>
      </c>
      <c r="K2" s="2" t="s">
        <v>153</v>
      </c>
      <c r="L2" s="2" t="s">
        <v>36</v>
      </c>
      <c r="M2" s="2" t="s">
        <v>239</v>
      </c>
      <c r="N2" s="2" t="s">
        <v>152</v>
      </c>
      <c r="O2" s="2" t="s">
        <v>138</v>
      </c>
      <c r="P2" s="2" t="s">
        <v>366</v>
      </c>
      <c r="Q2" s="2" t="s">
        <v>238</v>
      </c>
      <c r="R2" s="2" t="s">
        <v>150</v>
      </c>
      <c r="S2" s="2" t="s">
        <v>456</v>
      </c>
      <c r="T2" s="2" t="s">
        <v>139</v>
      </c>
      <c r="U2" s="2" t="s">
        <v>148</v>
      </c>
      <c r="V2" s="2" t="s">
        <v>142</v>
      </c>
      <c r="W2" s="2" t="s">
        <v>147</v>
      </c>
      <c r="X2" s="2" t="s">
        <v>457</v>
      </c>
      <c r="Y2" s="2" t="s">
        <v>367</v>
      </c>
      <c r="Z2" s="2" t="s">
        <v>458</v>
      </c>
      <c r="AA2" s="2" t="s">
        <v>459</v>
      </c>
      <c r="AB2" s="2" t="s">
        <v>149</v>
      </c>
      <c r="AC2" s="2" t="s">
        <v>460</v>
      </c>
    </row>
    <row r="3" spans="1:30" x14ac:dyDescent="0.25">
      <c r="A3">
        <v>1</v>
      </c>
      <c r="B3" t="s">
        <v>38</v>
      </c>
      <c r="C3" t="s">
        <v>245</v>
      </c>
      <c r="D3">
        <v>100</v>
      </c>
      <c r="E3">
        <v>98</v>
      </c>
      <c r="F3">
        <v>4</v>
      </c>
      <c r="G3">
        <v>51</v>
      </c>
      <c r="H3" s="1">
        <v>111015</v>
      </c>
      <c r="I3">
        <v>1</v>
      </c>
      <c r="J3">
        <v>80</v>
      </c>
      <c r="K3" t="s">
        <v>461</v>
      </c>
      <c r="L3">
        <v>98</v>
      </c>
      <c r="M3">
        <v>1</v>
      </c>
      <c r="N3">
        <v>16</v>
      </c>
      <c r="O3">
        <v>1</v>
      </c>
      <c r="P3" s="1">
        <v>111015</v>
      </c>
      <c r="Q3">
        <v>5</v>
      </c>
      <c r="R3">
        <v>53</v>
      </c>
      <c r="S3" t="s">
        <v>462</v>
      </c>
      <c r="T3">
        <v>53</v>
      </c>
      <c r="U3">
        <v>47</v>
      </c>
      <c r="V3">
        <v>100</v>
      </c>
      <c r="W3">
        <v>32</v>
      </c>
      <c r="X3" t="s">
        <v>0</v>
      </c>
      <c r="Y3">
        <v>1</v>
      </c>
      <c r="Z3">
        <v>26</v>
      </c>
      <c r="AA3">
        <v>1</v>
      </c>
      <c r="AB3">
        <v>17</v>
      </c>
      <c r="AC3" t="s">
        <v>368</v>
      </c>
    </row>
    <row r="4" spans="1:30" x14ac:dyDescent="0.25">
      <c r="A4">
        <v>2</v>
      </c>
      <c r="B4" t="s">
        <v>39</v>
      </c>
      <c r="C4" t="s">
        <v>463</v>
      </c>
      <c r="D4">
        <v>54</v>
      </c>
      <c r="E4">
        <v>91</v>
      </c>
      <c r="F4">
        <v>13</v>
      </c>
      <c r="G4">
        <v>514</v>
      </c>
      <c r="H4" s="1">
        <v>107381</v>
      </c>
      <c r="I4">
        <v>2</v>
      </c>
      <c r="J4">
        <v>69</v>
      </c>
      <c r="K4" t="s">
        <v>287</v>
      </c>
      <c r="L4">
        <v>39</v>
      </c>
      <c r="M4">
        <v>2</v>
      </c>
      <c r="N4">
        <v>37</v>
      </c>
      <c r="O4">
        <v>12</v>
      </c>
      <c r="P4" s="1">
        <v>111437</v>
      </c>
      <c r="Q4">
        <v>4</v>
      </c>
      <c r="R4">
        <v>80</v>
      </c>
      <c r="S4" s="1">
        <v>37800</v>
      </c>
      <c r="T4">
        <v>83</v>
      </c>
      <c r="U4">
        <v>38</v>
      </c>
      <c r="V4">
        <v>100</v>
      </c>
      <c r="W4">
        <v>42</v>
      </c>
      <c r="X4" t="s">
        <v>1</v>
      </c>
      <c r="Y4">
        <v>2</v>
      </c>
      <c r="Z4">
        <v>18</v>
      </c>
      <c r="AA4">
        <v>2</v>
      </c>
      <c r="AB4">
        <v>18</v>
      </c>
      <c r="AC4" t="s">
        <v>464</v>
      </c>
    </row>
    <row r="5" spans="1:30" x14ac:dyDescent="0.25">
      <c r="A5">
        <v>3</v>
      </c>
      <c r="B5" t="s">
        <v>43</v>
      </c>
      <c r="C5" t="s">
        <v>463</v>
      </c>
      <c r="D5">
        <v>56</v>
      </c>
      <c r="E5">
        <v>100</v>
      </c>
      <c r="F5">
        <v>15</v>
      </c>
      <c r="G5">
        <v>454</v>
      </c>
      <c r="H5" s="1">
        <v>99967</v>
      </c>
      <c r="I5">
        <v>5</v>
      </c>
      <c r="J5">
        <v>57</v>
      </c>
      <c r="K5" t="s">
        <v>301</v>
      </c>
      <c r="L5">
        <v>51</v>
      </c>
      <c r="M5">
        <v>4</v>
      </c>
      <c r="N5">
        <v>56</v>
      </c>
      <c r="O5">
        <v>10</v>
      </c>
      <c r="P5" s="1">
        <v>102520</v>
      </c>
      <c r="Q5">
        <v>25</v>
      </c>
      <c r="R5">
        <v>71</v>
      </c>
      <c r="S5" s="1">
        <v>40000</v>
      </c>
      <c r="T5">
        <v>73</v>
      </c>
      <c r="U5">
        <v>49</v>
      </c>
      <c r="V5">
        <v>99</v>
      </c>
      <c r="W5">
        <v>45</v>
      </c>
      <c r="X5" t="s">
        <v>465</v>
      </c>
      <c r="Y5">
        <v>4</v>
      </c>
      <c r="Z5">
        <v>21</v>
      </c>
      <c r="AA5">
        <v>1</v>
      </c>
      <c r="AB5">
        <v>33</v>
      </c>
      <c r="AC5" t="s">
        <v>464</v>
      </c>
    </row>
    <row r="6" spans="1:30" x14ac:dyDescent="0.25">
      <c r="A6">
        <v>3</v>
      </c>
      <c r="B6" t="s">
        <v>44</v>
      </c>
      <c r="C6" t="s">
        <v>163</v>
      </c>
      <c r="D6">
        <v>96</v>
      </c>
      <c r="E6">
        <v>48</v>
      </c>
      <c r="F6">
        <v>81</v>
      </c>
      <c r="G6">
        <v>252</v>
      </c>
      <c r="H6" s="1">
        <v>98751</v>
      </c>
      <c r="I6">
        <v>4</v>
      </c>
      <c r="J6">
        <v>84</v>
      </c>
      <c r="K6" t="s">
        <v>466</v>
      </c>
      <c r="L6">
        <v>55</v>
      </c>
      <c r="M6">
        <v>3</v>
      </c>
      <c r="N6">
        <v>62</v>
      </c>
      <c r="O6">
        <v>4</v>
      </c>
      <c r="P6" s="1">
        <v>101378</v>
      </c>
      <c r="Q6">
        <v>3</v>
      </c>
      <c r="R6">
        <v>62</v>
      </c>
      <c r="S6" s="1">
        <v>31400</v>
      </c>
      <c r="T6">
        <v>76</v>
      </c>
      <c r="U6">
        <v>45</v>
      </c>
      <c r="V6">
        <v>99</v>
      </c>
      <c r="W6">
        <v>45</v>
      </c>
      <c r="X6" t="s">
        <v>4</v>
      </c>
      <c r="Y6">
        <v>3</v>
      </c>
      <c r="Z6">
        <v>12</v>
      </c>
      <c r="AA6">
        <v>1</v>
      </c>
      <c r="AB6">
        <v>27</v>
      </c>
      <c r="AC6" t="s">
        <v>464</v>
      </c>
    </row>
    <row r="7" spans="1:30" x14ac:dyDescent="0.25">
      <c r="A7">
        <v>5</v>
      </c>
      <c r="B7" t="s">
        <v>42</v>
      </c>
      <c r="C7" t="s">
        <v>467</v>
      </c>
      <c r="D7">
        <v>88</v>
      </c>
      <c r="E7">
        <v>100</v>
      </c>
      <c r="F7">
        <v>5</v>
      </c>
      <c r="G7">
        <v>841</v>
      </c>
      <c r="H7" s="1">
        <v>84836</v>
      </c>
      <c r="I7">
        <v>6</v>
      </c>
      <c r="J7">
        <v>80</v>
      </c>
      <c r="K7" t="s">
        <v>468</v>
      </c>
      <c r="L7">
        <v>56</v>
      </c>
      <c r="M7">
        <v>5</v>
      </c>
      <c r="N7">
        <v>67</v>
      </c>
      <c r="O7">
        <v>42</v>
      </c>
      <c r="P7" s="1">
        <v>85439</v>
      </c>
      <c r="Q7">
        <v>21</v>
      </c>
      <c r="R7">
        <v>55</v>
      </c>
      <c r="S7" s="1">
        <v>38140</v>
      </c>
      <c r="T7">
        <v>45</v>
      </c>
      <c r="U7">
        <v>50</v>
      </c>
      <c r="V7">
        <v>100</v>
      </c>
      <c r="W7">
        <v>39</v>
      </c>
      <c r="X7" t="s">
        <v>469</v>
      </c>
      <c r="Y7">
        <v>5</v>
      </c>
      <c r="Z7">
        <v>18</v>
      </c>
      <c r="AA7">
        <v>2</v>
      </c>
      <c r="AB7">
        <v>38</v>
      </c>
      <c r="AC7" t="s">
        <v>464</v>
      </c>
    </row>
    <row r="8" spans="1:30" x14ac:dyDescent="0.25">
      <c r="A8">
        <v>6</v>
      </c>
      <c r="B8" t="s">
        <v>40</v>
      </c>
      <c r="C8" t="s">
        <v>160</v>
      </c>
      <c r="D8">
        <v>72</v>
      </c>
      <c r="E8">
        <v>92</v>
      </c>
      <c r="F8">
        <v>7</v>
      </c>
      <c r="G8">
        <v>64</v>
      </c>
      <c r="H8" s="1">
        <v>90791</v>
      </c>
      <c r="I8">
        <v>11</v>
      </c>
      <c r="J8">
        <v>57</v>
      </c>
      <c r="K8" t="s">
        <v>470</v>
      </c>
      <c r="L8">
        <v>33</v>
      </c>
      <c r="M8">
        <v>8</v>
      </c>
      <c r="N8">
        <v>18</v>
      </c>
      <c r="O8">
        <v>21</v>
      </c>
      <c r="P8" s="1">
        <v>90791</v>
      </c>
      <c r="Q8">
        <v>7</v>
      </c>
      <c r="R8">
        <v>54</v>
      </c>
      <c r="S8" s="1">
        <v>26500</v>
      </c>
      <c r="T8">
        <v>23</v>
      </c>
      <c r="U8">
        <v>56</v>
      </c>
      <c r="V8">
        <v>100</v>
      </c>
      <c r="W8">
        <v>23</v>
      </c>
      <c r="X8" t="s">
        <v>2</v>
      </c>
      <c r="Y8">
        <v>8</v>
      </c>
      <c r="Z8">
        <v>18</v>
      </c>
      <c r="AA8">
        <v>2</v>
      </c>
      <c r="AB8">
        <v>25</v>
      </c>
      <c r="AC8" t="s">
        <v>368</v>
      </c>
    </row>
    <row r="9" spans="1:30" x14ac:dyDescent="0.25">
      <c r="A9">
        <v>7</v>
      </c>
      <c r="B9" t="s">
        <v>45</v>
      </c>
      <c r="C9" t="s">
        <v>160</v>
      </c>
      <c r="D9">
        <v>90</v>
      </c>
      <c r="E9">
        <v>100</v>
      </c>
      <c r="F9">
        <v>24</v>
      </c>
      <c r="G9">
        <v>40</v>
      </c>
      <c r="H9" s="1">
        <v>79591</v>
      </c>
      <c r="I9">
        <v>15</v>
      </c>
      <c r="J9">
        <v>40</v>
      </c>
      <c r="K9" t="s">
        <v>471</v>
      </c>
      <c r="L9">
        <v>48</v>
      </c>
      <c r="M9">
        <v>10</v>
      </c>
      <c r="N9">
        <v>33</v>
      </c>
      <c r="O9">
        <v>17</v>
      </c>
      <c r="P9" s="1">
        <v>79591</v>
      </c>
      <c r="Q9">
        <v>1</v>
      </c>
      <c r="R9">
        <v>65</v>
      </c>
      <c r="S9" s="1">
        <v>18700</v>
      </c>
      <c r="T9">
        <v>59</v>
      </c>
      <c r="U9">
        <v>48</v>
      </c>
      <c r="V9">
        <v>99</v>
      </c>
      <c r="W9">
        <v>35</v>
      </c>
      <c r="X9" t="s">
        <v>5</v>
      </c>
      <c r="Y9">
        <v>7</v>
      </c>
      <c r="Z9">
        <v>13</v>
      </c>
      <c r="AA9">
        <v>2</v>
      </c>
      <c r="AB9">
        <v>33</v>
      </c>
      <c r="AC9" t="s">
        <v>368</v>
      </c>
    </row>
    <row r="10" spans="1:30" x14ac:dyDescent="0.25">
      <c r="A10">
        <v>8</v>
      </c>
      <c r="B10" t="s">
        <v>380</v>
      </c>
      <c r="C10" t="s">
        <v>472</v>
      </c>
      <c r="D10">
        <v>94</v>
      </c>
      <c r="E10">
        <v>100</v>
      </c>
      <c r="F10">
        <v>10</v>
      </c>
      <c r="G10" s="1">
        <v>1242</v>
      </c>
      <c r="H10" s="1">
        <v>83022</v>
      </c>
      <c r="I10">
        <v>9</v>
      </c>
      <c r="J10">
        <v>99</v>
      </c>
      <c r="K10" t="s">
        <v>223</v>
      </c>
      <c r="L10">
        <v>32</v>
      </c>
      <c r="M10">
        <v>9</v>
      </c>
      <c r="N10">
        <v>31</v>
      </c>
      <c r="O10">
        <v>18</v>
      </c>
      <c r="P10" s="1">
        <v>82792</v>
      </c>
      <c r="Q10">
        <v>8</v>
      </c>
      <c r="R10">
        <v>50</v>
      </c>
      <c r="S10" s="1">
        <v>12323</v>
      </c>
      <c r="T10">
        <v>93</v>
      </c>
      <c r="U10">
        <v>53</v>
      </c>
      <c r="V10">
        <v>93</v>
      </c>
      <c r="W10">
        <v>50</v>
      </c>
      <c r="X10" t="s">
        <v>1</v>
      </c>
      <c r="Y10">
        <v>9</v>
      </c>
      <c r="Z10">
        <v>12</v>
      </c>
      <c r="AA10">
        <v>2</v>
      </c>
      <c r="AB10">
        <v>34</v>
      </c>
      <c r="AC10" t="s">
        <v>464</v>
      </c>
    </row>
    <row r="11" spans="1:30" x14ac:dyDescent="0.25">
      <c r="A11">
        <v>9</v>
      </c>
      <c r="B11" t="s">
        <v>65</v>
      </c>
      <c r="C11" t="s">
        <v>171</v>
      </c>
      <c r="D11">
        <v>53</v>
      </c>
      <c r="E11">
        <v>100</v>
      </c>
      <c r="F11">
        <v>12</v>
      </c>
      <c r="G11">
        <v>68</v>
      </c>
      <c r="H11" s="1">
        <v>83117</v>
      </c>
      <c r="I11">
        <v>13</v>
      </c>
      <c r="J11">
        <v>32</v>
      </c>
      <c r="K11" t="s">
        <v>158</v>
      </c>
      <c r="L11">
        <v>57</v>
      </c>
      <c r="M11">
        <v>12</v>
      </c>
      <c r="N11">
        <v>19</v>
      </c>
      <c r="O11">
        <v>36</v>
      </c>
      <c r="P11" s="1">
        <v>83117</v>
      </c>
      <c r="Q11">
        <v>6</v>
      </c>
      <c r="R11">
        <v>46</v>
      </c>
      <c r="S11" s="1">
        <v>2907</v>
      </c>
      <c r="T11">
        <v>62</v>
      </c>
      <c r="U11">
        <v>46</v>
      </c>
      <c r="V11">
        <v>97</v>
      </c>
      <c r="W11">
        <v>54</v>
      </c>
      <c r="X11" t="s">
        <v>13</v>
      </c>
      <c r="Y11">
        <v>13</v>
      </c>
      <c r="Z11">
        <v>24</v>
      </c>
      <c r="AA11">
        <v>2</v>
      </c>
      <c r="AB11">
        <v>39</v>
      </c>
      <c r="AC11" t="s">
        <v>368</v>
      </c>
    </row>
    <row r="12" spans="1:30" x14ac:dyDescent="0.25">
      <c r="A12">
        <v>10</v>
      </c>
      <c r="B12" t="s">
        <v>57</v>
      </c>
      <c r="C12" t="s">
        <v>175</v>
      </c>
      <c r="D12">
        <v>33</v>
      </c>
      <c r="E12">
        <v>100</v>
      </c>
      <c r="F12">
        <v>23</v>
      </c>
      <c r="G12">
        <v>185</v>
      </c>
      <c r="H12" s="1">
        <v>85200</v>
      </c>
      <c r="I12">
        <v>10</v>
      </c>
      <c r="J12">
        <v>38</v>
      </c>
      <c r="K12" t="s">
        <v>473</v>
      </c>
      <c r="L12">
        <v>24</v>
      </c>
      <c r="M12">
        <v>9</v>
      </c>
      <c r="N12">
        <v>45</v>
      </c>
      <c r="O12">
        <v>9</v>
      </c>
      <c r="P12" s="1">
        <v>84854</v>
      </c>
      <c r="Q12">
        <v>20</v>
      </c>
      <c r="R12">
        <v>73</v>
      </c>
      <c r="S12" s="1">
        <v>26948</v>
      </c>
      <c r="T12">
        <v>65</v>
      </c>
      <c r="U12">
        <v>48</v>
      </c>
      <c r="V12">
        <v>99</v>
      </c>
      <c r="W12">
        <v>29</v>
      </c>
      <c r="X12" t="s">
        <v>11</v>
      </c>
      <c r="Y12">
        <v>6</v>
      </c>
      <c r="Z12">
        <v>27</v>
      </c>
      <c r="AA12">
        <v>1</v>
      </c>
      <c r="AB12">
        <v>40</v>
      </c>
      <c r="AC12" t="s">
        <v>464</v>
      </c>
    </row>
    <row r="13" spans="1:30" x14ac:dyDescent="0.25">
      <c r="A13">
        <v>11</v>
      </c>
      <c r="B13" t="s">
        <v>53</v>
      </c>
      <c r="C13" t="s">
        <v>175</v>
      </c>
      <c r="D13">
        <v>91</v>
      </c>
      <c r="E13">
        <v>13</v>
      </c>
      <c r="F13">
        <v>52</v>
      </c>
      <c r="G13">
        <v>138</v>
      </c>
      <c r="H13" s="1">
        <v>95976</v>
      </c>
      <c r="I13">
        <v>8</v>
      </c>
      <c r="J13">
        <v>39</v>
      </c>
      <c r="K13" t="s">
        <v>474</v>
      </c>
      <c r="L13">
        <v>43</v>
      </c>
      <c r="M13">
        <v>10</v>
      </c>
      <c r="N13">
        <v>51</v>
      </c>
      <c r="O13">
        <v>24</v>
      </c>
      <c r="P13" s="1">
        <v>95976</v>
      </c>
      <c r="Q13">
        <v>24</v>
      </c>
      <c r="R13">
        <v>59</v>
      </c>
      <c r="S13" s="1">
        <v>28500</v>
      </c>
      <c r="T13">
        <v>82</v>
      </c>
      <c r="U13">
        <v>39</v>
      </c>
      <c r="V13">
        <v>95</v>
      </c>
      <c r="W13">
        <v>18</v>
      </c>
      <c r="X13" t="s">
        <v>10</v>
      </c>
      <c r="Y13">
        <v>11</v>
      </c>
      <c r="Z13">
        <v>13</v>
      </c>
      <c r="AA13">
        <v>1</v>
      </c>
      <c r="AB13">
        <v>38</v>
      </c>
      <c r="AC13" t="s">
        <v>368</v>
      </c>
    </row>
    <row r="14" spans="1:30" x14ac:dyDescent="0.25">
      <c r="A14">
        <v>12</v>
      </c>
      <c r="B14" t="s">
        <v>79</v>
      </c>
      <c r="C14" t="s">
        <v>475</v>
      </c>
      <c r="D14">
        <v>54</v>
      </c>
      <c r="E14">
        <v>100</v>
      </c>
      <c r="F14">
        <v>9</v>
      </c>
      <c r="G14">
        <v>486</v>
      </c>
      <c r="H14" s="1">
        <v>76350</v>
      </c>
      <c r="I14">
        <v>35</v>
      </c>
      <c r="J14">
        <v>59</v>
      </c>
      <c r="K14" t="s">
        <v>255</v>
      </c>
      <c r="L14">
        <v>34</v>
      </c>
      <c r="M14">
        <v>24</v>
      </c>
      <c r="N14">
        <v>44</v>
      </c>
      <c r="O14">
        <v>38</v>
      </c>
      <c r="P14" s="1">
        <v>75454</v>
      </c>
      <c r="Q14">
        <v>19</v>
      </c>
      <c r="R14">
        <v>57</v>
      </c>
      <c r="S14" s="1">
        <v>22500</v>
      </c>
      <c r="T14">
        <v>60</v>
      </c>
      <c r="U14">
        <v>63</v>
      </c>
      <c r="V14">
        <v>95</v>
      </c>
      <c r="W14">
        <v>40</v>
      </c>
      <c r="X14" t="s">
        <v>476</v>
      </c>
      <c r="Y14">
        <v>25</v>
      </c>
      <c r="Z14">
        <v>24</v>
      </c>
      <c r="AA14">
        <v>2</v>
      </c>
      <c r="AB14">
        <v>44</v>
      </c>
      <c r="AC14" t="s">
        <v>464</v>
      </c>
    </row>
    <row r="15" spans="1:30" x14ac:dyDescent="0.25">
      <c r="A15">
        <v>13</v>
      </c>
      <c r="B15" t="s">
        <v>41</v>
      </c>
      <c r="C15" t="s">
        <v>316</v>
      </c>
      <c r="D15">
        <v>73</v>
      </c>
      <c r="E15">
        <v>100</v>
      </c>
      <c r="F15">
        <v>3</v>
      </c>
      <c r="G15">
        <v>41</v>
      </c>
      <c r="H15" s="1">
        <v>80634</v>
      </c>
      <c r="I15">
        <v>23</v>
      </c>
      <c r="J15">
        <v>38</v>
      </c>
      <c r="K15" t="s">
        <v>196</v>
      </c>
      <c r="L15">
        <v>65</v>
      </c>
      <c r="M15">
        <v>16</v>
      </c>
      <c r="N15">
        <v>26</v>
      </c>
      <c r="O15">
        <v>35</v>
      </c>
      <c r="P15" s="1">
        <v>80634</v>
      </c>
      <c r="Q15">
        <v>28</v>
      </c>
      <c r="R15">
        <v>48</v>
      </c>
      <c r="S15" t="s">
        <v>477</v>
      </c>
      <c r="T15">
        <v>30</v>
      </c>
      <c r="U15">
        <v>51</v>
      </c>
      <c r="V15">
        <v>100</v>
      </c>
      <c r="W15">
        <v>40</v>
      </c>
      <c r="X15" t="s">
        <v>3</v>
      </c>
      <c r="Y15">
        <v>12</v>
      </c>
      <c r="Z15">
        <v>23</v>
      </c>
      <c r="AA15">
        <v>2</v>
      </c>
      <c r="AB15">
        <v>26</v>
      </c>
      <c r="AC15" t="s">
        <v>464</v>
      </c>
    </row>
    <row r="16" spans="1:30" x14ac:dyDescent="0.25">
      <c r="A16">
        <v>14</v>
      </c>
      <c r="B16" t="s">
        <v>60</v>
      </c>
      <c r="C16" t="s">
        <v>182</v>
      </c>
      <c r="D16">
        <v>95</v>
      </c>
      <c r="E16">
        <v>30</v>
      </c>
      <c r="F16">
        <v>78</v>
      </c>
      <c r="G16">
        <v>148</v>
      </c>
      <c r="H16" s="1">
        <v>74637</v>
      </c>
      <c r="I16">
        <v>14</v>
      </c>
      <c r="J16">
        <v>95</v>
      </c>
      <c r="K16" t="s">
        <v>478</v>
      </c>
      <c r="L16">
        <v>15</v>
      </c>
      <c r="M16">
        <v>14</v>
      </c>
      <c r="N16">
        <v>83</v>
      </c>
      <c r="O16">
        <v>14</v>
      </c>
      <c r="P16" s="1">
        <v>74983</v>
      </c>
      <c r="Q16">
        <v>15</v>
      </c>
      <c r="R16">
        <v>58</v>
      </c>
      <c r="S16" s="1">
        <v>29000</v>
      </c>
      <c r="T16">
        <v>77</v>
      </c>
      <c r="U16">
        <v>49</v>
      </c>
      <c r="V16">
        <v>100</v>
      </c>
      <c r="W16">
        <v>46</v>
      </c>
      <c r="X16" t="s">
        <v>4</v>
      </c>
      <c r="Y16">
        <v>15</v>
      </c>
      <c r="Z16">
        <v>14</v>
      </c>
      <c r="AA16">
        <v>1</v>
      </c>
      <c r="AB16">
        <v>26</v>
      </c>
      <c r="AC16" t="s">
        <v>464</v>
      </c>
    </row>
    <row r="17" spans="1:29" x14ac:dyDescent="0.25">
      <c r="A17">
        <v>14</v>
      </c>
      <c r="B17" t="s">
        <v>55</v>
      </c>
      <c r="C17" t="s">
        <v>169</v>
      </c>
      <c r="D17">
        <v>11</v>
      </c>
      <c r="E17">
        <v>83</v>
      </c>
      <c r="F17">
        <v>80</v>
      </c>
      <c r="G17">
        <v>74</v>
      </c>
      <c r="H17" s="1">
        <v>88444</v>
      </c>
      <c r="I17">
        <v>32</v>
      </c>
      <c r="J17">
        <v>3</v>
      </c>
      <c r="K17" t="s">
        <v>306</v>
      </c>
      <c r="L17">
        <v>40</v>
      </c>
      <c r="M17">
        <v>21</v>
      </c>
      <c r="N17">
        <v>2</v>
      </c>
      <c r="O17">
        <v>5</v>
      </c>
      <c r="P17" s="1">
        <v>88444</v>
      </c>
      <c r="Q17">
        <v>99</v>
      </c>
      <c r="R17">
        <v>124</v>
      </c>
      <c r="S17" t="s">
        <v>479</v>
      </c>
      <c r="T17">
        <v>28</v>
      </c>
      <c r="U17">
        <v>59</v>
      </c>
      <c r="V17">
        <v>94</v>
      </c>
      <c r="W17">
        <v>13</v>
      </c>
      <c r="X17" t="s">
        <v>7</v>
      </c>
      <c r="Y17">
        <v>18</v>
      </c>
      <c r="Z17">
        <v>31</v>
      </c>
      <c r="AA17">
        <v>1</v>
      </c>
      <c r="AB17">
        <v>34</v>
      </c>
      <c r="AC17" t="s">
        <v>464</v>
      </c>
    </row>
    <row r="18" spans="1:29" x14ac:dyDescent="0.25">
      <c r="A18">
        <v>16</v>
      </c>
      <c r="B18" t="s">
        <v>54</v>
      </c>
      <c r="C18" t="s">
        <v>169</v>
      </c>
      <c r="D18">
        <v>82</v>
      </c>
      <c r="E18">
        <v>16</v>
      </c>
      <c r="F18">
        <v>82</v>
      </c>
      <c r="G18">
        <v>683</v>
      </c>
      <c r="H18" s="1">
        <v>77273</v>
      </c>
      <c r="I18">
        <v>3</v>
      </c>
      <c r="J18">
        <v>69</v>
      </c>
      <c r="K18" t="s">
        <v>480</v>
      </c>
      <c r="L18">
        <v>20</v>
      </c>
      <c r="M18">
        <v>10</v>
      </c>
      <c r="N18">
        <v>93</v>
      </c>
      <c r="O18">
        <v>72</v>
      </c>
      <c r="P18" s="1">
        <v>76397</v>
      </c>
      <c r="Q18">
        <v>14</v>
      </c>
      <c r="R18">
        <v>71</v>
      </c>
      <c r="S18" s="1">
        <v>36000</v>
      </c>
      <c r="T18">
        <v>96</v>
      </c>
      <c r="U18">
        <v>43</v>
      </c>
      <c r="V18">
        <v>100</v>
      </c>
      <c r="W18">
        <v>50</v>
      </c>
      <c r="X18" t="s">
        <v>10</v>
      </c>
      <c r="Y18">
        <v>10</v>
      </c>
      <c r="Z18">
        <v>10</v>
      </c>
      <c r="AA18">
        <v>1</v>
      </c>
      <c r="AB18">
        <v>41</v>
      </c>
      <c r="AC18" t="s">
        <v>464</v>
      </c>
    </row>
    <row r="19" spans="1:29" x14ac:dyDescent="0.25">
      <c r="A19">
        <v>17</v>
      </c>
      <c r="B19" t="s">
        <v>391</v>
      </c>
      <c r="C19" t="s">
        <v>291</v>
      </c>
      <c r="D19">
        <v>0</v>
      </c>
      <c r="E19">
        <v>100</v>
      </c>
      <c r="F19">
        <v>66</v>
      </c>
      <c r="G19">
        <v>463</v>
      </c>
      <c r="H19" s="1">
        <v>134348</v>
      </c>
      <c r="I19">
        <v>28</v>
      </c>
      <c r="J19">
        <v>3</v>
      </c>
      <c r="K19" t="s">
        <v>481</v>
      </c>
      <c r="L19">
        <v>27</v>
      </c>
      <c r="M19">
        <v>23</v>
      </c>
      <c r="N19">
        <v>87</v>
      </c>
      <c r="O19">
        <v>11</v>
      </c>
      <c r="P19" s="1">
        <v>133378</v>
      </c>
      <c r="Q19">
        <v>94</v>
      </c>
      <c r="R19">
        <v>50</v>
      </c>
      <c r="S19" t="s">
        <v>482</v>
      </c>
      <c r="T19">
        <v>14</v>
      </c>
      <c r="U19">
        <v>27</v>
      </c>
      <c r="V19">
        <v>100</v>
      </c>
      <c r="W19">
        <v>29</v>
      </c>
      <c r="X19" t="s">
        <v>14</v>
      </c>
      <c r="Y19">
        <v>23</v>
      </c>
      <c r="Z19">
        <v>22</v>
      </c>
      <c r="AA19">
        <v>1</v>
      </c>
      <c r="AB19">
        <v>22</v>
      </c>
      <c r="AC19" t="s">
        <v>464</v>
      </c>
    </row>
    <row r="20" spans="1:29" x14ac:dyDescent="0.25">
      <c r="A20">
        <v>18</v>
      </c>
      <c r="B20" t="s">
        <v>62</v>
      </c>
      <c r="C20" t="s">
        <v>258</v>
      </c>
      <c r="D20">
        <v>65</v>
      </c>
      <c r="E20">
        <v>100</v>
      </c>
      <c r="F20">
        <v>8</v>
      </c>
      <c r="G20">
        <v>40</v>
      </c>
      <c r="H20" s="1">
        <v>68277</v>
      </c>
      <c r="I20" t="s">
        <v>168</v>
      </c>
      <c r="J20">
        <v>18</v>
      </c>
      <c r="K20" t="s">
        <v>185</v>
      </c>
      <c r="L20">
        <v>22</v>
      </c>
      <c r="M20" t="s">
        <v>168</v>
      </c>
      <c r="N20">
        <v>24</v>
      </c>
      <c r="O20">
        <v>86</v>
      </c>
      <c r="P20" s="1">
        <v>68277</v>
      </c>
      <c r="Q20">
        <v>2</v>
      </c>
      <c r="R20">
        <v>63</v>
      </c>
      <c r="S20" s="1">
        <v>1800</v>
      </c>
      <c r="T20">
        <v>22</v>
      </c>
      <c r="U20">
        <v>53</v>
      </c>
      <c r="V20">
        <v>86</v>
      </c>
      <c r="W20">
        <v>33</v>
      </c>
      <c r="X20" t="s">
        <v>12</v>
      </c>
      <c r="Y20">
        <v>22</v>
      </c>
      <c r="Z20">
        <v>28</v>
      </c>
      <c r="AA20">
        <v>2</v>
      </c>
      <c r="AB20">
        <v>38</v>
      </c>
      <c r="AC20" t="s">
        <v>368</v>
      </c>
    </row>
    <row r="21" spans="1:29" x14ac:dyDescent="0.25">
      <c r="A21">
        <v>19</v>
      </c>
      <c r="B21" t="s">
        <v>49</v>
      </c>
      <c r="C21" t="s">
        <v>483</v>
      </c>
      <c r="D21">
        <v>45</v>
      </c>
      <c r="E21">
        <v>100</v>
      </c>
      <c r="F21">
        <v>22</v>
      </c>
      <c r="G21" s="1">
        <v>1053</v>
      </c>
      <c r="H21" s="1">
        <v>78458</v>
      </c>
      <c r="I21">
        <v>16</v>
      </c>
      <c r="J21">
        <v>55</v>
      </c>
      <c r="K21" t="s">
        <v>484</v>
      </c>
      <c r="L21">
        <v>66</v>
      </c>
      <c r="M21">
        <v>17</v>
      </c>
      <c r="N21">
        <v>70</v>
      </c>
      <c r="O21">
        <v>13</v>
      </c>
      <c r="P21" s="1">
        <v>80077</v>
      </c>
      <c r="Q21">
        <v>27</v>
      </c>
      <c r="R21">
        <v>50</v>
      </c>
      <c r="S21" s="1">
        <v>28600</v>
      </c>
      <c r="T21">
        <v>87</v>
      </c>
      <c r="U21">
        <v>48</v>
      </c>
      <c r="V21">
        <v>95</v>
      </c>
      <c r="W21">
        <v>43</v>
      </c>
      <c r="X21" t="s">
        <v>1</v>
      </c>
      <c r="Y21">
        <v>17</v>
      </c>
      <c r="Z21">
        <v>30</v>
      </c>
      <c r="AA21">
        <v>2</v>
      </c>
      <c r="AB21">
        <v>34</v>
      </c>
      <c r="AC21" t="s">
        <v>464</v>
      </c>
    </row>
    <row r="22" spans="1:29" x14ac:dyDescent="0.25">
      <c r="A22">
        <v>20</v>
      </c>
      <c r="B22" t="s">
        <v>51</v>
      </c>
      <c r="C22" t="s">
        <v>202</v>
      </c>
      <c r="D22">
        <v>29</v>
      </c>
      <c r="E22">
        <v>100</v>
      </c>
      <c r="F22">
        <v>41</v>
      </c>
      <c r="G22">
        <v>112</v>
      </c>
      <c r="H22" s="1">
        <v>110914</v>
      </c>
      <c r="I22">
        <v>7</v>
      </c>
      <c r="J22">
        <v>28</v>
      </c>
      <c r="K22" t="s">
        <v>249</v>
      </c>
      <c r="L22">
        <v>89</v>
      </c>
      <c r="M22">
        <v>14</v>
      </c>
      <c r="N22">
        <v>35</v>
      </c>
      <c r="O22">
        <v>2</v>
      </c>
      <c r="P22" s="1">
        <v>112123</v>
      </c>
      <c r="Q22">
        <v>62</v>
      </c>
      <c r="R22">
        <v>47</v>
      </c>
      <c r="S22" s="1">
        <v>26800</v>
      </c>
      <c r="T22">
        <v>16</v>
      </c>
      <c r="U22">
        <v>23</v>
      </c>
      <c r="V22">
        <v>100</v>
      </c>
      <c r="W22">
        <v>16</v>
      </c>
      <c r="X22" t="s">
        <v>6</v>
      </c>
      <c r="Y22">
        <v>16</v>
      </c>
      <c r="Z22">
        <v>20</v>
      </c>
      <c r="AA22">
        <v>0</v>
      </c>
      <c r="AB22">
        <v>23</v>
      </c>
      <c r="AC22" t="s">
        <v>368</v>
      </c>
    </row>
    <row r="23" spans="1:29" x14ac:dyDescent="0.25">
      <c r="A23">
        <v>21</v>
      </c>
      <c r="B23" t="s">
        <v>270</v>
      </c>
      <c r="C23" t="s">
        <v>485</v>
      </c>
      <c r="D23">
        <v>0</v>
      </c>
      <c r="E23">
        <v>100</v>
      </c>
      <c r="F23">
        <v>74</v>
      </c>
      <c r="G23">
        <v>399</v>
      </c>
      <c r="H23" s="1">
        <v>131627</v>
      </c>
      <c r="I23">
        <v>21</v>
      </c>
      <c r="J23">
        <v>1</v>
      </c>
      <c r="K23" t="s">
        <v>481</v>
      </c>
      <c r="L23">
        <v>36</v>
      </c>
      <c r="M23">
        <v>20</v>
      </c>
      <c r="N23">
        <v>94</v>
      </c>
      <c r="O23">
        <v>7</v>
      </c>
      <c r="P23" s="1">
        <v>132701</v>
      </c>
      <c r="Q23">
        <v>92</v>
      </c>
      <c r="R23">
        <v>45</v>
      </c>
      <c r="S23" t="s">
        <v>486</v>
      </c>
      <c r="T23">
        <v>0</v>
      </c>
      <c r="U23">
        <v>26</v>
      </c>
      <c r="V23">
        <v>100</v>
      </c>
      <c r="W23">
        <v>36</v>
      </c>
      <c r="X23" t="s">
        <v>14</v>
      </c>
      <c r="Y23">
        <v>19</v>
      </c>
      <c r="Z23">
        <v>22</v>
      </c>
      <c r="AA23">
        <v>0</v>
      </c>
      <c r="AB23">
        <v>20</v>
      </c>
      <c r="AC23" t="s">
        <v>464</v>
      </c>
    </row>
    <row r="24" spans="1:29" x14ac:dyDescent="0.25">
      <c r="A24">
        <v>22</v>
      </c>
      <c r="B24" t="s">
        <v>64</v>
      </c>
      <c r="C24" t="s">
        <v>202</v>
      </c>
      <c r="D24">
        <v>90</v>
      </c>
      <c r="E24">
        <v>2</v>
      </c>
      <c r="F24">
        <v>94</v>
      </c>
      <c r="G24">
        <v>143</v>
      </c>
      <c r="H24" s="1">
        <v>66149</v>
      </c>
      <c r="I24">
        <v>21</v>
      </c>
      <c r="J24">
        <v>79</v>
      </c>
      <c r="K24" t="s">
        <v>487</v>
      </c>
      <c r="L24">
        <v>1</v>
      </c>
      <c r="M24">
        <v>21</v>
      </c>
      <c r="N24">
        <v>86</v>
      </c>
      <c r="O24">
        <v>30</v>
      </c>
      <c r="P24" s="1">
        <v>66149</v>
      </c>
      <c r="Q24">
        <v>57</v>
      </c>
      <c r="R24">
        <v>78</v>
      </c>
      <c r="S24" s="1">
        <v>27750</v>
      </c>
      <c r="T24">
        <v>22</v>
      </c>
      <c r="U24">
        <v>51</v>
      </c>
      <c r="V24">
        <v>100</v>
      </c>
      <c r="W24">
        <v>33</v>
      </c>
      <c r="X24" t="s">
        <v>4</v>
      </c>
      <c r="Y24">
        <v>21</v>
      </c>
      <c r="Z24">
        <v>14</v>
      </c>
      <c r="AA24">
        <v>1</v>
      </c>
      <c r="AB24">
        <v>40</v>
      </c>
      <c r="AC24" t="s">
        <v>464</v>
      </c>
    </row>
    <row r="25" spans="1:29" x14ac:dyDescent="0.25">
      <c r="A25">
        <v>22</v>
      </c>
      <c r="B25" t="s">
        <v>52</v>
      </c>
      <c r="C25" t="s">
        <v>266</v>
      </c>
      <c r="D25">
        <v>82</v>
      </c>
      <c r="E25">
        <v>74</v>
      </c>
      <c r="F25">
        <v>28</v>
      </c>
      <c r="G25">
        <v>66</v>
      </c>
      <c r="H25" s="1">
        <v>66791</v>
      </c>
      <c r="I25">
        <v>17</v>
      </c>
      <c r="J25">
        <v>32</v>
      </c>
      <c r="K25" t="s">
        <v>488</v>
      </c>
      <c r="L25">
        <v>12</v>
      </c>
      <c r="M25">
        <v>23</v>
      </c>
      <c r="N25">
        <v>39</v>
      </c>
      <c r="O25">
        <v>61</v>
      </c>
      <c r="P25" s="1">
        <v>65866</v>
      </c>
      <c r="Q25">
        <v>22</v>
      </c>
      <c r="R25">
        <v>61</v>
      </c>
      <c r="S25" s="1">
        <v>18400</v>
      </c>
      <c r="T25">
        <v>92</v>
      </c>
      <c r="U25">
        <v>62</v>
      </c>
      <c r="V25">
        <v>100</v>
      </c>
      <c r="W25">
        <v>62</v>
      </c>
      <c r="X25" t="s">
        <v>9</v>
      </c>
      <c r="Y25">
        <v>30</v>
      </c>
      <c r="Z25">
        <v>18</v>
      </c>
      <c r="AA25">
        <v>2</v>
      </c>
      <c r="AB25">
        <v>36</v>
      </c>
      <c r="AC25" t="s">
        <v>464</v>
      </c>
    </row>
    <row r="26" spans="1:29" x14ac:dyDescent="0.25">
      <c r="A26">
        <v>24</v>
      </c>
      <c r="B26" t="s">
        <v>87</v>
      </c>
      <c r="C26" t="s">
        <v>202</v>
      </c>
      <c r="D26">
        <v>96</v>
      </c>
      <c r="E26">
        <v>12</v>
      </c>
      <c r="F26">
        <v>75</v>
      </c>
      <c r="G26">
        <v>151</v>
      </c>
      <c r="H26" s="1">
        <v>75312</v>
      </c>
      <c r="I26">
        <v>18</v>
      </c>
      <c r="J26">
        <v>74</v>
      </c>
      <c r="K26" t="s">
        <v>489</v>
      </c>
      <c r="L26">
        <v>6</v>
      </c>
      <c r="M26">
        <v>25</v>
      </c>
      <c r="N26">
        <v>68</v>
      </c>
      <c r="O26">
        <v>70</v>
      </c>
      <c r="P26" s="1">
        <v>75312</v>
      </c>
      <c r="Q26">
        <v>12</v>
      </c>
      <c r="R26">
        <v>71</v>
      </c>
      <c r="S26" s="1">
        <v>23000</v>
      </c>
      <c r="T26">
        <v>57</v>
      </c>
      <c r="U26">
        <v>50</v>
      </c>
      <c r="V26">
        <v>94</v>
      </c>
      <c r="W26">
        <v>50</v>
      </c>
      <c r="X26" t="s">
        <v>4</v>
      </c>
      <c r="Y26">
        <v>33</v>
      </c>
      <c r="Z26">
        <v>13</v>
      </c>
      <c r="AA26">
        <v>0</v>
      </c>
      <c r="AB26">
        <v>29</v>
      </c>
      <c r="AC26" t="s">
        <v>464</v>
      </c>
    </row>
    <row r="27" spans="1:29" x14ac:dyDescent="0.25">
      <c r="A27">
        <v>24</v>
      </c>
      <c r="B27" t="s">
        <v>61</v>
      </c>
      <c r="C27" t="s">
        <v>181</v>
      </c>
      <c r="D27">
        <v>34</v>
      </c>
      <c r="E27">
        <v>76</v>
      </c>
      <c r="F27">
        <v>44</v>
      </c>
      <c r="G27">
        <v>350</v>
      </c>
      <c r="H27" s="1">
        <v>99016</v>
      </c>
      <c r="I27">
        <v>12</v>
      </c>
      <c r="J27">
        <v>31</v>
      </c>
      <c r="K27" t="s">
        <v>342</v>
      </c>
      <c r="L27">
        <v>69</v>
      </c>
      <c r="M27">
        <v>17</v>
      </c>
      <c r="N27">
        <v>13</v>
      </c>
      <c r="O27">
        <v>19</v>
      </c>
      <c r="P27" s="1">
        <v>99016</v>
      </c>
      <c r="Q27">
        <v>73</v>
      </c>
      <c r="R27">
        <v>44</v>
      </c>
      <c r="S27" s="1">
        <v>3349</v>
      </c>
      <c r="T27">
        <v>0</v>
      </c>
      <c r="U27">
        <v>48</v>
      </c>
      <c r="V27">
        <v>85</v>
      </c>
      <c r="W27">
        <v>60</v>
      </c>
      <c r="X27" t="s">
        <v>6</v>
      </c>
      <c r="Y27">
        <v>14</v>
      </c>
      <c r="Z27">
        <v>32</v>
      </c>
      <c r="AA27">
        <v>0</v>
      </c>
      <c r="AB27">
        <v>31</v>
      </c>
      <c r="AC27" t="s">
        <v>464</v>
      </c>
    </row>
    <row r="28" spans="1:29" x14ac:dyDescent="0.25">
      <c r="A28">
        <v>24</v>
      </c>
      <c r="B28" t="s">
        <v>56</v>
      </c>
      <c r="C28" t="s">
        <v>202</v>
      </c>
      <c r="D28">
        <v>42</v>
      </c>
      <c r="E28">
        <v>100</v>
      </c>
      <c r="F28">
        <v>36</v>
      </c>
      <c r="G28">
        <v>45</v>
      </c>
      <c r="H28" s="1">
        <v>105581</v>
      </c>
      <c r="I28">
        <v>20</v>
      </c>
      <c r="J28">
        <v>15</v>
      </c>
      <c r="K28" t="s">
        <v>490</v>
      </c>
      <c r="L28">
        <v>71</v>
      </c>
      <c r="M28">
        <v>26</v>
      </c>
      <c r="N28">
        <v>42</v>
      </c>
      <c r="O28">
        <v>6</v>
      </c>
      <c r="P28" s="1">
        <v>105581</v>
      </c>
      <c r="Q28">
        <v>85</v>
      </c>
      <c r="R28">
        <v>47</v>
      </c>
      <c r="S28" s="1">
        <v>25000</v>
      </c>
      <c r="T28">
        <v>39</v>
      </c>
      <c r="U28">
        <v>31</v>
      </c>
      <c r="V28">
        <v>100</v>
      </c>
      <c r="W28">
        <v>39</v>
      </c>
      <c r="X28" t="s">
        <v>6</v>
      </c>
      <c r="Y28">
        <v>33</v>
      </c>
      <c r="Z28">
        <v>24</v>
      </c>
      <c r="AA28">
        <v>1</v>
      </c>
      <c r="AB28">
        <v>25</v>
      </c>
      <c r="AC28" t="s">
        <v>368</v>
      </c>
    </row>
    <row r="29" spans="1:29" x14ac:dyDescent="0.25">
      <c r="A29">
        <v>27</v>
      </c>
      <c r="B29" t="s">
        <v>58</v>
      </c>
      <c r="C29" t="s">
        <v>169</v>
      </c>
      <c r="D29">
        <v>16</v>
      </c>
      <c r="E29">
        <v>100</v>
      </c>
      <c r="F29">
        <v>42</v>
      </c>
      <c r="G29">
        <v>90</v>
      </c>
      <c r="H29" s="1">
        <v>60684</v>
      </c>
      <c r="I29">
        <v>23</v>
      </c>
      <c r="J29">
        <v>6</v>
      </c>
      <c r="K29" t="s">
        <v>491</v>
      </c>
      <c r="L29">
        <v>11</v>
      </c>
      <c r="M29">
        <v>24</v>
      </c>
      <c r="N29">
        <v>14</v>
      </c>
      <c r="O29">
        <v>23</v>
      </c>
      <c r="P29" s="1">
        <v>60684</v>
      </c>
      <c r="Q29">
        <v>34</v>
      </c>
      <c r="R29">
        <v>102</v>
      </c>
      <c r="S29" t="s">
        <v>492</v>
      </c>
      <c r="T29">
        <v>21</v>
      </c>
      <c r="U29">
        <v>49</v>
      </c>
      <c r="V29">
        <v>94</v>
      </c>
      <c r="W29">
        <v>15</v>
      </c>
      <c r="X29" t="s">
        <v>8</v>
      </c>
      <c r="Y29">
        <v>23</v>
      </c>
      <c r="Z29">
        <v>24</v>
      </c>
      <c r="AA29">
        <v>1</v>
      </c>
      <c r="AB29">
        <v>54</v>
      </c>
      <c r="AC29" t="s">
        <v>464</v>
      </c>
    </row>
    <row r="30" spans="1:29" x14ac:dyDescent="0.25">
      <c r="A30">
        <v>28</v>
      </c>
      <c r="B30" t="s">
        <v>59</v>
      </c>
      <c r="C30" t="s">
        <v>169</v>
      </c>
      <c r="D30">
        <v>21</v>
      </c>
      <c r="E30">
        <v>100</v>
      </c>
      <c r="F30">
        <v>34</v>
      </c>
      <c r="G30">
        <v>80</v>
      </c>
      <c r="H30" s="1">
        <v>77924</v>
      </c>
      <c r="I30">
        <v>36</v>
      </c>
      <c r="J30">
        <v>6</v>
      </c>
      <c r="K30" t="s">
        <v>177</v>
      </c>
      <c r="L30">
        <v>14</v>
      </c>
      <c r="M30">
        <v>33</v>
      </c>
      <c r="N30">
        <v>5</v>
      </c>
      <c r="O30">
        <v>8</v>
      </c>
      <c r="P30" s="1">
        <v>77924</v>
      </c>
      <c r="Q30">
        <v>95</v>
      </c>
      <c r="R30">
        <v>100</v>
      </c>
      <c r="S30" t="s">
        <v>493</v>
      </c>
      <c r="T30">
        <v>31</v>
      </c>
      <c r="U30">
        <v>75</v>
      </c>
      <c r="V30">
        <v>92</v>
      </c>
      <c r="W30">
        <v>31</v>
      </c>
      <c r="X30" t="s">
        <v>7</v>
      </c>
      <c r="Y30">
        <v>35</v>
      </c>
      <c r="Z30">
        <v>30</v>
      </c>
      <c r="AA30">
        <v>1</v>
      </c>
      <c r="AB30">
        <v>40</v>
      </c>
      <c r="AC30" t="s">
        <v>368</v>
      </c>
    </row>
    <row r="31" spans="1:29" x14ac:dyDescent="0.25">
      <c r="A31">
        <v>29</v>
      </c>
      <c r="B31" t="s">
        <v>77</v>
      </c>
      <c r="C31" t="s">
        <v>193</v>
      </c>
      <c r="D31">
        <v>22</v>
      </c>
      <c r="E31">
        <v>100</v>
      </c>
      <c r="F31">
        <v>2</v>
      </c>
      <c r="G31">
        <v>36</v>
      </c>
      <c r="H31" s="1">
        <v>75839</v>
      </c>
      <c r="I31" t="s">
        <v>168</v>
      </c>
      <c r="J31">
        <v>37</v>
      </c>
      <c r="K31" t="s">
        <v>484</v>
      </c>
      <c r="L31">
        <v>38</v>
      </c>
      <c r="M31" t="s">
        <v>168</v>
      </c>
      <c r="N31">
        <v>32</v>
      </c>
      <c r="O31">
        <v>16</v>
      </c>
      <c r="P31" s="1">
        <v>75839</v>
      </c>
      <c r="Q31">
        <v>66</v>
      </c>
      <c r="R31">
        <v>60</v>
      </c>
      <c r="S31" s="1">
        <v>15200</v>
      </c>
      <c r="T31">
        <v>39</v>
      </c>
      <c r="U31">
        <v>53</v>
      </c>
      <c r="V31">
        <v>97</v>
      </c>
      <c r="W31">
        <v>6</v>
      </c>
      <c r="X31" t="s">
        <v>17</v>
      </c>
      <c r="Y31" t="s">
        <v>168</v>
      </c>
      <c r="Z31">
        <v>10</v>
      </c>
      <c r="AA31">
        <v>1</v>
      </c>
      <c r="AB31">
        <v>29</v>
      </c>
      <c r="AC31" t="s">
        <v>464</v>
      </c>
    </row>
    <row r="32" spans="1:29" x14ac:dyDescent="0.25">
      <c r="A32">
        <v>29</v>
      </c>
      <c r="B32" t="s">
        <v>89</v>
      </c>
      <c r="C32" t="s">
        <v>203</v>
      </c>
      <c r="D32">
        <v>85</v>
      </c>
      <c r="E32">
        <v>100</v>
      </c>
      <c r="F32">
        <v>56</v>
      </c>
      <c r="G32">
        <v>204</v>
      </c>
      <c r="H32" s="1">
        <v>69402</v>
      </c>
      <c r="I32">
        <v>25</v>
      </c>
      <c r="J32">
        <v>45</v>
      </c>
      <c r="K32" t="s">
        <v>494</v>
      </c>
      <c r="L32">
        <v>5</v>
      </c>
      <c r="M32">
        <v>27</v>
      </c>
      <c r="N32">
        <v>78</v>
      </c>
      <c r="O32">
        <v>45</v>
      </c>
      <c r="P32" s="1">
        <v>68833</v>
      </c>
      <c r="Q32">
        <v>9</v>
      </c>
      <c r="R32">
        <v>59</v>
      </c>
      <c r="S32" t="s">
        <v>495</v>
      </c>
      <c r="T32">
        <v>36</v>
      </c>
      <c r="U32">
        <v>56</v>
      </c>
      <c r="V32">
        <v>91</v>
      </c>
      <c r="W32">
        <v>55</v>
      </c>
      <c r="X32" t="s">
        <v>21</v>
      </c>
      <c r="Y32">
        <v>27</v>
      </c>
      <c r="Z32">
        <v>15</v>
      </c>
      <c r="AA32">
        <v>0</v>
      </c>
      <c r="AB32">
        <v>37</v>
      </c>
      <c r="AC32" t="s">
        <v>464</v>
      </c>
    </row>
    <row r="33" spans="1:29" x14ac:dyDescent="0.25">
      <c r="A33">
        <v>31</v>
      </c>
      <c r="B33" t="s">
        <v>72</v>
      </c>
      <c r="C33" t="s">
        <v>496</v>
      </c>
      <c r="D33">
        <v>87</v>
      </c>
      <c r="E33">
        <v>100</v>
      </c>
      <c r="F33">
        <v>1</v>
      </c>
      <c r="G33">
        <v>31</v>
      </c>
      <c r="H33" s="1">
        <v>50946</v>
      </c>
      <c r="I33">
        <v>43</v>
      </c>
      <c r="J33">
        <v>13</v>
      </c>
      <c r="K33" t="s">
        <v>497</v>
      </c>
      <c r="L33">
        <v>4</v>
      </c>
      <c r="M33">
        <v>39</v>
      </c>
      <c r="N33">
        <v>100</v>
      </c>
      <c r="O33">
        <v>25</v>
      </c>
      <c r="P33" s="1">
        <v>50946</v>
      </c>
      <c r="Q33">
        <v>26</v>
      </c>
      <c r="R33">
        <v>64</v>
      </c>
      <c r="S33" s="1">
        <v>38000</v>
      </c>
      <c r="T33">
        <v>11</v>
      </c>
      <c r="U33">
        <v>45</v>
      </c>
      <c r="V33">
        <v>95</v>
      </c>
      <c r="W33">
        <v>40</v>
      </c>
      <c r="X33" t="s">
        <v>389</v>
      </c>
      <c r="Y33">
        <v>44</v>
      </c>
      <c r="Z33">
        <v>12</v>
      </c>
      <c r="AA33">
        <v>1</v>
      </c>
      <c r="AB33">
        <v>42</v>
      </c>
      <c r="AC33" t="s">
        <v>464</v>
      </c>
    </row>
    <row r="34" spans="1:29" x14ac:dyDescent="0.25">
      <c r="A34">
        <v>32</v>
      </c>
      <c r="B34" t="s">
        <v>280</v>
      </c>
      <c r="C34" t="s">
        <v>281</v>
      </c>
      <c r="D34">
        <v>68</v>
      </c>
      <c r="E34">
        <v>24</v>
      </c>
      <c r="F34">
        <v>72</v>
      </c>
      <c r="G34">
        <v>504</v>
      </c>
      <c r="H34" s="1">
        <v>77127</v>
      </c>
      <c r="I34">
        <v>33</v>
      </c>
      <c r="J34">
        <v>56</v>
      </c>
      <c r="K34" t="s">
        <v>498</v>
      </c>
      <c r="L34">
        <v>61</v>
      </c>
      <c r="M34">
        <v>34</v>
      </c>
      <c r="N34">
        <v>9</v>
      </c>
      <c r="O34">
        <v>48</v>
      </c>
      <c r="P34" s="1">
        <v>77451</v>
      </c>
      <c r="Q34">
        <v>31</v>
      </c>
      <c r="R34">
        <v>45</v>
      </c>
      <c r="S34" s="1">
        <v>13000</v>
      </c>
      <c r="T34">
        <v>70</v>
      </c>
      <c r="U34">
        <v>47</v>
      </c>
      <c r="V34">
        <v>97</v>
      </c>
      <c r="W34">
        <v>50</v>
      </c>
      <c r="X34" t="s">
        <v>2</v>
      </c>
      <c r="Y34">
        <v>37</v>
      </c>
      <c r="Z34">
        <v>15</v>
      </c>
      <c r="AA34">
        <v>1</v>
      </c>
      <c r="AB34">
        <v>24</v>
      </c>
      <c r="AC34" t="s">
        <v>464</v>
      </c>
    </row>
    <row r="35" spans="1:29" x14ac:dyDescent="0.25">
      <c r="A35">
        <v>33</v>
      </c>
      <c r="B35" t="s">
        <v>104</v>
      </c>
      <c r="C35" t="s">
        <v>499</v>
      </c>
      <c r="D35">
        <v>52</v>
      </c>
      <c r="E35">
        <v>100</v>
      </c>
      <c r="F35">
        <v>46</v>
      </c>
      <c r="G35">
        <v>481</v>
      </c>
      <c r="H35" s="1">
        <v>62083</v>
      </c>
      <c r="I35">
        <v>50</v>
      </c>
      <c r="J35">
        <v>35</v>
      </c>
      <c r="K35" t="s">
        <v>500</v>
      </c>
      <c r="L35">
        <v>74</v>
      </c>
      <c r="M35">
        <v>45</v>
      </c>
      <c r="N35">
        <v>12</v>
      </c>
      <c r="O35">
        <v>44</v>
      </c>
      <c r="P35" s="1">
        <v>62314</v>
      </c>
      <c r="Q35">
        <v>39</v>
      </c>
      <c r="R35">
        <v>49</v>
      </c>
      <c r="S35" s="1">
        <v>4800</v>
      </c>
      <c r="T35">
        <v>33</v>
      </c>
      <c r="U35">
        <v>50</v>
      </c>
      <c r="V35">
        <v>100</v>
      </c>
      <c r="W35">
        <v>53</v>
      </c>
      <c r="X35" t="s">
        <v>1</v>
      </c>
      <c r="Y35">
        <v>51</v>
      </c>
      <c r="Z35">
        <v>16</v>
      </c>
      <c r="AA35">
        <v>1</v>
      </c>
      <c r="AB35">
        <v>50</v>
      </c>
      <c r="AC35" t="s">
        <v>464</v>
      </c>
    </row>
    <row r="36" spans="1:29" x14ac:dyDescent="0.25">
      <c r="A36">
        <v>33</v>
      </c>
      <c r="B36" t="s">
        <v>63</v>
      </c>
      <c r="C36" t="s">
        <v>501</v>
      </c>
      <c r="D36">
        <v>25</v>
      </c>
      <c r="E36">
        <v>100</v>
      </c>
      <c r="F36">
        <v>14</v>
      </c>
      <c r="G36">
        <v>714</v>
      </c>
      <c r="H36" s="1">
        <v>65329</v>
      </c>
      <c r="I36">
        <v>31</v>
      </c>
      <c r="J36">
        <v>86</v>
      </c>
      <c r="K36" t="s">
        <v>502</v>
      </c>
      <c r="L36">
        <v>81</v>
      </c>
      <c r="M36">
        <v>32</v>
      </c>
      <c r="N36">
        <v>55</v>
      </c>
      <c r="O36">
        <v>41</v>
      </c>
      <c r="P36" s="1">
        <v>66821</v>
      </c>
      <c r="Q36">
        <v>32</v>
      </c>
      <c r="R36">
        <v>50</v>
      </c>
      <c r="S36" s="1">
        <v>22290</v>
      </c>
      <c r="T36">
        <v>70</v>
      </c>
      <c r="U36">
        <v>50</v>
      </c>
      <c r="V36">
        <v>100</v>
      </c>
      <c r="W36">
        <v>10</v>
      </c>
      <c r="X36" t="s">
        <v>1</v>
      </c>
      <c r="Y36">
        <v>32</v>
      </c>
      <c r="Z36">
        <v>24</v>
      </c>
      <c r="AA36">
        <v>2</v>
      </c>
      <c r="AB36">
        <v>42</v>
      </c>
      <c r="AC36" t="s">
        <v>368</v>
      </c>
    </row>
    <row r="37" spans="1:29" x14ac:dyDescent="0.25">
      <c r="A37">
        <v>35</v>
      </c>
      <c r="B37" t="s">
        <v>47</v>
      </c>
      <c r="C37" t="s">
        <v>396</v>
      </c>
      <c r="D37">
        <v>82</v>
      </c>
      <c r="E37">
        <v>100</v>
      </c>
      <c r="F37">
        <v>38</v>
      </c>
      <c r="G37">
        <v>92</v>
      </c>
      <c r="H37" s="1">
        <v>81192</v>
      </c>
      <c r="I37" t="s">
        <v>168</v>
      </c>
      <c r="J37">
        <v>71</v>
      </c>
      <c r="K37" t="s">
        <v>196</v>
      </c>
      <c r="L37">
        <v>52</v>
      </c>
      <c r="M37" t="s">
        <v>168</v>
      </c>
      <c r="N37">
        <v>46</v>
      </c>
      <c r="O37">
        <v>92</v>
      </c>
      <c r="P37" s="1">
        <v>81192</v>
      </c>
      <c r="Q37">
        <v>17</v>
      </c>
      <c r="R37">
        <v>48</v>
      </c>
      <c r="S37" s="1">
        <v>25000</v>
      </c>
      <c r="T37">
        <v>50</v>
      </c>
      <c r="U37">
        <v>38</v>
      </c>
      <c r="V37">
        <v>100</v>
      </c>
      <c r="W37">
        <v>25</v>
      </c>
      <c r="X37" t="s">
        <v>6</v>
      </c>
      <c r="Y37" t="s">
        <v>168</v>
      </c>
      <c r="Z37">
        <v>24</v>
      </c>
      <c r="AA37">
        <v>1</v>
      </c>
      <c r="AB37">
        <v>19</v>
      </c>
      <c r="AC37" t="s">
        <v>464</v>
      </c>
    </row>
    <row r="38" spans="1:29" x14ac:dyDescent="0.25">
      <c r="A38">
        <v>36</v>
      </c>
      <c r="B38" t="s">
        <v>75</v>
      </c>
      <c r="C38" t="s">
        <v>169</v>
      </c>
      <c r="D38">
        <v>39</v>
      </c>
      <c r="E38">
        <v>25</v>
      </c>
      <c r="F38">
        <v>57</v>
      </c>
      <c r="G38">
        <v>107</v>
      </c>
      <c r="H38" s="1">
        <v>96868</v>
      </c>
      <c r="I38">
        <v>41</v>
      </c>
      <c r="J38">
        <v>31</v>
      </c>
      <c r="K38" t="s">
        <v>503</v>
      </c>
      <c r="L38">
        <v>49</v>
      </c>
      <c r="M38">
        <v>35</v>
      </c>
      <c r="N38">
        <v>48</v>
      </c>
      <c r="O38">
        <v>3</v>
      </c>
      <c r="P38" s="1">
        <v>96868</v>
      </c>
      <c r="Q38">
        <v>84</v>
      </c>
      <c r="R38">
        <v>40</v>
      </c>
      <c r="S38" s="1">
        <v>32400</v>
      </c>
      <c r="T38">
        <v>30</v>
      </c>
      <c r="U38">
        <v>36</v>
      </c>
      <c r="V38">
        <v>100</v>
      </c>
      <c r="W38">
        <v>20</v>
      </c>
      <c r="X38" t="s">
        <v>6</v>
      </c>
      <c r="Y38">
        <v>28</v>
      </c>
      <c r="Z38">
        <v>21</v>
      </c>
      <c r="AA38">
        <v>1</v>
      </c>
      <c r="AB38">
        <v>18</v>
      </c>
      <c r="AC38" t="s">
        <v>464</v>
      </c>
    </row>
    <row r="39" spans="1:29" x14ac:dyDescent="0.25">
      <c r="A39">
        <v>37</v>
      </c>
      <c r="B39" t="s">
        <v>66</v>
      </c>
      <c r="C39" t="s">
        <v>184</v>
      </c>
      <c r="D39">
        <v>75</v>
      </c>
      <c r="E39">
        <v>76</v>
      </c>
      <c r="F39">
        <v>35</v>
      </c>
      <c r="G39">
        <v>95</v>
      </c>
      <c r="H39" s="1">
        <v>57302</v>
      </c>
      <c r="I39">
        <v>38</v>
      </c>
      <c r="J39">
        <v>40</v>
      </c>
      <c r="K39" t="s">
        <v>174</v>
      </c>
      <c r="L39">
        <v>10</v>
      </c>
      <c r="M39">
        <v>35</v>
      </c>
      <c r="N39">
        <v>41</v>
      </c>
      <c r="O39">
        <v>63</v>
      </c>
      <c r="P39" s="1">
        <v>57269</v>
      </c>
      <c r="Q39">
        <v>44</v>
      </c>
      <c r="R39">
        <v>66</v>
      </c>
      <c r="S39" s="1">
        <v>14070</v>
      </c>
      <c r="T39">
        <v>30</v>
      </c>
      <c r="U39">
        <v>49</v>
      </c>
      <c r="V39">
        <v>100</v>
      </c>
      <c r="W39">
        <v>25</v>
      </c>
      <c r="X39" t="s">
        <v>9</v>
      </c>
      <c r="Y39">
        <v>30</v>
      </c>
      <c r="Z39">
        <v>19</v>
      </c>
      <c r="AA39">
        <v>2</v>
      </c>
      <c r="AB39">
        <v>40</v>
      </c>
      <c r="AC39" t="s">
        <v>368</v>
      </c>
    </row>
    <row r="40" spans="1:29" x14ac:dyDescent="0.25">
      <c r="A40">
        <v>37</v>
      </c>
      <c r="B40" t="s">
        <v>103</v>
      </c>
      <c r="C40" t="s">
        <v>166</v>
      </c>
      <c r="D40">
        <v>61</v>
      </c>
      <c r="E40">
        <v>100</v>
      </c>
      <c r="F40">
        <v>43</v>
      </c>
      <c r="G40">
        <v>112</v>
      </c>
      <c r="H40" s="1">
        <v>64546</v>
      </c>
      <c r="I40">
        <v>30</v>
      </c>
      <c r="J40">
        <v>36</v>
      </c>
      <c r="K40" t="s">
        <v>504</v>
      </c>
      <c r="L40">
        <v>18</v>
      </c>
      <c r="M40">
        <v>37</v>
      </c>
      <c r="N40">
        <v>40</v>
      </c>
      <c r="O40">
        <v>27</v>
      </c>
      <c r="P40" s="1">
        <v>64546</v>
      </c>
      <c r="Q40">
        <v>29</v>
      </c>
      <c r="R40">
        <v>51</v>
      </c>
      <c r="S40" s="1">
        <v>12950</v>
      </c>
      <c r="T40">
        <v>71</v>
      </c>
      <c r="U40">
        <v>53</v>
      </c>
      <c r="V40">
        <v>98</v>
      </c>
      <c r="W40">
        <v>29</v>
      </c>
      <c r="X40" t="s">
        <v>17</v>
      </c>
      <c r="Y40">
        <v>45</v>
      </c>
      <c r="Z40">
        <v>10</v>
      </c>
      <c r="AA40">
        <v>0</v>
      </c>
      <c r="AB40">
        <v>36</v>
      </c>
      <c r="AC40" t="s">
        <v>464</v>
      </c>
    </row>
    <row r="41" spans="1:29" x14ac:dyDescent="0.25">
      <c r="A41">
        <v>37</v>
      </c>
      <c r="B41" t="s">
        <v>67</v>
      </c>
      <c r="C41" t="s">
        <v>202</v>
      </c>
      <c r="D41">
        <v>45</v>
      </c>
      <c r="E41">
        <v>98</v>
      </c>
      <c r="F41">
        <v>67</v>
      </c>
      <c r="G41">
        <v>181</v>
      </c>
      <c r="H41" s="1">
        <v>78053</v>
      </c>
      <c r="I41">
        <v>19</v>
      </c>
      <c r="J41">
        <v>83</v>
      </c>
      <c r="K41" t="s">
        <v>505</v>
      </c>
      <c r="L41">
        <v>31</v>
      </c>
      <c r="M41">
        <v>28</v>
      </c>
      <c r="N41">
        <v>22</v>
      </c>
      <c r="O41">
        <v>97</v>
      </c>
      <c r="P41" s="1">
        <v>78053</v>
      </c>
      <c r="Q41">
        <v>18</v>
      </c>
      <c r="R41">
        <v>69</v>
      </c>
      <c r="S41" t="s">
        <v>506</v>
      </c>
      <c r="T41">
        <v>43</v>
      </c>
      <c r="U41">
        <v>45</v>
      </c>
      <c r="V41">
        <v>100</v>
      </c>
      <c r="W41">
        <v>29</v>
      </c>
      <c r="X41" t="s">
        <v>0</v>
      </c>
      <c r="Y41">
        <v>28</v>
      </c>
      <c r="Z41">
        <v>24</v>
      </c>
      <c r="AA41">
        <v>0</v>
      </c>
      <c r="AB41">
        <v>26</v>
      </c>
      <c r="AC41" t="s">
        <v>368</v>
      </c>
    </row>
    <row r="42" spans="1:29" x14ac:dyDescent="0.25">
      <c r="A42">
        <v>40</v>
      </c>
      <c r="B42" t="s">
        <v>46</v>
      </c>
      <c r="C42" t="s">
        <v>501</v>
      </c>
      <c r="D42">
        <v>39</v>
      </c>
      <c r="E42">
        <v>100</v>
      </c>
      <c r="F42">
        <v>27</v>
      </c>
      <c r="G42" s="1">
        <v>1316</v>
      </c>
      <c r="H42" s="1">
        <v>73095</v>
      </c>
      <c r="I42">
        <v>27</v>
      </c>
      <c r="J42">
        <v>52</v>
      </c>
      <c r="K42" t="s">
        <v>507</v>
      </c>
      <c r="L42">
        <v>59</v>
      </c>
      <c r="M42">
        <v>36</v>
      </c>
      <c r="N42">
        <v>89</v>
      </c>
      <c r="O42">
        <v>53</v>
      </c>
      <c r="P42" s="1">
        <v>72582</v>
      </c>
      <c r="Q42">
        <v>30</v>
      </c>
      <c r="R42">
        <v>46</v>
      </c>
      <c r="S42" s="1">
        <v>35000</v>
      </c>
      <c r="T42">
        <v>85</v>
      </c>
      <c r="U42">
        <v>51</v>
      </c>
      <c r="V42">
        <v>98</v>
      </c>
      <c r="W42">
        <v>38</v>
      </c>
      <c r="X42" t="s">
        <v>1</v>
      </c>
      <c r="Y42">
        <v>40</v>
      </c>
      <c r="Z42">
        <v>27</v>
      </c>
      <c r="AA42">
        <v>1</v>
      </c>
      <c r="AB42">
        <v>34</v>
      </c>
      <c r="AC42" t="s">
        <v>464</v>
      </c>
    </row>
    <row r="43" spans="1:29" x14ac:dyDescent="0.25">
      <c r="A43">
        <v>41</v>
      </c>
      <c r="B43" t="s">
        <v>70</v>
      </c>
      <c r="C43" t="s">
        <v>171</v>
      </c>
      <c r="D43">
        <v>94</v>
      </c>
      <c r="E43">
        <v>100</v>
      </c>
      <c r="F43">
        <v>55</v>
      </c>
      <c r="G43">
        <v>77</v>
      </c>
      <c r="H43" s="1">
        <v>69353</v>
      </c>
      <c r="I43">
        <v>37</v>
      </c>
      <c r="J43">
        <v>58</v>
      </c>
      <c r="K43" t="s">
        <v>508</v>
      </c>
      <c r="L43">
        <v>25</v>
      </c>
      <c r="M43">
        <v>38</v>
      </c>
      <c r="N43">
        <v>71</v>
      </c>
      <c r="O43">
        <v>28</v>
      </c>
      <c r="P43" s="1">
        <v>69353</v>
      </c>
      <c r="Q43">
        <v>23</v>
      </c>
      <c r="R43">
        <v>59</v>
      </c>
      <c r="S43" s="1">
        <v>22000</v>
      </c>
      <c r="T43">
        <v>35</v>
      </c>
      <c r="U43">
        <v>32</v>
      </c>
      <c r="V43">
        <v>88</v>
      </c>
      <c r="W43">
        <v>30</v>
      </c>
      <c r="X43" t="s">
        <v>10</v>
      </c>
      <c r="Y43">
        <v>35</v>
      </c>
      <c r="Z43">
        <v>12</v>
      </c>
      <c r="AA43">
        <v>1</v>
      </c>
      <c r="AB43">
        <v>33</v>
      </c>
      <c r="AC43" t="s">
        <v>464</v>
      </c>
    </row>
    <row r="44" spans="1:29" x14ac:dyDescent="0.25">
      <c r="A44">
        <v>42</v>
      </c>
      <c r="B44" t="s">
        <v>304</v>
      </c>
      <c r="C44" t="s">
        <v>169</v>
      </c>
      <c r="D44">
        <v>50</v>
      </c>
      <c r="E44">
        <v>60</v>
      </c>
      <c r="F44">
        <v>48</v>
      </c>
      <c r="G44">
        <v>183</v>
      </c>
      <c r="H44" s="1">
        <v>64898</v>
      </c>
      <c r="I44" t="s">
        <v>168</v>
      </c>
      <c r="J44">
        <v>17</v>
      </c>
      <c r="K44" t="s">
        <v>509</v>
      </c>
      <c r="L44">
        <v>7</v>
      </c>
      <c r="M44" t="s">
        <v>168</v>
      </c>
      <c r="N44">
        <v>52</v>
      </c>
      <c r="O44">
        <v>57</v>
      </c>
      <c r="P44" s="1">
        <v>65727</v>
      </c>
      <c r="Q44">
        <v>45</v>
      </c>
      <c r="R44">
        <v>82</v>
      </c>
      <c r="S44" t="s">
        <v>510</v>
      </c>
      <c r="T44">
        <v>62</v>
      </c>
      <c r="U44">
        <v>48</v>
      </c>
      <c r="V44">
        <v>87</v>
      </c>
      <c r="W44">
        <v>15</v>
      </c>
      <c r="X44" t="s">
        <v>29</v>
      </c>
      <c r="Y44">
        <v>20</v>
      </c>
      <c r="Z44">
        <v>23</v>
      </c>
      <c r="AA44">
        <v>0</v>
      </c>
      <c r="AB44">
        <v>38</v>
      </c>
      <c r="AC44" t="s">
        <v>464</v>
      </c>
    </row>
    <row r="45" spans="1:29" x14ac:dyDescent="0.25">
      <c r="A45">
        <v>43</v>
      </c>
      <c r="B45" t="s">
        <v>69</v>
      </c>
      <c r="C45" t="s">
        <v>463</v>
      </c>
      <c r="D45">
        <v>33</v>
      </c>
      <c r="E45">
        <v>100</v>
      </c>
      <c r="F45">
        <v>17</v>
      </c>
      <c r="G45" s="1">
        <v>1269</v>
      </c>
      <c r="H45" s="1">
        <v>64960</v>
      </c>
      <c r="I45">
        <v>40</v>
      </c>
      <c r="J45">
        <v>69</v>
      </c>
      <c r="K45" t="s">
        <v>164</v>
      </c>
      <c r="L45">
        <v>80</v>
      </c>
      <c r="M45">
        <v>41</v>
      </c>
      <c r="N45">
        <v>75</v>
      </c>
      <c r="O45">
        <v>55</v>
      </c>
      <c r="P45" s="1">
        <v>65212</v>
      </c>
      <c r="Q45">
        <v>53</v>
      </c>
      <c r="R45">
        <v>46</v>
      </c>
      <c r="S45" s="1">
        <v>24000</v>
      </c>
      <c r="T45">
        <v>75</v>
      </c>
      <c r="U45">
        <v>52</v>
      </c>
      <c r="V45">
        <v>99</v>
      </c>
      <c r="W45">
        <v>50</v>
      </c>
      <c r="X45" t="s">
        <v>1</v>
      </c>
      <c r="Y45">
        <v>41</v>
      </c>
      <c r="Z45">
        <v>21</v>
      </c>
      <c r="AA45">
        <v>2</v>
      </c>
      <c r="AB45">
        <v>42</v>
      </c>
      <c r="AC45" t="s">
        <v>464</v>
      </c>
    </row>
    <row r="46" spans="1:29" x14ac:dyDescent="0.25">
      <c r="A46">
        <v>44</v>
      </c>
      <c r="B46" t="s">
        <v>68</v>
      </c>
      <c r="C46" t="s">
        <v>291</v>
      </c>
      <c r="D46">
        <v>4</v>
      </c>
      <c r="E46">
        <v>100</v>
      </c>
      <c r="F46">
        <v>62</v>
      </c>
      <c r="G46">
        <v>430</v>
      </c>
      <c r="H46" s="1">
        <v>123618</v>
      </c>
      <c r="I46">
        <v>26</v>
      </c>
      <c r="J46">
        <v>5</v>
      </c>
      <c r="K46" t="s">
        <v>177</v>
      </c>
      <c r="L46">
        <v>62</v>
      </c>
      <c r="M46">
        <v>32</v>
      </c>
      <c r="N46">
        <v>95</v>
      </c>
      <c r="O46">
        <v>34</v>
      </c>
      <c r="P46" s="1">
        <v>123467</v>
      </c>
      <c r="Q46">
        <v>88</v>
      </c>
      <c r="R46">
        <v>41</v>
      </c>
      <c r="S46" t="s">
        <v>511</v>
      </c>
      <c r="T46">
        <v>18</v>
      </c>
      <c r="U46">
        <v>28</v>
      </c>
      <c r="V46">
        <v>100</v>
      </c>
      <c r="W46">
        <v>36</v>
      </c>
      <c r="X46" t="s">
        <v>14</v>
      </c>
      <c r="Y46">
        <v>26</v>
      </c>
      <c r="Z46">
        <v>21</v>
      </c>
      <c r="AA46">
        <v>0</v>
      </c>
      <c r="AB46">
        <v>19</v>
      </c>
      <c r="AC46" t="s">
        <v>464</v>
      </c>
    </row>
    <row r="47" spans="1:29" x14ac:dyDescent="0.25">
      <c r="A47">
        <v>45</v>
      </c>
      <c r="B47" t="s">
        <v>80</v>
      </c>
      <c r="C47" t="s">
        <v>195</v>
      </c>
      <c r="D47">
        <v>54</v>
      </c>
      <c r="E47">
        <v>1</v>
      </c>
      <c r="F47">
        <v>69</v>
      </c>
      <c r="G47">
        <v>927</v>
      </c>
      <c r="H47" s="1">
        <v>71347</v>
      </c>
      <c r="I47">
        <v>38</v>
      </c>
      <c r="J47">
        <v>44</v>
      </c>
      <c r="K47" t="s">
        <v>512</v>
      </c>
      <c r="L47">
        <v>46</v>
      </c>
      <c r="M47">
        <v>40</v>
      </c>
      <c r="N47">
        <v>20</v>
      </c>
      <c r="O47">
        <v>83</v>
      </c>
      <c r="P47" s="1">
        <v>71685</v>
      </c>
      <c r="Q47">
        <v>37</v>
      </c>
      <c r="R47">
        <v>49</v>
      </c>
      <c r="S47" t="s">
        <v>513</v>
      </c>
      <c r="T47">
        <v>9</v>
      </c>
      <c r="U47">
        <v>47</v>
      </c>
      <c r="V47">
        <v>96</v>
      </c>
      <c r="W47">
        <v>27</v>
      </c>
      <c r="X47" t="s">
        <v>19</v>
      </c>
      <c r="Y47">
        <v>38</v>
      </c>
      <c r="Z47">
        <v>23</v>
      </c>
      <c r="AA47">
        <v>0</v>
      </c>
      <c r="AB47">
        <v>33</v>
      </c>
      <c r="AC47" t="s">
        <v>368</v>
      </c>
    </row>
    <row r="48" spans="1:29" x14ac:dyDescent="0.25">
      <c r="A48">
        <v>46</v>
      </c>
      <c r="B48" t="s">
        <v>85</v>
      </c>
      <c r="C48" t="s">
        <v>201</v>
      </c>
      <c r="D48">
        <v>19</v>
      </c>
      <c r="E48">
        <v>100</v>
      </c>
      <c r="F48">
        <v>33</v>
      </c>
      <c r="G48">
        <v>126</v>
      </c>
      <c r="H48" s="1">
        <v>79502</v>
      </c>
      <c r="I48">
        <v>29</v>
      </c>
      <c r="J48">
        <v>52</v>
      </c>
      <c r="K48" t="s">
        <v>246</v>
      </c>
      <c r="L48">
        <v>72</v>
      </c>
      <c r="M48">
        <v>38</v>
      </c>
      <c r="N48">
        <v>34</v>
      </c>
      <c r="O48">
        <v>15</v>
      </c>
      <c r="P48" s="1">
        <v>79502</v>
      </c>
      <c r="Q48">
        <v>60</v>
      </c>
      <c r="R48">
        <v>52</v>
      </c>
      <c r="S48" s="1">
        <v>21500</v>
      </c>
      <c r="T48">
        <v>0</v>
      </c>
      <c r="U48">
        <v>21</v>
      </c>
      <c r="V48">
        <v>88</v>
      </c>
      <c r="W48">
        <v>43</v>
      </c>
      <c r="X48" t="s">
        <v>1</v>
      </c>
      <c r="Y48">
        <v>39</v>
      </c>
      <c r="Z48">
        <v>16</v>
      </c>
      <c r="AA48">
        <v>2</v>
      </c>
      <c r="AB48">
        <v>46</v>
      </c>
      <c r="AC48" t="s">
        <v>464</v>
      </c>
    </row>
    <row r="49" spans="1:29" x14ac:dyDescent="0.25">
      <c r="A49">
        <v>47</v>
      </c>
      <c r="B49" t="s">
        <v>74</v>
      </c>
      <c r="C49" t="s">
        <v>230</v>
      </c>
      <c r="D49">
        <v>84</v>
      </c>
      <c r="E49">
        <v>86</v>
      </c>
      <c r="F49">
        <v>60</v>
      </c>
      <c r="G49">
        <v>219</v>
      </c>
      <c r="H49" s="1">
        <v>61601</v>
      </c>
      <c r="I49">
        <v>33</v>
      </c>
      <c r="J49">
        <v>47</v>
      </c>
      <c r="K49" t="s">
        <v>514</v>
      </c>
      <c r="L49">
        <v>21</v>
      </c>
      <c r="M49">
        <v>41</v>
      </c>
      <c r="N49">
        <v>59</v>
      </c>
      <c r="O49">
        <v>94</v>
      </c>
      <c r="P49" s="1">
        <v>61879</v>
      </c>
      <c r="Q49">
        <v>16</v>
      </c>
      <c r="R49">
        <v>54</v>
      </c>
      <c r="S49" s="1">
        <v>20350</v>
      </c>
      <c r="T49">
        <v>73</v>
      </c>
      <c r="U49">
        <v>51</v>
      </c>
      <c r="V49">
        <v>89</v>
      </c>
      <c r="W49">
        <v>53</v>
      </c>
      <c r="X49" t="s">
        <v>515</v>
      </c>
      <c r="Y49">
        <v>43</v>
      </c>
      <c r="Z49">
        <v>20</v>
      </c>
      <c r="AA49">
        <v>1</v>
      </c>
      <c r="AB49">
        <v>43</v>
      </c>
      <c r="AC49" t="s">
        <v>464</v>
      </c>
    </row>
    <row r="50" spans="1:29" x14ac:dyDescent="0.25">
      <c r="A50">
        <v>48</v>
      </c>
      <c r="B50" t="s">
        <v>98</v>
      </c>
      <c r="C50" t="s">
        <v>194</v>
      </c>
      <c r="D50">
        <v>83</v>
      </c>
      <c r="E50">
        <v>7</v>
      </c>
      <c r="F50">
        <v>45</v>
      </c>
      <c r="G50">
        <v>105</v>
      </c>
      <c r="H50" s="1">
        <v>71515</v>
      </c>
      <c r="I50">
        <v>46</v>
      </c>
      <c r="J50">
        <v>44</v>
      </c>
      <c r="K50" t="s">
        <v>516</v>
      </c>
      <c r="L50">
        <v>42</v>
      </c>
      <c r="M50">
        <v>49</v>
      </c>
      <c r="N50">
        <v>49</v>
      </c>
      <c r="O50">
        <v>60</v>
      </c>
      <c r="P50" s="1">
        <v>71515</v>
      </c>
      <c r="Q50">
        <v>10</v>
      </c>
      <c r="R50">
        <v>47</v>
      </c>
      <c r="S50" t="s">
        <v>517</v>
      </c>
      <c r="T50">
        <v>40</v>
      </c>
      <c r="U50">
        <v>55</v>
      </c>
      <c r="V50">
        <v>88</v>
      </c>
      <c r="W50">
        <v>30</v>
      </c>
      <c r="X50" t="s">
        <v>23</v>
      </c>
      <c r="Y50">
        <v>53</v>
      </c>
      <c r="Z50">
        <v>12</v>
      </c>
      <c r="AA50">
        <v>0</v>
      </c>
      <c r="AB50">
        <v>26</v>
      </c>
      <c r="AC50" t="s">
        <v>368</v>
      </c>
    </row>
    <row r="51" spans="1:29" x14ac:dyDescent="0.25">
      <c r="A51">
        <v>49</v>
      </c>
      <c r="B51" t="s">
        <v>314</v>
      </c>
      <c r="C51" t="s">
        <v>463</v>
      </c>
      <c r="D51">
        <v>42</v>
      </c>
      <c r="E51">
        <v>100</v>
      </c>
      <c r="F51">
        <v>16</v>
      </c>
      <c r="G51" s="1">
        <v>1004</v>
      </c>
      <c r="H51" s="1">
        <v>61176</v>
      </c>
      <c r="I51">
        <v>51</v>
      </c>
      <c r="J51">
        <v>52</v>
      </c>
      <c r="K51" t="s">
        <v>518</v>
      </c>
      <c r="L51">
        <v>84</v>
      </c>
      <c r="M51">
        <v>49</v>
      </c>
      <c r="N51">
        <v>82</v>
      </c>
      <c r="O51">
        <v>59</v>
      </c>
      <c r="P51" s="1">
        <v>61276</v>
      </c>
      <c r="Q51">
        <v>43</v>
      </c>
      <c r="R51">
        <v>42</v>
      </c>
      <c r="S51" s="1">
        <v>26250</v>
      </c>
      <c r="T51">
        <v>46</v>
      </c>
      <c r="U51">
        <v>50</v>
      </c>
      <c r="V51">
        <v>98</v>
      </c>
      <c r="W51">
        <v>50</v>
      </c>
      <c r="X51" t="s">
        <v>1</v>
      </c>
      <c r="Y51">
        <v>46</v>
      </c>
      <c r="Z51">
        <v>30</v>
      </c>
      <c r="AA51">
        <v>2</v>
      </c>
      <c r="AB51">
        <v>31</v>
      </c>
      <c r="AC51" t="s">
        <v>464</v>
      </c>
    </row>
    <row r="52" spans="1:29" x14ac:dyDescent="0.25">
      <c r="A52">
        <v>50</v>
      </c>
      <c r="B52" t="s">
        <v>124</v>
      </c>
      <c r="C52" t="s">
        <v>182</v>
      </c>
      <c r="D52">
        <v>75</v>
      </c>
      <c r="E52">
        <v>0</v>
      </c>
      <c r="F52">
        <v>92</v>
      </c>
      <c r="G52">
        <v>91</v>
      </c>
      <c r="H52" s="1">
        <v>57294</v>
      </c>
      <c r="I52">
        <v>47</v>
      </c>
      <c r="J52">
        <v>67</v>
      </c>
      <c r="K52" t="s">
        <v>519</v>
      </c>
      <c r="L52">
        <v>16</v>
      </c>
      <c r="M52">
        <v>55</v>
      </c>
      <c r="N52">
        <v>63</v>
      </c>
      <c r="O52">
        <v>43</v>
      </c>
      <c r="P52" s="1">
        <v>57034</v>
      </c>
      <c r="Q52">
        <v>42</v>
      </c>
      <c r="R52">
        <v>60</v>
      </c>
      <c r="S52" s="1">
        <v>20000</v>
      </c>
      <c r="T52">
        <v>75</v>
      </c>
      <c r="U52">
        <v>53</v>
      </c>
      <c r="V52">
        <v>98</v>
      </c>
      <c r="W52">
        <v>38</v>
      </c>
      <c r="X52" t="s">
        <v>4</v>
      </c>
      <c r="Y52">
        <v>67</v>
      </c>
      <c r="Z52">
        <v>12</v>
      </c>
      <c r="AA52">
        <v>0</v>
      </c>
      <c r="AB52">
        <v>35</v>
      </c>
      <c r="AC52" t="s">
        <v>464</v>
      </c>
    </row>
    <row r="53" spans="1:29" x14ac:dyDescent="0.25">
      <c r="A53">
        <v>51</v>
      </c>
      <c r="B53" t="s">
        <v>86</v>
      </c>
      <c r="C53" t="s">
        <v>463</v>
      </c>
      <c r="D53">
        <v>28</v>
      </c>
      <c r="E53">
        <v>100</v>
      </c>
      <c r="F53">
        <v>19</v>
      </c>
      <c r="G53">
        <v>541</v>
      </c>
      <c r="H53" s="1">
        <v>64796</v>
      </c>
      <c r="I53">
        <v>55</v>
      </c>
      <c r="J53">
        <v>89</v>
      </c>
      <c r="K53" t="s">
        <v>520</v>
      </c>
      <c r="L53">
        <v>47</v>
      </c>
      <c r="M53">
        <v>54</v>
      </c>
      <c r="N53">
        <v>60</v>
      </c>
      <c r="O53">
        <v>96</v>
      </c>
      <c r="P53" s="1">
        <v>64256</v>
      </c>
      <c r="Q53">
        <v>36</v>
      </c>
      <c r="R53">
        <v>48</v>
      </c>
      <c r="S53" s="1">
        <v>23100</v>
      </c>
      <c r="T53">
        <v>55</v>
      </c>
      <c r="U53">
        <v>54</v>
      </c>
      <c r="V53">
        <v>88</v>
      </c>
      <c r="W53">
        <v>45</v>
      </c>
      <c r="X53" t="s">
        <v>1</v>
      </c>
      <c r="Y53">
        <v>55</v>
      </c>
      <c r="Z53">
        <v>32</v>
      </c>
      <c r="AA53">
        <v>0</v>
      </c>
      <c r="AB53">
        <v>33</v>
      </c>
      <c r="AC53" t="s">
        <v>464</v>
      </c>
    </row>
    <row r="54" spans="1:29" x14ac:dyDescent="0.25">
      <c r="A54">
        <v>52</v>
      </c>
      <c r="B54" t="s">
        <v>96</v>
      </c>
      <c r="C54" t="s">
        <v>195</v>
      </c>
      <c r="D54">
        <v>19</v>
      </c>
      <c r="E54">
        <v>41</v>
      </c>
      <c r="F54">
        <v>49</v>
      </c>
      <c r="G54">
        <v>491</v>
      </c>
      <c r="H54" s="1">
        <v>65249</v>
      </c>
      <c r="I54">
        <v>45</v>
      </c>
      <c r="J54">
        <v>31</v>
      </c>
      <c r="K54" t="s">
        <v>221</v>
      </c>
      <c r="L54">
        <v>68</v>
      </c>
      <c r="M54">
        <v>48</v>
      </c>
      <c r="N54">
        <v>8</v>
      </c>
      <c r="O54">
        <v>71</v>
      </c>
      <c r="P54" s="1">
        <v>65798</v>
      </c>
      <c r="Q54">
        <v>78</v>
      </c>
      <c r="R54">
        <v>50</v>
      </c>
      <c r="S54" s="1">
        <v>30232</v>
      </c>
      <c r="T54">
        <v>43</v>
      </c>
      <c r="U54">
        <v>48</v>
      </c>
      <c r="V54">
        <v>97</v>
      </c>
      <c r="W54">
        <v>43</v>
      </c>
      <c r="X54" t="s">
        <v>22</v>
      </c>
      <c r="Y54">
        <v>46</v>
      </c>
      <c r="Z54">
        <v>24</v>
      </c>
      <c r="AA54">
        <v>2</v>
      </c>
      <c r="AB54">
        <v>35</v>
      </c>
      <c r="AC54" t="s">
        <v>464</v>
      </c>
    </row>
    <row r="55" spans="1:29" x14ac:dyDescent="0.25">
      <c r="A55">
        <v>52</v>
      </c>
      <c r="B55" t="s">
        <v>308</v>
      </c>
      <c r="C55" t="s">
        <v>202</v>
      </c>
      <c r="D55">
        <v>70</v>
      </c>
      <c r="E55">
        <v>0</v>
      </c>
      <c r="F55">
        <v>95</v>
      </c>
      <c r="G55">
        <v>106</v>
      </c>
      <c r="H55" s="1">
        <v>59195</v>
      </c>
      <c r="I55">
        <v>74</v>
      </c>
      <c r="J55">
        <v>67</v>
      </c>
      <c r="K55" t="s">
        <v>521</v>
      </c>
      <c r="L55">
        <v>8</v>
      </c>
      <c r="M55">
        <v>65</v>
      </c>
      <c r="N55">
        <v>54</v>
      </c>
      <c r="O55">
        <v>51</v>
      </c>
      <c r="P55" s="1">
        <v>59195</v>
      </c>
      <c r="Q55">
        <v>67</v>
      </c>
      <c r="R55">
        <v>53</v>
      </c>
      <c r="S55" s="1">
        <v>20000</v>
      </c>
      <c r="T55">
        <v>18</v>
      </c>
      <c r="U55">
        <v>57</v>
      </c>
      <c r="V55">
        <v>100</v>
      </c>
      <c r="W55">
        <v>47</v>
      </c>
      <c r="X55" t="s">
        <v>4</v>
      </c>
      <c r="Y55">
        <v>70</v>
      </c>
      <c r="Z55">
        <v>12</v>
      </c>
      <c r="AA55">
        <v>0</v>
      </c>
      <c r="AB55">
        <v>35</v>
      </c>
      <c r="AC55" t="s">
        <v>464</v>
      </c>
    </row>
    <row r="56" spans="1:29" x14ac:dyDescent="0.25">
      <c r="A56">
        <v>54</v>
      </c>
      <c r="B56" t="s">
        <v>94</v>
      </c>
      <c r="C56" t="s">
        <v>463</v>
      </c>
      <c r="D56">
        <v>38</v>
      </c>
      <c r="E56">
        <v>100</v>
      </c>
      <c r="F56">
        <v>11</v>
      </c>
      <c r="G56">
        <v>480</v>
      </c>
      <c r="H56" s="1">
        <v>57912</v>
      </c>
      <c r="I56">
        <v>54</v>
      </c>
      <c r="J56">
        <v>56</v>
      </c>
      <c r="K56" t="s">
        <v>522</v>
      </c>
      <c r="L56">
        <v>60</v>
      </c>
      <c r="M56">
        <v>55</v>
      </c>
      <c r="N56">
        <v>84</v>
      </c>
      <c r="O56">
        <v>89</v>
      </c>
      <c r="P56" s="1">
        <v>58423</v>
      </c>
      <c r="Q56">
        <v>61</v>
      </c>
      <c r="R56">
        <v>45</v>
      </c>
      <c r="S56" s="1">
        <v>21200</v>
      </c>
      <c r="T56">
        <v>27</v>
      </c>
      <c r="U56">
        <v>55</v>
      </c>
      <c r="V56">
        <v>92</v>
      </c>
      <c r="W56">
        <v>47</v>
      </c>
      <c r="X56" t="s">
        <v>523</v>
      </c>
      <c r="Y56">
        <v>58</v>
      </c>
      <c r="Z56">
        <v>30</v>
      </c>
      <c r="AA56">
        <v>2</v>
      </c>
      <c r="AB56">
        <v>51</v>
      </c>
      <c r="AC56" t="s">
        <v>464</v>
      </c>
    </row>
    <row r="57" spans="1:29" x14ac:dyDescent="0.25">
      <c r="A57">
        <v>55</v>
      </c>
      <c r="B57" t="s">
        <v>111</v>
      </c>
      <c r="C57" t="s">
        <v>219</v>
      </c>
      <c r="D57">
        <v>55</v>
      </c>
      <c r="E57">
        <v>33</v>
      </c>
      <c r="F57">
        <v>63</v>
      </c>
      <c r="G57">
        <v>110</v>
      </c>
      <c r="H57" s="1">
        <v>57934</v>
      </c>
      <c r="I57">
        <v>56</v>
      </c>
      <c r="J57">
        <v>44</v>
      </c>
      <c r="K57" t="s">
        <v>524</v>
      </c>
      <c r="L57">
        <v>44</v>
      </c>
      <c r="M57">
        <v>54</v>
      </c>
      <c r="N57">
        <v>47</v>
      </c>
      <c r="O57">
        <v>26</v>
      </c>
      <c r="P57" s="1">
        <v>57934</v>
      </c>
      <c r="Q57">
        <v>35</v>
      </c>
      <c r="R57">
        <v>56</v>
      </c>
      <c r="S57" s="1">
        <v>19900</v>
      </c>
      <c r="T57">
        <v>20</v>
      </c>
      <c r="U57">
        <v>53</v>
      </c>
      <c r="V57">
        <v>92</v>
      </c>
      <c r="W57">
        <v>40</v>
      </c>
      <c r="X57" t="s">
        <v>2</v>
      </c>
      <c r="Y57">
        <v>50</v>
      </c>
      <c r="Z57">
        <v>14</v>
      </c>
      <c r="AA57">
        <v>0</v>
      </c>
      <c r="AB57">
        <v>24</v>
      </c>
      <c r="AC57" t="s">
        <v>464</v>
      </c>
    </row>
    <row r="58" spans="1:29" x14ac:dyDescent="0.25">
      <c r="A58">
        <v>55</v>
      </c>
      <c r="B58" t="s">
        <v>93</v>
      </c>
      <c r="C58" t="s">
        <v>463</v>
      </c>
      <c r="D58">
        <v>33</v>
      </c>
      <c r="E58">
        <v>100</v>
      </c>
      <c r="F58">
        <v>29</v>
      </c>
      <c r="G58">
        <v>476</v>
      </c>
      <c r="H58" s="1">
        <v>58490</v>
      </c>
      <c r="I58">
        <v>53</v>
      </c>
      <c r="J58">
        <v>67</v>
      </c>
      <c r="K58" t="s">
        <v>254</v>
      </c>
      <c r="L58">
        <v>91</v>
      </c>
      <c r="M58">
        <v>53</v>
      </c>
      <c r="N58">
        <v>77</v>
      </c>
      <c r="O58">
        <v>67</v>
      </c>
      <c r="P58" s="1">
        <v>58204</v>
      </c>
      <c r="Q58">
        <v>49</v>
      </c>
      <c r="R58">
        <v>41</v>
      </c>
      <c r="S58" s="1">
        <v>21800</v>
      </c>
      <c r="T58">
        <v>36</v>
      </c>
      <c r="U58">
        <v>51</v>
      </c>
      <c r="V58">
        <v>96</v>
      </c>
      <c r="W58">
        <v>50</v>
      </c>
      <c r="X58" t="s">
        <v>1</v>
      </c>
      <c r="Y58">
        <v>52</v>
      </c>
      <c r="Z58">
        <v>30</v>
      </c>
      <c r="AA58">
        <v>2</v>
      </c>
      <c r="AB58">
        <v>43</v>
      </c>
      <c r="AC58" t="s">
        <v>464</v>
      </c>
    </row>
    <row r="59" spans="1:29" x14ac:dyDescent="0.25">
      <c r="A59">
        <v>57</v>
      </c>
      <c r="B59" t="s">
        <v>117</v>
      </c>
      <c r="C59" t="s">
        <v>525</v>
      </c>
      <c r="D59">
        <v>46</v>
      </c>
      <c r="E59">
        <v>29</v>
      </c>
      <c r="F59">
        <v>85</v>
      </c>
      <c r="G59">
        <v>84</v>
      </c>
      <c r="H59" s="1">
        <v>58649</v>
      </c>
      <c r="I59">
        <v>89</v>
      </c>
      <c r="J59">
        <v>51</v>
      </c>
      <c r="K59" t="s">
        <v>283</v>
      </c>
      <c r="L59">
        <v>9</v>
      </c>
      <c r="M59" t="s">
        <v>168</v>
      </c>
      <c r="N59">
        <v>3</v>
      </c>
      <c r="O59">
        <v>32</v>
      </c>
      <c r="P59" s="1">
        <v>58649</v>
      </c>
      <c r="Q59">
        <v>79</v>
      </c>
      <c r="R59">
        <v>54</v>
      </c>
      <c r="S59" s="1">
        <v>14500</v>
      </c>
      <c r="T59">
        <v>0</v>
      </c>
      <c r="U59">
        <v>50</v>
      </c>
      <c r="V59">
        <v>85</v>
      </c>
      <c r="W59">
        <v>40</v>
      </c>
      <c r="X59" t="s">
        <v>2</v>
      </c>
      <c r="Y59" t="s">
        <v>168</v>
      </c>
      <c r="Z59">
        <v>11</v>
      </c>
      <c r="AA59">
        <v>0</v>
      </c>
      <c r="AB59">
        <v>28</v>
      </c>
      <c r="AC59" t="s">
        <v>464</v>
      </c>
    </row>
    <row r="60" spans="1:29" x14ac:dyDescent="0.25">
      <c r="A60">
        <v>58</v>
      </c>
      <c r="B60" t="s">
        <v>131</v>
      </c>
      <c r="C60" t="s">
        <v>169</v>
      </c>
      <c r="D60">
        <v>25</v>
      </c>
      <c r="E60">
        <v>32</v>
      </c>
      <c r="F60">
        <v>90</v>
      </c>
      <c r="G60">
        <v>96</v>
      </c>
      <c r="H60" s="1">
        <v>48868</v>
      </c>
      <c r="I60">
        <v>68</v>
      </c>
      <c r="J60">
        <v>1</v>
      </c>
      <c r="K60" t="s">
        <v>393</v>
      </c>
      <c r="L60">
        <v>19</v>
      </c>
      <c r="M60">
        <v>62</v>
      </c>
      <c r="N60">
        <v>21</v>
      </c>
      <c r="O60">
        <v>81</v>
      </c>
      <c r="P60" s="1">
        <v>48868</v>
      </c>
      <c r="Q60">
        <v>74</v>
      </c>
      <c r="R60">
        <v>122</v>
      </c>
      <c r="S60" t="s">
        <v>526</v>
      </c>
      <c r="T60">
        <v>10</v>
      </c>
      <c r="U60">
        <v>55</v>
      </c>
      <c r="V60">
        <v>95</v>
      </c>
      <c r="W60">
        <v>40</v>
      </c>
      <c r="X60" t="s">
        <v>29</v>
      </c>
      <c r="Y60">
        <v>59</v>
      </c>
      <c r="Z60">
        <v>23</v>
      </c>
      <c r="AA60">
        <v>1</v>
      </c>
      <c r="AB60">
        <v>43</v>
      </c>
      <c r="AC60" t="s">
        <v>464</v>
      </c>
    </row>
    <row r="61" spans="1:29" x14ac:dyDescent="0.25">
      <c r="A61">
        <v>59</v>
      </c>
      <c r="B61" t="s">
        <v>106</v>
      </c>
      <c r="C61" t="s">
        <v>202</v>
      </c>
      <c r="D61">
        <v>91</v>
      </c>
      <c r="E61">
        <v>0</v>
      </c>
      <c r="F61">
        <v>96</v>
      </c>
      <c r="G61">
        <v>67</v>
      </c>
      <c r="H61" s="1">
        <v>71452</v>
      </c>
      <c r="I61">
        <v>52</v>
      </c>
      <c r="J61">
        <v>66</v>
      </c>
      <c r="K61" t="s">
        <v>527</v>
      </c>
      <c r="L61">
        <v>41</v>
      </c>
      <c r="M61">
        <v>59</v>
      </c>
      <c r="N61">
        <v>53</v>
      </c>
      <c r="O61">
        <v>49</v>
      </c>
      <c r="P61" s="1">
        <v>71452</v>
      </c>
      <c r="Q61">
        <v>64</v>
      </c>
      <c r="R61">
        <v>42</v>
      </c>
      <c r="S61" s="1">
        <v>22300</v>
      </c>
      <c r="T61">
        <v>50</v>
      </c>
      <c r="U61">
        <v>60</v>
      </c>
      <c r="V61">
        <v>95</v>
      </c>
      <c r="W61">
        <v>44</v>
      </c>
      <c r="X61" t="s">
        <v>4</v>
      </c>
      <c r="Y61">
        <v>65</v>
      </c>
      <c r="Z61">
        <v>12</v>
      </c>
      <c r="AA61">
        <v>0</v>
      </c>
      <c r="AB61">
        <v>39</v>
      </c>
      <c r="AC61" t="s">
        <v>464</v>
      </c>
    </row>
    <row r="62" spans="1:29" x14ac:dyDescent="0.25">
      <c r="A62">
        <v>60</v>
      </c>
      <c r="B62" t="s">
        <v>92</v>
      </c>
      <c r="C62" t="s">
        <v>434</v>
      </c>
      <c r="D62">
        <v>12</v>
      </c>
      <c r="E62">
        <v>10</v>
      </c>
      <c r="F62">
        <v>61</v>
      </c>
      <c r="G62">
        <v>311</v>
      </c>
      <c r="H62" s="1">
        <v>93490</v>
      </c>
      <c r="I62">
        <v>66</v>
      </c>
      <c r="J62">
        <v>9</v>
      </c>
      <c r="K62" t="s">
        <v>528</v>
      </c>
      <c r="L62">
        <v>70</v>
      </c>
      <c r="M62">
        <v>63</v>
      </c>
      <c r="N62">
        <v>17</v>
      </c>
      <c r="O62">
        <v>91</v>
      </c>
      <c r="P62" s="1">
        <v>93019</v>
      </c>
      <c r="Q62">
        <v>70</v>
      </c>
      <c r="R62">
        <v>43</v>
      </c>
      <c r="S62" s="1">
        <v>1086</v>
      </c>
      <c r="T62">
        <v>10</v>
      </c>
      <c r="U62">
        <v>48</v>
      </c>
      <c r="V62">
        <v>100</v>
      </c>
      <c r="W62">
        <v>50</v>
      </c>
      <c r="X62" t="s">
        <v>6</v>
      </c>
      <c r="Y62">
        <v>63</v>
      </c>
      <c r="Z62">
        <v>24</v>
      </c>
      <c r="AA62">
        <v>0</v>
      </c>
      <c r="AB62">
        <v>22</v>
      </c>
      <c r="AC62" t="s">
        <v>368</v>
      </c>
    </row>
    <row r="63" spans="1:29" x14ac:dyDescent="0.25">
      <c r="A63">
        <v>61</v>
      </c>
      <c r="B63" t="s">
        <v>108</v>
      </c>
      <c r="C63" t="s">
        <v>529</v>
      </c>
      <c r="D63">
        <v>22</v>
      </c>
      <c r="E63">
        <v>100</v>
      </c>
      <c r="F63">
        <v>26</v>
      </c>
      <c r="G63">
        <v>384</v>
      </c>
      <c r="H63" s="1">
        <v>62689</v>
      </c>
      <c r="I63">
        <v>59</v>
      </c>
      <c r="J63">
        <v>53</v>
      </c>
      <c r="K63" t="s">
        <v>530</v>
      </c>
      <c r="L63">
        <v>93</v>
      </c>
      <c r="M63">
        <v>60</v>
      </c>
      <c r="N63">
        <v>29</v>
      </c>
      <c r="O63">
        <v>64</v>
      </c>
      <c r="P63" s="1">
        <v>62684</v>
      </c>
      <c r="Q63">
        <v>59</v>
      </c>
      <c r="R63">
        <v>32</v>
      </c>
      <c r="S63" s="1">
        <v>15780</v>
      </c>
      <c r="T63">
        <v>37</v>
      </c>
      <c r="U63">
        <v>50</v>
      </c>
      <c r="V63">
        <v>92</v>
      </c>
      <c r="W63">
        <v>26</v>
      </c>
      <c r="X63" t="s">
        <v>1</v>
      </c>
      <c r="Y63">
        <v>60</v>
      </c>
      <c r="Z63">
        <v>30</v>
      </c>
      <c r="AA63">
        <v>1</v>
      </c>
      <c r="AB63">
        <v>47</v>
      </c>
      <c r="AC63" t="s">
        <v>464</v>
      </c>
    </row>
    <row r="64" spans="1:29" x14ac:dyDescent="0.25">
      <c r="A64">
        <v>62</v>
      </c>
      <c r="B64" t="s">
        <v>88</v>
      </c>
      <c r="C64" t="s">
        <v>463</v>
      </c>
      <c r="D64">
        <v>27</v>
      </c>
      <c r="E64">
        <v>100</v>
      </c>
      <c r="F64">
        <v>18</v>
      </c>
      <c r="G64">
        <v>704</v>
      </c>
      <c r="H64" s="1">
        <v>61651</v>
      </c>
      <c r="I64">
        <v>48</v>
      </c>
      <c r="J64">
        <v>50</v>
      </c>
      <c r="K64" t="s">
        <v>531</v>
      </c>
      <c r="L64">
        <v>87</v>
      </c>
      <c r="M64">
        <v>53</v>
      </c>
      <c r="N64">
        <v>79</v>
      </c>
      <c r="O64">
        <v>75</v>
      </c>
      <c r="P64" s="1">
        <v>61358</v>
      </c>
      <c r="Q64">
        <v>54</v>
      </c>
      <c r="R64">
        <v>39</v>
      </c>
      <c r="S64" s="1">
        <v>25000</v>
      </c>
      <c r="T64">
        <v>27</v>
      </c>
      <c r="U64">
        <v>51</v>
      </c>
      <c r="V64">
        <v>93</v>
      </c>
      <c r="W64">
        <v>40</v>
      </c>
      <c r="X64" t="s">
        <v>532</v>
      </c>
      <c r="Y64">
        <v>48</v>
      </c>
      <c r="Z64">
        <v>20</v>
      </c>
      <c r="AA64">
        <v>2</v>
      </c>
      <c r="AB64">
        <v>47</v>
      </c>
      <c r="AC64" t="s">
        <v>464</v>
      </c>
    </row>
    <row r="65" spans="1:29" x14ac:dyDescent="0.25">
      <c r="A65">
        <v>63</v>
      </c>
      <c r="B65" t="s">
        <v>97</v>
      </c>
      <c r="C65" t="s">
        <v>533</v>
      </c>
      <c r="D65">
        <v>15</v>
      </c>
      <c r="E65">
        <v>100</v>
      </c>
      <c r="F65">
        <v>21</v>
      </c>
      <c r="G65">
        <v>728</v>
      </c>
      <c r="H65" s="1">
        <v>58079</v>
      </c>
      <c r="I65">
        <v>62</v>
      </c>
      <c r="J65">
        <v>55</v>
      </c>
      <c r="K65" t="s">
        <v>534</v>
      </c>
      <c r="L65">
        <v>90</v>
      </c>
      <c r="M65">
        <v>62</v>
      </c>
      <c r="N65">
        <v>72</v>
      </c>
      <c r="O65">
        <v>62</v>
      </c>
      <c r="P65" s="1">
        <v>58588</v>
      </c>
      <c r="Q65">
        <v>69</v>
      </c>
      <c r="R65">
        <v>38</v>
      </c>
      <c r="S65" s="1">
        <v>21000</v>
      </c>
      <c r="T65">
        <v>90</v>
      </c>
      <c r="U65">
        <v>55</v>
      </c>
      <c r="V65">
        <v>95</v>
      </c>
      <c r="W65">
        <v>40</v>
      </c>
      <c r="X65" t="s">
        <v>418</v>
      </c>
      <c r="Y65">
        <v>62</v>
      </c>
      <c r="Z65">
        <v>22</v>
      </c>
      <c r="AA65">
        <v>2</v>
      </c>
      <c r="AB65">
        <v>42</v>
      </c>
      <c r="AC65" t="s">
        <v>464</v>
      </c>
    </row>
    <row r="66" spans="1:29" x14ac:dyDescent="0.25">
      <c r="A66">
        <v>64</v>
      </c>
      <c r="B66" t="s">
        <v>78</v>
      </c>
      <c r="C66" t="s">
        <v>194</v>
      </c>
      <c r="D66">
        <v>95</v>
      </c>
      <c r="E66">
        <v>18</v>
      </c>
      <c r="F66">
        <v>71</v>
      </c>
      <c r="G66" s="1">
        <v>1056</v>
      </c>
      <c r="H66" s="1">
        <v>63752</v>
      </c>
      <c r="I66" t="s">
        <v>168</v>
      </c>
      <c r="J66">
        <v>54</v>
      </c>
      <c r="K66" t="s">
        <v>428</v>
      </c>
      <c r="L66">
        <v>37</v>
      </c>
      <c r="M66" t="s">
        <v>168</v>
      </c>
      <c r="N66">
        <v>97</v>
      </c>
      <c r="O66">
        <v>84</v>
      </c>
      <c r="P66" s="1">
        <v>63514</v>
      </c>
      <c r="Q66">
        <v>13</v>
      </c>
      <c r="R66">
        <v>47</v>
      </c>
      <c r="S66" s="1">
        <v>33000</v>
      </c>
      <c r="T66">
        <v>64</v>
      </c>
      <c r="U66">
        <v>45</v>
      </c>
      <c r="V66">
        <v>63</v>
      </c>
      <c r="W66">
        <v>27</v>
      </c>
      <c r="X66" t="s">
        <v>535</v>
      </c>
      <c r="Y66">
        <v>53</v>
      </c>
      <c r="Z66">
        <v>12</v>
      </c>
      <c r="AA66">
        <v>0</v>
      </c>
      <c r="AB66">
        <v>40</v>
      </c>
      <c r="AC66" t="s">
        <v>464</v>
      </c>
    </row>
    <row r="67" spans="1:29" x14ac:dyDescent="0.25">
      <c r="A67">
        <v>65</v>
      </c>
      <c r="B67" t="s">
        <v>84</v>
      </c>
      <c r="C67" t="s">
        <v>536</v>
      </c>
      <c r="D67">
        <v>28</v>
      </c>
      <c r="E67">
        <v>75</v>
      </c>
      <c r="F67">
        <v>51</v>
      </c>
      <c r="G67">
        <v>653</v>
      </c>
      <c r="H67" s="1">
        <v>84916</v>
      </c>
      <c r="I67" t="s">
        <v>168</v>
      </c>
      <c r="J67">
        <v>35</v>
      </c>
      <c r="K67" t="s">
        <v>537</v>
      </c>
      <c r="L67">
        <v>79</v>
      </c>
      <c r="M67" t="s">
        <v>168</v>
      </c>
      <c r="N67">
        <v>28</v>
      </c>
      <c r="O67">
        <v>73</v>
      </c>
      <c r="P67" s="1">
        <v>83596</v>
      </c>
      <c r="Q67">
        <v>90</v>
      </c>
      <c r="R67">
        <v>35</v>
      </c>
      <c r="S67">
        <v>0</v>
      </c>
      <c r="T67">
        <v>6</v>
      </c>
      <c r="U67">
        <v>46</v>
      </c>
      <c r="V67">
        <v>100</v>
      </c>
      <c r="W67">
        <v>17</v>
      </c>
      <c r="X67" t="s">
        <v>6</v>
      </c>
      <c r="Y67">
        <v>76</v>
      </c>
      <c r="Z67">
        <v>32</v>
      </c>
      <c r="AA67">
        <v>1</v>
      </c>
      <c r="AB67">
        <v>38</v>
      </c>
      <c r="AC67" t="s">
        <v>368</v>
      </c>
    </row>
    <row r="68" spans="1:29" x14ac:dyDescent="0.25">
      <c r="A68">
        <v>66</v>
      </c>
      <c r="B68" t="s">
        <v>73</v>
      </c>
      <c r="C68" t="s">
        <v>463</v>
      </c>
      <c r="D68">
        <v>41</v>
      </c>
      <c r="E68">
        <v>100</v>
      </c>
      <c r="F68">
        <v>6</v>
      </c>
      <c r="G68">
        <v>302</v>
      </c>
      <c r="H68" s="1">
        <v>53615</v>
      </c>
      <c r="I68">
        <v>75</v>
      </c>
      <c r="J68">
        <v>54</v>
      </c>
      <c r="K68" t="s">
        <v>279</v>
      </c>
      <c r="L68">
        <v>95</v>
      </c>
      <c r="M68">
        <v>78</v>
      </c>
      <c r="N68">
        <v>81</v>
      </c>
      <c r="O68">
        <v>90</v>
      </c>
      <c r="P68" s="1">
        <v>54300</v>
      </c>
      <c r="Q68">
        <v>52</v>
      </c>
      <c r="R68">
        <v>38</v>
      </c>
      <c r="S68" s="1">
        <v>18404</v>
      </c>
      <c r="T68">
        <v>59</v>
      </c>
      <c r="U68">
        <v>51</v>
      </c>
      <c r="V68">
        <v>89</v>
      </c>
      <c r="W68">
        <v>47</v>
      </c>
      <c r="X68" t="s">
        <v>1</v>
      </c>
      <c r="Y68">
        <v>94</v>
      </c>
      <c r="Z68">
        <v>24</v>
      </c>
      <c r="AA68">
        <v>2</v>
      </c>
      <c r="AB68">
        <v>51</v>
      </c>
      <c r="AC68" t="s">
        <v>464</v>
      </c>
    </row>
    <row r="69" spans="1:29" x14ac:dyDescent="0.25">
      <c r="A69">
        <v>67</v>
      </c>
      <c r="B69" t="s">
        <v>343</v>
      </c>
      <c r="C69" t="s">
        <v>182</v>
      </c>
      <c r="D69">
        <v>79</v>
      </c>
      <c r="E69">
        <v>0</v>
      </c>
      <c r="F69">
        <v>86</v>
      </c>
      <c r="G69">
        <v>61</v>
      </c>
      <c r="H69" s="1">
        <v>47690</v>
      </c>
      <c r="I69">
        <v>63</v>
      </c>
      <c r="J69">
        <v>57</v>
      </c>
      <c r="K69" t="s">
        <v>538</v>
      </c>
      <c r="L69">
        <v>13</v>
      </c>
      <c r="M69">
        <v>68</v>
      </c>
      <c r="N69">
        <v>90</v>
      </c>
      <c r="O69">
        <v>29</v>
      </c>
      <c r="P69" s="1">
        <v>47690</v>
      </c>
      <c r="Q69">
        <v>76</v>
      </c>
      <c r="R69">
        <v>59</v>
      </c>
      <c r="S69" s="1">
        <v>21500</v>
      </c>
      <c r="T69">
        <v>36</v>
      </c>
      <c r="U69">
        <v>51</v>
      </c>
      <c r="V69">
        <v>91</v>
      </c>
      <c r="W69">
        <v>36</v>
      </c>
      <c r="X69" t="s">
        <v>4</v>
      </c>
      <c r="Y69">
        <v>75</v>
      </c>
      <c r="Z69">
        <v>12</v>
      </c>
      <c r="AA69">
        <v>0</v>
      </c>
      <c r="AB69">
        <v>49</v>
      </c>
      <c r="AC69" t="s">
        <v>464</v>
      </c>
    </row>
    <row r="70" spans="1:29" x14ac:dyDescent="0.25">
      <c r="A70">
        <v>68</v>
      </c>
      <c r="B70" t="s">
        <v>115</v>
      </c>
      <c r="C70" t="s">
        <v>202</v>
      </c>
      <c r="D70">
        <v>33</v>
      </c>
      <c r="E70">
        <v>18</v>
      </c>
      <c r="F70">
        <v>70</v>
      </c>
      <c r="G70">
        <v>157</v>
      </c>
      <c r="H70" s="1">
        <v>66287</v>
      </c>
      <c r="I70">
        <v>57</v>
      </c>
      <c r="J70">
        <v>22</v>
      </c>
      <c r="K70" t="s">
        <v>507</v>
      </c>
      <c r="L70">
        <v>58</v>
      </c>
      <c r="M70">
        <v>63</v>
      </c>
      <c r="N70">
        <v>69</v>
      </c>
      <c r="O70">
        <v>22</v>
      </c>
      <c r="P70" s="1">
        <v>66287</v>
      </c>
      <c r="Q70">
        <v>47</v>
      </c>
      <c r="R70">
        <v>50</v>
      </c>
      <c r="S70" s="1">
        <v>21000</v>
      </c>
      <c r="T70">
        <v>0</v>
      </c>
      <c r="U70">
        <v>32</v>
      </c>
      <c r="V70">
        <v>96</v>
      </c>
      <c r="W70">
        <v>29</v>
      </c>
      <c r="X70" t="s">
        <v>2</v>
      </c>
      <c r="Y70">
        <v>63</v>
      </c>
      <c r="Z70">
        <v>14</v>
      </c>
      <c r="AA70">
        <v>0</v>
      </c>
      <c r="AB70">
        <v>31</v>
      </c>
      <c r="AC70" t="s">
        <v>464</v>
      </c>
    </row>
    <row r="71" spans="1:29" x14ac:dyDescent="0.25">
      <c r="A71">
        <v>68</v>
      </c>
      <c r="B71" t="s">
        <v>100</v>
      </c>
      <c r="C71" t="s">
        <v>195</v>
      </c>
      <c r="D71">
        <v>7</v>
      </c>
      <c r="E71">
        <v>51</v>
      </c>
      <c r="F71">
        <v>59</v>
      </c>
      <c r="G71">
        <v>369</v>
      </c>
      <c r="H71" s="1">
        <v>56614</v>
      </c>
      <c r="I71">
        <v>71</v>
      </c>
      <c r="J71">
        <v>21</v>
      </c>
      <c r="K71" t="s">
        <v>539</v>
      </c>
      <c r="L71">
        <v>75</v>
      </c>
      <c r="M71">
        <v>68</v>
      </c>
      <c r="N71">
        <v>7</v>
      </c>
      <c r="O71">
        <v>85</v>
      </c>
      <c r="P71" s="1">
        <v>57744</v>
      </c>
      <c r="Q71">
        <v>63</v>
      </c>
      <c r="R71">
        <v>47</v>
      </c>
      <c r="S71" s="1">
        <v>25000</v>
      </c>
      <c r="T71">
        <v>10</v>
      </c>
      <c r="U71">
        <v>51</v>
      </c>
      <c r="V71">
        <v>95</v>
      </c>
      <c r="W71">
        <v>40</v>
      </c>
      <c r="X71" t="s">
        <v>22</v>
      </c>
      <c r="Y71">
        <v>65</v>
      </c>
      <c r="Z71">
        <v>28</v>
      </c>
      <c r="AA71">
        <v>0</v>
      </c>
      <c r="AB71">
        <v>36</v>
      </c>
      <c r="AC71" t="s">
        <v>464</v>
      </c>
    </row>
    <row r="72" spans="1:29" x14ac:dyDescent="0.25">
      <c r="A72">
        <v>70</v>
      </c>
      <c r="B72" t="s">
        <v>120</v>
      </c>
      <c r="C72" t="s">
        <v>228</v>
      </c>
      <c r="D72">
        <v>93</v>
      </c>
      <c r="E72">
        <v>85</v>
      </c>
      <c r="F72">
        <v>99</v>
      </c>
      <c r="G72">
        <v>95</v>
      </c>
      <c r="H72" s="1">
        <v>53583</v>
      </c>
      <c r="I72">
        <v>88</v>
      </c>
      <c r="J72">
        <v>48</v>
      </c>
      <c r="K72" t="s">
        <v>540</v>
      </c>
      <c r="L72">
        <v>35</v>
      </c>
      <c r="M72">
        <v>77</v>
      </c>
      <c r="N72">
        <v>92</v>
      </c>
      <c r="O72">
        <v>37</v>
      </c>
      <c r="P72" s="1">
        <v>53583</v>
      </c>
      <c r="Q72">
        <v>51</v>
      </c>
      <c r="R72">
        <v>69</v>
      </c>
      <c r="S72" s="1">
        <v>22500</v>
      </c>
      <c r="T72">
        <v>17</v>
      </c>
      <c r="U72">
        <v>60</v>
      </c>
      <c r="V72">
        <v>93</v>
      </c>
      <c r="W72">
        <v>42</v>
      </c>
      <c r="X72" t="s">
        <v>4</v>
      </c>
      <c r="Y72">
        <v>74</v>
      </c>
      <c r="Z72">
        <v>14</v>
      </c>
      <c r="AA72">
        <v>0</v>
      </c>
      <c r="AB72">
        <v>37</v>
      </c>
      <c r="AC72" t="s">
        <v>464</v>
      </c>
    </row>
    <row r="73" spans="1:29" x14ac:dyDescent="0.25">
      <c r="A73">
        <v>70</v>
      </c>
      <c r="B73" t="s">
        <v>129</v>
      </c>
      <c r="C73" t="s">
        <v>195</v>
      </c>
      <c r="D73">
        <v>17</v>
      </c>
      <c r="E73">
        <v>19</v>
      </c>
      <c r="F73">
        <v>58</v>
      </c>
      <c r="G73">
        <v>684</v>
      </c>
      <c r="H73" s="1">
        <v>75908</v>
      </c>
      <c r="I73">
        <v>65</v>
      </c>
      <c r="J73">
        <v>39</v>
      </c>
      <c r="K73" t="s">
        <v>541</v>
      </c>
      <c r="L73">
        <v>82</v>
      </c>
      <c r="M73">
        <v>69</v>
      </c>
      <c r="N73">
        <v>11</v>
      </c>
      <c r="O73">
        <v>98</v>
      </c>
      <c r="P73" s="1">
        <v>76314</v>
      </c>
      <c r="Q73">
        <v>65</v>
      </c>
      <c r="R73">
        <v>46</v>
      </c>
      <c r="S73" t="s">
        <v>542</v>
      </c>
      <c r="T73">
        <v>18</v>
      </c>
      <c r="U73">
        <v>43</v>
      </c>
      <c r="V73">
        <v>96</v>
      </c>
      <c r="W73">
        <v>36</v>
      </c>
      <c r="X73" t="s">
        <v>28</v>
      </c>
      <c r="Y73">
        <v>72</v>
      </c>
      <c r="Z73">
        <v>22</v>
      </c>
      <c r="AA73">
        <v>1</v>
      </c>
      <c r="AB73">
        <v>25</v>
      </c>
      <c r="AC73" t="s">
        <v>368</v>
      </c>
    </row>
    <row r="74" spans="1:29" x14ac:dyDescent="0.25">
      <c r="A74">
        <v>72</v>
      </c>
      <c r="B74" t="s">
        <v>99</v>
      </c>
      <c r="C74" t="s">
        <v>463</v>
      </c>
      <c r="D74">
        <v>28</v>
      </c>
      <c r="E74">
        <v>100</v>
      </c>
      <c r="F74">
        <v>25</v>
      </c>
      <c r="G74">
        <v>547</v>
      </c>
      <c r="H74" s="1">
        <v>56031</v>
      </c>
      <c r="I74">
        <v>81</v>
      </c>
      <c r="J74">
        <v>42</v>
      </c>
      <c r="K74" t="s">
        <v>543</v>
      </c>
      <c r="L74">
        <v>83</v>
      </c>
      <c r="M74">
        <v>77</v>
      </c>
      <c r="N74">
        <v>66</v>
      </c>
      <c r="O74">
        <v>50</v>
      </c>
      <c r="P74" s="1">
        <v>56472</v>
      </c>
      <c r="Q74">
        <v>56</v>
      </c>
      <c r="R74">
        <v>46</v>
      </c>
      <c r="S74" s="1">
        <v>19000</v>
      </c>
      <c r="T74">
        <v>30</v>
      </c>
      <c r="U74">
        <v>50</v>
      </c>
      <c r="V74">
        <v>84</v>
      </c>
      <c r="W74">
        <v>40</v>
      </c>
      <c r="X74" t="s">
        <v>1</v>
      </c>
      <c r="Y74">
        <v>77</v>
      </c>
      <c r="Z74">
        <v>32</v>
      </c>
      <c r="AA74">
        <v>2</v>
      </c>
      <c r="AB74">
        <v>44</v>
      </c>
      <c r="AC74" t="s">
        <v>464</v>
      </c>
    </row>
    <row r="75" spans="1:29" x14ac:dyDescent="0.25">
      <c r="A75">
        <v>73</v>
      </c>
      <c r="B75" t="s">
        <v>102</v>
      </c>
      <c r="C75" t="s">
        <v>204</v>
      </c>
      <c r="D75">
        <v>15</v>
      </c>
      <c r="E75">
        <v>23</v>
      </c>
      <c r="F75">
        <v>40</v>
      </c>
      <c r="G75">
        <v>175</v>
      </c>
      <c r="H75" s="1">
        <v>62063</v>
      </c>
      <c r="I75">
        <v>43</v>
      </c>
      <c r="J75">
        <v>38</v>
      </c>
      <c r="K75" t="s">
        <v>544</v>
      </c>
      <c r="L75">
        <v>85</v>
      </c>
      <c r="M75">
        <v>61</v>
      </c>
      <c r="N75">
        <v>4</v>
      </c>
      <c r="O75">
        <v>52</v>
      </c>
      <c r="P75" s="1">
        <v>62063</v>
      </c>
      <c r="Q75">
        <v>72</v>
      </c>
      <c r="R75">
        <v>52</v>
      </c>
      <c r="S75" s="1">
        <v>4175</v>
      </c>
      <c r="T75">
        <v>35</v>
      </c>
      <c r="U75">
        <v>35</v>
      </c>
      <c r="V75">
        <v>92</v>
      </c>
      <c r="W75">
        <v>65</v>
      </c>
      <c r="X75" t="s">
        <v>17</v>
      </c>
      <c r="Y75">
        <v>68</v>
      </c>
      <c r="Z75">
        <v>25</v>
      </c>
      <c r="AA75">
        <v>1</v>
      </c>
      <c r="AB75">
        <v>25</v>
      </c>
      <c r="AC75" t="s">
        <v>368</v>
      </c>
    </row>
    <row r="76" spans="1:29" x14ac:dyDescent="0.25">
      <c r="A76">
        <v>74</v>
      </c>
      <c r="B76" t="s">
        <v>109</v>
      </c>
      <c r="C76" t="s">
        <v>545</v>
      </c>
      <c r="D76">
        <v>25</v>
      </c>
      <c r="E76">
        <v>100</v>
      </c>
      <c r="F76">
        <v>31</v>
      </c>
      <c r="G76">
        <v>634</v>
      </c>
      <c r="H76" s="1">
        <v>56794</v>
      </c>
      <c r="I76">
        <v>67</v>
      </c>
      <c r="J76">
        <v>34</v>
      </c>
      <c r="K76" t="s">
        <v>546</v>
      </c>
      <c r="L76">
        <v>88</v>
      </c>
      <c r="M76">
        <v>71</v>
      </c>
      <c r="N76">
        <v>80</v>
      </c>
      <c r="O76">
        <v>82</v>
      </c>
      <c r="P76" s="1">
        <v>56291</v>
      </c>
      <c r="Q76">
        <v>40</v>
      </c>
      <c r="R76">
        <v>40</v>
      </c>
      <c r="S76" s="1">
        <v>19800</v>
      </c>
      <c r="T76">
        <v>33</v>
      </c>
      <c r="U76">
        <v>50</v>
      </c>
      <c r="V76">
        <v>91</v>
      </c>
      <c r="W76">
        <v>53</v>
      </c>
      <c r="X76" t="s">
        <v>442</v>
      </c>
      <c r="Y76">
        <v>71</v>
      </c>
      <c r="Z76">
        <v>28</v>
      </c>
      <c r="AA76">
        <v>1</v>
      </c>
      <c r="AB76">
        <v>47</v>
      </c>
      <c r="AC76" t="s">
        <v>464</v>
      </c>
    </row>
    <row r="77" spans="1:29" x14ac:dyDescent="0.25">
      <c r="A77">
        <v>74</v>
      </c>
      <c r="B77" t="s">
        <v>91</v>
      </c>
      <c r="C77" t="s">
        <v>204</v>
      </c>
      <c r="D77">
        <v>9</v>
      </c>
      <c r="E77">
        <v>100</v>
      </c>
      <c r="F77">
        <v>37</v>
      </c>
      <c r="G77">
        <v>228</v>
      </c>
      <c r="H77" s="1">
        <v>57018</v>
      </c>
      <c r="I77">
        <v>60</v>
      </c>
      <c r="J77">
        <v>22</v>
      </c>
      <c r="K77" t="s">
        <v>547</v>
      </c>
      <c r="L77">
        <v>78</v>
      </c>
      <c r="M77">
        <v>63</v>
      </c>
      <c r="N77">
        <v>25</v>
      </c>
      <c r="O77">
        <v>87</v>
      </c>
      <c r="P77" s="1">
        <v>57018</v>
      </c>
      <c r="Q77">
        <v>58</v>
      </c>
      <c r="R77">
        <v>57</v>
      </c>
      <c r="S77" s="1">
        <v>8350</v>
      </c>
      <c r="T77">
        <v>50</v>
      </c>
      <c r="U77">
        <v>39</v>
      </c>
      <c r="V77">
        <v>100</v>
      </c>
      <c r="W77">
        <v>33</v>
      </c>
      <c r="X77" t="s">
        <v>17</v>
      </c>
      <c r="Y77">
        <v>55</v>
      </c>
      <c r="Z77">
        <v>23</v>
      </c>
      <c r="AA77">
        <v>2</v>
      </c>
      <c r="AB77">
        <v>36</v>
      </c>
      <c r="AC77" t="s">
        <v>368</v>
      </c>
    </row>
    <row r="78" spans="1:29" x14ac:dyDescent="0.25">
      <c r="A78">
        <v>76</v>
      </c>
      <c r="B78" t="s">
        <v>118</v>
      </c>
      <c r="C78" t="s">
        <v>291</v>
      </c>
      <c r="D78">
        <v>0</v>
      </c>
      <c r="E78">
        <v>100</v>
      </c>
      <c r="F78">
        <v>73</v>
      </c>
      <c r="G78">
        <v>254</v>
      </c>
      <c r="H78" s="1">
        <v>88281</v>
      </c>
      <c r="I78" t="s">
        <v>168</v>
      </c>
      <c r="J78">
        <v>0</v>
      </c>
      <c r="K78" t="s">
        <v>548</v>
      </c>
      <c r="L78">
        <v>23</v>
      </c>
      <c r="M78" t="s">
        <v>168</v>
      </c>
      <c r="N78">
        <v>76</v>
      </c>
      <c r="O78">
        <v>40</v>
      </c>
      <c r="P78" s="1">
        <v>88281</v>
      </c>
      <c r="Q78">
        <v>96</v>
      </c>
      <c r="R78">
        <v>59</v>
      </c>
      <c r="S78" t="s">
        <v>549</v>
      </c>
      <c r="T78">
        <v>0</v>
      </c>
      <c r="U78">
        <v>25</v>
      </c>
      <c r="V78">
        <v>94</v>
      </c>
      <c r="W78">
        <v>20</v>
      </c>
      <c r="X78" t="s">
        <v>14</v>
      </c>
      <c r="Y78" t="s">
        <v>168</v>
      </c>
      <c r="Z78">
        <v>22</v>
      </c>
      <c r="AA78">
        <v>0</v>
      </c>
      <c r="AB78">
        <v>25</v>
      </c>
      <c r="AC78" t="s">
        <v>464</v>
      </c>
    </row>
    <row r="79" spans="1:29" x14ac:dyDescent="0.25">
      <c r="A79">
        <v>77</v>
      </c>
      <c r="B79" t="s">
        <v>76</v>
      </c>
      <c r="C79" t="s">
        <v>202</v>
      </c>
      <c r="D79">
        <v>82</v>
      </c>
      <c r="E79">
        <v>0</v>
      </c>
      <c r="F79">
        <v>99</v>
      </c>
      <c r="G79">
        <v>95</v>
      </c>
      <c r="H79" s="1">
        <v>52519</v>
      </c>
      <c r="I79" t="s">
        <v>168</v>
      </c>
      <c r="J79">
        <v>52</v>
      </c>
      <c r="K79" t="s">
        <v>429</v>
      </c>
      <c r="L79">
        <v>50</v>
      </c>
      <c r="M79" t="s">
        <v>168</v>
      </c>
      <c r="N79">
        <v>38</v>
      </c>
      <c r="O79">
        <v>76</v>
      </c>
      <c r="P79" s="1">
        <v>52519</v>
      </c>
      <c r="Q79">
        <v>50</v>
      </c>
      <c r="R79">
        <v>64</v>
      </c>
      <c r="S79" s="1">
        <v>18500</v>
      </c>
      <c r="T79">
        <v>35</v>
      </c>
      <c r="U79">
        <v>58</v>
      </c>
      <c r="V79">
        <v>86</v>
      </c>
      <c r="W79">
        <v>35</v>
      </c>
      <c r="X79" t="s">
        <v>5</v>
      </c>
      <c r="Y79" t="s">
        <v>168</v>
      </c>
      <c r="Z79">
        <v>12</v>
      </c>
      <c r="AA79">
        <v>0</v>
      </c>
      <c r="AB79">
        <v>45</v>
      </c>
      <c r="AC79" t="s">
        <v>464</v>
      </c>
    </row>
    <row r="80" spans="1:29" x14ac:dyDescent="0.25">
      <c r="A80">
        <v>78</v>
      </c>
      <c r="B80" t="s">
        <v>430</v>
      </c>
      <c r="C80" t="s">
        <v>281</v>
      </c>
      <c r="D80">
        <v>90</v>
      </c>
      <c r="E80">
        <v>19</v>
      </c>
      <c r="F80">
        <v>98</v>
      </c>
      <c r="G80">
        <v>155</v>
      </c>
      <c r="H80" s="1">
        <v>47633</v>
      </c>
      <c r="I80">
        <v>61</v>
      </c>
      <c r="J80">
        <v>51</v>
      </c>
      <c r="K80" t="s">
        <v>550</v>
      </c>
      <c r="L80">
        <v>29</v>
      </c>
      <c r="M80">
        <v>73</v>
      </c>
      <c r="N80">
        <v>88</v>
      </c>
      <c r="O80">
        <v>56</v>
      </c>
      <c r="P80" s="1">
        <v>47131</v>
      </c>
      <c r="Q80">
        <v>41</v>
      </c>
      <c r="R80">
        <v>53</v>
      </c>
      <c r="S80" s="1">
        <v>25500</v>
      </c>
      <c r="T80">
        <v>33</v>
      </c>
      <c r="U80">
        <v>59</v>
      </c>
      <c r="V80">
        <v>91</v>
      </c>
      <c r="W80">
        <v>58</v>
      </c>
      <c r="X80" t="s">
        <v>4</v>
      </c>
      <c r="Y80">
        <v>79</v>
      </c>
      <c r="Z80">
        <v>14</v>
      </c>
      <c r="AA80">
        <v>0</v>
      </c>
      <c r="AB80">
        <v>42</v>
      </c>
      <c r="AC80" t="s">
        <v>464</v>
      </c>
    </row>
    <row r="81" spans="1:29" x14ac:dyDescent="0.25">
      <c r="A81">
        <v>79</v>
      </c>
      <c r="B81" t="s">
        <v>332</v>
      </c>
      <c r="C81" t="s">
        <v>182</v>
      </c>
      <c r="D81">
        <v>78</v>
      </c>
      <c r="E81">
        <v>36</v>
      </c>
      <c r="F81">
        <v>93</v>
      </c>
      <c r="G81">
        <v>37</v>
      </c>
      <c r="H81" s="1">
        <v>54744</v>
      </c>
      <c r="I81">
        <v>73</v>
      </c>
      <c r="J81">
        <v>59</v>
      </c>
      <c r="K81" t="s">
        <v>551</v>
      </c>
      <c r="L81">
        <v>77</v>
      </c>
      <c r="M81">
        <v>71</v>
      </c>
      <c r="N81">
        <v>50</v>
      </c>
      <c r="O81">
        <v>31</v>
      </c>
      <c r="P81" s="1">
        <v>54744</v>
      </c>
      <c r="Q81">
        <v>80</v>
      </c>
      <c r="R81">
        <v>47</v>
      </c>
      <c r="S81" s="1">
        <v>22000</v>
      </c>
      <c r="T81">
        <v>16</v>
      </c>
      <c r="U81">
        <v>54</v>
      </c>
      <c r="V81">
        <v>96</v>
      </c>
      <c r="W81">
        <v>37</v>
      </c>
      <c r="X81" t="s">
        <v>4</v>
      </c>
      <c r="Y81">
        <v>61</v>
      </c>
      <c r="Z81">
        <v>12</v>
      </c>
      <c r="AA81">
        <v>0</v>
      </c>
      <c r="AB81">
        <v>33</v>
      </c>
      <c r="AC81" t="s">
        <v>464</v>
      </c>
    </row>
    <row r="82" spans="1:29" x14ac:dyDescent="0.25">
      <c r="A82">
        <v>79</v>
      </c>
      <c r="B82" t="s">
        <v>122</v>
      </c>
      <c r="C82" t="s">
        <v>463</v>
      </c>
      <c r="D82">
        <v>14</v>
      </c>
      <c r="E82">
        <v>100</v>
      </c>
      <c r="F82">
        <v>20</v>
      </c>
      <c r="G82">
        <v>400</v>
      </c>
      <c r="H82" s="1">
        <v>55105</v>
      </c>
      <c r="I82">
        <v>80</v>
      </c>
      <c r="J82">
        <v>36</v>
      </c>
      <c r="K82" t="s">
        <v>552</v>
      </c>
      <c r="L82">
        <v>76</v>
      </c>
      <c r="M82">
        <v>77</v>
      </c>
      <c r="N82">
        <v>64</v>
      </c>
      <c r="O82">
        <v>68</v>
      </c>
      <c r="P82" s="1">
        <v>54794</v>
      </c>
      <c r="Q82">
        <v>46</v>
      </c>
      <c r="R82">
        <v>36</v>
      </c>
      <c r="S82" s="1">
        <v>8500</v>
      </c>
      <c r="T82">
        <v>31</v>
      </c>
      <c r="U82">
        <v>54</v>
      </c>
      <c r="V82">
        <v>81</v>
      </c>
      <c r="W82">
        <v>34</v>
      </c>
      <c r="X82" t="s">
        <v>1</v>
      </c>
      <c r="Y82">
        <v>72</v>
      </c>
      <c r="Z82">
        <v>36</v>
      </c>
      <c r="AA82">
        <v>2</v>
      </c>
      <c r="AB82">
        <v>56</v>
      </c>
      <c r="AC82" t="s">
        <v>368</v>
      </c>
    </row>
    <row r="83" spans="1:29" x14ac:dyDescent="0.25">
      <c r="A83">
        <v>81</v>
      </c>
      <c r="B83" t="s">
        <v>126</v>
      </c>
      <c r="C83" t="s">
        <v>291</v>
      </c>
      <c r="D83">
        <v>0</v>
      </c>
      <c r="E83">
        <v>100</v>
      </c>
      <c r="F83">
        <v>77</v>
      </c>
      <c r="G83">
        <v>517</v>
      </c>
      <c r="H83" s="1">
        <v>96832</v>
      </c>
      <c r="I83" t="s">
        <v>168</v>
      </c>
      <c r="J83">
        <v>0</v>
      </c>
      <c r="K83" t="s">
        <v>177</v>
      </c>
      <c r="L83">
        <v>64</v>
      </c>
      <c r="M83" t="s">
        <v>168</v>
      </c>
      <c r="N83">
        <v>96</v>
      </c>
      <c r="O83">
        <v>77</v>
      </c>
      <c r="P83" s="1">
        <v>96832</v>
      </c>
      <c r="Q83">
        <v>100</v>
      </c>
      <c r="R83">
        <v>52</v>
      </c>
      <c r="S83" t="s">
        <v>553</v>
      </c>
      <c r="T83">
        <v>0</v>
      </c>
      <c r="U83">
        <v>38</v>
      </c>
      <c r="V83">
        <v>100</v>
      </c>
      <c r="W83">
        <v>17</v>
      </c>
      <c r="X83" t="s">
        <v>14</v>
      </c>
      <c r="Y83" t="s">
        <v>168</v>
      </c>
      <c r="Z83">
        <v>21</v>
      </c>
      <c r="AA83">
        <v>0</v>
      </c>
      <c r="AB83">
        <v>13</v>
      </c>
      <c r="AC83" t="s">
        <v>464</v>
      </c>
    </row>
    <row r="84" spans="1:29" x14ac:dyDescent="0.25">
      <c r="A84">
        <v>82</v>
      </c>
      <c r="B84" t="s">
        <v>554</v>
      </c>
      <c r="C84" t="s">
        <v>175</v>
      </c>
      <c r="D84">
        <v>14</v>
      </c>
      <c r="E84">
        <v>100</v>
      </c>
      <c r="F84">
        <v>39</v>
      </c>
      <c r="G84">
        <v>50</v>
      </c>
      <c r="H84" s="1">
        <v>63752</v>
      </c>
      <c r="I84" t="s">
        <v>168</v>
      </c>
      <c r="J84">
        <v>55</v>
      </c>
      <c r="K84" t="s">
        <v>555</v>
      </c>
      <c r="L84">
        <v>45</v>
      </c>
      <c r="M84" t="s">
        <v>168</v>
      </c>
      <c r="N84">
        <v>91</v>
      </c>
      <c r="O84">
        <v>39</v>
      </c>
      <c r="P84" s="1">
        <v>63752</v>
      </c>
      <c r="Q84">
        <v>55</v>
      </c>
      <c r="R84">
        <v>54</v>
      </c>
      <c r="S84" t="s">
        <v>556</v>
      </c>
      <c r="T84">
        <v>50</v>
      </c>
      <c r="U84">
        <v>76</v>
      </c>
      <c r="V84">
        <v>98</v>
      </c>
      <c r="W84">
        <v>24</v>
      </c>
      <c r="X84" t="s">
        <v>7</v>
      </c>
      <c r="Y84" t="s">
        <v>168</v>
      </c>
      <c r="Z84">
        <v>13</v>
      </c>
      <c r="AA84">
        <v>2</v>
      </c>
      <c r="AB84">
        <v>28</v>
      </c>
      <c r="AC84" t="s">
        <v>464</v>
      </c>
    </row>
    <row r="85" spans="1:29" x14ac:dyDescent="0.25">
      <c r="A85">
        <v>83</v>
      </c>
      <c r="B85" t="s">
        <v>136</v>
      </c>
      <c r="C85" t="s">
        <v>160</v>
      </c>
      <c r="D85">
        <v>72</v>
      </c>
      <c r="E85">
        <v>0</v>
      </c>
      <c r="F85">
        <v>91</v>
      </c>
      <c r="G85">
        <v>69</v>
      </c>
      <c r="H85" s="1">
        <v>54960</v>
      </c>
      <c r="I85">
        <v>83</v>
      </c>
      <c r="J85">
        <v>47</v>
      </c>
      <c r="K85" t="s">
        <v>557</v>
      </c>
      <c r="L85">
        <v>73</v>
      </c>
      <c r="M85">
        <v>86</v>
      </c>
      <c r="N85">
        <v>73</v>
      </c>
      <c r="O85">
        <v>20</v>
      </c>
      <c r="P85" s="1">
        <v>54960</v>
      </c>
      <c r="Q85">
        <v>48</v>
      </c>
      <c r="R85">
        <v>63</v>
      </c>
      <c r="S85" s="1">
        <v>20600</v>
      </c>
      <c r="T85">
        <v>24</v>
      </c>
      <c r="U85">
        <v>41</v>
      </c>
      <c r="V85">
        <v>80</v>
      </c>
      <c r="W85">
        <v>19</v>
      </c>
      <c r="X85" t="s">
        <v>4</v>
      </c>
      <c r="Y85">
        <v>91</v>
      </c>
      <c r="Z85">
        <v>12</v>
      </c>
      <c r="AA85">
        <v>0</v>
      </c>
      <c r="AB85">
        <v>38</v>
      </c>
      <c r="AC85" t="s">
        <v>464</v>
      </c>
    </row>
    <row r="86" spans="1:29" x14ac:dyDescent="0.25">
      <c r="A86">
        <v>84</v>
      </c>
      <c r="B86" t="s">
        <v>135</v>
      </c>
      <c r="C86" t="s">
        <v>558</v>
      </c>
      <c r="D86">
        <v>11</v>
      </c>
      <c r="E86">
        <v>21</v>
      </c>
      <c r="F86">
        <v>54</v>
      </c>
      <c r="G86">
        <v>254</v>
      </c>
      <c r="H86" s="1">
        <v>51852</v>
      </c>
      <c r="I86">
        <v>70</v>
      </c>
      <c r="J86">
        <v>7</v>
      </c>
      <c r="K86" t="s">
        <v>559</v>
      </c>
      <c r="L86">
        <v>86</v>
      </c>
      <c r="M86">
        <v>78</v>
      </c>
      <c r="N86">
        <v>15</v>
      </c>
      <c r="O86">
        <v>99</v>
      </c>
      <c r="P86" s="1">
        <v>51963</v>
      </c>
      <c r="Q86">
        <v>89</v>
      </c>
      <c r="R86">
        <v>84</v>
      </c>
      <c r="S86" t="s">
        <v>560</v>
      </c>
      <c r="T86">
        <v>56</v>
      </c>
      <c r="U86">
        <v>54</v>
      </c>
      <c r="V86">
        <v>96</v>
      </c>
      <c r="W86">
        <v>33</v>
      </c>
      <c r="X86" t="s">
        <v>30</v>
      </c>
      <c r="Y86">
        <v>81</v>
      </c>
      <c r="Z86">
        <v>21</v>
      </c>
      <c r="AA86">
        <v>1</v>
      </c>
      <c r="AB86">
        <v>47</v>
      </c>
      <c r="AC86" t="s">
        <v>464</v>
      </c>
    </row>
    <row r="87" spans="1:29" x14ac:dyDescent="0.25">
      <c r="A87">
        <v>85</v>
      </c>
      <c r="B87" t="s">
        <v>561</v>
      </c>
      <c r="C87" t="s">
        <v>169</v>
      </c>
      <c r="D87">
        <v>26</v>
      </c>
      <c r="E87">
        <v>100</v>
      </c>
      <c r="F87">
        <v>32</v>
      </c>
      <c r="G87">
        <v>387</v>
      </c>
      <c r="H87" s="1">
        <v>57991</v>
      </c>
      <c r="I87" t="s">
        <v>168</v>
      </c>
      <c r="J87">
        <v>33</v>
      </c>
      <c r="K87" t="s">
        <v>562</v>
      </c>
      <c r="L87">
        <v>92</v>
      </c>
      <c r="M87" t="s">
        <v>168</v>
      </c>
      <c r="N87">
        <v>65</v>
      </c>
      <c r="O87">
        <v>78</v>
      </c>
      <c r="P87" s="1">
        <v>57991</v>
      </c>
      <c r="Q87">
        <v>71</v>
      </c>
      <c r="R87">
        <v>42</v>
      </c>
      <c r="S87" s="1">
        <v>29000</v>
      </c>
      <c r="T87">
        <v>13</v>
      </c>
      <c r="U87">
        <v>54</v>
      </c>
      <c r="V87">
        <v>86</v>
      </c>
      <c r="W87">
        <v>50</v>
      </c>
      <c r="X87" t="s">
        <v>1</v>
      </c>
      <c r="Y87">
        <v>93</v>
      </c>
      <c r="Z87">
        <v>30</v>
      </c>
      <c r="AA87">
        <v>1</v>
      </c>
      <c r="AB87">
        <v>49</v>
      </c>
      <c r="AC87" t="s">
        <v>464</v>
      </c>
    </row>
    <row r="88" spans="1:29" x14ac:dyDescent="0.25">
      <c r="A88">
        <v>86</v>
      </c>
      <c r="B88" t="s">
        <v>113</v>
      </c>
      <c r="C88" t="s">
        <v>222</v>
      </c>
      <c r="D88">
        <v>63</v>
      </c>
      <c r="E88">
        <v>100</v>
      </c>
      <c r="F88">
        <v>30</v>
      </c>
      <c r="G88">
        <v>62</v>
      </c>
      <c r="H88" s="1">
        <v>51166</v>
      </c>
      <c r="I88">
        <v>71</v>
      </c>
      <c r="J88">
        <v>56</v>
      </c>
      <c r="K88" t="s">
        <v>563</v>
      </c>
      <c r="L88">
        <v>53</v>
      </c>
      <c r="M88">
        <v>75</v>
      </c>
      <c r="N88">
        <v>58</v>
      </c>
      <c r="O88">
        <v>80</v>
      </c>
      <c r="P88" s="1">
        <v>51166</v>
      </c>
      <c r="Q88">
        <v>11</v>
      </c>
      <c r="R88">
        <v>45</v>
      </c>
      <c r="S88" t="s">
        <v>564</v>
      </c>
      <c r="T88">
        <v>50</v>
      </c>
      <c r="U88">
        <v>73</v>
      </c>
      <c r="V88">
        <v>82</v>
      </c>
      <c r="W88">
        <v>22</v>
      </c>
      <c r="X88" t="s">
        <v>23</v>
      </c>
      <c r="Y88">
        <v>69</v>
      </c>
      <c r="Z88">
        <v>14</v>
      </c>
      <c r="AA88">
        <v>1</v>
      </c>
      <c r="AB88">
        <v>40</v>
      </c>
      <c r="AC88" t="s">
        <v>368</v>
      </c>
    </row>
    <row r="89" spans="1:29" x14ac:dyDescent="0.25">
      <c r="A89">
        <v>87</v>
      </c>
      <c r="B89" t="s">
        <v>116</v>
      </c>
      <c r="C89" t="s">
        <v>318</v>
      </c>
      <c r="D89">
        <v>16</v>
      </c>
      <c r="E89">
        <v>28</v>
      </c>
      <c r="F89">
        <v>76</v>
      </c>
      <c r="G89">
        <v>37</v>
      </c>
      <c r="H89" s="1">
        <v>39521</v>
      </c>
      <c r="I89" t="s">
        <v>168</v>
      </c>
      <c r="J89">
        <v>8</v>
      </c>
      <c r="K89" t="s">
        <v>319</v>
      </c>
      <c r="L89">
        <v>2</v>
      </c>
      <c r="M89" t="s">
        <v>168</v>
      </c>
      <c r="N89">
        <v>6</v>
      </c>
      <c r="O89">
        <v>54</v>
      </c>
      <c r="P89" s="1">
        <v>39521</v>
      </c>
      <c r="Q89">
        <v>77</v>
      </c>
      <c r="R89">
        <v>61</v>
      </c>
      <c r="S89" s="1">
        <v>8000</v>
      </c>
      <c r="T89">
        <v>77</v>
      </c>
      <c r="U89">
        <v>57</v>
      </c>
      <c r="V89">
        <v>81</v>
      </c>
      <c r="W89">
        <v>23</v>
      </c>
      <c r="X89" t="s">
        <v>26</v>
      </c>
      <c r="Y89">
        <v>83</v>
      </c>
      <c r="Z89">
        <v>16</v>
      </c>
      <c r="AA89">
        <v>0</v>
      </c>
      <c r="AB89">
        <v>49</v>
      </c>
      <c r="AC89" t="s">
        <v>464</v>
      </c>
    </row>
    <row r="90" spans="1:29" x14ac:dyDescent="0.25">
      <c r="A90">
        <v>88</v>
      </c>
      <c r="B90" t="s">
        <v>348</v>
      </c>
      <c r="C90" t="s">
        <v>349</v>
      </c>
      <c r="D90">
        <v>14</v>
      </c>
      <c r="E90">
        <v>16</v>
      </c>
      <c r="F90">
        <v>64</v>
      </c>
      <c r="G90">
        <v>318</v>
      </c>
      <c r="H90" s="1">
        <v>68789</v>
      </c>
      <c r="I90">
        <v>77</v>
      </c>
      <c r="J90">
        <v>28</v>
      </c>
      <c r="K90" t="s">
        <v>272</v>
      </c>
      <c r="L90">
        <v>94</v>
      </c>
      <c r="M90">
        <v>84</v>
      </c>
      <c r="N90">
        <v>36</v>
      </c>
      <c r="O90">
        <v>46</v>
      </c>
      <c r="P90" s="1">
        <v>68895</v>
      </c>
      <c r="Q90">
        <v>91</v>
      </c>
      <c r="R90">
        <v>33</v>
      </c>
      <c r="S90" t="s">
        <v>565</v>
      </c>
      <c r="T90">
        <v>0</v>
      </c>
      <c r="U90">
        <v>42</v>
      </c>
      <c r="V90">
        <v>80</v>
      </c>
      <c r="W90">
        <v>63</v>
      </c>
      <c r="X90" t="s">
        <v>28</v>
      </c>
      <c r="Y90">
        <v>87</v>
      </c>
      <c r="Z90">
        <v>24</v>
      </c>
      <c r="AA90">
        <v>0</v>
      </c>
      <c r="AB90">
        <v>31</v>
      </c>
      <c r="AC90" t="s">
        <v>464</v>
      </c>
    </row>
    <row r="91" spans="1:29" x14ac:dyDescent="0.25">
      <c r="A91">
        <v>89</v>
      </c>
      <c r="B91" t="s">
        <v>566</v>
      </c>
      <c r="C91" t="s">
        <v>169</v>
      </c>
      <c r="D91">
        <v>22</v>
      </c>
      <c r="E91">
        <v>100</v>
      </c>
      <c r="F91">
        <v>68</v>
      </c>
      <c r="G91">
        <v>155</v>
      </c>
      <c r="H91" s="1">
        <v>63837</v>
      </c>
      <c r="I91">
        <v>68</v>
      </c>
      <c r="J91">
        <v>22</v>
      </c>
      <c r="K91" t="s">
        <v>567</v>
      </c>
      <c r="L91">
        <v>99</v>
      </c>
      <c r="M91">
        <v>80</v>
      </c>
      <c r="N91">
        <v>23</v>
      </c>
      <c r="O91">
        <v>88</v>
      </c>
      <c r="P91" s="1">
        <v>63837</v>
      </c>
      <c r="Q91">
        <v>33</v>
      </c>
      <c r="R91">
        <v>36</v>
      </c>
      <c r="S91">
        <v>822</v>
      </c>
      <c r="T91">
        <v>50</v>
      </c>
      <c r="U91">
        <v>65</v>
      </c>
      <c r="V91">
        <v>82</v>
      </c>
      <c r="W91">
        <v>60</v>
      </c>
      <c r="X91" t="s">
        <v>1</v>
      </c>
      <c r="Y91">
        <v>84</v>
      </c>
      <c r="Z91">
        <v>27</v>
      </c>
      <c r="AA91">
        <v>1</v>
      </c>
      <c r="AB91">
        <v>41</v>
      </c>
      <c r="AC91" t="s">
        <v>368</v>
      </c>
    </row>
    <row r="92" spans="1:29" x14ac:dyDescent="0.25">
      <c r="A92">
        <v>90</v>
      </c>
      <c r="B92" t="s">
        <v>90</v>
      </c>
      <c r="C92" t="s">
        <v>169</v>
      </c>
      <c r="D92">
        <v>13</v>
      </c>
      <c r="E92">
        <v>100</v>
      </c>
      <c r="F92">
        <v>47</v>
      </c>
      <c r="G92">
        <v>214</v>
      </c>
      <c r="H92" s="1">
        <v>53052</v>
      </c>
      <c r="I92">
        <v>94</v>
      </c>
      <c r="J92">
        <v>12</v>
      </c>
      <c r="K92" t="s">
        <v>313</v>
      </c>
      <c r="L92">
        <v>3</v>
      </c>
      <c r="M92">
        <v>91</v>
      </c>
      <c r="N92">
        <v>61</v>
      </c>
      <c r="O92">
        <v>69</v>
      </c>
      <c r="P92" s="1">
        <v>53052</v>
      </c>
      <c r="Q92">
        <v>68</v>
      </c>
      <c r="R92">
        <v>69</v>
      </c>
      <c r="S92" s="1">
        <v>22300</v>
      </c>
      <c r="T92">
        <v>100</v>
      </c>
      <c r="U92">
        <v>42</v>
      </c>
      <c r="V92">
        <v>80</v>
      </c>
      <c r="W92">
        <v>33</v>
      </c>
      <c r="X92" t="s">
        <v>11</v>
      </c>
      <c r="Y92">
        <v>89</v>
      </c>
      <c r="Z92">
        <v>25</v>
      </c>
      <c r="AA92">
        <v>1</v>
      </c>
      <c r="AB92">
        <v>33</v>
      </c>
      <c r="AC92" t="s">
        <v>368</v>
      </c>
    </row>
    <row r="93" spans="1:29" x14ac:dyDescent="0.25">
      <c r="A93">
        <v>90</v>
      </c>
      <c r="B93" t="s">
        <v>125</v>
      </c>
      <c r="C93" t="s">
        <v>568</v>
      </c>
      <c r="D93">
        <v>17</v>
      </c>
      <c r="E93">
        <v>6</v>
      </c>
      <c r="F93">
        <v>83</v>
      </c>
      <c r="G93">
        <v>206</v>
      </c>
      <c r="H93" s="1">
        <v>51122</v>
      </c>
      <c r="I93" t="s">
        <v>168</v>
      </c>
      <c r="J93">
        <v>15</v>
      </c>
      <c r="K93" t="s">
        <v>569</v>
      </c>
      <c r="L93">
        <v>54</v>
      </c>
      <c r="M93" t="s">
        <v>168</v>
      </c>
      <c r="N93">
        <v>1</v>
      </c>
      <c r="O93">
        <v>100</v>
      </c>
      <c r="P93" s="1">
        <v>51122</v>
      </c>
      <c r="Q93">
        <v>86</v>
      </c>
      <c r="R93">
        <v>45</v>
      </c>
      <c r="S93" s="1">
        <v>2890</v>
      </c>
      <c r="T93">
        <v>0</v>
      </c>
      <c r="U93">
        <v>48</v>
      </c>
      <c r="V93">
        <v>100</v>
      </c>
      <c r="W93">
        <v>28</v>
      </c>
      <c r="X93" t="s">
        <v>17</v>
      </c>
      <c r="Y93">
        <v>89</v>
      </c>
      <c r="Z93">
        <v>23</v>
      </c>
      <c r="AA93">
        <v>0</v>
      </c>
      <c r="AB93">
        <v>37</v>
      </c>
      <c r="AC93" t="s">
        <v>368</v>
      </c>
    </row>
    <row r="94" spans="1:29" x14ac:dyDescent="0.25">
      <c r="A94">
        <v>92</v>
      </c>
      <c r="B94" t="s">
        <v>107</v>
      </c>
      <c r="C94" t="s">
        <v>202</v>
      </c>
      <c r="D94">
        <v>96</v>
      </c>
      <c r="E94">
        <v>0</v>
      </c>
      <c r="F94">
        <v>79</v>
      </c>
      <c r="G94">
        <v>137</v>
      </c>
      <c r="H94" s="1">
        <v>57901</v>
      </c>
      <c r="I94">
        <v>76</v>
      </c>
      <c r="J94">
        <v>65</v>
      </c>
      <c r="K94" t="s">
        <v>570</v>
      </c>
      <c r="L94">
        <v>67</v>
      </c>
      <c r="M94">
        <v>83</v>
      </c>
      <c r="N94">
        <v>98</v>
      </c>
      <c r="O94">
        <v>74</v>
      </c>
      <c r="P94" s="1">
        <v>57901</v>
      </c>
      <c r="Q94">
        <v>38</v>
      </c>
      <c r="R94">
        <v>28</v>
      </c>
      <c r="S94" t="s">
        <v>571</v>
      </c>
      <c r="T94">
        <v>53</v>
      </c>
      <c r="U94">
        <v>57</v>
      </c>
      <c r="V94">
        <v>98</v>
      </c>
      <c r="W94">
        <v>35</v>
      </c>
      <c r="X94" t="s">
        <v>24</v>
      </c>
      <c r="Y94">
        <v>82</v>
      </c>
      <c r="Z94">
        <v>12</v>
      </c>
      <c r="AA94">
        <v>0</v>
      </c>
      <c r="AB94">
        <v>25</v>
      </c>
      <c r="AC94" t="s">
        <v>464</v>
      </c>
    </row>
    <row r="95" spans="1:29" x14ac:dyDescent="0.25">
      <c r="A95">
        <v>93</v>
      </c>
      <c r="B95" t="s">
        <v>112</v>
      </c>
      <c r="C95" t="s">
        <v>220</v>
      </c>
      <c r="D95">
        <v>36</v>
      </c>
      <c r="E95">
        <v>10</v>
      </c>
      <c r="F95">
        <v>88</v>
      </c>
      <c r="G95">
        <v>58</v>
      </c>
      <c r="H95" s="1">
        <v>43279</v>
      </c>
      <c r="I95">
        <v>84</v>
      </c>
      <c r="J95">
        <v>10</v>
      </c>
      <c r="K95" t="s">
        <v>572</v>
      </c>
      <c r="L95">
        <v>30</v>
      </c>
      <c r="M95">
        <v>85</v>
      </c>
      <c r="N95">
        <v>30</v>
      </c>
      <c r="O95">
        <v>79</v>
      </c>
      <c r="P95" s="1">
        <v>43279</v>
      </c>
      <c r="Q95">
        <v>75</v>
      </c>
      <c r="R95">
        <v>77</v>
      </c>
      <c r="S95" s="1">
        <v>9800</v>
      </c>
      <c r="T95">
        <v>78</v>
      </c>
      <c r="U95">
        <v>67</v>
      </c>
      <c r="V95">
        <v>100</v>
      </c>
      <c r="W95">
        <v>50</v>
      </c>
      <c r="X95" t="s">
        <v>9</v>
      </c>
      <c r="Y95">
        <v>77</v>
      </c>
      <c r="Z95">
        <v>23</v>
      </c>
      <c r="AA95">
        <v>0</v>
      </c>
      <c r="AB95">
        <v>46</v>
      </c>
      <c r="AC95" t="s">
        <v>464</v>
      </c>
    </row>
    <row r="96" spans="1:29" x14ac:dyDescent="0.25">
      <c r="A96">
        <v>94</v>
      </c>
      <c r="B96" t="s">
        <v>114</v>
      </c>
      <c r="C96" t="s">
        <v>338</v>
      </c>
      <c r="D96">
        <v>19</v>
      </c>
      <c r="E96">
        <v>96</v>
      </c>
      <c r="F96">
        <v>65</v>
      </c>
      <c r="G96">
        <v>782</v>
      </c>
      <c r="H96" s="1">
        <v>49323</v>
      </c>
      <c r="I96">
        <v>84</v>
      </c>
      <c r="J96">
        <v>11</v>
      </c>
      <c r="K96" t="s">
        <v>212</v>
      </c>
      <c r="L96">
        <v>17</v>
      </c>
      <c r="M96">
        <v>91</v>
      </c>
      <c r="N96">
        <v>27</v>
      </c>
      <c r="O96">
        <v>47</v>
      </c>
      <c r="P96" s="1">
        <v>50501</v>
      </c>
      <c r="Q96">
        <v>82</v>
      </c>
      <c r="R96">
        <v>56</v>
      </c>
      <c r="S96" s="1">
        <v>7796</v>
      </c>
      <c r="T96">
        <v>65</v>
      </c>
      <c r="U96">
        <v>33</v>
      </c>
      <c r="V96">
        <v>79</v>
      </c>
      <c r="W96">
        <v>47</v>
      </c>
      <c r="X96" t="s">
        <v>11</v>
      </c>
      <c r="Y96">
        <v>95</v>
      </c>
      <c r="Z96">
        <v>25</v>
      </c>
      <c r="AA96">
        <v>1</v>
      </c>
      <c r="AB96">
        <v>38</v>
      </c>
      <c r="AC96" t="s">
        <v>464</v>
      </c>
    </row>
    <row r="97" spans="1:29" x14ac:dyDescent="0.25">
      <c r="A97">
        <v>95</v>
      </c>
      <c r="B97" t="s">
        <v>573</v>
      </c>
      <c r="C97" t="s">
        <v>574</v>
      </c>
      <c r="D97">
        <v>78</v>
      </c>
      <c r="E97">
        <v>31</v>
      </c>
      <c r="F97">
        <v>89</v>
      </c>
      <c r="G97">
        <v>46</v>
      </c>
      <c r="H97" s="1">
        <v>51047</v>
      </c>
      <c r="I97">
        <v>64</v>
      </c>
      <c r="J97">
        <v>43</v>
      </c>
      <c r="K97" t="s">
        <v>575</v>
      </c>
      <c r="L97">
        <v>63</v>
      </c>
      <c r="M97">
        <v>80</v>
      </c>
      <c r="N97">
        <v>74</v>
      </c>
      <c r="O97">
        <v>95</v>
      </c>
      <c r="P97" s="1">
        <v>51047</v>
      </c>
      <c r="Q97">
        <v>83</v>
      </c>
      <c r="R97">
        <v>58</v>
      </c>
      <c r="S97" s="1">
        <v>21150</v>
      </c>
      <c r="T97">
        <v>47</v>
      </c>
      <c r="U97">
        <v>39</v>
      </c>
      <c r="V97">
        <v>83</v>
      </c>
      <c r="W97">
        <v>35</v>
      </c>
      <c r="X97" t="s">
        <v>4</v>
      </c>
      <c r="Y97">
        <v>80</v>
      </c>
      <c r="Z97">
        <v>12</v>
      </c>
      <c r="AA97">
        <v>0</v>
      </c>
      <c r="AB97">
        <v>34</v>
      </c>
      <c r="AC97" t="s">
        <v>464</v>
      </c>
    </row>
    <row r="98" spans="1:29" x14ac:dyDescent="0.25">
      <c r="A98">
        <v>96</v>
      </c>
      <c r="B98" t="s">
        <v>449</v>
      </c>
      <c r="C98" t="s">
        <v>450</v>
      </c>
      <c r="D98">
        <v>8</v>
      </c>
      <c r="E98">
        <v>88</v>
      </c>
      <c r="F98">
        <v>97</v>
      </c>
      <c r="G98">
        <v>38</v>
      </c>
      <c r="H98" s="1">
        <v>69033</v>
      </c>
      <c r="I98" t="s">
        <v>168</v>
      </c>
      <c r="J98">
        <v>4</v>
      </c>
      <c r="K98" t="s">
        <v>576</v>
      </c>
      <c r="L98">
        <v>100</v>
      </c>
      <c r="M98" t="s">
        <v>168</v>
      </c>
      <c r="N98">
        <v>10</v>
      </c>
      <c r="O98">
        <v>65</v>
      </c>
      <c r="P98" s="1">
        <v>69033</v>
      </c>
      <c r="Q98">
        <v>97</v>
      </c>
      <c r="R98">
        <v>48</v>
      </c>
      <c r="S98" s="1">
        <v>2706</v>
      </c>
      <c r="T98">
        <v>19</v>
      </c>
      <c r="U98">
        <v>32</v>
      </c>
      <c r="V98">
        <v>97</v>
      </c>
      <c r="W98">
        <v>4</v>
      </c>
      <c r="X98" t="s">
        <v>25</v>
      </c>
      <c r="Y98" t="s">
        <v>168</v>
      </c>
      <c r="Z98">
        <v>24</v>
      </c>
      <c r="AA98">
        <v>1</v>
      </c>
      <c r="AB98">
        <v>35</v>
      </c>
      <c r="AC98" t="s">
        <v>464</v>
      </c>
    </row>
    <row r="99" spans="1:29" x14ac:dyDescent="0.25">
      <c r="A99">
        <v>97</v>
      </c>
      <c r="B99" t="s">
        <v>577</v>
      </c>
      <c r="C99" t="s">
        <v>182</v>
      </c>
      <c r="D99">
        <v>91</v>
      </c>
      <c r="E99">
        <v>96</v>
      </c>
      <c r="F99">
        <v>84</v>
      </c>
      <c r="G99">
        <v>219</v>
      </c>
      <c r="H99" s="1">
        <v>39766</v>
      </c>
      <c r="I99">
        <v>93</v>
      </c>
      <c r="J99">
        <v>45</v>
      </c>
      <c r="K99" t="s">
        <v>578</v>
      </c>
      <c r="L99">
        <v>26</v>
      </c>
      <c r="M99">
        <v>96</v>
      </c>
      <c r="N99">
        <v>85</v>
      </c>
      <c r="O99">
        <v>33</v>
      </c>
      <c r="P99" s="1">
        <v>39766</v>
      </c>
      <c r="Q99">
        <v>81</v>
      </c>
      <c r="R99">
        <v>38</v>
      </c>
      <c r="S99" s="1">
        <v>15585</v>
      </c>
      <c r="T99">
        <v>29</v>
      </c>
      <c r="U99">
        <v>47</v>
      </c>
      <c r="V99">
        <v>68</v>
      </c>
      <c r="W99">
        <v>18</v>
      </c>
      <c r="X99" t="s">
        <v>4</v>
      </c>
      <c r="Y99">
        <v>97</v>
      </c>
      <c r="Z99">
        <v>13</v>
      </c>
      <c r="AA99">
        <v>0</v>
      </c>
      <c r="AB99">
        <v>46</v>
      </c>
      <c r="AC99" t="s">
        <v>464</v>
      </c>
    </row>
    <row r="100" spans="1:29" x14ac:dyDescent="0.25">
      <c r="A100">
        <v>98</v>
      </c>
      <c r="B100" t="s">
        <v>110</v>
      </c>
      <c r="C100" t="s">
        <v>226</v>
      </c>
      <c r="D100">
        <v>6</v>
      </c>
      <c r="E100">
        <v>41</v>
      </c>
      <c r="F100">
        <v>50</v>
      </c>
      <c r="G100">
        <v>51</v>
      </c>
      <c r="H100" s="1">
        <v>45368</v>
      </c>
      <c r="I100">
        <v>90</v>
      </c>
      <c r="J100">
        <v>17</v>
      </c>
      <c r="K100" t="s">
        <v>579</v>
      </c>
      <c r="L100">
        <v>96</v>
      </c>
      <c r="M100">
        <v>96</v>
      </c>
      <c r="N100">
        <v>43</v>
      </c>
      <c r="O100">
        <v>66</v>
      </c>
      <c r="P100" s="1">
        <v>45368</v>
      </c>
      <c r="Q100">
        <v>93</v>
      </c>
      <c r="R100">
        <v>43</v>
      </c>
      <c r="S100" t="s">
        <v>580</v>
      </c>
      <c r="T100">
        <v>44</v>
      </c>
      <c r="U100">
        <v>43</v>
      </c>
      <c r="V100">
        <v>100</v>
      </c>
      <c r="W100">
        <v>38</v>
      </c>
      <c r="X100" t="s">
        <v>25</v>
      </c>
      <c r="Y100">
        <v>100</v>
      </c>
      <c r="Z100">
        <v>27</v>
      </c>
      <c r="AA100">
        <v>1</v>
      </c>
      <c r="AB100">
        <v>28</v>
      </c>
      <c r="AC100" t="s">
        <v>464</v>
      </c>
    </row>
    <row r="101" spans="1:29" x14ac:dyDescent="0.25">
      <c r="A101">
        <v>99</v>
      </c>
      <c r="B101" t="s">
        <v>130</v>
      </c>
      <c r="C101" t="s">
        <v>463</v>
      </c>
      <c r="D101">
        <v>36</v>
      </c>
      <c r="E101">
        <v>100</v>
      </c>
      <c r="F101">
        <v>53</v>
      </c>
      <c r="G101">
        <v>226</v>
      </c>
      <c r="H101" s="1">
        <v>52355</v>
      </c>
      <c r="I101">
        <v>92</v>
      </c>
      <c r="J101">
        <v>28</v>
      </c>
      <c r="K101" t="s">
        <v>581</v>
      </c>
      <c r="L101">
        <v>97</v>
      </c>
      <c r="M101">
        <v>96</v>
      </c>
      <c r="N101">
        <v>57</v>
      </c>
      <c r="O101">
        <v>93</v>
      </c>
      <c r="P101" s="1">
        <v>52355</v>
      </c>
      <c r="Q101">
        <v>87</v>
      </c>
      <c r="R101">
        <v>34</v>
      </c>
      <c r="S101" s="1">
        <v>27750</v>
      </c>
      <c r="T101">
        <v>0</v>
      </c>
      <c r="U101">
        <v>42</v>
      </c>
      <c r="V101">
        <v>72</v>
      </c>
      <c r="W101">
        <v>21</v>
      </c>
      <c r="X101" t="s">
        <v>1</v>
      </c>
      <c r="Y101">
        <v>98</v>
      </c>
      <c r="Z101">
        <v>27</v>
      </c>
      <c r="AA101">
        <v>2</v>
      </c>
      <c r="AB101">
        <v>56</v>
      </c>
      <c r="AC101" t="s">
        <v>464</v>
      </c>
    </row>
    <row r="102" spans="1:29" x14ac:dyDescent="0.25">
      <c r="A102">
        <v>100</v>
      </c>
      <c r="B102" t="s">
        <v>360</v>
      </c>
      <c r="C102" t="s">
        <v>361</v>
      </c>
      <c r="D102">
        <v>5</v>
      </c>
      <c r="E102">
        <v>0</v>
      </c>
      <c r="F102">
        <v>87</v>
      </c>
      <c r="G102">
        <v>110</v>
      </c>
      <c r="H102" s="1">
        <v>37536</v>
      </c>
      <c r="I102" t="s">
        <v>168</v>
      </c>
      <c r="J102">
        <v>18</v>
      </c>
      <c r="K102" t="s">
        <v>582</v>
      </c>
      <c r="L102">
        <v>28</v>
      </c>
      <c r="M102" t="s">
        <v>168</v>
      </c>
      <c r="N102">
        <v>99</v>
      </c>
      <c r="O102">
        <v>58</v>
      </c>
      <c r="P102" s="1">
        <v>37536</v>
      </c>
      <c r="Q102">
        <v>98</v>
      </c>
      <c r="R102">
        <v>60</v>
      </c>
      <c r="S102" t="s">
        <v>583</v>
      </c>
      <c r="T102">
        <v>35</v>
      </c>
      <c r="U102">
        <v>70</v>
      </c>
      <c r="V102">
        <v>91</v>
      </c>
      <c r="W102">
        <v>59</v>
      </c>
      <c r="X102" t="s">
        <v>7</v>
      </c>
      <c r="Y102">
        <v>99</v>
      </c>
      <c r="Z102">
        <v>10</v>
      </c>
      <c r="AA102">
        <v>0</v>
      </c>
      <c r="AB102">
        <v>45</v>
      </c>
      <c r="AC102" t="s">
        <v>464</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2"/>
  <sheetViews>
    <sheetView workbookViewId="0">
      <pane xSplit="2" ySplit="2" topLeftCell="R85" activePane="bottomRight" state="frozen"/>
      <selection pane="topRight" activeCell="C1" sqref="C1"/>
      <selection pane="bottomLeft" activeCell="A3" sqref="A3"/>
      <selection pane="bottomRight" activeCell="H10" sqref="H10"/>
    </sheetView>
  </sheetViews>
  <sheetFormatPr defaultColWidth="15.28515625" defaultRowHeight="15" x14ac:dyDescent="0.25"/>
  <cols>
    <col min="1" max="1" width="4" bestFit="1" customWidth="1"/>
    <col min="2" max="2" width="50.7109375" bestFit="1" customWidth="1"/>
    <col min="3" max="3" width="9.85546875" bestFit="1" customWidth="1"/>
    <col min="4" max="4" width="16.7109375" bestFit="1" customWidth="1"/>
    <col min="5" max="5" width="18.28515625" bestFit="1" customWidth="1"/>
    <col min="6" max="6" width="19.28515625" bestFit="1" customWidth="1"/>
    <col min="7" max="7" width="21.140625" bestFit="1" customWidth="1"/>
    <col min="8" max="8" width="32.7109375" bestFit="1" customWidth="1"/>
    <col min="9" max="9" width="16.5703125" bestFit="1" customWidth="1"/>
    <col min="10" max="10" width="22.42578125" bestFit="1" customWidth="1"/>
    <col min="11" max="11" width="23.7109375" bestFit="1" customWidth="1"/>
    <col min="12" max="12" width="21.7109375" bestFit="1" customWidth="1"/>
    <col min="13" max="13" width="23" bestFit="1" customWidth="1"/>
    <col min="14" max="14" width="18.7109375" bestFit="1" customWidth="1"/>
    <col min="15" max="15" width="21" bestFit="1" customWidth="1"/>
    <col min="16" max="16" width="13.5703125" bestFit="1" customWidth="1"/>
    <col min="17" max="17" width="24.140625" bestFit="1" customWidth="1"/>
    <col min="18" max="18" width="23.7109375" bestFit="1" customWidth="1"/>
    <col min="19" max="19" width="23.5703125" bestFit="1" customWidth="1"/>
    <col min="20" max="20" width="24.28515625" bestFit="1" customWidth="1"/>
    <col min="21" max="21" width="14.7109375" bestFit="1" customWidth="1"/>
  </cols>
  <sheetData>
    <row r="1" spans="1:30" x14ac:dyDescent="0.25">
      <c r="B1" s="22">
        <v>1</v>
      </c>
      <c r="C1" s="22">
        <f>B1+1</f>
        <v>2</v>
      </c>
      <c r="D1" s="22">
        <f t="shared" ref="D1:AD1" si="0">C1+1</f>
        <v>3</v>
      </c>
      <c r="E1" s="22">
        <f t="shared" si="0"/>
        <v>4</v>
      </c>
      <c r="F1" s="22">
        <f t="shared" si="0"/>
        <v>5</v>
      </c>
      <c r="G1" s="22">
        <f t="shared" si="0"/>
        <v>6</v>
      </c>
      <c r="H1" s="22">
        <f t="shared" si="0"/>
        <v>7</v>
      </c>
      <c r="I1" s="22">
        <f t="shared" si="0"/>
        <v>8</v>
      </c>
      <c r="J1" s="22">
        <f t="shared" si="0"/>
        <v>9</v>
      </c>
      <c r="K1" s="22">
        <f t="shared" si="0"/>
        <v>10</v>
      </c>
      <c r="L1" s="22">
        <f t="shared" si="0"/>
        <v>11</v>
      </c>
      <c r="M1" s="22">
        <f t="shared" si="0"/>
        <v>12</v>
      </c>
      <c r="N1" s="22">
        <f t="shared" si="0"/>
        <v>13</v>
      </c>
      <c r="O1" s="22">
        <f t="shared" si="0"/>
        <v>14</v>
      </c>
      <c r="P1" s="22">
        <f t="shared" si="0"/>
        <v>15</v>
      </c>
      <c r="Q1" s="22">
        <f t="shared" si="0"/>
        <v>16</v>
      </c>
      <c r="R1" s="22">
        <f t="shared" si="0"/>
        <v>17</v>
      </c>
      <c r="S1" s="22">
        <f t="shared" si="0"/>
        <v>18</v>
      </c>
      <c r="T1" s="22">
        <f t="shared" si="0"/>
        <v>19</v>
      </c>
      <c r="U1" s="22">
        <f t="shared" si="0"/>
        <v>20</v>
      </c>
      <c r="V1" s="22">
        <f t="shared" si="0"/>
        <v>21</v>
      </c>
      <c r="W1" s="22">
        <f t="shared" si="0"/>
        <v>22</v>
      </c>
      <c r="X1" s="22">
        <f t="shared" si="0"/>
        <v>23</v>
      </c>
      <c r="Y1" s="22">
        <f t="shared" si="0"/>
        <v>24</v>
      </c>
      <c r="Z1" s="22">
        <f t="shared" si="0"/>
        <v>25</v>
      </c>
      <c r="AA1" s="22">
        <f t="shared" si="0"/>
        <v>26</v>
      </c>
      <c r="AB1" s="22">
        <f t="shared" si="0"/>
        <v>27</v>
      </c>
      <c r="AC1" s="22">
        <f t="shared" si="0"/>
        <v>28</v>
      </c>
      <c r="AD1" s="22">
        <f t="shared" si="0"/>
        <v>29</v>
      </c>
    </row>
    <row r="2" spans="1:30" s="20" customFormat="1" ht="30" x14ac:dyDescent="0.25">
      <c r="A2" s="20" t="s">
        <v>33</v>
      </c>
      <c r="B2" s="20" t="s">
        <v>34</v>
      </c>
      <c r="C2" s="20" t="s">
        <v>459</v>
      </c>
      <c r="D2" s="20" t="s">
        <v>366</v>
      </c>
      <c r="E2" s="20" t="s">
        <v>148</v>
      </c>
      <c r="F2" s="20" t="s">
        <v>147</v>
      </c>
      <c r="G2" s="20" t="s">
        <v>584</v>
      </c>
      <c r="H2" s="20" t="s">
        <v>585</v>
      </c>
      <c r="I2" s="20" t="s">
        <v>149</v>
      </c>
      <c r="J2" s="20" t="s">
        <v>241</v>
      </c>
      <c r="K2" s="20" t="s">
        <v>457</v>
      </c>
      <c r="L2" s="20" t="s">
        <v>154</v>
      </c>
      <c r="M2" s="20" t="s">
        <v>586</v>
      </c>
      <c r="N2" s="20" t="s">
        <v>36</v>
      </c>
      <c r="O2" s="20" t="s">
        <v>139</v>
      </c>
      <c r="P2" s="20" t="s">
        <v>587</v>
      </c>
      <c r="Q2" s="20" t="s">
        <v>238</v>
      </c>
      <c r="R2" s="20" t="s">
        <v>150</v>
      </c>
      <c r="S2" s="20" t="s">
        <v>155</v>
      </c>
      <c r="T2" s="20" t="s">
        <v>142</v>
      </c>
      <c r="U2" s="20" t="s">
        <v>588</v>
      </c>
    </row>
    <row r="3" spans="1:30" x14ac:dyDescent="0.25">
      <c r="A3">
        <v>1</v>
      </c>
      <c r="B3" t="s">
        <v>38</v>
      </c>
      <c r="C3">
        <v>1</v>
      </c>
      <c r="D3" s="1">
        <v>108621</v>
      </c>
      <c r="E3">
        <v>50</v>
      </c>
      <c r="F3">
        <v>32</v>
      </c>
      <c r="G3">
        <v>25</v>
      </c>
      <c r="H3" t="s">
        <v>589</v>
      </c>
      <c r="I3">
        <v>16</v>
      </c>
      <c r="J3">
        <v>100</v>
      </c>
      <c r="K3" t="s">
        <v>0</v>
      </c>
      <c r="L3">
        <v>75</v>
      </c>
      <c r="M3">
        <v>58</v>
      </c>
      <c r="N3">
        <v>92</v>
      </c>
      <c r="O3">
        <v>53</v>
      </c>
      <c r="P3">
        <v>1</v>
      </c>
      <c r="Q3">
        <v>4</v>
      </c>
      <c r="R3">
        <v>54</v>
      </c>
      <c r="S3">
        <v>98</v>
      </c>
      <c r="T3">
        <v>100</v>
      </c>
      <c r="U3" t="s">
        <v>368</v>
      </c>
    </row>
    <row r="4" spans="1:30" x14ac:dyDescent="0.25">
      <c r="A4">
        <v>2</v>
      </c>
      <c r="B4" t="s">
        <v>39</v>
      </c>
      <c r="C4">
        <v>2</v>
      </c>
      <c r="D4" s="1">
        <v>98069</v>
      </c>
      <c r="E4">
        <v>37</v>
      </c>
      <c r="F4">
        <v>13</v>
      </c>
      <c r="G4">
        <v>18</v>
      </c>
      <c r="H4" s="18">
        <v>37000</v>
      </c>
      <c r="I4">
        <v>19</v>
      </c>
      <c r="J4">
        <v>90</v>
      </c>
      <c r="K4" t="s">
        <v>1</v>
      </c>
      <c r="L4">
        <v>70</v>
      </c>
      <c r="M4">
        <v>491</v>
      </c>
      <c r="N4">
        <v>32</v>
      </c>
      <c r="O4">
        <v>67</v>
      </c>
      <c r="P4">
        <v>2</v>
      </c>
      <c r="Q4">
        <v>2</v>
      </c>
      <c r="R4">
        <v>72</v>
      </c>
      <c r="S4">
        <v>46</v>
      </c>
      <c r="T4">
        <v>100</v>
      </c>
      <c r="U4" t="s">
        <v>464</v>
      </c>
    </row>
    <row r="5" spans="1:30" x14ac:dyDescent="0.25">
      <c r="A5">
        <v>3</v>
      </c>
      <c r="B5" t="s">
        <v>44</v>
      </c>
      <c r="C5">
        <v>1</v>
      </c>
      <c r="D5" s="1">
        <v>91589</v>
      </c>
      <c r="E5">
        <v>46</v>
      </c>
      <c r="F5">
        <v>50</v>
      </c>
      <c r="G5">
        <v>12</v>
      </c>
      <c r="H5" t="s">
        <v>590</v>
      </c>
      <c r="I5">
        <v>24</v>
      </c>
      <c r="J5">
        <v>10</v>
      </c>
      <c r="K5" t="s">
        <v>4</v>
      </c>
      <c r="L5">
        <v>82</v>
      </c>
      <c r="M5">
        <v>248</v>
      </c>
      <c r="N5">
        <v>30</v>
      </c>
      <c r="O5">
        <v>72</v>
      </c>
      <c r="P5">
        <v>4</v>
      </c>
      <c r="Q5">
        <v>5</v>
      </c>
      <c r="R5">
        <v>63</v>
      </c>
      <c r="S5">
        <v>94</v>
      </c>
      <c r="T5">
        <v>99</v>
      </c>
      <c r="U5" t="s">
        <v>464</v>
      </c>
    </row>
    <row r="6" spans="1:30" x14ac:dyDescent="0.25">
      <c r="A6">
        <v>4</v>
      </c>
      <c r="B6" t="s">
        <v>43</v>
      </c>
      <c r="C6">
        <v>1</v>
      </c>
      <c r="D6" s="1">
        <v>93916</v>
      </c>
      <c r="E6">
        <v>46</v>
      </c>
      <c r="F6">
        <v>38</v>
      </c>
      <c r="G6">
        <v>21</v>
      </c>
      <c r="H6" s="18">
        <v>40000</v>
      </c>
      <c r="I6">
        <v>34</v>
      </c>
      <c r="J6">
        <v>100</v>
      </c>
      <c r="K6" t="s">
        <v>591</v>
      </c>
      <c r="L6">
        <v>56</v>
      </c>
      <c r="M6">
        <v>815</v>
      </c>
      <c r="N6">
        <v>55</v>
      </c>
      <c r="O6">
        <v>69</v>
      </c>
      <c r="P6">
        <v>4</v>
      </c>
      <c r="Q6">
        <v>16</v>
      </c>
      <c r="R6">
        <v>63</v>
      </c>
      <c r="S6">
        <v>38</v>
      </c>
      <c r="T6">
        <v>99</v>
      </c>
      <c r="U6" t="s">
        <v>464</v>
      </c>
    </row>
    <row r="7" spans="1:30" x14ac:dyDescent="0.25">
      <c r="A7">
        <v>5</v>
      </c>
      <c r="B7" t="s">
        <v>42</v>
      </c>
      <c r="C7">
        <v>2</v>
      </c>
      <c r="D7" s="1">
        <v>81282</v>
      </c>
      <c r="E7">
        <v>52</v>
      </c>
      <c r="F7">
        <v>34</v>
      </c>
      <c r="G7">
        <v>18</v>
      </c>
      <c r="H7" s="18">
        <v>36800</v>
      </c>
      <c r="I7">
        <v>38</v>
      </c>
      <c r="J7">
        <v>100</v>
      </c>
      <c r="K7" t="s">
        <v>592</v>
      </c>
      <c r="L7">
        <v>78</v>
      </c>
      <c r="M7">
        <v>892</v>
      </c>
      <c r="N7">
        <v>37</v>
      </c>
      <c r="O7">
        <v>56</v>
      </c>
      <c r="P7">
        <v>5</v>
      </c>
      <c r="Q7">
        <v>18</v>
      </c>
      <c r="R7">
        <v>49</v>
      </c>
      <c r="S7">
        <v>86</v>
      </c>
      <c r="T7">
        <v>99</v>
      </c>
      <c r="U7" t="s">
        <v>464</v>
      </c>
    </row>
    <row r="8" spans="1:30" x14ac:dyDescent="0.25">
      <c r="A8">
        <v>6</v>
      </c>
      <c r="B8" t="s">
        <v>57</v>
      </c>
      <c r="C8">
        <v>1</v>
      </c>
      <c r="D8" s="1">
        <v>77295</v>
      </c>
      <c r="E8">
        <v>48</v>
      </c>
      <c r="F8">
        <v>28</v>
      </c>
      <c r="G8">
        <v>26</v>
      </c>
      <c r="H8" s="18">
        <v>26652</v>
      </c>
      <c r="I8">
        <v>40</v>
      </c>
      <c r="J8">
        <v>100</v>
      </c>
      <c r="K8" t="s">
        <v>11</v>
      </c>
      <c r="L8">
        <v>34</v>
      </c>
      <c r="M8">
        <v>143</v>
      </c>
      <c r="N8">
        <v>8</v>
      </c>
      <c r="O8">
        <v>72</v>
      </c>
      <c r="P8">
        <v>9</v>
      </c>
      <c r="Q8">
        <v>15</v>
      </c>
      <c r="R8">
        <v>61</v>
      </c>
      <c r="S8">
        <v>35</v>
      </c>
      <c r="T8">
        <v>98</v>
      </c>
      <c r="U8" t="s">
        <v>464</v>
      </c>
    </row>
    <row r="9" spans="1:30" x14ac:dyDescent="0.25">
      <c r="A9">
        <v>7</v>
      </c>
      <c r="B9" t="s">
        <v>45</v>
      </c>
      <c r="C9">
        <v>2</v>
      </c>
      <c r="D9" s="1">
        <v>68400</v>
      </c>
      <c r="E9">
        <v>52</v>
      </c>
      <c r="F9">
        <v>29</v>
      </c>
      <c r="G9">
        <v>13</v>
      </c>
      <c r="H9" s="18">
        <v>18300</v>
      </c>
      <c r="I9">
        <v>35</v>
      </c>
      <c r="J9">
        <v>100</v>
      </c>
      <c r="K9" t="s">
        <v>5</v>
      </c>
      <c r="L9">
        <v>50</v>
      </c>
      <c r="M9">
        <v>42</v>
      </c>
      <c r="N9">
        <v>35</v>
      </c>
      <c r="O9">
        <v>54</v>
      </c>
      <c r="P9">
        <v>15</v>
      </c>
      <c r="Q9">
        <v>1</v>
      </c>
      <c r="R9">
        <v>45</v>
      </c>
      <c r="S9">
        <v>81</v>
      </c>
      <c r="T9">
        <v>100</v>
      </c>
      <c r="U9" t="s">
        <v>368</v>
      </c>
    </row>
    <row r="10" spans="1:30" x14ac:dyDescent="0.25">
      <c r="A10">
        <v>8</v>
      </c>
      <c r="B10" t="s">
        <v>40</v>
      </c>
      <c r="C10">
        <v>2</v>
      </c>
      <c r="D10" s="1">
        <v>78922</v>
      </c>
      <c r="E10">
        <v>56</v>
      </c>
      <c r="F10">
        <v>33</v>
      </c>
      <c r="G10">
        <v>19</v>
      </c>
      <c r="H10" s="18">
        <v>26050</v>
      </c>
      <c r="I10">
        <v>24</v>
      </c>
      <c r="J10">
        <v>63</v>
      </c>
      <c r="K10" t="s">
        <v>2</v>
      </c>
      <c r="L10">
        <v>55</v>
      </c>
      <c r="M10">
        <v>63</v>
      </c>
      <c r="N10">
        <v>22</v>
      </c>
      <c r="O10">
        <v>31</v>
      </c>
      <c r="P10">
        <v>8</v>
      </c>
      <c r="Q10">
        <v>3</v>
      </c>
      <c r="R10">
        <v>45</v>
      </c>
      <c r="S10">
        <v>63</v>
      </c>
      <c r="T10">
        <v>100</v>
      </c>
      <c r="U10" t="s">
        <v>368</v>
      </c>
    </row>
    <row r="11" spans="1:30" x14ac:dyDescent="0.25">
      <c r="A11">
        <v>9</v>
      </c>
      <c r="B11" t="s">
        <v>380</v>
      </c>
      <c r="C11">
        <v>2</v>
      </c>
      <c r="D11" s="1">
        <v>80151</v>
      </c>
      <c r="E11">
        <v>50</v>
      </c>
      <c r="F11">
        <v>31</v>
      </c>
      <c r="G11">
        <v>12</v>
      </c>
      <c r="H11" s="18">
        <v>12681</v>
      </c>
      <c r="I11">
        <v>32</v>
      </c>
      <c r="J11">
        <v>100</v>
      </c>
      <c r="K11" t="s">
        <v>593</v>
      </c>
      <c r="L11">
        <v>36</v>
      </c>
      <c r="M11" s="1">
        <v>1251</v>
      </c>
      <c r="N11">
        <v>26</v>
      </c>
      <c r="O11">
        <v>95</v>
      </c>
      <c r="P11" t="s">
        <v>168</v>
      </c>
      <c r="Q11">
        <v>8</v>
      </c>
      <c r="R11">
        <v>43</v>
      </c>
      <c r="S11">
        <v>49</v>
      </c>
      <c r="T11">
        <v>96</v>
      </c>
      <c r="U11" t="s">
        <v>464</v>
      </c>
    </row>
    <row r="12" spans="1:30" x14ac:dyDescent="0.25">
      <c r="A12">
        <v>10</v>
      </c>
      <c r="B12" t="s">
        <v>54</v>
      </c>
      <c r="C12">
        <v>1</v>
      </c>
      <c r="D12" s="1">
        <v>79475</v>
      </c>
      <c r="E12">
        <v>42</v>
      </c>
      <c r="F12">
        <v>47</v>
      </c>
      <c r="G12">
        <v>10</v>
      </c>
      <c r="H12" s="18">
        <v>35200</v>
      </c>
      <c r="I12">
        <v>40</v>
      </c>
      <c r="J12">
        <v>23</v>
      </c>
      <c r="K12" t="s">
        <v>10</v>
      </c>
      <c r="L12">
        <v>65</v>
      </c>
      <c r="M12">
        <v>639</v>
      </c>
      <c r="N12">
        <v>10</v>
      </c>
      <c r="O12">
        <v>90</v>
      </c>
      <c r="P12">
        <v>7</v>
      </c>
      <c r="Q12">
        <v>10</v>
      </c>
      <c r="R12">
        <v>69</v>
      </c>
      <c r="S12">
        <v>79</v>
      </c>
      <c r="T12">
        <v>98</v>
      </c>
      <c r="U12" t="s">
        <v>464</v>
      </c>
    </row>
    <row r="13" spans="1:30" x14ac:dyDescent="0.25">
      <c r="A13">
        <v>11</v>
      </c>
      <c r="B13" t="s">
        <v>53</v>
      </c>
      <c r="C13">
        <v>1</v>
      </c>
      <c r="D13" s="1">
        <v>80966</v>
      </c>
      <c r="E13">
        <v>44</v>
      </c>
      <c r="F13">
        <v>20</v>
      </c>
      <c r="G13">
        <v>13</v>
      </c>
      <c r="H13" s="18">
        <v>26500</v>
      </c>
      <c r="I13">
        <v>36</v>
      </c>
      <c r="J13">
        <v>34</v>
      </c>
      <c r="K13" t="s">
        <v>10</v>
      </c>
      <c r="L13">
        <v>40</v>
      </c>
      <c r="M13">
        <v>131</v>
      </c>
      <c r="N13">
        <v>25</v>
      </c>
      <c r="O13">
        <v>80</v>
      </c>
      <c r="P13">
        <v>9</v>
      </c>
      <c r="Q13">
        <v>11</v>
      </c>
      <c r="R13">
        <v>65</v>
      </c>
      <c r="S13">
        <v>95</v>
      </c>
      <c r="T13">
        <v>93</v>
      </c>
      <c r="U13" t="s">
        <v>368</v>
      </c>
    </row>
    <row r="14" spans="1:30" x14ac:dyDescent="0.25">
      <c r="A14">
        <v>12</v>
      </c>
      <c r="B14" t="s">
        <v>41</v>
      </c>
      <c r="C14">
        <v>2</v>
      </c>
      <c r="D14" s="1">
        <v>75792</v>
      </c>
      <c r="E14">
        <v>58</v>
      </c>
      <c r="F14">
        <v>42</v>
      </c>
      <c r="G14">
        <v>23</v>
      </c>
      <c r="H14" t="s">
        <v>477</v>
      </c>
      <c r="I14">
        <v>26</v>
      </c>
      <c r="J14">
        <v>100</v>
      </c>
      <c r="K14" t="s">
        <v>3</v>
      </c>
      <c r="L14">
        <v>33</v>
      </c>
      <c r="M14">
        <v>53</v>
      </c>
      <c r="N14">
        <v>83</v>
      </c>
      <c r="O14">
        <v>37</v>
      </c>
      <c r="P14">
        <v>21</v>
      </c>
      <c r="Q14">
        <v>14</v>
      </c>
      <c r="R14">
        <v>49</v>
      </c>
      <c r="S14">
        <v>74</v>
      </c>
      <c r="T14">
        <v>94</v>
      </c>
      <c r="U14" t="s">
        <v>464</v>
      </c>
    </row>
    <row r="15" spans="1:30" x14ac:dyDescent="0.25">
      <c r="A15">
        <v>13</v>
      </c>
      <c r="B15" t="s">
        <v>65</v>
      </c>
      <c r="C15">
        <v>2</v>
      </c>
      <c r="D15" s="1">
        <v>67695</v>
      </c>
      <c r="E15">
        <v>53</v>
      </c>
      <c r="F15">
        <v>50</v>
      </c>
      <c r="G15">
        <v>24</v>
      </c>
      <c r="H15" s="18">
        <v>2907</v>
      </c>
      <c r="I15">
        <v>39</v>
      </c>
      <c r="J15">
        <v>100</v>
      </c>
      <c r="K15" t="s">
        <v>13</v>
      </c>
      <c r="L15">
        <v>30</v>
      </c>
      <c r="M15">
        <v>70</v>
      </c>
      <c r="N15">
        <v>66</v>
      </c>
      <c r="O15">
        <v>58</v>
      </c>
      <c r="P15">
        <v>11</v>
      </c>
      <c r="Q15">
        <v>6</v>
      </c>
      <c r="R15">
        <v>40</v>
      </c>
      <c r="S15">
        <v>53</v>
      </c>
      <c r="T15">
        <v>96</v>
      </c>
      <c r="U15" t="s">
        <v>368</v>
      </c>
    </row>
    <row r="16" spans="1:30" x14ac:dyDescent="0.25">
      <c r="A16">
        <v>14</v>
      </c>
      <c r="B16" t="s">
        <v>61</v>
      </c>
      <c r="C16">
        <v>0</v>
      </c>
      <c r="D16" s="1">
        <v>89425</v>
      </c>
      <c r="E16">
        <v>45</v>
      </c>
      <c r="F16">
        <v>20</v>
      </c>
      <c r="G16">
        <v>32</v>
      </c>
      <c r="H16" s="18">
        <v>641</v>
      </c>
      <c r="I16">
        <v>35</v>
      </c>
      <c r="J16">
        <v>92</v>
      </c>
      <c r="K16" t="s">
        <v>6</v>
      </c>
      <c r="L16">
        <v>28</v>
      </c>
      <c r="M16">
        <v>339</v>
      </c>
      <c r="N16">
        <v>44</v>
      </c>
      <c r="O16">
        <v>20</v>
      </c>
      <c r="P16">
        <v>13</v>
      </c>
      <c r="Q16">
        <v>78</v>
      </c>
      <c r="R16">
        <v>49</v>
      </c>
      <c r="S16">
        <v>31</v>
      </c>
      <c r="T16">
        <v>85</v>
      </c>
      <c r="U16" t="s">
        <v>464</v>
      </c>
    </row>
    <row r="17" spans="1:21" x14ac:dyDescent="0.25">
      <c r="A17">
        <v>15</v>
      </c>
      <c r="B17" t="s">
        <v>60</v>
      </c>
      <c r="C17">
        <v>0</v>
      </c>
      <c r="D17" s="1">
        <v>68743</v>
      </c>
      <c r="E17">
        <v>50</v>
      </c>
      <c r="F17">
        <v>43</v>
      </c>
      <c r="G17">
        <v>14</v>
      </c>
      <c r="H17" t="s">
        <v>594</v>
      </c>
      <c r="I17">
        <v>29</v>
      </c>
      <c r="J17">
        <v>29</v>
      </c>
      <c r="K17" t="s">
        <v>4</v>
      </c>
      <c r="L17">
        <v>96</v>
      </c>
      <c r="M17">
        <v>167</v>
      </c>
      <c r="N17">
        <v>18</v>
      </c>
      <c r="O17">
        <v>71</v>
      </c>
      <c r="P17">
        <v>16</v>
      </c>
      <c r="Q17">
        <v>22</v>
      </c>
      <c r="R17">
        <v>49</v>
      </c>
      <c r="S17">
        <v>86</v>
      </c>
      <c r="T17">
        <v>100</v>
      </c>
      <c r="U17" t="s">
        <v>464</v>
      </c>
    </row>
    <row r="18" spans="1:21" x14ac:dyDescent="0.25">
      <c r="A18">
        <v>16</v>
      </c>
      <c r="B18" t="s">
        <v>51</v>
      </c>
      <c r="C18">
        <v>0</v>
      </c>
      <c r="D18" s="1">
        <v>101304</v>
      </c>
      <c r="E18">
        <v>29</v>
      </c>
      <c r="F18">
        <v>12</v>
      </c>
      <c r="G18">
        <v>20</v>
      </c>
      <c r="H18" s="18">
        <v>24000</v>
      </c>
      <c r="I18">
        <v>23</v>
      </c>
      <c r="J18">
        <v>100</v>
      </c>
      <c r="K18" t="s">
        <v>6</v>
      </c>
      <c r="L18">
        <v>30</v>
      </c>
      <c r="M18">
        <v>97</v>
      </c>
      <c r="N18">
        <v>98</v>
      </c>
      <c r="O18">
        <v>12</v>
      </c>
      <c r="P18">
        <v>11</v>
      </c>
      <c r="Q18">
        <v>69</v>
      </c>
      <c r="R18">
        <v>47</v>
      </c>
      <c r="S18">
        <v>32</v>
      </c>
      <c r="T18">
        <v>100</v>
      </c>
      <c r="U18" t="s">
        <v>368</v>
      </c>
    </row>
    <row r="19" spans="1:21" x14ac:dyDescent="0.25">
      <c r="A19">
        <v>17</v>
      </c>
      <c r="B19" t="s">
        <v>49</v>
      </c>
      <c r="C19">
        <v>2</v>
      </c>
      <c r="D19" s="1">
        <v>69652</v>
      </c>
      <c r="E19">
        <v>50</v>
      </c>
      <c r="F19">
        <v>41</v>
      </c>
      <c r="G19">
        <v>32</v>
      </c>
      <c r="H19" s="18">
        <v>30600</v>
      </c>
      <c r="I19">
        <v>40</v>
      </c>
      <c r="J19">
        <v>100</v>
      </c>
      <c r="K19" t="s">
        <v>1</v>
      </c>
      <c r="L19">
        <v>53</v>
      </c>
      <c r="M19">
        <v>999</v>
      </c>
      <c r="N19">
        <v>63</v>
      </c>
      <c r="O19">
        <v>86</v>
      </c>
      <c r="P19">
        <v>16</v>
      </c>
      <c r="Q19">
        <v>24</v>
      </c>
      <c r="R19">
        <v>44</v>
      </c>
      <c r="S19">
        <v>46</v>
      </c>
      <c r="T19">
        <v>91</v>
      </c>
      <c r="U19" t="s">
        <v>464</v>
      </c>
    </row>
    <row r="20" spans="1:21" x14ac:dyDescent="0.25">
      <c r="A20">
        <v>18</v>
      </c>
      <c r="B20" t="s">
        <v>55</v>
      </c>
      <c r="C20">
        <v>1</v>
      </c>
      <c r="D20" s="1">
        <v>73245</v>
      </c>
      <c r="E20">
        <v>46</v>
      </c>
      <c r="F20">
        <v>13</v>
      </c>
      <c r="G20">
        <v>36</v>
      </c>
      <c r="H20" t="s">
        <v>479</v>
      </c>
      <c r="I20">
        <v>33</v>
      </c>
      <c r="J20">
        <v>100</v>
      </c>
      <c r="K20" t="s">
        <v>7</v>
      </c>
      <c r="L20">
        <v>3</v>
      </c>
      <c r="M20">
        <v>28</v>
      </c>
      <c r="N20">
        <v>15</v>
      </c>
      <c r="O20">
        <v>32</v>
      </c>
      <c r="P20">
        <v>28</v>
      </c>
      <c r="Q20">
        <v>99</v>
      </c>
      <c r="R20">
        <v>102</v>
      </c>
      <c r="S20">
        <v>7</v>
      </c>
      <c r="T20">
        <v>94</v>
      </c>
      <c r="U20" t="s">
        <v>464</v>
      </c>
    </row>
    <row r="21" spans="1:21" x14ac:dyDescent="0.25">
      <c r="A21">
        <v>19</v>
      </c>
      <c r="B21" t="s">
        <v>270</v>
      </c>
      <c r="C21">
        <v>0</v>
      </c>
      <c r="D21" s="1">
        <v>120054</v>
      </c>
      <c r="E21">
        <v>28</v>
      </c>
      <c r="F21">
        <v>0</v>
      </c>
      <c r="G21">
        <v>22</v>
      </c>
      <c r="H21" t="s">
        <v>595</v>
      </c>
      <c r="I21">
        <v>20</v>
      </c>
      <c r="J21">
        <v>99</v>
      </c>
      <c r="K21" t="s">
        <v>14</v>
      </c>
      <c r="L21">
        <v>2</v>
      </c>
      <c r="M21">
        <v>395</v>
      </c>
      <c r="N21">
        <v>36</v>
      </c>
      <c r="O21">
        <v>0</v>
      </c>
      <c r="P21">
        <v>19</v>
      </c>
      <c r="Q21">
        <v>98</v>
      </c>
      <c r="R21">
        <v>39</v>
      </c>
      <c r="S21">
        <v>1</v>
      </c>
      <c r="T21">
        <v>100</v>
      </c>
      <c r="U21" t="s">
        <v>464</v>
      </c>
    </row>
    <row r="22" spans="1:21" x14ac:dyDescent="0.25">
      <c r="A22">
        <v>20</v>
      </c>
      <c r="B22" t="s">
        <v>304</v>
      </c>
      <c r="C22">
        <v>0</v>
      </c>
      <c r="D22" s="1">
        <v>75986</v>
      </c>
      <c r="E22">
        <v>49</v>
      </c>
      <c r="F22">
        <v>15</v>
      </c>
      <c r="G22">
        <v>24</v>
      </c>
      <c r="H22" t="s">
        <v>596</v>
      </c>
      <c r="I22">
        <v>37</v>
      </c>
      <c r="J22">
        <v>55</v>
      </c>
      <c r="K22" t="s">
        <v>29</v>
      </c>
      <c r="L22">
        <v>17</v>
      </c>
      <c r="M22">
        <v>171</v>
      </c>
      <c r="N22">
        <v>20</v>
      </c>
      <c r="O22">
        <v>62</v>
      </c>
      <c r="P22" t="s">
        <v>168</v>
      </c>
      <c r="Q22">
        <v>68</v>
      </c>
      <c r="R22">
        <v>67</v>
      </c>
      <c r="S22">
        <v>48</v>
      </c>
      <c r="T22">
        <v>87</v>
      </c>
      <c r="U22" t="s">
        <v>464</v>
      </c>
    </row>
    <row r="23" spans="1:21" x14ac:dyDescent="0.25">
      <c r="A23">
        <v>21</v>
      </c>
      <c r="B23" t="s">
        <v>64</v>
      </c>
      <c r="C23">
        <v>1</v>
      </c>
      <c r="D23" s="1">
        <v>57990</v>
      </c>
      <c r="E23">
        <v>61</v>
      </c>
      <c r="F23">
        <v>40</v>
      </c>
      <c r="G23">
        <v>14</v>
      </c>
      <c r="H23" t="s">
        <v>597</v>
      </c>
      <c r="I23">
        <v>34</v>
      </c>
      <c r="J23">
        <v>0</v>
      </c>
      <c r="K23" t="s">
        <v>4</v>
      </c>
      <c r="L23">
        <v>78</v>
      </c>
      <c r="M23">
        <v>160</v>
      </c>
      <c r="N23">
        <v>1</v>
      </c>
      <c r="O23">
        <v>20</v>
      </c>
      <c r="P23">
        <v>26</v>
      </c>
      <c r="Q23">
        <v>65</v>
      </c>
      <c r="R23">
        <v>85</v>
      </c>
      <c r="S23">
        <v>97</v>
      </c>
      <c r="T23">
        <v>100</v>
      </c>
      <c r="U23" t="s">
        <v>464</v>
      </c>
    </row>
    <row r="24" spans="1:21" x14ac:dyDescent="0.25">
      <c r="A24">
        <v>22</v>
      </c>
      <c r="B24" t="s">
        <v>62</v>
      </c>
      <c r="C24">
        <v>2</v>
      </c>
      <c r="D24" s="1">
        <v>68853</v>
      </c>
      <c r="E24">
        <v>52</v>
      </c>
      <c r="F24">
        <v>20</v>
      </c>
      <c r="G24">
        <v>28</v>
      </c>
      <c r="H24" t="s">
        <v>598</v>
      </c>
      <c r="I24">
        <v>42</v>
      </c>
      <c r="J24">
        <v>100</v>
      </c>
      <c r="K24" t="s">
        <v>12</v>
      </c>
      <c r="L24">
        <v>13</v>
      </c>
      <c r="M24">
        <v>40</v>
      </c>
      <c r="N24">
        <v>87</v>
      </c>
      <c r="O24">
        <v>35</v>
      </c>
      <c r="P24" t="s">
        <v>168</v>
      </c>
      <c r="Q24">
        <v>19</v>
      </c>
      <c r="R24">
        <v>52</v>
      </c>
      <c r="S24">
        <v>62</v>
      </c>
      <c r="T24">
        <v>88</v>
      </c>
      <c r="U24" t="s">
        <v>368</v>
      </c>
    </row>
    <row r="25" spans="1:21" x14ac:dyDescent="0.25">
      <c r="A25">
        <v>23</v>
      </c>
      <c r="B25" t="s">
        <v>58</v>
      </c>
      <c r="C25">
        <v>1</v>
      </c>
      <c r="D25" s="1">
        <v>59178</v>
      </c>
      <c r="E25">
        <v>55</v>
      </c>
      <c r="F25">
        <v>14</v>
      </c>
      <c r="G25">
        <v>24</v>
      </c>
      <c r="H25" t="s">
        <v>599</v>
      </c>
      <c r="I25">
        <v>53</v>
      </c>
      <c r="J25">
        <v>100</v>
      </c>
      <c r="K25" t="s">
        <v>8</v>
      </c>
      <c r="L25">
        <v>4</v>
      </c>
      <c r="M25">
        <v>109</v>
      </c>
      <c r="N25">
        <v>4</v>
      </c>
      <c r="O25">
        <v>22</v>
      </c>
      <c r="P25">
        <v>28</v>
      </c>
      <c r="Q25">
        <v>27</v>
      </c>
      <c r="R25">
        <v>69</v>
      </c>
      <c r="S25">
        <v>14</v>
      </c>
      <c r="T25">
        <v>94</v>
      </c>
      <c r="U25" t="s">
        <v>464</v>
      </c>
    </row>
    <row r="26" spans="1:21" x14ac:dyDescent="0.25">
      <c r="A26">
        <v>23</v>
      </c>
      <c r="B26" t="s">
        <v>391</v>
      </c>
      <c r="C26">
        <v>1</v>
      </c>
      <c r="D26" s="1">
        <v>111780</v>
      </c>
      <c r="E26">
        <v>31</v>
      </c>
      <c r="F26">
        <v>18</v>
      </c>
      <c r="G26">
        <v>22</v>
      </c>
      <c r="H26" t="s">
        <v>600</v>
      </c>
      <c r="I26">
        <v>21</v>
      </c>
      <c r="J26">
        <v>100</v>
      </c>
      <c r="K26" t="s">
        <v>14</v>
      </c>
      <c r="L26">
        <v>1</v>
      </c>
      <c r="M26">
        <v>463</v>
      </c>
      <c r="N26">
        <v>39</v>
      </c>
      <c r="O26">
        <v>6</v>
      </c>
      <c r="P26">
        <v>25</v>
      </c>
      <c r="Q26">
        <v>91</v>
      </c>
      <c r="R26">
        <v>42</v>
      </c>
      <c r="S26">
        <v>0</v>
      </c>
      <c r="T26">
        <v>100</v>
      </c>
      <c r="U26" t="s">
        <v>464</v>
      </c>
    </row>
    <row r="27" spans="1:21" x14ac:dyDescent="0.25">
      <c r="A27">
        <v>25</v>
      </c>
      <c r="B27" t="s">
        <v>79</v>
      </c>
      <c r="C27">
        <v>2</v>
      </c>
      <c r="D27" s="1">
        <v>62240</v>
      </c>
      <c r="E27">
        <v>62</v>
      </c>
      <c r="F27">
        <v>33</v>
      </c>
      <c r="G27">
        <v>24</v>
      </c>
      <c r="H27" s="18">
        <v>22500</v>
      </c>
      <c r="I27">
        <v>43</v>
      </c>
      <c r="J27">
        <v>100</v>
      </c>
      <c r="K27" t="s">
        <v>601</v>
      </c>
      <c r="L27">
        <v>48</v>
      </c>
      <c r="M27">
        <v>490</v>
      </c>
      <c r="N27">
        <v>56</v>
      </c>
      <c r="O27">
        <v>58</v>
      </c>
      <c r="P27">
        <v>29</v>
      </c>
      <c r="Q27">
        <v>17</v>
      </c>
      <c r="R27">
        <v>50</v>
      </c>
      <c r="S27">
        <v>50</v>
      </c>
      <c r="T27">
        <v>92</v>
      </c>
      <c r="U27" t="s">
        <v>464</v>
      </c>
    </row>
    <row r="28" spans="1:21" x14ac:dyDescent="0.25">
      <c r="A28">
        <v>26</v>
      </c>
      <c r="B28" t="s">
        <v>68</v>
      </c>
      <c r="C28">
        <v>0</v>
      </c>
      <c r="D28" s="1">
        <v>117949</v>
      </c>
      <c r="E28">
        <v>28</v>
      </c>
      <c r="F28">
        <v>42</v>
      </c>
      <c r="G28">
        <v>21</v>
      </c>
      <c r="H28" t="s">
        <v>602</v>
      </c>
      <c r="I28">
        <v>22</v>
      </c>
      <c r="J28">
        <v>100</v>
      </c>
      <c r="K28" t="s">
        <v>14</v>
      </c>
      <c r="L28">
        <v>6</v>
      </c>
      <c r="M28">
        <v>405</v>
      </c>
      <c r="N28">
        <v>62</v>
      </c>
      <c r="O28">
        <v>8</v>
      </c>
      <c r="P28">
        <v>24</v>
      </c>
      <c r="Q28">
        <v>93</v>
      </c>
      <c r="R28">
        <v>40</v>
      </c>
      <c r="S28">
        <v>0</v>
      </c>
      <c r="T28">
        <v>98</v>
      </c>
      <c r="U28" t="s">
        <v>464</v>
      </c>
    </row>
    <row r="29" spans="1:21" x14ac:dyDescent="0.25">
      <c r="A29">
        <v>27</v>
      </c>
      <c r="B29" t="s">
        <v>89</v>
      </c>
      <c r="C29">
        <v>0</v>
      </c>
      <c r="D29" s="1">
        <v>65711</v>
      </c>
      <c r="E29">
        <v>57</v>
      </c>
      <c r="F29">
        <v>60</v>
      </c>
      <c r="G29">
        <v>14</v>
      </c>
      <c r="H29" t="s">
        <v>603</v>
      </c>
      <c r="I29">
        <v>36</v>
      </c>
      <c r="J29">
        <v>100</v>
      </c>
      <c r="K29" t="s">
        <v>21</v>
      </c>
      <c r="L29">
        <v>39</v>
      </c>
      <c r="M29">
        <v>145</v>
      </c>
      <c r="N29">
        <v>2</v>
      </c>
      <c r="O29">
        <v>40</v>
      </c>
      <c r="P29">
        <v>32</v>
      </c>
      <c r="Q29">
        <v>13</v>
      </c>
      <c r="R29">
        <v>52</v>
      </c>
      <c r="S29">
        <v>81</v>
      </c>
      <c r="T29">
        <v>89</v>
      </c>
      <c r="U29" t="s">
        <v>464</v>
      </c>
    </row>
    <row r="30" spans="1:21" x14ac:dyDescent="0.25">
      <c r="A30">
        <v>28</v>
      </c>
      <c r="B30" t="s">
        <v>67</v>
      </c>
      <c r="C30">
        <v>1</v>
      </c>
      <c r="D30" s="1">
        <v>71038</v>
      </c>
      <c r="E30">
        <v>54</v>
      </c>
      <c r="F30">
        <v>29</v>
      </c>
      <c r="G30">
        <v>24</v>
      </c>
      <c r="H30" t="s">
        <v>506</v>
      </c>
      <c r="I30">
        <v>25</v>
      </c>
      <c r="J30">
        <v>89</v>
      </c>
      <c r="K30" t="s">
        <v>0</v>
      </c>
      <c r="L30">
        <v>82</v>
      </c>
      <c r="M30">
        <v>155</v>
      </c>
      <c r="N30">
        <v>17</v>
      </c>
      <c r="O30">
        <v>43</v>
      </c>
      <c r="P30">
        <v>26</v>
      </c>
      <c r="Q30">
        <v>25</v>
      </c>
      <c r="R30">
        <v>58</v>
      </c>
      <c r="S30">
        <v>68</v>
      </c>
      <c r="T30">
        <v>100</v>
      </c>
      <c r="U30" t="s">
        <v>368</v>
      </c>
    </row>
    <row r="31" spans="1:21" x14ac:dyDescent="0.25">
      <c r="A31">
        <v>28</v>
      </c>
      <c r="B31" t="s">
        <v>75</v>
      </c>
      <c r="C31">
        <v>1</v>
      </c>
      <c r="D31" s="1">
        <v>93060</v>
      </c>
      <c r="E31">
        <v>47</v>
      </c>
      <c r="F31">
        <v>21</v>
      </c>
      <c r="G31">
        <v>22</v>
      </c>
      <c r="H31" s="18">
        <v>32500</v>
      </c>
      <c r="I31">
        <v>16</v>
      </c>
      <c r="J31">
        <v>18</v>
      </c>
      <c r="K31" t="s">
        <v>6</v>
      </c>
      <c r="L31">
        <v>25</v>
      </c>
      <c r="M31">
        <v>87</v>
      </c>
      <c r="N31">
        <v>58</v>
      </c>
      <c r="O31">
        <v>32</v>
      </c>
      <c r="P31" t="s">
        <v>168</v>
      </c>
      <c r="Q31">
        <v>95</v>
      </c>
      <c r="R31">
        <v>33</v>
      </c>
      <c r="S31">
        <v>37</v>
      </c>
      <c r="T31">
        <v>98</v>
      </c>
      <c r="U31" t="s">
        <v>464</v>
      </c>
    </row>
    <row r="32" spans="1:21" x14ac:dyDescent="0.25">
      <c r="A32">
        <v>30</v>
      </c>
      <c r="B32" t="s">
        <v>52</v>
      </c>
      <c r="C32">
        <v>2</v>
      </c>
      <c r="D32" s="1">
        <v>56012</v>
      </c>
      <c r="E32">
        <v>63</v>
      </c>
      <c r="F32">
        <v>67</v>
      </c>
      <c r="G32">
        <v>18</v>
      </c>
      <c r="H32" s="18">
        <v>17100</v>
      </c>
      <c r="I32">
        <v>35</v>
      </c>
      <c r="J32">
        <v>71</v>
      </c>
      <c r="K32" t="s">
        <v>9</v>
      </c>
      <c r="L32">
        <v>30</v>
      </c>
      <c r="M32">
        <v>150</v>
      </c>
      <c r="N32">
        <v>12</v>
      </c>
      <c r="O32">
        <v>100</v>
      </c>
      <c r="P32">
        <v>21</v>
      </c>
      <c r="Q32">
        <v>20</v>
      </c>
      <c r="R32">
        <v>60</v>
      </c>
      <c r="S32">
        <v>65</v>
      </c>
      <c r="T32">
        <v>100</v>
      </c>
      <c r="U32" t="s">
        <v>464</v>
      </c>
    </row>
    <row r="33" spans="1:21" x14ac:dyDescent="0.25">
      <c r="A33">
        <v>30</v>
      </c>
      <c r="B33" t="s">
        <v>66</v>
      </c>
      <c r="C33">
        <v>2</v>
      </c>
      <c r="D33" s="1">
        <v>53439</v>
      </c>
      <c r="E33">
        <v>49</v>
      </c>
      <c r="F33">
        <v>31</v>
      </c>
      <c r="G33">
        <v>20</v>
      </c>
      <c r="H33" s="18">
        <v>14070</v>
      </c>
      <c r="I33">
        <v>36</v>
      </c>
      <c r="J33">
        <v>74</v>
      </c>
      <c r="K33" t="s">
        <v>9</v>
      </c>
      <c r="L33">
        <v>43</v>
      </c>
      <c r="M33">
        <v>76</v>
      </c>
      <c r="N33">
        <v>9</v>
      </c>
      <c r="O33">
        <v>46</v>
      </c>
      <c r="P33">
        <v>40</v>
      </c>
      <c r="Q33">
        <v>35</v>
      </c>
      <c r="R33">
        <v>55</v>
      </c>
      <c r="S33">
        <v>76</v>
      </c>
      <c r="T33">
        <v>95</v>
      </c>
      <c r="U33" t="s">
        <v>368</v>
      </c>
    </row>
    <row r="34" spans="1:21" x14ac:dyDescent="0.25">
      <c r="A34">
        <v>32</v>
      </c>
      <c r="B34" t="s">
        <v>63</v>
      </c>
      <c r="C34">
        <v>2</v>
      </c>
      <c r="D34" s="1">
        <v>57881</v>
      </c>
      <c r="E34">
        <v>50</v>
      </c>
      <c r="F34">
        <v>10</v>
      </c>
      <c r="G34">
        <v>24</v>
      </c>
      <c r="H34" s="18">
        <v>20048</v>
      </c>
      <c r="I34">
        <v>44</v>
      </c>
      <c r="J34">
        <v>100</v>
      </c>
      <c r="K34" t="s">
        <v>1</v>
      </c>
      <c r="L34">
        <v>86</v>
      </c>
      <c r="M34">
        <v>812</v>
      </c>
      <c r="N34">
        <v>57</v>
      </c>
      <c r="O34">
        <v>70</v>
      </c>
      <c r="P34">
        <v>27</v>
      </c>
      <c r="Q34">
        <v>39</v>
      </c>
      <c r="R34">
        <v>42</v>
      </c>
      <c r="S34">
        <v>29</v>
      </c>
      <c r="T34">
        <v>100</v>
      </c>
      <c r="U34" t="s">
        <v>368</v>
      </c>
    </row>
    <row r="35" spans="1:21" x14ac:dyDescent="0.25">
      <c r="A35">
        <v>33</v>
      </c>
      <c r="B35" t="s">
        <v>87</v>
      </c>
      <c r="C35">
        <v>0</v>
      </c>
      <c r="D35" s="1">
        <v>64209</v>
      </c>
      <c r="E35">
        <v>57</v>
      </c>
      <c r="F35">
        <v>50</v>
      </c>
      <c r="G35">
        <v>13</v>
      </c>
      <c r="H35" t="s">
        <v>604</v>
      </c>
      <c r="I35">
        <v>24</v>
      </c>
      <c r="J35">
        <v>12</v>
      </c>
      <c r="K35" t="s">
        <v>4</v>
      </c>
      <c r="L35">
        <v>72</v>
      </c>
      <c r="M35">
        <v>173</v>
      </c>
      <c r="N35">
        <v>6</v>
      </c>
      <c r="O35">
        <v>57</v>
      </c>
      <c r="P35">
        <v>30</v>
      </c>
      <c r="Q35">
        <v>41</v>
      </c>
      <c r="R35">
        <v>73</v>
      </c>
      <c r="S35">
        <v>95</v>
      </c>
      <c r="T35">
        <v>95</v>
      </c>
      <c r="U35" t="s">
        <v>464</v>
      </c>
    </row>
    <row r="36" spans="1:21" x14ac:dyDescent="0.25">
      <c r="A36">
        <v>33</v>
      </c>
      <c r="B36" t="s">
        <v>56</v>
      </c>
      <c r="C36">
        <v>1</v>
      </c>
      <c r="D36" s="1">
        <v>94826</v>
      </c>
      <c r="E36">
        <v>23</v>
      </c>
      <c r="F36">
        <v>32</v>
      </c>
      <c r="G36">
        <v>25</v>
      </c>
      <c r="H36" s="18">
        <v>25000</v>
      </c>
      <c r="I36">
        <v>12</v>
      </c>
      <c r="J36">
        <v>100</v>
      </c>
      <c r="K36" t="s">
        <v>6</v>
      </c>
      <c r="L36">
        <v>16</v>
      </c>
      <c r="M36">
        <v>52</v>
      </c>
      <c r="N36">
        <v>48</v>
      </c>
      <c r="O36">
        <v>47</v>
      </c>
      <c r="P36">
        <v>25</v>
      </c>
      <c r="Q36">
        <v>80</v>
      </c>
      <c r="R36">
        <v>45</v>
      </c>
      <c r="S36">
        <v>38</v>
      </c>
      <c r="T36">
        <v>96</v>
      </c>
      <c r="U36" t="s">
        <v>368</v>
      </c>
    </row>
    <row r="37" spans="1:21" x14ac:dyDescent="0.25">
      <c r="A37">
        <v>35</v>
      </c>
      <c r="B37" t="s">
        <v>70</v>
      </c>
      <c r="C37">
        <v>1</v>
      </c>
      <c r="D37" s="1">
        <v>62681</v>
      </c>
      <c r="E37">
        <v>40</v>
      </c>
      <c r="F37">
        <v>29</v>
      </c>
      <c r="G37">
        <v>12</v>
      </c>
      <c r="H37" s="18">
        <v>22000</v>
      </c>
      <c r="I37">
        <v>28</v>
      </c>
      <c r="J37">
        <v>100</v>
      </c>
      <c r="K37" t="s">
        <v>10</v>
      </c>
      <c r="L37">
        <v>56</v>
      </c>
      <c r="M37">
        <v>87</v>
      </c>
      <c r="N37">
        <v>38</v>
      </c>
      <c r="O37">
        <v>33</v>
      </c>
      <c r="P37">
        <v>34</v>
      </c>
      <c r="Q37">
        <v>23</v>
      </c>
      <c r="R37">
        <v>62</v>
      </c>
      <c r="S37">
        <v>93</v>
      </c>
      <c r="T37">
        <v>78</v>
      </c>
      <c r="U37" t="s">
        <v>464</v>
      </c>
    </row>
    <row r="38" spans="1:21" x14ac:dyDescent="0.25">
      <c r="A38">
        <v>35</v>
      </c>
      <c r="B38" t="s">
        <v>59</v>
      </c>
      <c r="C38">
        <v>1</v>
      </c>
      <c r="D38" s="1">
        <v>60018</v>
      </c>
      <c r="E38">
        <v>64</v>
      </c>
      <c r="F38">
        <v>30</v>
      </c>
      <c r="G38">
        <v>30</v>
      </c>
      <c r="H38" t="s">
        <v>493</v>
      </c>
      <c r="I38">
        <v>36</v>
      </c>
      <c r="J38">
        <v>100</v>
      </c>
      <c r="K38" t="s">
        <v>7</v>
      </c>
      <c r="L38">
        <v>6</v>
      </c>
      <c r="M38">
        <v>80</v>
      </c>
      <c r="N38">
        <v>5</v>
      </c>
      <c r="O38">
        <v>30</v>
      </c>
      <c r="P38">
        <v>40</v>
      </c>
      <c r="Q38">
        <v>97</v>
      </c>
      <c r="R38">
        <v>89</v>
      </c>
      <c r="S38">
        <v>35</v>
      </c>
      <c r="T38">
        <v>93</v>
      </c>
      <c r="U38" t="s">
        <v>368</v>
      </c>
    </row>
    <row r="39" spans="1:21" x14ac:dyDescent="0.25">
      <c r="A39">
        <v>37</v>
      </c>
      <c r="B39" t="s">
        <v>280</v>
      </c>
      <c r="C39">
        <v>1</v>
      </c>
      <c r="D39" s="1">
        <v>68882</v>
      </c>
      <c r="E39">
        <v>40</v>
      </c>
      <c r="F39">
        <v>50</v>
      </c>
      <c r="G39">
        <v>16</v>
      </c>
      <c r="H39" s="18">
        <v>13000</v>
      </c>
      <c r="I39">
        <v>24</v>
      </c>
      <c r="J39">
        <v>19</v>
      </c>
      <c r="K39" t="s">
        <v>2</v>
      </c>
      <c r="L39">
        <v>59</v>
      </c>
      <c r="M39">
        <v>508</v>
      </c>
      <c r="N39">
        <v>52</v>
      </c>
      <c r="O39">
        <v>70</v>
      </c>
      <c r="P39">
        <v>32</v>
      </c>
      <c r="Q39">
        <v>30</v>
      </c>
      <c r="R39">
        <v>41</v>
      </c>
      <c r="S39">
        <v>66</v>
      </c>
      <c r="T39">
        <v>99</v>
      </c>
      <c r="U39" t="s">
        <v>464</v>
      </c>
    </row>
    <row r="40" spans="1:21" x14ac:dyDescent="0.25">
      <c r="A40">
        <v>38</v>
      </c>
      <c r="B40" t="s">
        <v>80</v>
      </c>
      <c r="C40">
        <v>0</v>
      </c>
      <c r="D40" s="1">
        <v>70742</v>
      </c>
      <c r="E40">
        <v>44</v>
      </c>
      <c r="F40">
        <v>36</v>
      </c>
      <c r="G40">
        <v>27</v>
      </c>
      <c r="H40" t="s">
        <v>513</v>
      </c>
      <c r="I40">
        <v>31</v>
      </c>
      <c r="J40">
        <v>6</v>
      </c>
      <c r="K40" t="s">
        <v>19</v>
      </c>
      <c r="L40">
        <v>42</v>
      </c>
      <c r="M40">
        <v>976</v>
      </c>
      <c r="N40">
        <v>23</v>
      </c>
      <c r="O40">
        <v>9</v>
      </c>
      <c r="P40">
        <v>37</v>
      </c>
      <c r="Q40">
        <v>34</v>
      </c>
      <c r="R40">
        <v>47</v>
      </c>
      <c r="S40">
        <v>54</v>
      </c>
      <c r="T40">
        <v>94</v>
      </c>
      <c r="U40" t="s">
        <v>368</v>
      </c>
    </row>
    <row r="41" spans="1:21" x14ac:dyDescent="0.25">
      <c r="A41">
        <v>39</v>
      </c>
      <c r="B41" t="s">
        <v>85</v>
      </c>
      <c r="C41">
        <v>2</v>
      </c>
      <c r="D41" s="1">
        <v>68957</v>
      </c>
      <c r="E41">
        <v>32</v>
      </c>
      <c r="F41">
        <v>21</v>
      </c>
      <c r="G41">
        <v>16</v>
      </c>
      <c r="H41" s="18">
        <v>21500</v>
      </c>
      <c r="I41">
        <v>48</v>
      </c>
      <c r="J41">
        <v>100</v>
      </c>
      <c r="K41" t="s">
        <v>1</v>
      </c>
      <c r="L41">
        <v>48</v>
      </c>
      <c r="M41">
        <v>111</v>
      </c>
      <c r="N41">
        <v>47</v>
      </c>
      <c r="O41">
        <v>57</v>
      </c>
      <c r="P41">
        <v>31</v>
      </c>
      <c r="Q41">
        <v>60</v>
      </c>
      <c r="R41">
        <v>51</v>
      </c>
      <c r="S41">
        <v>21</v>
      </c>
      <c r="T41">
        <v>86</v>
      </c>
      <c r="U41" t="s">
        <v>464</v>
      </c>
    </row>
    <row r="42" spans="1:21" x14ac:dyDescent="0.25">
      <c r="A42">
        <v>40</v>
      </c>
      <c r="B42" t="s">
        <v>46</v>
      </c>
      <c r="C42">
        <v>1</v>
      </c>
      <c r="D42" s="1">
        <v>65669</v>
      </c>
      <c r="E42">
        <v>51</v>
      </c>
      <c r="F42">
        <v>36</v>
      </c>
      <c r="G42">
        <v>30</v>
      </c>
      <c r="H42" s="18">
        <v>33500</v>
      </c>
      <c r="I42">
        <v>34</v>
      </c>
      <c r="J42">
        <v>100</v>
      </c>
      <c r="K42" t="s">
        <v>1</v>
      </c>
      <c r="L42">
        <v>50</v>
      </c>
      <c r="M42" s="1">
        <v>1274</v>
      </c>
      <c r="N42">
        <v>67</v>
      </c>
      <c r="O42">
        <v>79</v>
      </c>
      <c r="P42">
        <v>31</v>
      </c>
      <c r="Q42">
        <v>29</v>
      </c>
      <c r="R42">
        <v>37</v>
      </c>
      <c r="S42">
        <v>42</v>
      </c>
      <c r="T42">
        <v>96</v>
      </c>
      <c r="U42" t="s">
        <v>464</v>
      </c>
    </row>
    <row r="43" spans="1:21" x14ac:dyDescent="0.25">
      <c r="A43">
        <v>41</v>
      </c>
      <c r="B43" t="s">
        <v>77</v>
      </c>
      <c r="C43">
        <v>1</v>
      </c>
      <c r="D43" s="1">
        <v>68014</v>
      </c>
      <c r="E43">
        <v>40</v>
      </c>
      <c r="F43">
        <v>6</v>
      </c>
      <c r="G43">
        <v>10</v>
      </c>
      <c r="H43" s="18">
        <v>14900</v>
      </c>
      <c r="I43">
        <v>28</v>
      </c>
      <c r="J43">
        <v>100</v>
      </c>
      <c r="K43" t="s">
        <v>17</v>
      </c>
      <c r="L43">
        <v>36</v>
      </c>
      <c r="M43">
        <v>168</v>
      </c>
      <c r="N43">
        <v>24</v>
      </c>
      <c r="O43">
        <v>39</v>
      </c>
      <c r="P43">
        <v>38</v>
      </c>
      <c r="Q43">
        <v>56</v>
      </c>
      <c r="R43">
        <v>47</v>
      </c>
      <c r="S43">
        <v>19</v>
      </c>
      <c r="T43">
        <v>95</v>
      </c>
      <c r="U43" t="s">
        <v>464</v>
      </c>
    </row>
    <row r="44" spans="1:21" x14ac:dyDescent="0.25">
      <c r="A44">
        <v>41</v>
      </c>
      <c r="B44" t="s">
        <v>69</v>
      </c>
      <c r="C44">
        <v>2</v>
      </c>
      <c r="D44" s="1">
        <v>58573</v>
      </c>
      <c r="E44">
        <v>53</v>
      </c>
      <c r="F44">
        <v>50</v>
      </c>
      <c r="G44">
        <v>21</v>
      </c>
      <c r="H44" s="18">
        <v>22440</v>
      </c>
      <c r="I44">
        <v>45</v>
      </c>
      <c r="J44">
        <v>100</v>
      </c>
      <c r="K44" t="s">
        <v>1</v>
      </c>
      <c r="L44">
        <v>64</v>
      </c>
      <c r="M44" s="1">
        <v>1221</v>
      </c>
      <c r="N44">
        <v>70</v>
      </c>
      <c r="O44">
        <v>62</v>
      </c>
      <c r="P44">
        <v>38</v>
      </c>
      <c r="Q44">
        <v>53</v>
      </c>
      <c r="R44">
        <v>42</v>
      </c>
      <c r="S44">
        <v>30</v>
      </c>
      <c r="T44">
        <v>98</v>
      </c>
      <c r="U44" t="s">
        <v>464</v>
      </c>
    </row>
    <row r="45" spans="1:21" x14ac:dyDescent="0.25">
      <c r="A45">
        <v>43</v>
      </c>
      <c r="B45" t="s">
        <v>74</v>
      </c>
      <c r="C45">
        <v>1</v>
      </c>
      <c r="D45" s="1">
        <v>61505</v>
      </c>
      <c r="E45">
        <v>46</v>
      </c>
      <c r="F45">
        <v>53</v>
      </c>
      <c r="G45">
        <v>20</v>
      </c>
      <c r="H45" s="18">
        <v>20350</v>
      </c>
      <c r="I45">
        <v>43</v>
      </c>
      <c r="J45">
        <v>89</v>
      </c>
      <c r="K45" t="s">
        <v>605</v>
      </c>
      <c r="L45">
        <v>46</v>
      </c>
      <c r="M45">
        <v>271</v>
      </c>
      <c r="N45">
        <v>43</v>
      </c>
      <c r="O45">
        <v>73</v>
      </c>
      <c r="P45">
        <v>30</v>
      </c>
      <c r="Q45">
        <v>9</v>
      </c>
      <c r="R45">
        <v>45</v>
      </c>
      <c r="S45">
        <v>88</v>
      </c>
      <c r="T45">
        <v>91</v>
      </c>
      <c r="U45" t="s">
        <v>464</v>
      </c>
    </row>
    <row r="46" spans="1:21" x14ac:dyDescent="0.25">
      <c r="A46">
        <v>44</v>
      </c>
      <c r="B46" t="s">
        <v>72</v>
      </c>
      <c r="C46">
        <v>1</v>
      </c>
      <c r="D46" s="1">
        <v>45850</v>
      </c>
      <c r="E46">
        <v>48</v>
      </c>
      <c r="F46">
        <v>33</v>
      </c>
      <c r="G46">
        <v>12</v>
      </c>
      <c r="H46" s="18">
        <v>38000</v>
      </c>
      <c r="I46">
        <v>38</v>
      </c>
      <c r="J46">
        <v>100</v>
      </c>
      <c r="K46" t="s">
        <v>389</v>
      </c>
      <c r="L46">
        <v>13</v>
      </c>
      <c r="M46">
        <v>42</v>
      </c>
      <c r="N46">
        <v>28</v>
      </c>
      <c r="O46">
        <v>13</v>
      </c>
      <c r="P46">
        <v>55</v>
      </c>
      <c r="Q46">
        <v>26</v>
      </c>
      <c r="R46">
        <v>59</v>
      </c>
      <c r="S46">
        <v>57</v>
      </c>
      <c r="T46">
        <v>95</v>
      </c>
      <c r="U46" t="s">
        <v>464</v>
      </c>
    </row>
    <row r="47" spans="1:21" x14ac:dyDescent="0.25">
      <c r="A47">
        <v>45</v>
      </c>
      <c r="B47" t="s">
        <v>103</v>
      </c>
      <c r="C47">
        <v>0</v>
      </c>
      <c r="D47" s="1">
        <v>61524</v>
      </c>
      <c r="E47">
        <v>38</v>
      </c>
      <c r="F47">
        <v>31</v>
      </c>
      <c r="G47">
        <v>10</v>
      </c>
      <c r="H47" s="18">
        <v>11950</v>
      </c>
      <c r="I47">
        <v>32</v>
      </c>
      <c r="J47">
        <v>100</v>
      </c>
      <c r="K47" t="s">
        <v>17</v>
      </c>
      <c r="L47">
        <v>37</v>
      </c>
      <c r="M47">
        <v>73</v>
      </c>
      <c r="N47">
        <v>27</v>
      </c>
      <c r="O47">
        <v>69</v>
      </c>
      <c r="P47">
        <v>35</v>
      </c>
      <c r="Q47">
        <v>40</v>
      </c>
      <c r="R47">
        <v>44</v>
      </c>
      <c r="S47">
        <v>64</v>
      </c>
      <c r="T47">
        <v>98</v>
      </c>
      <c r="U47" t="s">
        <v>464</v>
      </c>
    </row>
    <row r="48" spans="1:21" x14ac:dyDescent="0.25">
      <c r="A48">
        <v>46</v>
      </c>
      <c r="B48" t="s">
        <v>96</v>
      </c>
      <c r="C48">
        <v>2</v>
      </c>
      <c r="D48" s="1">
        <v>61470</v>
      </c>
      <c r="E48">
        <v>46</v>
      </c>
      <c r="F48">
        <v>57</v>
      </c>
      <c r="G48">
        <v>24</v>
      </c>
      <c r="H48" s="18">
        <v>30232</v>
      </c>
      <c r="I48">
        <v>32</v>
      </c>
      <c r="J48">
        <v>50</v>
      </c>
      <c r="K48" t="s">
        <v>22</v>
      </c>
      <c r="L48">
        <v>27</v>
      </c>
      <c r="M48">
        <v>517</v>
      </c>
      <c r="N48">
        <v>76</v>
      </c>
      <c r="O48">
        <v>43</v>
      </c>
      <c r="P48">
        <v>47</v>
      </c>
      <c r="Q48">
        <v>79</v>
      </c>
      <c r="R48">
        <v>48</v>
      </c>
      <c r="S48">
        <v>13</v>
      </c>
      <c r="T48">
        <v>97</v>
      </c>
      <c r="U48" t="s">
        <v>464</v>
      </c>
    </row>
    <row r="49" spans="1:21" x14ac:dyDescent="0.25">
      <c r="A49">
        <v>46</v>
      </c>
      <c r="B49" t="s">
        <v>314</v>
      </c>
      <c r="C49">
        <v>2</v>
      </c>
      <c r="D49" s="1">
        <v>56654</v>
      </c>
      <c r="E49">
        <v>50</v>
      </c>
      <c r="F49">
        <v>50</v>
      </c>
      <c r="G49">
        <v>30</v>
      </c>
      <c r="H49" s="18">
        <v>25000</v>
      </c>
      <c r="I49">
        <v>31</v>
      </c>
      <c r="J49">
        <v>100</v>
      </c>
      <c r="K49" t="s">
        <v>1</v>
      </c>
      <c r="L49">
        <v>52</v>
      </c>
      <c r="M49" s="1">
        <v>1048</v>
      </c>
      <c r="N49">
        <v>89</v>
      </c>
      <c r="O49">
        <v>46</v>
      </c>
      <c r="P49">
        <v>50</v>
      </c>
      <c r="Q49">
        <v>43</v>
      </c>
      <c r="R49">
        <v>39</v>
      </c>
      <c r="S49">
        <v>38</v>
      </c>
      <c r="T49">
        <v>96</v>
      </c>
      <c r="U49" t="s">
        <v>464</v>
      </c>
    </row>
    <row r="50" spans="1:21" x14ac:dyDescent="0.25">
      <c r="A50">
        <v>48</v>
      </c>
      <c r="B50" t="s">
        <v>88</v>
      </c>
      <c r="C50">
        <v>2</v>
      </c>
      <c r="D50" s="1">
        <v>58512</v>
      </c>
      <c r="E50">
        <v>51</v>
      </c>
      <c r="F50">
        <v>45</v>
      </c>
      <c r="G50">
        <v>20</v>
      </c>
      <c r="H50" s="18">
        <v>23100</v>
      </c>
      <c r="I50">
        <v>46</v>
      </c>
      <c r="J50">
        <v>100</v>
      </c>
      <c r="K50" t="s">
        <v>606</v>
      </c>
      <c r="L50">
        <v>47</v>
      </c>
      <c r="M50">
        <v>710</v>
      </c>
      <c r="N50">
        <v>78</v>
      </c>
      <c r="O50">
        <v>18</v>
      </c>
      <c r="P50">
        <v>45</v>
      </c>
      <c r="Q50">
        <v>50</v>
      </c>
      <c r="R50">
        <v>38</v>
      </c>
      <c r="S50">
        <v>33</v>
      </c>
      <c r="T50">
        <v>93</v>
      </c>
      <c r="U50" t="s">
        <v>464</v>
      </c>
    </row>
    <row r="51" spans="1:21" x14ac:dyDescent="0.25">
      <c r="A51">
        <v>49</v>
      </c>
      <c r="B51" t="s">
        <v>137</v>
      </c>
      <c r="C51">
        <v>0</v>
      </c>
      <c r="D51" s="1">
        <v>55702</v>
      </c>
      <c r="E51">
        <v>57</v>
      </c>
      <c r="F51">
        <v>26</v>
      </c>
      <c r="G51">
        <v>8</v>
      </c>
      <c r="H51" t="s">
        <v>607</v>
      </c>
      <c r="I51">
        <v>25</v>
      </c>
      <c r="J51">
        <v>0</v>
      </c>
      <c r="K51" t="s">
        <v>23</v>
      </c>
      <c r="L51">
        <v>76</v>
      </c>
      <c r="M51">
        <v>91</v>
      </c>
      <c r="N51">
        <v>94</v>
      </c>
      <c r="O51">
        <v>32</v>
      </c>
      <c r="P51">
        <v>54</v>
      </c>
      <c r="Q51">
        <v>32</v>
      </c>
      <c r="R51">
        <v>68</v>
      </c>
      <c r="S51">
        <v>47</v>
      </c>
      <c r="T51">
        <v>99</v>
      </c>
      <c r="U51" t="s">
        <v>464</v>
      </c>
    </row>
    <row r="52" spans="1:21" x14ac:dyDescent="0.25">
      <c r="A52">
        <v>50</v>
      </c>
      <c r="B52" t="s">
        <v>111</v>
      </c>
      <c r="C52">
        <v>0</v>
      </c>
      <c r="D52" s="1">
        <v>56266</v>
      </c>
      <c r="E52">
        <v>53</v>
      </c>
      <c r="F52">
        <v>30</v>
      </c>
      <c r="G52">
        <v>14</v>
      </c>
      <c r="H52" s="18">
        <v>19900</v>
      </c>
      <c r="I52">
        <v>28</v>
      </c>
      <c r="J52">
        <v>17</v>
      </c>
      <c r="K52" t="s">
        <v>2</v>
      </c>
      <c r="L52">
        <v>47</v>
      </c>
      <c r="M52">
        <v>93</v>
      </c>
      <c r="N52">
        <v>49</v>
      </c>
      <c r="O52">
        <v>20</v>
      </c>
      <c r="P52">
        <v>56</v>
      </c>
      <c r="Q52">
        <v>42</v>
      </c>
      <c r="R52">
        <v>45</v>
      </c>
      <c r="S52">
        <v>58</v>
      </c>
      <c r="T52">
        <v>88</v>
      </c>
      <c r="U52" t="s">
        <v>464</v>
      </c>
    </row>
    <row r="53" spans="1:21" x14ac:dyDescent="0.25">
      <c r="A53">
        <v>51</v>
      </c>
      <c r="B53" t="s">
        <v>104</v>
      </c>
      <c r="C53">
        <v>1</v>
      </c>
      <c r="D53" s="1">
        <v>55044</v>
      </c>
      <c r="E53">
        <v>57</v>
      </c>
      <c r="F53">
        <v>43</v>
      </c>
      <c r="G53">
        <v>16</v>
      </c>
      <c r="H53" s="18">
        <v>4800</v>
      </c>
      <c r="I53">
        <v>44</v>
      </c>
      <c r="J53">
        <v>100</v>
      </c>
      <c r="K53" t="s">
        <v>1</v>
      </c>
      <c r="L53">
        <v>23</v>
      </c>
      <c r="M53">
        <v>512</v>
      </c>
      <c r="N53">
        <v>77</v>
      </c>
      <c r="O53">
        <v>23</v>
      </c>
      <c r="P53">
        <v>49</v>
      </c>
      <c r="Q53">
        <v>46</v>
      </c>
      <c r="R53">
        <v>43</v>
      </c>
      <c r="S53">
        <v>47</v>
      </c>
      <c r="T53">
        <v>92</v>
      </c>
      <c r="U53" t="s">
        <v>464</v>
      </c>
    </row>
    <row r="54" spans="1:21" x14ac:dyDescent="0.25">
      <c r="A54">
        <v>52</v>
      </c>
      <c r="B54" t="s">
        <v>93</v>
      </c>
      <c r="C54">
        <v>2</v>
      </c>
      <c r="D54" s="1">
        <v>50662</v>
      </c>
      <c r="E54">
        <v>50</v>
      </c>
      <c r="F54">
        <v>47</v>
      </c>
      <c r="G54">
        <v>30</v>
      </c>
      <c r="H54" s="18">
        <v>21800</v>
      </c>
      <c r="I54">
        <v>44</v>
      </c>
      <c r="J54">
        <v>100</v>
      </c>
      <c r="K54" t="s">
        <v>1</v>
      </c>
      <c r="L54">
        <v>63</v>
      </c>
      <c r="M54">
        <v>501</v>
      </c>
      <c r="N54">
        <v>93</v>
      </c>
      <c r="O54">
        <v>33</v>
      </c>
      <c r="P54">
        <v>50</v>
      </c>
      <c r="Q54">
        <v>45</v>
      </c>
      <c r="R54">
        <v>36</v>
      </c>
      <c r="S54">
        <v>33</v>
      </c>
      <c r="T54">
        <v>96</v>
      </c>
      <c r="U54" t="s">
        <v>464</v>
      </c>
    </row>
    <row r="55" spans="1:21" x14ac:dyDescent="0.25">
      <c r="A55">
        <v>53</v>
      </c>
      <c r="B55" t="s">
        <v>98</v>
      </c>
      <c r="C55">
        <v>0</v>
      </c>
      <c r="D55" s="1">
        <v>61683</v>
      </c>
      <c r="E55">
        <v>50</v>
      </c>
      <c r="F55">
        <v>28</v>
      </c>
      <c r="G55">
        <v>12</v>
      </c>
      <c r="H55" t="s">
        <v>608</v>
      </c>
      <c r="I55">
        <v>27</v>
      </c>
      <c r="J55">
        <v>9</v>
      </c>
      <c r="K55" t="s">
        <v>23</v>
      </c>
      <c r="L55">
        <v>43</v>
      </c>
      <c r="M55">
        <v>98</v>
      </c>
      <c r="N55">
        <v>61</v>
      </c>
      <c r="O55">
        <v>41</v>
      </c>
      <c r="P55">
        <v>53</v>
      </c>
      <c r="Q55">
        <v>21</v>
      </c>
      <c r="R55">
        <v>39</v>
      </c>
      <c r="S55">
        <v>82</v>
      </c>
      <c r="T55">
        <v>88</v>
      </c>
      <c r="U55" t="s">
        <v>368</v>
      </c>
    </row>
    <row r="56" spans="1:21" x14ac:dyDescent="0.25">
      <c r="A56">
        <v>53</v>
      </c>
      <c r="B56" t="s">
        <v>78</v>
      </c>
      <c r="C56">
        <v>0</v>
      </c>
      <c r="D56" s="1">
        <v>63272</v>
      </c>
      <c r="E56">
        <v>42</v>
      </c>
      <c r="F56">
        <v>23</v>
      </c>
      <c r="G56">
        <v>12</v>
      </c>
      <c r="H56" s="19">
        <v>31200</v>
      </c>
      <c r="I56">
        <v>38</v>
      </c>
      <c r="J56">
        <v>3</v>
      </c>
      <c r="K56" t="s">
        <v>609</v>
      </c>
      <c r="L56">
        <v>55</v>
      </c>
      <c r="M56">
        <v>980</v>
      </c>
      <c r="N56">
        <v>31</v>
      </c>
      <c r="O56">
        <v>69</v>
      </c>
      <c r="P56" t="s">
        <v>168</v>
      </c>
      <c r="Q56">
        <v>7</v>
      </c>
      <c r="R56">
        <v>39</v>
      </c>
      <c r="S56">
        <v>95</v>
      </c>
      <c r="T56">
        <v>62</v>
      </c>
      <c r="U56" t="s">
        <v>464</v>
      </c>
    </row>
    <row r="57" spans="1:21" x14ac:dyDescent="0.25">
      <c r="A57">
        <v>55</v>
      </c>
      <c r="B57" t="s">
        <v>329</v>
      </c>
      <c r="C57">
        <v>0</v>
      </c>
      <c r="D57" s="1">
        <v>55408</v>
      </c>
      <c r="E57">
        <v>44</v>
      </c>
      <c r="F57">
        <v>26</v>
      </c>
      <c r="G57">
        <v>12</v>
      </c>
      <c r="H57" t="s">
        <v>610</v>
      </c>
      <c r="I57">
        <v>33</v>
      </c>
      <c r="J57">
        <v>66</v>
      </c>
      <c r="K57" t="s">
        <v>4</v>
      </c>
      <c r="L57">
        <v>45</v>
      </c>
      <c r="M57">
        <v>66</v>
      </c>
      <c r="N57">
        <v>33</v>
      </c>
      <c r="O57">
        <v>32</v>
      </c>
      <c r="P57" t="s">
        <v>168</v>
      </c>
      <c r="Q57">
        <v>28</v>
      </c>
      <c r="R57">
        <v>53</v>
      </c>
      <c r="S57">
        <v>64</v>
      </c>
      <c r="T57">
        <v>92</v>
      </c>
      <c r="U57" t="s">
        <v>464</v>
      </c>
    </row>
    <row r="58" spans="1:21" x14ac:dyDescent="0.25">
      <c r="A58">
        <v>55</v>
      </c>
      <c r="B58" t="s">
        <v>86</v>
      </c>
      <c r="C58">
        <v>0</v>
      </c>
      <c r="D58" s="1">
        <v>55696</v>
      </c>
      <c r="E58">
        <v>52</v>
      </c>
      <c r="F58">
        <v>50</v>
      </c>
      <c r="G58">
        <v>28</v>
      </c>
      <c r="H58" s="18">
        <v>23100</v>
      </c>
      <c r="I58">
        <v>36</v>
      </c>
      <c r="J58">
        <v>100</v>
      </c>
      <c r="K58" t="s">
        <v>1</v>
      </c>
      <c r="L58">
        <v>91</v>
      </c>
      <c r="M58">
        <v>528</v>
      </c>
      <c r="N58">
        <v>46</v>
      </c>
      <c r="O58">
        <v>38</v>
      </c>
      <c r="P58">
        <v>48</v>
      </c>
      <c r="Q58">
        <v>44</v>
      </c>
      <c r="R58">
        <v>37</v>
      </c>
      <c r="S58">
        <v>24</v>
      </c>
      <c r="T58">
        <v>91</v>
      </c>
      <c r="U58" t="s">
        <v>464</v>
      </c>
    </row>
    <row r="59" spans="1:21" x14ac:dyDescent="0.25">
      <c r="A59">
        <v>55</v>
      </c>
      <c r="B59" t="s">
        <v>91</v>
      </c>
      <c r="C59">
        <v>2</v>
      </c>
      <c r="D59" s="1">
        <v>63084</v>
      </c>
      <c r="E59">
        <v>33</v>
      </c>
      <c r="F59">
        <v>33</v>
      </c>
      <c r="G59">
        <v>23</v>
      </c>
      <c r="H59" s="18">
        <v>8350</v>
      </c>
      <c r="I59">
        <v>38</v>
      </c>
      <c r="J59">
        <v>100</v>
      </c>
      <c r="K59" t="s">
        <v>17</v>
      </c>
      <c r="L59">
        <v>23</v>
      </c>
      <c r="M59">
        <v>207</v>
      </c>
      <c r="N59">
        <v>68</v>
      </c>
      <c r="O59">
        <v>50</v>
      </c>
      <c r="P59">
        <v>52</v>
      </c>
      <c r="Q59">
        <v>57</v>
      </c>
      <c r="R59">
        <v>44</v>
      </c>
      <c r="S59">
        <v>8</v>
      </c>
      <c r="T59">
        <v>100</v>
      </c>
      <c r="U59" t="s">
        <v>368</v>
      </c>
    </row>
    <row r="60" spans="1:21" x14ac:dyDescent="0.25">
      <c r="A60">
        <v>58</v>
      </c>
      <c r="B60" t="s">
        <v>94</v>
      </c>
      <c r="C60">
        <v>2</v>
      </c>
      <c r="D60" s="1">
        <v>54896</v>
      </c>
      <c r="E60">
        <v>55</v>
      </c>
      <c r="F60">
        <v>43</v>
      </c>
      <c r="G60">
        <v>30</v>
      </c>
      <c r="H60" s="18">
        <v>21200</v>
      </c>
      <c r="I60">
        <v>50</v>
      </c>
      <c r="J60">
        <v>100</v>
      </c>
      <c r="K60" t="s">
        <v>1</v>
      </c>
      <c r="L60">
        <v>53</v>
      </c>
      <c r="M60">
        <v>499</v>
      </c>
      <c r="N60">
        <v>60</v>
      </c>
      <c r="O60">
        <v>23</v>
      </c>
      <c r="P60">
        <v>52</v>
      </c>
      <c r="Q60">
        <v>64</v>
      </c>
      <c r="R60">
        <v>41</v>
      </c>
      <c r="S60">
        <v>34</v>
      </c>
      <c r="T60">
        <v>90</v>
      </c>
      <c r="U60" t="s">
        <v>464</v>
      </c>
    </row>
    <row r="61" spans="1:21" x14ac:dyDescent="0.25">
      <c r="A61">
        <v>59</v>
      </c>
      <c r="B61" t="s">
        <v>131</v>
      </c>
      <c r="C61">
        <v>1</v>
      </c>
      <c r="D61" s="1">
        <v>49291</v>
      </c>
      <c r="E61">
        <v>62</v>
      </c>
      <c r="F61">
        <v>45</v>
      </c>
      <c r="G61">
        <v>23</v>
      </c>
      <c r="H61" t="s">
        <v>611</v>
      </c>
      <c r="I61">
        <v>43</v>
      </c>
      <c r="J61">
        <v>19</v>
      </c>
      <c r="K61" t="s">
        <v>29</v>
      </c>
      <c r="L61">
        <v>2</v>
      </c>
      <c r="M61">
        <v>122</v>
      </c>
      <c r="N61">
        <v>11</v>
      </c>
      <c r="O61">
        <v>10</v>
      </c>
      <c r="P61">
        <v>67</v>
      </c>
      <c r="Q61">
        <v>82</v>
      </c>
      <c r="R61">
        <v>97</v>
      </c>
      <c r="S61">
        <v>18</v>
      </c>
      <c r="T61">
        <v>96</v>
      </c>
      <c r="U61" t="s">
        <v>464</v>
      </c>
    </row>
    <row r="62" spans="1:21" x14ac:dyDescent="0.25">
      <c r="A62">
        <v>60</v>
      </c>
      <c r="B62" t="s">
        <v>108</v>
      </c>
      <c r="C62">
        <v>1</v>
      </c>
      <c r="D62" s="1">
        <v>58366</v>
      </c>
      <c r="E62">
        <v>47</v>
      </c>
      <c r="F62">
        <v>55</v>
      </c>
      <c r="G62">
        <v>30</v>
      </c>
      <c r="H62" s="18">
        <v>13250</v>
      </c>
      <c r="I62">
        <v>54</v>
      </c>
      <c r="J62">
        <v>100</v>
      </c>
      <c r="K62" t="s">
        <v>1</v>
      </c>
      <c r="L62">
        <v>49</v>
      </c>
      <c r="M62">
        <v>325</v>
      </c>
      <c r="N62">
        <v>95</v>
      </c>
      <c r="O62">
        <v>45</v>
      </c>
      <c r="P62">
        <v>55</v>
      </c>
      <c r="Q62">
        <v>48</v>
      </c>
      <c r="R62">
        <v>30</v>
      </c>
      <c r="S62">
        <v>21</v>
      </c>
      <c r="T62">
        <v>89</v>
      </c>
      <c r="U62" t="s">
        <v>464</v>
      </c>
    </row>
    <row r="63" spans="1:21" x14ac:dyDescent="0.25">
      <c r="A63">
        <v>61</v>
      </c>
      <c r="B63" t="s">
        <v>332</v>
      </c>
      <c r="C63">
        <v>0</v>
      </c>
      <c r="D63" s="1">
        <v>46578</v>
      </c>
      <c r="E63">
        <v>48</v>
      </c>
      <c r="F63">
        <v>38</v>
      </c>
      <c r="G63">
        <v>12</v>
      </c>
      <c r="H63" t="s">
        <v>612</v>
      </c>
      <c r="I63">
        <v>33</v>
      </c>
      <c r="J63">
        <v>49</v>
      </c>
      <c r="K63" t="s">
        <v>4</v>
      </c>
      <c r="L63">
        <v>59</v>
      </c>
      <c r="M63">
        <v>50</v>
      </c>
      <c r="N63">
        <v>71</v>
      </c>
      <c r="O63">
        <v>31</v>
      </c>
      <c r="P63">
        <v>69</v>
      </c>
      <c r="Q63">
        <v>75</v>
      </c>
      <c r="R63">
        <v>60</v>
      </c>
      <c r="S63">
        <v>74</v>
      </c>
      <c r="T63">
        <v>95</v>
      </c>
      <c r="U63" t="s">
        <v>464</v>
      </c>
    </row>
    <row r="64" spans="1:21" x14ac:dyDescent="0.25">
      <c r="A64">
        <v>62</v>
      </c>
      <c r="B64" t="s">
        <v>97</v>
      </c>
      <c r="C64">
        <v>2</v>
      </c>
      <c r="D64" s="1">
        <v>55694</v>
      </c>
      <c r="E64">
        <v>51</v>
      </c>
      <c r="F64">
        <v>45</v>
      </c>
      <c r="G64">
        <v>22</v>
      </c>
      <c r="H64" s="18">
        <v>18500</v>
      </c>
      <c r="I64">
        <v>39</v>
      </c>
      <c r="J64">
        <v>100</v>
      </c>
      <c r="K64" t="s">
        <v>1</v>
      </c>
      <c r="L64">
        <v>57</v>
      </c>
      <c r="M64">
        <v>729</v>
      </c>
      <c r="N64">
        <v>84</v>
      </c>
      <c r="O64">
        <v>82</v>
      </c>
      <c r="P64">
        <v>58</v>
      </c>
      <c r="Q64">
        <v>73</v>
      </c>
      <c r="R64">
        <v>36</v>
      </c>
      <c r="S64">
        <v>12</v>
      </c>
      <c r="T64">
        <v>98</v>
      </c>
      <c r="U64" t="s">
        <v>464</v>
      </c>
    </row>
    <row r="65" spans="1:21" x14ac:dyDescent="0.25">
      <c r="A65">
        <v>63</v>
      </c>
      <c r="B65" t="s">
        <v>115</v>
      </c>
      <c r="C65">
        <v>0</v>
      </c>
      <c r="D65" s="1">
        <v>66906</v>
      </c>
      <c r="E65">
        <v>44</v>
      </c>
      <c r="F65">
        <v>29</v>
      </c>
      <c r="G65">
        <v>14</v>
      </c>
      <c r="H65" s="18">
        <v>20500</v>
      </c>
      <c r="I65">
        <v>25</v>
      </c>
      <c r="J65">
        <v>4</v>
      </c>
      <c r="K65" t="s">
        <v>2</v>
      </c>
      <c r="L65">
        <v>15</v>
      </c>
      <c r="M65">
        <v>123</v>
      </c>
      <c r="N65">
        <v>59</v>
      </c>
      <c r="O65">
        <v>0</v>
      </c>
      <c r="P65">
        <v>60</v>
      </c>
      <c r="Q65">
        <v>59</v>
      </c>
      <c r="R65">
        <v>53</v>
      </c>
      <c r="S65">
        <v>25</v>
      </c>
      <c r="T65">
        <v>95</v>
      </c>
      <c r="U65" t="s">
        <v>464</v>
      </c>
    </row>
    <row r="66" spans="1:21" x14ac:dyDescent="0.25">
      <c r="A66">
        <v>63</v>
      </c>
      <c r="B66" t="s">
        <v>92</v>
      </c>
      <c r="C66">
        <v>0</v>
      </c>
      <c r="D66" s="1">
        <v>80858</v>
      </c>
      <c r="E66">
        <v>51</v>
      </c>
      <c r="F66">
        <v>60</v>
      </c>
      <c r="G66">
        <v>24</v>
      </c>
      <c r="H66" s="18">
        <v>1065</v>
      </c>
      <c r="I66">
        <v>22</v>
      </c>
      <c r="J66">
        <v>13</v>
      </c>
      <c r="K66" t="s">
        <v>6</v>
      </c>
      <c r="L66">
        <v>9</v>
      </c>
      <c r="M66">
        <v>325</v>
      </c>
      <c r="N66">
        <v>50</v>
      </c>
      <c r="O66">
        <v>10</v>
      </c>
      <c r="P66">
        <v>65</v>
      </c>
      <c r="Q66">
        <v>87</v>
      </c>
      <c r="R66">
        <v>38</v>
      </c>
      <c r="S66">
        <v>11</v>
      </c>
      <c r="T66">
        <v>100</v>
      </c>
      <c r="U66" t="s">
        <v>464</v>
      </c>
    </row>
    <row r="67" spans="1:21" x14ac:dyDescent="0.25">
      <c r="A67">
        <v>65</v>
      </c>
      <c r="B67" t="s">
        <v>106</v>
      </c>
      <c r="C67">
        <v>0</v>
      </c>
      <c r="D67" s="1">
        <v>59490</v>
      </c>
      <c r="E67">
        <v>71</v>
      </c>
      <c r="F67">
        <v>40</v>
      </c>
      <c r="G67">
        <v>12</v>
      </c>
      <c r="H67" t="s">
        <v>613</v>
      </c>
      <c r="I67">
        <v>41</v>
      </c>
      <c r="J67">
        <v>0</v>
      </c>
      <c r="K67" t="s">
        <v>4</v>
      </c>
      <c r="L67">
        <v>63</v>
      </c>
      <c r="M67">
        <v>70</v>
      </c>
      <c r="N67">
        <v>42</v>
      </c>
      <c r="O67">
        <v>40</v>
      </c>
      <c r="P67">
        <v>57</v>
      </c>
      <c r="Q67">
        <v>52</v>
      </c>
      <c r="R67">
        <v>55</v>
      </c>
      <c r="S67">
        <v>97</v>
      </c>
      <c r="T67">
        <v>95</v>
      </c>
      <c r="U67" t="s">
        <v>464</v>
      </c>
    </row>
    <row r="68" spans="1:21" x14ac:dyDescent="0.25">
      <c r="A68">
        <v>65</v>
      </c>
      <c r="B68" t="s">
        <v>100</v>
      </c>
      <c r="C68">
        <v>0</v>
      </c>
      <c r="D68" s="1">
        <v>57229</v>
      </c>
      <c r="E68">
        <v>50</v>
      </c>
      <c r="F68">
        <v>50</v>
      </c>
      <c r="G68">
        <v>27</v>
      </c>
      <c r="H68" s="18">
        <v>25000</v>
      </c>
      <c r="I68">
        <v>35</v>
      </c>
      <c r="J68">
        <v>51</v>
      </c>
      <c r="K68" t="s">
        <v>22</v>
      </c>
      <c r="L68">
        <v>16</v>
      </c>
      <c r="M68">
        <v>367</v>
      </c>
      <c r="N68">
        <v>74</v>
      </c>
      <c r="O68">
        <v>10</v>
      </c>
      <c r="P68">
        <v>68</v>
      </c>
      <c r="Q68">
        <v>72</v>
      </c>
      <c r="R68">
        <v>43</v>
      </c>
      <c r="S68">
        <v>8</v>
      </c>
      <c r="T68">
        <v>93</v>
      </c>
      <c r="U68" t="s">
        <v>464</v>
      </c>
    </row>
    <row r="69" spans="1:21" x14ac:dyDescent="0.25">
      <c r="A69">
        <v>67</v>
      </c>
      <c r="B69" t="s">
        <v>124</v>
      </c>
      <c r="C69">
        <v>0</v>
      </c>
      <c r="D69" s="1">
        <v>54870</v>
      </c>
      <c r="E69">
        <v>65</v>
      </c>
      <c r="F69">
        <v>21</v>
      </c>
      <c r="G69">
        <v>12</v>
      </c>
      <c r="H69" t="s">
        <v>614</v>
      </c>
      <c r="I69">
        <v>34</v>
      </c>
      <c r="J69">
        <v>1</v>
      </c>
      <c r="K69" t="s">
        <v>4</v>
      </c>
      <c r="L69">
        <v>65</v>
      </c>
      <c r="M69">
        <v>336</v>
      </c>
      <c r="N69">
        <v>64</v>
      </c>
      <c r="O69">
        <v>57</v>
      </c>
      <c r="P69">
        <v>57</v>
      </c>
      <c r="Q69">
        <v>62</v>
      </c>
      <c r="R69">
        <v>58</v>
      </c>
      <c r="S69">
        <v>90</v>
      </c>
      <c r="T69">
        <v>97</v>
      </c>
      <c r="U69" t="s">
        <v>464</v>
      </c>
    </row>
    <row r="70" spans="1:21" x14ac:dyDescent="0.25">
      <c r="A70">
        <v>68</v>
      </c>
      <c r="B70" t="s">
        <v>102</v>
      </c>
      <c r="C70">
        <v>1</v>
      </c>
      <c r="D70" s="1">
        <v>56344</v>
      </c>
      <c r="E70">
        <v>38</v>
      </c>
      <c r="F70">
        <v>43</v>
      </c>
      <c r="G70">
        <v>28</v>
      </c>
      <c r="H70" s="18">
        <v>9742</v>
      </c>
      <c r="I70">
        <v>28</v>
      </c>
      <c r="J70">
        <v>28</v>
      </c>
      <c r="K70" t="s">
        <v>17</v>
      </c>
      <c r="L70">
        <v>27</v>
      </c>
      <c r="M70">
        <v>164</v>
      </c>
      <c r="N70">
        <v>72</v>
      </c>
      <c r="O70">
        <v>35</v>
      </c>
      <c r="P70">
        <v>52</v>
      </c>
      <c r="Q70">
        <v>77</v>
      </c>
      <c r="R70">
        <v>48</v>
      </c>
      <c r="S70">
        <v>10</v>
      </c>
      <c r="T70">
        <v>96</v>
      </c>
      <c r="U70" t="s">
        <v>368</v>
      </c>
    </row>
    <row r="71" spans="1:21" x14ac:dyDescent="0.25">
      <c r="A71">
        <v>69</v>
      </c>
      <c r="B71" t="s">
        <v>113</v>
      </c>
      <c r="C71">
        <v>1</v>
      </c>
      <c r="D71" s="1">
        <v>48886</v>
      </c>
      <c r="E71">
        <v>51</v>
      </c>
      <c r="F71">
        <v>21</v>
      </c>
      <c r="G71">
        <v>14</v>
      </c>
      <c r="H71" t="s">
        <v>615</v>
      </c>
      <c r="I71">
        <v>42</v>
      </c>
      <c r="J71">
        <v>100</v>
      </c>
      <c r="K71" t="s">
        <v>23</v>
      </c>
      <c r="L71">
        <v>56</v>
      </c>
      <c r="M71">
        <v>57</v>
      </c>
      <c r="N71">
        <v>73</v>
      </c>
      <c r="O71">
        <v>53</v>
      </c>
      <c r="P71" t="s">
        <v>168</v>
      </c>
      <c r="Q71">
        <v>12</v>
      </c>
      <c r="R71">
        <v>44</v>
      </c>
      <c r="S71">
        <v>60</v>
      </c>
      <c r="T71">
        <v>84</v>
      </c>
      <c r="U71" t="s">
        <v>368</v>
      </c>
    </row>
    <row r="72" spans="1:21" x14ac:dyDescent="0.25">
      <c r="A72">
        <v>70</v>
      </c>
      <c r="B72" t="s">
        <v>308</v>
      </c>
      <c r="C72">
        <v>0</v>
      </c>
      <c r="D72" s="1">
        <v>50562</v>
      </c>
      <c r="E72">
        <v>66</v>
      </c>
      <c r="F72">
        <v>27</v>
      </c>
      <c r="G72">
        <v>12</v>
      </c>
      <c r="H72" t="s">
        <v>616</v>
      </c>
      <c r="I72">
        <v>36</v>
      </c>
      <c r="J72">
        <v>2</v>
      </c>
      <c r="K72" t="s">
        <v>4</v>
      </c>
      <c r="L72">
        <v>64</v>
      </c>
      <c r="M72">
        <v>91</v>
      </c>
      <c r="N72">
        <v>29</v>
      </c>
      <c r="O72">
        <v>20</v>
      </c>
      <c r="P72">
        <v>76</v>
      </c>
      <c r="Q72">
        <v>83</v>
      </c>
      <c r="R72">
        <v>50</v>
      </c>
      <c r="S72">
        <v>76</v>
      </c>
      <c r="T72">
        <v>100</v>
      </c>
      <c r="U72" t="s">
        <v>464</v>
      </c>
    </row>
    <row r="73" spans="1:21" x14ac:dyDescent="0.25">
      <c r="A73">
        <v>71</v>
      </c>
      <c r="B73" t="s">
        <v>109</v>
      </c>
      <c r="C73">
        <v>1</v>
      </c>
      <c r="D73" s="1">
        <v>49871</v>
      </c>
      <c r="E73">
        <v>50</v>
      </c>
      <c r="F73">
        <v>53</v>
      </c>
      <c r="G73">
        <v>28</v>
      </c>
      <c r="H73" s="18">
        <v>18900</v>
      </c>
      <c r="I73">
        <v>48</v>
      </c>
      <c r="J73">
        <v>100</v>
      </c>
      <c r="K73" t="s">
        <v>1</v>
      </c>
      <c r="L73">
        <v>32</v>
      </c>
      <c r="M73">
        <v>601</v>
      </c>
      <c r="N73">
        <v>75</v>
      </c>
      <c r="O73">
        <v>27</v>
      </c>
      <c r="P73">
        <v>67</v>
      </c>
      <c r="Q73">
        <v>31</v>
      </c>
      <c r="R73">
        <v>39</v>
      </c>
      <c r="S73">
        <v>24</v>
      </c>
      <c r="T73">
        <v>84</v>
      </c>
      <c r="U73" t="s">
        <v>464</v>
      </c>
    </row>
    <row r="74" spans="1:21" x14ac:dyDescent="0.25">
      <c r="A74">
        <v>72</v>
      </c>
      <c r="B74" t="s">
        <v>122</v>
      </c>
      <c r="C74">
        <v>2</v>
      </c>
      <c r="D74" s="1">
        <v>52112</v>
      </c>
      <c r="E74">
        <v>54</v>
      </c>
      <c r="F74">
        <v>28</v>
      </c>
      <c r="G74">
        <v>36</v>
      </c>
      <c r="H74" s="18">
        <v>17800</v>
      </c>
      <c r="I74">
        <v>60</v>
      </c>
      <c r="J74">
        <v>100</v>
      </c>
      <c r="K74" t="s">
        <v>1</v>
      </c>
      <c r="L74">
        <v>25</v>
      </c>
      <c r="M74">
        <v>389</v>
      </c>
      <c r="N74">
        <v>45</v>
      </c>
      <c r="O74">
        <v>25</v>
      </c>
      <c r="P74">
        <v>76</v>
      </c>
      <c r="Q74">
        <v>33</v>
      </c>
      <c r="R74">
        <v>39</v>
      </c>
      <c r="S74">
        <v>14</v>
      </c>
      <c r="T74">
        <v>77</v>
      </c>
      <c r="U74" t="s">
        <v>464</v>
      </c>
    </row>
    <row r="75" spans="1:21" x14ac:dyDescent="0.25">
      <c r="A75">
        <v>72</v>
      </c>
      <c r="B75" t="s">
        <v>129</v>
      </c>
      <c r="C75">
        <v>1</v>
      </c>
      <c r="D75" s="1">
        <v>67512</v>
      </c>
      <c r="E75">
        <v>41</v>
      </c>
      <c r="F75">
        <v>45</v>
      </c>
      <c r="G75">
        <v>22</v>
      </c>
      <c r="H75" t="s">
        <v>617</v>
      </c>
      <c r="I75">
        <v>26</v>
      </c>
      <c r="J75">
        <v>9</v>
      </c>
      <c r="K75" t="s">
        <v>28</v>
      </c>
      <c r="L75">
        <v>33</v>
      </c>
      <c r="M75">
        <v>634</v>
      </c>
      <c r="N75">
        <v>79</v>
      </c>
      <c r="O75">
        <v>9</v>
      </c>
      <c r="P75">
        <v>67</v>
      </c>
      <c r="Q75">
        <v>71</v>
      </c>
      <c r="R75">
        <v>39</v>
      </c>
      <c r="S75">
        <v>13</v>
      </c>
      <c r="T75">
        <v>97</v>
      </c>
      <c r="U75" t="s">
        <v>368</v>
      </c>
    </row>
    <row r="76" spans="1:21" x14ac:dyDescent="0.25">
      <c r="A76">
        <v>74</v>
      </c>
      <c r="B76" t="s">
        <v>120</v>
      </c>
      <c r="C76">
        <v>0</v>
      </c>
      <c r="D76" s="1">
        <v>53988</v>
      </c>
      <c r="E76">
        <v>65</v>
      </c>
      <c r="F76">
        <v>43</v>
      </c>
      <c r="G76">
        <v>14</v>
      </c>
      <c r="H76" t="s">
        <v>610</v>
      </c>
      <c r="I76">
        <v>36</v>
      </c>
      <c r="J76">
        <v>84</v>
      </c>
      <c r="K76" t="s">
        <v>4</v>
      </c>
      <c r="L76">
        <v>45</v>
      </c>
      <c r="M76">
        <v>95</v>
      </c>
      <c r="N76">
        <v>51</v>
      </c>
      <c r="O76">
        <v>7</v>
      </c>
      <c r="P76">
        <v>79</v>
      </c>
      <c r="Q76">
        <v>36</v>
      </c>
      <c r="R76">
        <v>53</v>
      </c>
      <c r="S76">
        <v>94</v>
      </c>
      <c r="T76">
        <v>91</v>
      </c>
      <c r="U76" t="s">
        <v>464</v>
      </c>
    </row>
    <row r="77" spans="1:21" x14ac:dyDescent="0.25">
      <c r="A77">
        <v>75</v>
      </c>
      <c r="B77" t="s">
        <v>343</v>
      </c>
      <c r="C77">
        <v>0</v>
      </c>
      <c r="D77" s="1">
        <v>47474</v>
      </c>
      <c r="E77">
        <v>79</v>
      </c>
      <c r="F77">
        <v>36</v>
      </c>
      <c r="G77">
        <v>12</v>
      </c>
      <c r="H77" t="s">
        <v>618</v>
      </c>
      <c r="I77">
        <v>49</v>
      </c>
      <c r="J77">
        <v>0</v>
      </c>
      <c r="K77" t="s">
        <v>4</v>
      </c>
      <c r="L77">
        <v>54</v>
      </c>
      <c r="M77">
        <v>42</v>
      </c>
      <c r="N77">
        <v>16</v>
      </c>
      <c r="O77">
        <v>36</v>
      </c>
      <c r="P77">
        <v>76</v>
      </c>
      <c r="Q77">
        <v>67</v>
      </c>
      <c r="R77">
        <v>70</v>
      </c>
      <c r="S77">
        <v>90</v>
      </c>
      <c r="T77">
        <v>87</v>
      </c>
      <c r="U77" t="s">
        <v>464</v>
      </c>
    </row>
    <row r="78" spans="1:21" x14ac:dyDescent="0.25">
      <c r="A78">
        <v>76</v>
      </c>
      <c r="B78" t="s">
        <v>84</v>
      </c>
      <c r="C78">
        <v>1</v>
      </c>
      <c r="D78" s="1">
        <v>79467</v>
      </c>
      <c r="E78">
        <v>32</v>
      </c>
      <c r="F78">
        <v>17</v>
      </c>
      <c r="G78">
        <v>29</v>
      </c>
      <c r="H78" s="18">
        <v>0</v>
      </c>
      <c r="I78">
        <v>31</v>
      </c>
      <c r="J78">
        <v>89</v>
      </c>
      <c r="K78" t="s">
        <v>6</v>
      </c>
      <c r="L78">
        <v>20</v>
      </c>
      <c r="M78">
        <v>448</v>
      </c>
      <c r="N78">
        <v>85</v>
      </c>
      <c r="O78">
        <v>6</v>
      </c>
      <c r="P78" t="s">
        <v>168</v>
      </c>
      <c r="Q78">
        <v>92</v>
      </c>
      <c r="R78">
        <v>31</v>
      </c>
      <c r="S78">
        <v>30</v>
      </c>
      <c r="T78">
        <v>100</v>
      </c>
      <c r="U78" t="s">
        <v>368</v>
      </c>
    </row>
    <row r="79" spans="1:21" x14ac:dyDescent="0.25">
      <c r="A79">
        <v>77</v>
      </c>
      <c r="B79" t="s">
        <v>99</v>
      </c>
      <c r="C79">
        <v>2</v>
      </c>
      <c r="D79" s="1">
        <v>49797</v>
      </c>
      <c r="E79">
        <v>50</v>
      </c>
      <c r="F79">
        <v>40</v>
      </c>
      <c r="G79">
        <v>32</v>
      </c>
      <c r="H79" s="18">
        <v>19000</v>
      </c>
      <c r="I79">
        <v>43</v>
      </c>
      <c r="J79">
        <v>100</v>
      </c>
      <c r="K79" t="s">
        <v>1</v>
      </c>
      <c r="L79">
        <v>41</v>
      </c>
      <c r="M79">
        <v>512</v>
      </c>
      <c r="N79">
        <v>80</v>
      </c>
      <c r="O79">
        <v>29</v>
      </c>
      <c r="P79">
        <v>75</v>
      </c>
      <c r="Q79">
        <v>66</v>
      </c>
      <c r="R79">
        <v>38</v>
      </c>
      <c r="S79">
        <v>27</v>
      </c>
      <c r="T79">
        <v>81</v>
      </c>
      <c r="U79" t="s">
        <v>464</v>
      </c>
    </row>
    <row r="80" spans="1:21" x14ac:dyDescent="0.25">
      <c r="A80">
        <v>77</v>
      </c>
      <c r="B80" t="s">
        <v>112</v>
      </c>
      <c r="C80">
        <v>0</v>
      </c>
      <c r="D80" s="1">
        <v>40806</v>
      </c>
      <c r="E80">
        <v>52</v>
      </c>
      <c r="F80">
        <v>50</v>
      </c>
      <c r="G80">
        <v>23</v>
      </c>
      <c r="H80" s="18">
        <v>9800</v>
      </c>
      <c r="I80">
        <v>47</v>
      </c>
      <c r="J80">
        <v>8</v>
      </c>
      <c r="K80" t="s">
        <v>9</v>
      </c>
      <c r="L80">
        <v>9</v>
      </c>
      <c r="M80">
        <v>61</v>
      </c>
      <c r="N80">
        <v>21</v>
      </c>
      <c r="O80">
        <v>78</v>
      </c>
      <c r="P80" t="s">
        <v>168</v>
      </c>
      <c r="Q80">
        <v>89</v>
      </c>
      <c r="R80">
        <v>51</v>
      </c>
      <c r="S80">
        <v>26</v>
      </c>
      <c r="T80">
        <v>100</v>
      </c>
      <c r="U80" t="s">
        <v>464</v>
      </c>
    </row>
    <row r="81" spans="1:21" x14ac:dyDescent="0.25">
      <c r="A81">
        <v>79</v>
      </c>
      <c r="B81" t="s">
        <v>430</v>
      </c>
      <c r="C81">
        <v>0</v>
      </c>
      <c r="D81" s="1">
        <v>45082</v>
      </c>
      <c r="E81">
        <v>58</v>
      </c>
      <c r="F81">
        <v>64</v>
      </c>
      <c r="G81">
        <v>14</v>
      </c>
      <c r="H81" t="s">
        <v>619</v>
      </c>
      <c r="I81">
        <v>38</v>
      </c>
      <c r="J81">
        <v>13</v>
      </c>
      <c r="K81" t="s">
        <v>4</v>
      </c>
      <c r="L81">
        <v>45</v>
      </c>
      <c r="M81">
        <v>145</v>
      </c>
      <c r="N81">
        <v>34</v>
      </c>
      <c r="O81">
        <v>18</v>
      </c>
      <c r="P81">
        <v>68</v>
      </c>
      <c r="Q81">
        <v>61</v>
      </c>
      <c r="R81">
        <v>49</v>
      </c>
      <c r="S81">
        <v>88</v>
      </c>
      <c r="T81">
        <v>83</v>
      </c>
      <c r="U81" t="s">
        <v>464</v>
      </c>
    </row>
    <row r="82" spans="1:21" x14ac:dyDescent="0.25">
      <c r="A82">
        <v>80</v>
      </c>
      <c r="B82" t="s">
        <v>573</v>
      </c>
      <c r="C82">
        <v>0</v>
      </c>
      <c r="D82" s="1">
        <v>52341</v>
      </c>
      <c r="E82">
        <v>49</v>
      </c>
      <c r="F82">
        <v>35</v>
      </c>
      <c r="G82">
        <v>12</v>
      </c>
      <c r="H82" t="s">
        <v>614</v>
      </c>
      <c r="I82">
        <v>36</v>
      </c>
      <c r="J82">
        <v>30</v>
      </c>
      <c r="K82" t="s">
        <v>4</v>
      </c>
      <c r="L82">
        <v>48</v>
      </c>
      <c r="M82">
        <v>37</v>
      </c>
      <c r="N82">
        <v>81</v>
      </c>
      <c r="O82">
        <v>47</v>
      </c>
      <c r="P82">
        <v>67</v>
      </c>
      <c r="Q82">
        <v>86</v>
      </c>
      <c r="R82">
        <v>58</v>
      </c>
      <c r="S82">
        <v>92</v>
      </c>
      <c r="T82">
        <v>79</v>
      </c>
      <c r="U82" t="s">
        <v>464</v>
      </c>
    </row>
    <row r="83" spans="1:21" x14ac:dyDescent="0.25">
      <c r="A83">
        <v>81</v>
      </c>
      <c r="B83" t="s">
        <v>135</v>
      </c>
      <c r="C83">
        <v>1</v>
      </c>
      <c r="D83" s="1">
        <v>51406</v>
      </c>
      <c r="E83">
        <v>58</v>
      </c>
      <c r="F83">
        <v>11</v>
      </c>
      <c r="G83">
        <v>21</v>
      </c>
      <c r="H83" t="s">
        <v>560</v>
      </c>
      <c r="I83">
        <v>44</v>
      </c>
      <c r="J83">
        <v>0</v>
      </c>
      <c r="K83" t="s">
        <v>30</v>
      </c>
      <c r="L83">
        <v>7</v>
      </c>
      <c r="M83">
        <v>253</v>
      </c>
      <c r="N83">
        <v>90</v>
      </c>
      <c r="O83">
        <v>61</v>
      </c>
      <c r="P83">
        <v>74</v>
      </c>
      <c r="Q83">
        <v>81</v>
      </c>
      <c r="R83">
        <v>82</v>
      </c>
      <c r="S83">
        <v>8</v>
      </c>
      <c r="T83">
        <v>83</v>
      </c>
      <c r="U83" t="s">
        <v>464</v>
      </c>
    </row>
    <row r="84" spans="1:21" x14ac:dyDescent="0.25">
      <c r="A84">
        <v>82</v>
      </c>
      <c r="B84" t="s">
        <v>107</v>
      </c>
      <c r="C84">
        <v>1</v>
      </c>
      <c r="D84" s="1">
        <v>59754</v>
      </c>
      <c r="E84">
        <v>58</v>
      </c>
      <c r="F84">
        <v>26</v>
      </c>
      <c r="G84">
        <v>12</v>
      </c>
      <c r="H84" t="s">
        <v>571</v>
      </c>
      <c r="I84">
        <v>22</v>
      </c>
      <c r="J84">
        <v>0</v>
      </c>
      <c r="K84" t="s">
        <v>24</v>
      </c>
      <c r="L84">
        <v>62</v>
      </c>
      <c r="M84">
        <v>132</v>
      </c>
      <c r="N84">
        <v>86</v>
      </c>
      <c r="O84">
        <v>53</v>
      </c>
      <c r="P84" t="s">
        <v>168</v>
      </c>
      <c r="Q84">
        <v>37</v>
      </c>
      <c r="R84">
        <v>36</v>
      </c>
      <c r="S84">
        <v>96</v>
      </c>
      <c r="T84">
        <v>98</v>
      </c>
      <c r="U84" t="s">
        <v>464</v>
      </c>
    </row>
    <row r="85" spans="1:21" x14ac:dyDescent="0.25">
      <c r="A85">
        <v>83</v>
      </c>
      <c r="B85" t="s">
        <v>116</v>
      </c>
      <c r="C85">
        <v>0</v>
      </c>
      <c r="D85" s="1">
        <v>36659</v>
      </c>
      <c r="E85">
        <v>54</v>
      </c>
      <c r="F85">
        <v>23</v>
      </c>
      <c r="G85">
        <v>12</v>
      </c>
      <c r="H85" s="18">
        <v>8032</v>
      </c>
      <c r="I85">
        <v>49</v>
      </c>
      <c r="J85">
        <v>38</v>
      </c>
      <c r="K85" t="s">
        <v>26</v>
      </c>
      <c r="L85">
        <v>4</v>
      </c>
      <c r="M85">
        <v>37</v>
      </c>
      <c r="N85">
        <v>13</v>
      </c>
      <c r="O85">
        <v>77</v>
      </c>
      <c r="P85" t="s">
        <v>168</v>
      </c>
      <c r="Q85">
        <v>74</v>
      </c>
      <c r="R85">
        <v>44</v>
      </c>
      <c r="S85">
        <v>41</v>
      </c>
      <c r="T85">
        <v>82</v>
      </c>
      <c r="U85" t="s">
        <v>464</v>
      </c>
    </row>
    <row r="86" spans="1:21" x14ac:dyDescent="0.25">
      <c r="A86">
        <v>84</v>
      </c>
      <c r="B86" t="s">
        <v>566</v>
      </c>
      <c r="C86">
        <v>1</v>
      </c>
      <c r="D86" s="1">
        <v>58250</v>
      </c>
      <c r="E86">
        <v>72</v>
      </c>
      <c r="F86">
        <v>60</v>
      </c>
      <c r="G86">
        <v>27</v>
      </c>
      <c r="H86" s="18">
        <v>6350</v>
      </c>
      <c r="I86">
        <v>41</v>
      </c>
      <c r="J86">
        <v>100</v>
      </c>
      <c r="K86" t="s">
        <v>1</v>
      </c>
      <c r="L86">
        <v>22</v>
      </c>
      <c r="M86">
        <v>158</v>
      </c>
      <c r="N86">
        <v>99</v>
      </c>
      <c r="O86">
        <v>60</v>
      </c>
      <c r="P86">
        <v>70</v>
      </c>
      <c r="Q86">
        <v>38</v>
      </c>
      <c r="R86">
        <v>26</v>
      </c>
      <c r="S86">
        <v>21</v>
      </c>
      <c r="T86">
        <v>92</v>
      </c>
      <c r="U86" t="s">
        <v>368</v>
      </c>
    </row>
    <row r="87" spans="1:21" x14ac:dyDescent="0.25">
      <c r="A87">
        <v>85</v>
      </c>
      <c r="B87" t="s">
        <v>127</v>
      </c>
      <c r="C87">
        <v>0</v>
      </c>
      <c r="D87" s="1">
        <v>49242</v>
      </c>
      <c r="E87">
        <v>45</v>
      </c>
      <c r="F87">
        <v>42</v>
      </c>
      <c r="G87">
        <v>12</v>
      </c>
      <c r="H87" s="18">
        <v>14000</v>
      </c>
      <c r="I87">
        <v>47</v>
      </c>
      <c r="J87">
        <v>0</v>
      </c>
      <c r="K87" t="s">
        <v>5</v>
      </c>
      <c r="L87">
        <v>19</v>
      </c>
      <c r="M87">
        <v>87</v>
      </c>
      <c r="N87">
        <v>91</v>
      </c>
      <c r="O87">
        <v>17</v>
      </c>
      <c r="P87">
        <v>86</v>
      </c>
      <c r="Q87">
        <v>63</v>
      </c>
      <c r="R87">
        <v>44</v>
      </c>
      <c r="S87">
        <v>52</v>
      </c>
      <c r="T87">
        <v>77</v>
      </c>
      <c r="U87" t="s">
        <v>464</v>
      </c>
    </row>
    <row r="88" spans="1:21" x14ac:dyDescent="0.25">
      <c r="A88">
        <v>86</v>
      </c>
      <c r="B88" t="s">
        <v>620</v>
      </c>
      <c r="C88">
        <v>0</v>
      </c>
      <c r="D88" s="1">
        <v>42743</v>
      </c>
      <c r="E88">
        <v>38</v>
      </c>
      <c r="F88">
        <v>31</v>
      </c>
      <c r="G88">
        <v>12</v>
      </c>
      <c r="H88" t="s">
        <v>621</v>
      </c>
      <c r="I88">
        <v>41</v>
      </c>
      <c r="J88">
        <v>0</v>
      </c>
      <c r="K88" t="s">
        <v>4</v>
      </c>
      <c r="L88">
        <v>51</v>
      </c>
      <c r="M88">
        <v>73</v>
      </c>
      <c r="N88">
        <v>41</v>
      </c>
      <c r="O88">
        <v>23</v>
      </c>
      <c r="P88" t="s">
        <v>168</v>
      </c>
      <c r="Q88">
        <v>84</v>
      </c>
      <c r="R88">
        <v>98</v>
      </c>
      <c r="S88">
        <v>67</v>
      </c>
      <c r="T88">
        <v>89</v>
      </c>
      <c r="U88" t="s">
        <v>464</v>
      </c>
    </row>
    <row r="89" spans="1:21" x14ac:dyDescent="0.25">
      <c r="A89">
        <v>87</v>
      </c>
      <c r="B89" t="s">
        <v>348</v>
      </c>
      <c r="C89">
        <v>0</v>
      </c>
      <c r="D89" s="1">
        <v>64328</v>
      </c>
      <c r="E89">
        <v>44</v>
      </c>
      <c r="F89">
        <v>50</v>
      </c>
      <c r="G89">
        <v>24</v>
      </c>
      <c r="H89" t="s">
        <v>622</v>
      </c>
      <c r="I89">
        <v>30</v>
      </c>
      <c r="J89">
        <v>18</v>
      </c>
      <c r="K89" t="s">
        <v>28</v>
      </c>
      <c r="L89">
        <v>28</v>
      </c>
      <c r="M89">
        <v>320</v>
      </c>
      <c r="N89">
        <v>100</v>
      </c>
      <c r="O89">
        <v>12</v>
      </c>
      <c r="P89">
        <v>78</v>
      </c>
      <c r="Q89">
        <v>96</v>
      </c>
      <c r="R89">
        <v>34</v>
      </c>
      <c r="S89">
        <v>16</v>
      </c>
      <c r="T89">
        <v>80</v>
      </c>
      <c r="U89" t="s">
        <v>368</v>
      </c>
    </row>
    <row r="90" spans="1:21" x14ac:dyDescent="0.25">
      <c r="A90">
        <v>88</v>
      </c>
      <c r="B90" t="s">
        <v>623</v>
      </c>
      <c r="C90">
        <v>0</v>
      </c>
      <c r="D90" s="1">
        <v>48542</v>
      </c>
      <c r="E90">
        <v>39</v>
      </c>
      <c r="F90">
        <v>33</v>
      </c>
      <c r="G90">
        <v>14</v>
      </c>
      <c r="H90" t="s">
        <v>624</v>
      </c>
      <c r="I90">
        <v>37</v>
      </c>
      <c r="J90">
        <v>0</v>
      </c>
      <c r="K90" t="s">
        <v>4</v>
      </c>
      <c r="L90">
        <v>41</v>
      </c>
      <c r="M90">
        <v>69</v>
      </c>
      <c r="N90">
        <v>54</v>
      </c>
      <c r="O90">
        <v>17</v>
      </c>
      <c r="P90">
        <v>80</v>
      </c>
      <c r="Q90">
        <v>49</v>
      </c>
      <c r="R90">
        <v>55</v>
      </c>
      <c r="S90">
        <v>75</v>
      </c>
      <c r="T90">
        <v>84</v>
      </c>
      <c r="U90" t="s">
        <v>464</v>
      </c>
    </row>
    <row r="91" spans="1:21" x14ac:dyDescent="0.25">
      <c r="A91">
        <v>89</v>
      </c>
      <c r="B91" t="s">
        <v>90</v>
      </c>
      <c r="C91">
        <v>1</v>
      </c>
      <c r="D91" s="1">
        <v>49032</v>
      </c>
      <c r="E91">
        <v>54</v>
      </c>
      <c r="F91">
        <v>33</v>
      </c>
      <c r="G91">
        <v>25</v>
      </c>
      <c r="H91" s="18">
        <v>22000</v>
      </c>
      <c r="I91">
        <v>29</v>
      </c>
      <c r="J91">
        <v>100</v>
      </c>
      <c r="K91" t="s">
        <v>11</v>
      </c>
      <c r="L91">
        <v>15</v>
      </c>
      <c r="M91">
        <v>204</v>
      </c>
      <c r="N91">
        <v>3</v>
      </c>
      <c r="O91">
        <v>89</v>
      </c>
      <c r="P91" t="s">
        <v>168</v>
      </c>
      <c r="Q91">
        <v>58</v>
      </c>
      <c r="R91">
        <v>67</v>
      </c>
      <c r="S91">
        <v>12</v>
      </c>
      <c r="T91">
        <v>71</v>
      </c>
      <c r="U91" t="s">
        <v>368</v>
      </c>
    </row>
    <row r="92" spans="1:21" x14ac:dyDescent="0.25">
      <c r="A92">
        <v>89</v>
      </c>
      <c r="B92" t="s">
        <v>125</v>
      </c>
      <c r="C92">
        <v>0</v>
      </c>
      <c r="D92" s="1">
        <v>47631</v>
      </c>
      <c r="E92">
        <v>41</v>
      </c>
      <c r="F92">
        <v>18</v>
      </c>
      <c r="G92">
        <v>19</v>
      </c>
      <c r="H92" s="18">
        <v>2890</v>
      </c>
      <c r="I92">
        <v>34</v>
      </c>
      <c r="J92">
        <v>8</v>
      </c>
      <c r="K92" t="s">
        <v>17</v>
      </c>
      <c r="L92">
        <v>19</v>
      </c>
      <c r="M92">
        <v>208</v>
      </c>
      <c r="N92">
        <v>53</v>
      </c>
      <c r="O92">
        <v>0</v>
      </c>
      <c r="P92" t="s">
        <v>168</v>
      </c>
      <c r="Q92">
        <v>85</v>
      </c>
      <c r="R92">
        <v>38</v>
      </c>
      <c r="S92">
        <v>18</v>
      </c>
      <c r="T92">
        <v>100</v>
      </c>
      <c r="U92" t="s">
        <v>368</v>
      </c>
    </row>
    <row r="93" spans="1:21" x14ac:dyDescent="0.25">
      <c r="A93">
        <v>91</v>
      </c>
      <c r="B93" t="s">
        <v>136</v>
      </c>
      <c r="C93">
        <v>0</v>
      </c>
      <c r="D93" s="1">
        <v>51209</v>
      </c>
      <c r="E93">
        <v>34</v>
      </c>
      <c r="F93">
        <v>20</v>
      </c>
      <c r="G93">
        <v>12</v>
      </c>
      <c r="H93" t="s">
        <v>616</v>
      </c>
      <c r="I93">
        <v>40</v>
      </c>
      <c r="J93">
        <v>0</v>
      </c>
      <c r="K93" t="s">
        <v>4</v>
      </c>
      <c r="L93">
        <v>46</v>
      </c>
      <c r="M93">
        <v>96</v>
      </c>
      <c r="N93">
        <v>82</v>
      </c>
      <c r="O93">
        <v>20</v>
      </c>
      <c r="P93">
        <v>85</v>
      </c>
      <c r="Q93">
        <v>54</v>
      </c>
      <c r="R93">
        <v>55</v>
      </c>
      <c r="S93">
        <v>60</v>
      </c>
      <c r="T93">
        <v>82</v>
      </c>
      <c r="U93" t="s">
        <v>464</v>
      </c>
    </row>
    <row r="94" spans="1:21" x14ac:dyDescent="0.25">
      <c r="A94">
        <v>92</v>
      </c>
      <c r="B94" t="s">
        <v>625</v>
      </c>
      <c r="C94">
        <v>0</v>
      </c>
      <c r="D94" s="1">
        <v>44584</v>
      </c>
      <c r="E94">
        <v>46</v>
      </c>
      <c r="F94">
        <v>60</v>
      </c>
      <c r="G94">
        <v>16</v>
      </c>
      <c r="H94" t="s">
        <v>626</v>
      </c>
      <c r="I94">
        <v>39</v>
      </c>
      <c r="J94">
        <v>2</v>
      </c>
      <c r="K94" t="s">
        <v>4</v>
      </c>
      <c r="L94">
        <v>55</v>
      </c>
      <c r="M94">
        <v>148</v>
      </c>
      <c r="N94">
        <v>7</v>
      </c>
      <c r="O94">
        <v>0</v>
      </c>
      <c r="P94" t="s">
        <v>168</v>
      </c>
      <c r="Q94">
        <v>47</v>
      </c>
      <c r="R94">
        <v>56</v>
      </c>
      <c r="S94">
        <v>94</v>
      </c>
      <c r="T94">
        <v>79</v>
      </c>
      <c r="U94" t="s">
        <v>464</v>
      </c>
    </row>
    <row r="95" spans="1:21" x14ac:dyDescent="0.25">
      <c r="A95">
        <v>93</v>
      </c>
      <c r="B95" t="s">
        <v>561</v>
      </c>
      <c r="C95">
        <v>1</v>
      </c>
      <c r="D95" s="1">
        <v>55180</v>
      </c>
      <c r="E95">
        <v>66</v>
      </c>
      <c r="F95">
        <v>29</v>
      </c>
      <c r="G95">
        <v>30</v>
      </c>
      <c r="H95" s="18">
        <v>29000</v>
      </c>
      <c r="I95">
        <v>47</v>
      </c>
      <c r="J95">
        <v>100</v>
      </c>
      <c r="K95" t="s">
        <v>1</v>
      </c>
      <c r="L95">
        <v>25</v>
      </c>
      <c r="M95">
        <v>425</v>
      </c>
      <c r="N95">
        <v>65</v>
      </c>
      <c r="O95">
        <v>7</v>
      </c>
      <c r="P95" t="s">
        <v>168</v>
      </c>
      <c r="Q95">
        <v>55</v>
      </c>
      <c r="R95">
        <v>36</v>
      </c>
      <c r="S95">
        <v>14</v>
      </c>
      <c r="T95">
        <v>80</v>
      </c>
      <c r="U95" t="s">
        <v>464</v>
      </c>
    </row>
    <row r="96" spans="1:21" x14ac:dyDescent="0.25">
      <c r="A96">
        <v>94</v>
      </c>
      <c r="B96" t="s">
        <v>73</v>
      </c>
      <c r="C96">
        <v>2</v>
      </c>
      <c r="D96" s="1">
        <v>50788</v>
      </c>
      <c r="E96">
        <v>65</v>
      </c>
      <c r="F96">
        <v>20</v>
      </c>
      <c r="G96">
        <v>27</v>
      </c>
      <c r="H96" s="18">
        <v>26200</v>
      </c>
      <c r="I96">
        <v>65</v>
      </c>
      <c r="J96">
        <v>100</v>
      </c>
      <c r="K96" t="s">
        <v>1</v>
      </c>
      <c r="L96">
        <v>52</v>
      </c>
      <c r="M96">
        <v>298</v>
      </c>
      <c r="N96">
        <v>97</v>
      </c>
      <c r="O96">
        <v>55</v>
      </c>
      <c r="P96">
        <v>76</v>
      </c>
      <c r="Q96">
        <v>51</v>
      </c>
      <c r="R96">
        <v>36</v>
      </c>
      <c r="S96">
        <v>28</v>
      </c>
      <c r="T96">
        <v>71</v>
      </c>
      <c r="U96" t="s">
        <v>464</v>
      </c>
    </row>
    <row r="97" spans="1:21" x14ac:dyDescent="0.25">
      <c r="A97">
        <v>95</v>
      </c>
      <c r="B97" t="s">
        <v>114</v>
      </c>
      <c r="C97">
        <v>1</v>
      </c>
      <c r="D97" s="1">
        <v>46343</v>
      </c>
      <c r="E97">
        <v>36</v>
      </c>
      <c r="F97">
        <v>41</v>
      </c>
      <c r="G97">
        <v>30</v>
      </c>
      <c r="H97" s="18">
        <v>7452</v>
      </c>
      <c r="I97">
        <v>37</v>
      </c>
      <c r="J97">
        <v>82</v>
      </c>
      <c r="K97" t="s">
        <v>11</v>
      </c>
      <c r="L97">
        <v>10</v>
      </c>
      <c r="M97">
        <v>708</v>
      </c>
      <c r="N97">
        <v>14</v>
      </c>
      <c r="O97">
        <v>59</v>
      </c>
      <c r="P97">
        <v>86</v>
      </c>
      <c r="Q97">
        <v>88</v>
      </c>
      <c r="R97">
        <v>52</v>
      </c>
      <c r="S97">
        <v>19</v>
      </c>
      <c r="T97">
        <v>79</v>
      </c>
      <c r="U97" t="s">
        <v>464</v>
      </c>
    </row>
    <row r="98" spans="1:21" x14ac:dyDescent="0.25">
      <c r="A98">
        <v>96</v>
      </c>
      <c r="B98" t="s">
        <v>352</v>
      </c>
      <c r="C98">
        <v>0</v>
      </c>
      <c r="D98" s="1">
        <v>37410</v>
      </c>
      <c r="E98">
        <v>65</v>
      </c>
      <c r="F98">
        <v>27</v>
      </c>
      <c r="G98">
        <v>12</v>
      </c>
      <c r="H98" t="s">
        <v>616</v>
      </c>
      <c r="I98">
        <v>39</v>
      </c>
      <c r="J98">
        <v>0</v>
      </c>
      <c r="K98" t="s">
        <v>4</v>
      </c>
      <c r="L98">
        <v>63</v>
      </c>
      <c r="M98">
        <v>326</v>
      </c>
      <c r="N98">
        <v>69</v>
      </c>
      <c r="O98">
        <v>9</v>
      </c>
      <c r="P98">
        <v>92</v>
      </c>
      <c r="Q98">
        <v>90</v>
      </c>
      <c r="R98">
        <v>55</v>
      </c>
      <c r="S98">
        <v>99</v>
      </c>
      <c r="T98">
        <v>84</v>
      </c>
      <c r="U98" t="s">
        <v>464</v>
      </c>
    </row>
    <row r="99" spans="1:21" x14ac:dyDescent="0.25">
      <c r="A99">
        <v>97</v>
      </c>
      <c r="B99" t="s">
        <v>577</v>
      </c>
      <c r="C99">
        <v>0</v>
      </c>
      <c r="D99" s="1">
        <v>35288</v>
      </c>
      <c r="E99">
        <v>40</v>
      </c>
      <c r="F99">
        <v>29</v>
      </c>
      <c r="G99">
        <v>13</v>
      </c>
      <c r="H99" t="s">
        <v>627</v>
      </c>
      <c r="I99">
        <v>44</v>
      </c>
      <c r="J99">
        <v>93</v>
      </c>
      <c r="K99" t="s">
        <v>4</v>
      </c>
      <c r="L99">
        <v>38</v>
      </c>
      <c r="M99">
        <v>193</v>
      </c>
      <c r="N99">
        <v>40</v>
      </c>
      <c r="O99">
        <v>24</v>
      </c>
      <c r="P99" t="s">
        <v>168</v>
      </c>
      <c r="Q99">
        <v>76</v>
      </c>
      <c r="R99">
        <v>41</v>
      </c>
      <c r="S99">
        <v>87</v>
      </c>
      <c r="T99">
        <v>66</v>
      </c>
      <c r="U99" t="s">
        <v>464</v>
      </c>
    </row>
    <row r="100" spans="1:21" x14ac:dyDescent="0.25">
      <c r="A100">
        <v>98</v>
      </c>
      <c r="B100" t="s">
        <v>130</v>
      </c>
      <c r="C100">
        <v>2</v>
      </c>
      <c r="D100" s="1">
        <v>48684</v>
      </c>
      <c r="E100">
        <v>44</v>
      </c>
      <c r="F100">
        <v>18</v>
      </c>
      <c r="G100">
        <v>24</v>
      </c>
      <c r="H100" s="18">
        <v>26500</v>
      </c>
      <c r="I100">
        <v>56</v>
      </c>
      <c r="J100">
        <v>100</v>
      </c>
      <c r="K100" t="s">
        <v>1</v>
      </c>
      <c r="L100">
        <v>33</v>
      </c>
      <c r="M100">
        <v>171</v>
      </c>
      <c r="N100">
        <v>88</v>
      </c>
      <c r="O100">
        <v>0</v>
      </c>
      <c r="P100">
        <v>89</v>
      </c>
      <c r="Q100">
        <v>70</v>
      </c>
      <c r="R100">
        <v>35</v>
      </c>
      <c r="S100">
        <v>23</v>
      </c>
      <c r="T100">
        <v>74</v>
      </c>
      <c r="U100" t="s">
        <v>464</v>
      </c>
    </row>
    <row r="101" spans="1:21" x14ac:dyDescent="0.25">
      <c r="A101">
        <v>99</v>
      </c>
      <c r="B101" t="s">
        <v>360</v>
      </c>
      <c r="C101">
        <v>0</v>
      </c>
      <c r="D101" s="1">
        <v>43562</v>
      </c>
      <c r="E101">
        <v>69</v>
      </c>
      <c r="F101">
        <v>18</v>
      </c>
      <c r="G101">
        <v>10</v>
      </c>
      <c r="H101" t="s">
        <v>628</v>
      </c>
      <c r="I101">
        <v>41</v>
      </c>
      <c r="J101">
        <v>0</v>
      </c>
      <c r="K101" t="s">
        <v>7</v>
      </c>
      <c r="L101">
        <v>18</v>
      </c>
      <c r="M101">
        <v>97</v>
      </c>
      <c r="N101">
        <v>19</v>
      </c>
      <c r="O101">
        <v>36</v>
      </c>
      <c r="P101" t="s">
        <v>168</v>
      </c>
      <c r="Q101">
        <v>100</v>
      </c>
      <c r="R101">
        <v>61</v>
      </c>
      <c r="S101">
        <v>7</v>
      </c>
      <c r="T101">
        <v>92</v>
      </c>
      <c r="U101" t="s">
        <v>464</v>
      </c>
    </row>
    <row r="102" spans="1:21" x14ac:dyDescent="0.25">
      <c r="A102">
        <v>100</v>
      </c>
      <c r="B102" t="s">
        <v>110</v>
      </c>
      <c r="C102">
        <v>1</v>
      </c>
      <c r="D102" s="1">
        <v>40172</v>
      </c>
      <c r="E102">
        <v>47</v>
      </c>
      <c r="F102">
        <v>47</v>
      </c>
      <c r="G102">
        <v>27</v>
      </c>
      <c r="H102" t="s">
        <v>629</v>
      </c>
      <c r="I102">
        <v>26</v>
      </c>
      <c r="J102">
        <v>32</v>
      </c>
      <c r="K102" t="s">
        <v>25</v>
      </c>
      <c r="L102">
        <v>12</v>
      </c>
      <c r="M102">
        <v>47</v>
      </c>
      <c r="N102">
        <v>96</v>
      </c>
      <c r="O102">
        <v>40</v>
      </c>
      <c r="P102">
        <v>92</v>
      </c>
      <c r="Q102">
        <v>94</v>
      </c>
      <c r="R102">
        <v>29</v>
      </c>
      <c r="S102">
        <v>0</v>
      </c>
      <c r="T102">
        <v>100</v>
      </c>
      <c r="U102" t="s">
        <v>464</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1"/>
  <sheetViews>
    <sheetView zoomScaleNormal="100" workbookViewId="0">
      <pane xSplit="1" ySplit="1" topLeftCell="B2" activePane="bottomRight" state="frozen"/>
      <selection pane="topRight" activeCell="B1" sqref="B1"/>
      <selection pane="bottomLeft" activeCell="A2" sqref="A2"/>
      <selection pane="bottomRight" activeCell="A3" sqref="A3"/>
    </sheetView>
  </sheetViews>
  <sheetFormatPr defaultRowHeight="15" x14ac:dyDescent="0.25"/>
  <cols>
    <col min="1" max="1" width="57.7109375" bestFit="1" customWidth="1"/>
    <col min="2" max="2" width="14.7109375" bestFit="1" customWidth="1"/>
    <col min="3" max="3" width="14.7109375" customWidth="1"/>
    <col min="4" max="4" width="20.5703125" customWidth="1"/>
    <col min="5" max="5" width="19.42578125" customWidth="1"/>
    <col min="6" max="6" width="24.85546875" customWidth="1"/>
    <col min="7" max="7" width="32.85546875" bestFit="1" customWidth="1"/>
    <col min="8" max="8" width="48.28515625" customWidth="1"/>
    <col min="9" max="9" width="21.7109375" bestFit="1" customWidth="1"/>
    <col min="10" max="10" width="39.28515625" bestFit="1" customWidth="1"/>
    <col min="11" max="11" width="22.140625" bestFit="1" customWidth="1"/>
    <col min="12" max="12" width="17.42578125" bestFit="1" customWidth="1"/>
    <col min="13" max="13" width="20.7109375" bestFit="1" customWidth="1"/>
    <col min="14" max="14" width="25.28515625" bestFit="1" customWidth="1"/>
    <col min="15" max="15" width="14.140625" customWidth="1"/>
    <col min="16" max="16" width="27.140625" bestFit="1" customWidth="1"/>
    <col min="17" max="17" width="16.42578125" bestFit="1" customWidth="1"/>
    <col min="18" max="18" width="12.5703125" bestFit="1" customWidth="1"/>
    <col min="19" max="19" width="8.85546875" bestFit="1" customWidth="1"/>
    <col min="20" max="20" width="25.7109375" bestFit="1" customWidth="1"/>
    <col min="21" max="21" width="29.42578125" bestFit="1" customWidth="1"/>
    <col min="22" max="22" width="25.140625" bestFit="1" customWidth="1"/>
    <col min="23" max="24" width="16.140625" customWidth="1"/>
    <col min="25" max="25" width="16" bestFit="1" customWidth="1"/>
    <col min="26" max="26" width="12" bestFit="1" customWidth="1"/>
  </cols>
  <sheetData>
    <row r="1" spans="1:28" s="12" customFormat="1" x14ac:dyDescent="0.25">
      <c r="A1" s="12" t="s">
        <v>32</v>
      </c>
      <c r="B1" s="12" t="s">
        <v>641</v>
      </c>
      <c r="C1" s="12" t="s">
        <v>671</v>
      </c>
      <c r="D1" s="12" t="s">
        <v>658</v>
      </c>
      <c r="E1" s="12" t="s">
        <v>642</v>
      </c>
      <c r="F1" s="12" t="s">
        <v>638</v>
      </c>
      <c r="G1" s="12" t="s">
        <v>631</v>
      </c>
      <c r="H1" s="12" t="s">
        <v>632</v>
      </c>
      <c r="I1" s="12" t="s">
        <v>634</v>
      </c>
      <c r="J1" s="12" t="s">
        <v>636</v>
      </c>
      <c r="K1" s="12" t="s">
        <v>674</v>
      </c>
      <c r="L1" s="12" t="s">
        <v>659</v>
      </c>
      <c r="M1" s="12" t="s">
        <v>647</v>
      </c>
      <c r="N1" s="12" t="s">
        <v>648</v>
      </c>
      <c r="O1" s="12" t="s">
        <v>646</v>
      </c>
      <c r="P1" s="12" t="s">
        <v>649</v>
      </c>
      <c r="Q1" s="12" t="s">
        <v>673</v>
      </c>
      <c r="R1" s="12" t="s">
        <v>630</v>
      </c>
      <c r="S1" s="12" t="s">
        <v>651</v>
      </c>
      <c r="T1" s="12" t="s">
        <v>679</v>
      </c>
      <c r="U1" s="12" t="s">
        <v>680</v>
      </c>
      <c r="V1" s="12" t="s">
        <v>681</v>
      </c>
      <c r="W1" s="12" t="s">
        <v>676</v>
      </c>
      <c r="X1" s="12" t="s">
        <v>677</v>
      </c>
      <c r="Y1" s="12" t="s">
        <v>678</v>
      </c>
      <c r="Z1" s="12" t="s">
        <v>635</v>
      </c>
      <c r="AA1" s="12" t="s">
        <v>652</v>
      </c>
    </row>
    <row r="2" spans="1:28" s="4" customFormat="1" ht="60" x14ac:dyDescent="0.25">
      <c r="A2" s="4" t="s">
        <v>31</v>
      </c>
      <c r="B2" s="4">
        <v>7</v>
      </c>
      <c r="E2" s="4" t="s">
        <v>643</v>
      </c>
      <c r="F2" s="4" t="s">
        <v>368</v>
      </c>
      <c r="G2" s="5" t="s">
        <v>655</v>
      </c>
      <c r="H2" s="5" t="s">
        <v>644</v>
      </c>
      <c r="I2" s="4">
        <v>1</v>
      </c>
      <c r="J2" s="4">
        <v>7</v>
      </c>
      <c r="K2" s="4" t="s">
        <v>675</v>
      </c>
      <c r="L2" s="6">
        <v>250</v>
      </c>
      <c r="M2" s="6">
        <v>1429</v>
      </c>
      <c r="N2" s="6">
        <v>3329</v>
      </c>
      <c r="O2" s="4" t="s">
        <v>645</v>
      </c>
      <c r="P2" s="4">
        <v>3</v>
      </c>
      <c r="Q2" s="4">
        <v>3</v>
      </c>
      <c r="R2" s="4">
        <v>5</v>
      </c>
      <c r="S2" s="4">
        <v>9</v>
      </c>
      <c r="T2" s="4" t="s">
        <v>368</v>
      </c>
      <c r="U2" s="4" t="s">
        <v>464</v>
      </c>
      <c r="V2" s="4" t="s">
        <v>464</v>
      </c>
      <c r="W2" s="4" t="s">
        <v>368</v>
      </c>
      <c r="X2" s="4" t="s">
        <v>464</v>
      </c>
      <c r="Y2" s="4" t="s">
        <v>464</v>
      </c>
      <c r="Z2" s="4" t="s">
        <v>368</v>
      </c>
      <c r="AA2" s="4" t="s">
        <v>464</v>
      </c>
    </row>
    <row r="3" spans="1:28" s="4" customFormat="1" ht="90" x14ac:dyDescent="0.25">
      <c r="A3" s="4" t="s">
        <v>39</v>
      </c>
      <c r="B3" s="4">
        <v>6</v>
      </c>
      <c r="D3" s="4">
        <v>90</v>
      </c>
      <c r="F3" s="4" t="s">
        <v>368</v>
      </c>
      <c r="G3" s="5" t="s">
        <v>657</v>
      </c>
      <c r="H3" s="5" t="s">
        <v>656</v>
      </c>
      <c r="I3" s="4">
        <v>1</v>
      </c>
      <c r="J3" s="4">
        <v>11</v>
      </c>
      <c r="L3" s="6">
        <v>200</v>
      </c>
      <c r="M3" s="6"/>
      <c r="N3" s="6">
        <v>49300</v>
      </c>
      <c r="O3" s="4" t="s">
        <v>654</v>
      </c>
      <c r="P3" s="4">
        <v>4</v>
      </c>
      <c r="Q3" s="4">
        <v>3</v>
      </c>
      <c r="R3" s="4">
        <v>17</v>
      </c>
      <c r="S3" s="4">
        <v>35</v>
      </c>
      <c r="T3" s="4" t="s">
        <v>464</v>
      </c>
      <c r="U3" s="4" t="s">
        <v>464</v>
      </c>
      <c r="V3" s="4" t="s">
        <v>368</v>
      </c>
      <c r="W3" s="4" t="s">
        <v>368</v>
      </c>
      <c r="X3" s="4" t="s">
        <v>464</v>
      </c>
      <c r="Y3" s="4" t="s">
        <v>464</v>
      </c>
      <c r="Z3" s="4" t="s">
        <v>368</v>
      </c>
      <c r="AA3" s="4" t="s">
        <v>368</v>
      </c>
    </row>
    <row r="4" spans="1:28" s="4" customFormat="1" ht="135" x14ac:dyDescent="0.25">
      <c r="A4" s="5" t="s">
        <v>40</v>
      </c>
      <c r="B4" s="4">
        <v>7</v>
      </c>
      <c r="E4" s="4" t="s">
        <v>643</v>
      </c>
      <c r="F4" s="4" t="s">
        <v>368</v>
      </c>
      <c r="G4" s="5" t="s">
        <v>661</v>
      </c>
      <c r="H4" s="5" t="s">
        <v>660</v>
      </c>
      <c r="I4" s="4">
        <v>1</v>
      </c>
      <c r="J4" s="4">
        <v>7</v>
      </c>
      <c r="K4" s="4" t="s">
        <v>675</v>
      </c>
      <c r="L4" s="4">
        <v>100</v>
      </c>
      <c r="M4" s="6">
        <v>3471</v>
      </c>
      <c r="N4" s="6">
        <v>32250</v>
      </c>
      <c r="O4" s="4" t="s">
        <v>654</v>
      </c>
      <c r="P4" s="4">
        <v>3</v>
      </c>
      <c r="Q4" s="4">
        <v>3</v>
      </c>
      <c r="R4" s="4">
        <v>13</v>
      </c>
      <c r="S4" s="4">
        <v>4</v>
      </c>
      <c r="T4" s="4" t="s">
        <v>368</v>
      </c>
      <c r="U4" s="4" t="s">
        <v>464</v>
      </c>
      <c r="V4" s="4" t="s">
        <v>464</v>
      </c>
      <c r="W4" s="4" t="s">
        <v>368</v>
      </c>
      <c r="X4" s="4" t="s">
        <v>464</v>
      </c>
      <c r="Y4" s="4" t="s">
        <v>464</v>
      </c>
      <c r="Z4" s="4" t="s">
        <v>368</v>
      </c>
      <c r="AA4" s="4" t="s">
        <v>464</v>
      </c>
    </row>
    <row r="5" spans="1:28" s="4" customFormat="1" ht="120" x14ac:dyDescent="0.25">
      <c r="A5" s="4" t="s">
        <v>41</v>
      </c>
      <c r="B5" s="4">
        <v>7</v>
      </c>
      <c r="D5" s="4">
        <v>100</v>
      </c>
      <c r="F5" s="4" t="s">
        <v>368</v>
      </c>
      <c r="G5" s="5" t="s">
        <v>667</v>
      </c>
      <c r="I5" s="4">
        <v>1</v>
      </c>
      <c r="J5" s="4">
        <v>5</v>
      </c>
      <c r="L5" s="4">
        <v>0</v>
      </c>
      <c r="M5" s="4">
        <v>0</v>
      </c>
      <c r="N5" s="6">
        <v>180000</v>
      </c>
      <c r="O5" s="4" t="s">
        <v>666</v>
      </c>
      <c r="P5" s="4">
        <v>4</v>
      </c>
      <c r="Q5" s="4">
        <v>3</v>
      </c>
      <c r="R5" s="4">
        <v>8</v>
      </c>
      <c r="S5" s="4">
        <v>8</v>
      </c>
      <c r="T5" s="4" t="s">
        <v>368</v>
      </c>
      <c r="U5" s="4" t="s">
        <v>464</v>
      </c>
      <c r="V5" s="4" t="s">
        <v>464</v>
      </c>
      <c r="W5" s="4" t="s">
        <v>464</v>
      </c>
      <c r="X5" s="4" t="s">
        <v>368</v>
      </c>
      <c r="Y5" s="4" t="s">
        <v>464</v>
      </c>
      <c r="Z5" s="4" t="s">
        <v>368</v>
      </c>
      <c r="AA5" s="4" t="s">
        <v>464</v>
      </c>
    </row>
    <row r="6" spans="1:28" s="4" customFormat="1" ht="45" x14ac:dyDescent="0.25">
      <c r="A6" s="4" t="s">
        <v>42</v>
      </c>
      <c r="E6" s="4" t="s">
        <v>668</v>
      </c>
      <c r="F6" s="4" t="s">
        <v>368</v>
      </c>
      <c r="H6" s="5" t="s">
        <v>669</v>
      </c>
      <c r="I6" s="4">
        <v>6</v>
      </c>
      <c r="J6" s="4">
        <v>11</v>
      </c>
      <c r="K6" s="4" t="s">
        <v>675</v>
      </c>
      <c r="L6" s="4">
        <v>180</v>
      </c>
      <c r="M6" s="6">
        <v>41600</v>
      </c>
      <c r="N6" s="6">
        <v>49200</v>
      </c>
      <c r="O6" s="4" t="s">
        <v>654</v>
      </c>
      <c r="P6" s="4">
        <v>4</v>
      </c>
      <c r="Q6" s="4">
        <v>3</v>
      </c>
      <c r="R6" s="4">
        <v>9</v>
      </c>
      <c r="S6" s="4">
        <v>62</v>
      </c>
      <c r="T6" s="4" t="s">
        <v>368</v>
      </c>
      <c r="U6" s="4" t="s">
        <v>464</v>
      </c>
      <c r="V6" s="4" t="s">
        <v>464</v>
      </c>
      <c r="W6" s="4" t="s">
        <v>464</v>
      </c>
      <c r="X6" s="4" t="s">
        <v>368</v>
      </c>
      <c r="Y6" s="4" t="s">
        <v>464</v>
      </c>
      <c r="Z6" s="4" t="s">
        <v>368</v>
      </c>
      <c r="AA6" s="4" t="s">
        <v>464</v>
      </c>
    </row>
    <row r="7" spans="1:28" s="4" customFormat="1" ht="165" x14ac:dyDescent="0.25">
      <c r="A7" s="4" t="s">
        <v>43</v>
      </c>
      <c r="B7" s="4">
        <v>6.5</v>
      </c>
      <c r="C7" s="4">
        <v>850</v>
      </c>
      <c r="D7" s="4">
        <v>95</v>
      </c>
      <c r="F7" s="4" t="s">
        <v>368</v>
      </c>
      <c r="H7" s="5" t="s">
        <v>672</v>
      </c>
      <c r="I7" s="4">
        <v>3</v>
      </c>
      <c r="J7" s="4">
        <v>6</v>
      </c>
      <c r="K7" s="4" t="s">
        <v>675</v>
      </c>
      <c r="L7" s="4">
        <v>100</v>
      </c>
      <c r="M7" s="6">
        <v>4600</v>
      </c>
      <c r="N7" s="6">
        <v>39620</v>
      </c>
      <c r="O7" s="4" t="s">
        <v>654</v>
      </c>
      <c r="P7" s="4">
        <v>4</v>
      </c>
      <c r="Q7" s="4">
        <v>3</v>
      </c>
      <c r="S7" s="4" t="s">
        <v>640</v>
      </c>
      <c r="T7" s="4" t="s">
        <v>368</v>
      </c>
      <c r="U7" s="4" t="s">
        <v>464</v>
      </c>
      <c r="V7" s="4" t="s">
        <v>464</v>
      </c>
      <c r="W7" s="4" t="s">
        <v>464</v>
      </c>
      <c r="X7" s="4" t="s">
        <v>368</v>
      </c>
      <c r="Y7" s="4" t="s">
        <v>464</v>
      </c>
      <c r="Z7" s="4" t="s">
        <v>368</v>
      </c>
      <c r="AA7" s="4" t="s">
        <v>464</v>
      </c>
    </row>
    <row r="8" spans="1:28" s="4" customFormat="1" ht="60" x14ac:dyDescent="0.25">
      <c r="A8" s="4" t="s">
        <v>44</v>
      </c>
      <c r="B8" s="4">
        <v>6.5</v>
      </c>
      <c r="D8" s="4">
        <v>80</v>
      </c>
      <c r="F8" s="4" t="s">
        <v>368</v>
      </c>
      <c r="H8" s="5" t="s">
        <v>683</v>
      </c>
      <c r="I8" s="4">
        <v>1</v>
      </c>
      <c r="J8" s="4">
        <v>10</v>
      </c>
      <c r="K8" s="4" t="s">
        <v>675</v>
      </c>
      <c r="L8" s="4">
        <v>100</v>
      </c>
      <c r="M8" s="7">
        <v>44900</v>
      </c>
      <c r="N8" s="7">
        <v>44900</v>
      </c>
      <c r="O8" s="4" t="s">
        <v>682</v>
      </c>
      <c r="P8" s="4">
        <v>3</v>
      </c>
      <c r="Q8" s="4">
        <v>3</v>
      </c>
      <c r="R8" s="4">
        <v>10</v>
      </c>
      <c r="S8" s="4">
        <v>86</v>
      </c>
      <c r="T8" s="4" t="s">
        <v>464</v>
      </c>
      <c r="U8" s="4" t="s">
        <v>368</v>
      </c>
      <c r="V8" s="4" t="s">
        <v>464</v>
      </c>
      <c r="W8" s="4" t="s">
        <v>464</v>
      </c>
      <c r="X8" s="4" t="s">
        <v>368</v>
      </c>
      <c r="Y8" s="4" t="s">
        <v>464</v>
      </c>
      <c r="Z8" s="4" t="s">
        <v>368</v>
      </c>
      <c r="AA8" s="4" t="s">
        <v>464</v>
      </c>
    </row>
    <row r="9" spans="1:28" s="4" customFormat="1" ht="75" x14ac:dyDescent="0.25">
      <c r="A9" s="4" t="s">
        <v>45</v>
      </c>
      <c r="B9" s="4">
        <v>7</v>
      </c>
      <c r="D9" s="4">
        <v>100</v>
      </c>
      <c r="F9" s="4" t="s">
        <v>464</v>
      </c>
      <c r="H9" s="5" t="s">
        <v>686</v>
      </c>
      <c r="I9" s="4">
        <v>1</v>
      </c>
      <c r="J9" s="4">
        <v>10</v>
      </c>
      <c r="K9" s="4" t="s">
        <v>675</v>
      </c>
      <c r="L9" s="4">
        <v>50</v>
      </c>
      <c r="M9" s="7">
        <v>16500</v>
      </c>
      <c r="N9" s="7">
        <v>23620</v>
      </c>
      <c r="O9" s="4" t="s">
        <v>682</v>
      </c>
      <c r="P9" s="4">
        <v>4</v>
      </c>
      <c r="Q9" s="4">
        <v>3</v>
      </c>
      <c r="R9" s="4">
        <v>2</v>
      </c>
      <c r="T9" s="4" t="s">
        <v>368</v>
      </c>
      <c r="U9" s="4" t="s">
        <v>464</v>
      </c>
      <c r="V9" s="4" t="s">
        <v>464</v>
      </c>
      <c r="W9" s="4" t="s">
        <v>368</v>
      </c>
      <c r="X9" s="4" t="s">
        <v>464</v>
      </c>
      <c r="Y9" s="4" t="s">
        <v>464</v>
      </c>
      <c r="Z9" s="4" t="s">
        <v>368</v>
      </c>
      <c r="AA9" s="4" t="s">
        <v>464</v>
      </c>
    </row>
    <row r="10" spans="1:28" s="4" customFormat="1" ht="90" x14ac:dyDescent="0.25">
      <c r="A10" s="4" t="s">
        <v>46</v>
      </c>
      <c r="B10" s="4">
        <v>6</v>
      </c>
      <c r="D10" s="4">
        <v>83</v>
      </c>
      <c r="F10" s="4" t="s">
        <v>368</v>
      </c>
      <c r="H10" s="5" t="s">
        <v>687</v>
      </c>
      <c r="I10" s="4">
        <v>4</v>
      </c>
      <c r="K10" s="4" t="s">
        <v>675</v>
      </c>
      <c r="L10" s="4">
        <v>120</v>
      </c>
      <c r="M10" s="7">
        <v>38600</v>
      </c>
      <c r="N10" s="7">
        <v>38600</v>
      </c>
      <c r="O10" s="4" t="s">
        <v>654</v>
      </c>
      <c r="P10" s="4">
        <v>4</v>
      </c>
      <c r="Q10" s="4">
        <v>4</v>
      </c>
      <c r="T10" s="4" t="s">
        <v>368</v>
      </c>
      <c r="U10" s="4" t="s">
        <v>464</v>
      </c>
      <c r="V10" s="4" t="s">
        <v>464</v>
      </c>
      <c r="W10" s="4" t="s">
        <v>368</v>
      </c>
      <c r="X10" s="4" t="s">
        <v>464</v>
      </c>
      <c r="Y10" s="4" t="s">
        <v>464</v>
      </c>
      <c r="Z10" s="4" t="s">
        <v>368</v>
      </c>
      <c r="AA10" s="4" t="s">
        <v>464</v>
      </c>
    </row>
    <row r="11" spans="1:28" s="4" customFormat="1" ht="90" x14ac:dyDescent="0.25">
      <c r="A11" s="4" t="s">
        <v>47</v>
      </c>
      <c r="B11" s="4">
        <v>7</v>
      </c>
      <c r="C11" s="4">
        <v>850</v>
      </c>
      <c r="D11" s="4">
        <v>100</v>
      </c>
      <c r="F11" s="4" t="s">
        <v>368</v>
      </c>
      <c r="H11" s="5" t="s">
        <v>690</v>
      </c>
      <c r="I11" s="4">
        <v>1</v>
      </c>
      <c r="J11" s="4">
        <v>1</v>
      </c>
      <c r="K11" s="4" t="s">
        <v>675</v>
      </c>
      <c r="L11" s="4">
        <v>50</v>
      </c>
      <c r="M11" s="7">
        <v>29500</v>
      </c>
      <c r="N11" s="7">
        <v>32000</v>
      </c>
      <c r="O11" s="4" t="s">
        <v>654</v>
      </c>
      <c r="P11" s="4">
        <v>6</v>
      </c>
      <c r="Q11" s="4">
        <v>3</v>
      </c>
      <c r="R11" s="4">
        <v>14</v>
      </c>
      <c r="S11" s="4">
        <v>15</v>
      </c>
      <c r="T11" s="4" t="s">
        <v>368</v>
      </c>
      <c r="U11" s="4" t="s">
        <v>464</v>
      </c>
      <c r="V11" s="4" t="s">
        <v>464</v>
      </c>
      <c r="W11" s="4" t="s">
        <v>368</v>
      </c>
      <c r="X11" s="4" t="s">
        <v>464</v>
      </c>
      <c r="Y11" s="4" t="s">
        <v>464</v>
      </c>
      <c r="Z11" s="4" t="s">
        <v>368</v>
      </c>
      <c r="AA11" s="4" t="s">
        <v>464</v>
      </c>
    </row>
    <row r="12" spans="1:28" s="4" customFormat="1" ht="90" x14ac:dyDescent="0.25">
      <c r="A12" s="4" t="s">
        <v>48</v>
      </c>
      <c r="B12" s="4">
        <v>7</v>
      </c>
      <c r="D12" s="4">
        <v>100</v>
      </c>
      <c r="F12" s="4" t="s">
        <v>464</v>
      </c>
      <c r="H12" s="5" t="s">
        <v>693</v>
      </c>
      <c r="I12" s="4">
        <v>1</v>
      </c>
      <c r="J12" s="4">
        <v>4</v>
      </c>
      <c r="K12" s="4" t="s">
        <v>694</v>
      </c>
      <c r="L12" s="4">
        <v>800</v>
      </c>
      <c r="N12" s="7">
        <v>90000</v>
      </c>
      <c r="O12" s="4" t="s">
        <v>692</v>
      </c>
      <c r="P12" s="4">
        <v>4</v>
      </c>
      <c r="Q12" s="4">
        <v>6</v>
      </c>
      <c r="R12" s="4">
        <v>11</v>
      </c>
      <c r="T12" s="4" t="s">
        <v>368</v>
      </c>
      <c r="U12" s="4" t="s">
        <v>464</v>
      </c>
      <c r="V12" s="4" t="s">
        <v>464</v>
      </c>
      <c r="W12" s="4" t="s">
        <v>368</v>
      </c>
      <c r="X12" s="4" t="s">
        <v>464</v>
      </c>
      <c r="Y12" s="4" t="s">
        <v>464</v>
      </c>
      <c r="Z12" s="4" t="s">
        <v>368</v>
      </c>
      <c r="AA12" s="4" t="s">
        <v>464</v>
      </c>
    </row>
    <row r="13" spans="1:28" s="9" customFormat="1" ht="30" x14ac:dyDescent="0.25">
      <c r="A13" s="8" t="s">
        <v>49</v>
      </c>
      <c r="B13" s="9">
        <v>6.5</v>
      </c>
      <c r="C13" s="9">
        <v>850</v>
      </c>
      <c r="D13" s="9">
        <v>92</v>
      </c>
      <c r="F13" s="8" t="s">
        <v>368</v>
      </c>
      <c r="H13" s="10" t="s">
        <v>696</v>
      </c>
      <c r="I13" s="9">
        <v>5</v>
      </c>
      <c r="J13" s="9">
        <v>2</v>
      </c>
      <c r="K13" s="8" t="s">
        <v>675</v>
      </c>
      <c r="L13" s="9">
        <v>100</v>
      </c>
      <c r="M13" s="11">
        <v>38900</v>
      </c>
      <c r="N13" s="9">
        <v>44800</v>
      </c>
      <c r="O13" s="8" t="s">
        <v>654</v>
      </c>
      <c r="P13" s="9">
        <v>4</v>
      </c>
      <c r="Q13" s="9">
        <v>3</v>
      </c>
      <c r="R13" s="9">
        <v>14</v>
      </c>
      <c r="S13" s="9">
        <v>13</v>
      </c>
      <c r="T13" s="8" t="s">
        <v>368</v>
      </c>
      <c r="U13" s="8" t="s">
        <v>464</v>
      </c>
      <c r="V13" s="8" t="s">
        <v>464</v>
      </c>
      <c r="W13" s="8" t="s">
        <v>368</v>
      </c>
      <c r="X13" s="8" t="s">
        <v>464</v>
      </c>
      <c r="Y13" s="8" t="s">
        <v>464</v>
      </c>
      <c r="Z13" s="8" t="s">
        <v>368</v>
      </c>
      <c r="AA13" s="8" t="s">
        <v>464</v>
      </c>
      <c r="AB13" s="8"/>
    </row>
    <row r="14" spans="1:28" s="4" customFormat="1" ht="60" x14ac:dyDescent="0.25">
      <c r="A14" s="4" t="s">
        <v>50</v>
      </c>
      <c r="H14" s="5" t="s">
        <v>698</v>
      </c>
      <c r="I14" s="4">
        <v>1</v>
      </c>
      <c r="J14" s="4">
        <v>3</v>
      </c>
      <c r="N14" s="7">
        <v>968000</v>
      </c>
      <c r="O14" s="4" t="s">
        <v>697</v>
      </c>
      <c r="Z14" s="4" t="s">
        <v>368</v>
      </c>
      <c r="AA14" s="4" t="s">
        <v>464</v>
      </c>
    </row>
    <row r="15" spans="1:28" s="4" customFormat="1" ht="45" x14ac:dyDescent="0.25">
      <c r="A15" s="4" t="s">
        <v>51</v>
      </c>
      <c r="B15" s="4">
        <v>7</v>
      </c>
      <c r="D15" s="4">
        <v>100</v>
      </c>
      <c r="E15" s="4" t="s">
        <v>700</v>
      </c>
      <c r="F15" s="4" t="s">
        <v>368</v>
      </c>
      <c r="H15" s="5" t="s">
        <v>699</v>
      </c>
      <c r="I15" s="4">
        <v>2</v>
      </c>
      <c r="J15" s="4">
        <v>6</v>
      </c>
      <c r="K15" s="4" t="s">
        <v>675</v>
      </c>
      <c r="L15" s="4">
        <v>100</v>
      </c>
      <c r="N15" s="7">
        <v>37200</v>
      </c>
      <c r="O15" s="4" t="s">
        <v>654</v>
      </c>
      <c r="P15" s="4">
        <v>4</v>
      </c>
      <c r="Q15" s="4">
        <v>3</v>
      </c>
      <c r="R15" s="4">
        <v>6</v>
      </c>
      <c r="S15" s="4">
        <v>6</v>
      </c>
      <c r="T15" s="4" t="s">
        <v>368</v>
      </c>
      <c r="U15" s="4" t="s">
        <v>464</v>
      </c>
      <c r="V15" s="4" t="s">
        <v>464</v>
      </c>
      <c r="W15" s="4" t="s">
        <v>368</v>
      </c>
      <c r="X15" s="4" t="s">
        <v>464</v>
      </c>
      <c r="Y15" s="4" t="s">
        <v>464</v>
      </c>
      <c r="Z15" s="4" t="s">
        <v>368</v>
      </c>
      <c r="AA15" s="4" t="s">
        <v>464</v>
      </c>
    </row>
    <row r="16" spans="1:28" s="4" customFormat="1" ht="75" x14ac:dyDescent="0.25">
      <c r="A16" s="4" t="s">
        <v>52</v>
      </c>
      <c r="E16" s="4" t="s">
        <v>643</v>
      </c>
      <c r="H16" s="5" t="s">
        <v>701</v>
      </c>
      <c r="I16" s="4">
        <v>1</v>
      </c>
      <c r="J16" s="4">
        <v>11</v>
      </c>
      <c r="K16" s="4" t="s">
        <v>675</v>
      </c>
      <c r="M16" s="7">
        <v>11800</v>
      </c>
      <c r="N16" s="7">
        <v>11800</v>
      </c>
      <c r="O16" s="4" t="s">
        <v>654</v>
      </c>
      <c r="P16" s="4">
        <v>3</v>
      </c>
      <c r="Q16" s="4">
        <v>5</v>
      </c>
      <c r="R16" s="4">
        <v>113</v>
      </c>
      <c r="T16" s="4" t="s">
        <v>368</v>
      </c>
      <c r="U16" s="4" t="s">
        <v>464</v>
      </c>
      <c r="V16" s="4" t="s">
        <v>464</v>
      </c>
      <c r="W16" s="4" t="s">
        <v>368</v>
      </c>
      <c r="X16" s="4" t="s">
        <v>464</v>
      </c>
      <c r="Y16" s="4" t="s">
        <v>464</v>
      </c>
      <c r="Z16" s="4" t="s">
        <v>368</v>
      </c>
      <c r="AA16" s="4" t="s">
        <v>464</v>
      </c>
    </row>
    <row r="17" spans="1:27" s="4" customFormat="1" ht="75" x14ac:dyDescent="0.25">
      <c r="A17" s="4" t="s">
        <v>702</v>
      </c>
      <c r="B17" s="4">
        <v>7</v>
      </c>
      <c r="D17" s="4">
        <v>100</v>
      </c>
      <c r="E17" s="4" t="s">
        <v>643</v>
      </c>
      <c r="F17" s="4" t="s">
        <v>368</v>
      </c>
      <c r="H17" s="5" t="s">
        <v>704</v>
      </c>
      <c r="I17" s="4">
        <v>1</v>
      </c>
      <c r="K17" s="4" t="s">
        <v>675</v>
      </c>
      <c r="L17" s="4">
        <v>135</v>
      </c>
      <c r="N17" s="7">
        <v>33500</v>
      </c>
      <c r="O17" s="4" t="s">
        <v>654</v>
      </c>
      <c r="P17" s="4">
        <v>3</v>
      </c>
      <c r="Q17" s="4">
        <v>3</v>
      </c>
      <c r="R17" s="4">
        <v>9</v>
      </c>
      <c r="S17" s="4">
        <v>6</v>
      </c>
      <c r="T17" s="4" t="s">
        <v>464</v>
      </c>
      <c r="U17" s="4" t="s">
        <v>368</v>
      </c>
      <c r="V17" s="4" t="s">
        <v>464</v>
      </c>
      <c r="W17" s="4" t="s">
        <v>464</v>
      </c>
      <c r="X17" s="4" t="s">
        <v>368</v>
      </c>
      <c r="Y17" s="4" t="s">
        <v>464</v>
      </c>
      <c r="AA17" s="4" t="s">
        <v>464</v>
      </c>
    </row>
    <row r="18" spans="1:27" s="4" customFormat="1" x14ac:dyDescent="0.25">
      <c r="A18" s="4" t="s">
        <v>54</v>
      </c>
      <c r="B18" s="4">
        <v>7</v>
      </c>
      <c r="D18" s="4">
        <v>95</v>
      </c>
      <c r="F18" s="4" t="s">
        <v>464</v>
      </c>
      <c r="H18" s="5" t="s">
        <v>705</v>
      </c>
      <c r="I18" s="4">
        <v>1</v>
      </c>
      <c r="J18" s="4">
        <v>6</v>
      </c>
      <c r="K18" s="4" t="s">
        <v>675</v>
      </c>
      <c r="L18" s="4">
        <v>150</v>
      </c>
      <c r="N18" s="7">
        <v>43300</v>
      </c>
      <c r="O18" s="4" t="s">
        <v>654</v>
      </c>
      <c r="P18" s="4">
        <v>4</v>
      </c>
      <c r="Q18" s="4">
        <v>2</v>
      </c>
      <c r="R18" s="4">
        <v>17</v>
      </c>
      <c r="S18" s="4">
        <v>50</v>
      </c>
      <c r="T18" s="4" t="s">
        <v>464</v>
      </c>
      <c r="U18" s="4" t="s">
        <v>368</v>
      </c>
      <c r="V18" s="4" t="s">
        <v>464</v>
      </c>
      <c r="W18" s="4" t="s">
        <v>464</v>
      </c>
      <c r="X18" s="4" t="s">
        <v>368</v>
      </c>
      <c r="Y18" s="4" t="s">
        <v>464</v>
      </c>
      <c r="Z18" s="4" t="s">
        <v>368</v>
      </c>
      <c r="AA18" s="4" t="s">
        <v>464</v>
      </c>
    </row>
    <row r="19" spans="1:27" s="4" customFormat="1" ht="75" x14ac:dyDescent="0.25">
      <c r="A19" s="4" t="s">
        <v>55</v>
      </c>
      <c r="B19" s="4">
        <v>6</v>
      </c>
      <c r="D19" s="4">
        <v>85</v>
      </c>
      <c r="F19" s="4" t="s">
        <v>368</v>
      </c>
      <c r="H19" s="5" t="s">
        <v>707</v>
      </c>
      <c r="I19" s="4">
        <v>1</v>
      </c>
      <c r="J19" s="4">
        <v>2</v>
      </c>
      <c r="K19" s="4" t="s">
        <v>694</v>
      </c>
      <c r="L19" s="4">
        <v>800</v>
      </c>
      <c r="N19" s="7">
        <v>368000</v>
      </c>
      <c r="O19" s="4" t="s">
        <v>692</v>
      </c>
      <c r="P19" s="4">
        <v>4</v>
      </c>
      <c r="Q19" s="4">
        <v>3</v>
      </c>
      <c r="R19" s="4">
        <v>9</v>
      </c>
      <c r="S19" s="4">
        <v>8</v>
      </c>
      <c r="T19" s="4" t="s">
        <v>368</v>
      </c>
      <c r="U19" s="4" t="s">
        <v>464</v>
      </c>
      <c r="V19" s="4" t="s">
        <v>464</v>
      </c>
      <c r="W19" s="4" t="s">
        <v>368</v>
      </c>
      <c r="X19" s="4" t="s">
        <v>464</v>
      </c>
      <c r="Y19" s="4" t="s">
        <v>464</v>
      </c>
      <c r="Z19" s="4" t="s">
        <v>368</v>
      </c>
      <c r="AA19" s="4" t="s">
        <v>464</v>
      </c>
    </row>
    <row r="20" spans="1:27" s="4" customFormat="1" ht="90" x14ac:dyDescent="0.25">
      <c r="A20" s="4" t="s">
        <v>56</v>
      </c>
      <c r="B20" s="4">
        <v>7</v>
      </c>
      <c r="D20" s="4">
        <v>90</v>
      </c>
      <c r="F20" s="4" t="s">
        <v>368</v>
      </c>
      <c r="H20" s="5" t="s">
        <v>710</v>
      </c>
      <c r="I20" s="4">
        <v>1</v>
      </c>
      <c r="J20" s="4">
        <v>4</v>
      </c>
      <c r="K20" s="4" t="s">
        <v>675</v>
      </c>
      <c r="L20" s="7">
        <v>0</v>
      </c>
      <c r="M20" s="7">
        <v>33900</v>
      </c>
      <c r="N20" s="7">
        <v>33900</v>
      </c>
      <c r="O20" s="4" t="s">
        <v>654</v>
      </c>
      <c r="P20" s="4">
        <v>6</v>
      </c>
      <c r="Q20" s="4">
        <v>3</v>
      </c>
      <c r="R20" s="4">
        <v>6</v>
      </c>
      <c r="S20" s="4">
        <v>16</v>
      </c>
      <c r="T20" s="4" t="s">
        <v>368</v>
      </c>
      <c r="U20" s="4" t="s">
        <v>464</v>
      </c>
      <c r="V20" s="4" t="s">
        <v>464</v>
      </c>
      <c r="W20" s="4" t="s">
        <v>368</v>
      </c>
      <c r="X20" s="4" t="s">
        <v>464</v>
      </c>
      <c r="Y20" s="4" t="s">
        <v>464</v>
      </c>
      <c r="Z20" s="4" t="s">
        <v>368</v>
      </c>
      <c r="AA20" s="4" t="s">
        <v>464</v>
      </c>
    </row>
    <row r="21" spans="1:27" s="4" customFormat="1" ht="45" x14ac:dyDescent="0.25">
      <c r="A21" s="4" t="s">
        <v>57</v>
      </c>
      <c r="B21" s="4">
        <v>6</v>
      </c>
      <c r="D21" s="4">
        <v>88</v>
      </c>
      <c r="F21" s="4" t="s">
        <v>368</v>
      </c>
      <c r="H21" s="5" t="s">
        <v>712</v>
      </c>
      <c r="I21" s="4">
        <v>1</v>
      </c>
      <c r="J21" s="4">
        <v>9</v>
      </c>
      <c r="K21" s="4" t="s">
        <v>675</v>
      </c>
      <c r="L21" s="4">
        <v>100</v>
      </c>
      <c r="M21" s="7">
        <v>32206</v>
      </c>
      <c r="N21" s="7">
        <v>49000</v>
      </c>
      <c r="O21" s="4" t="s">
        <v>654</v>
      </c>
      <c r="P21" s="4">
        <v>4</v>
      </c>
      <c r="Q21" s="4">
        <v>4</v>
      </c>
      <c r="R21" s="4">
        <v>9</v>
      </c>
      <c r="T21" s="4" t="s">
        <v>368</v>
      </c>
      <c r="U21" s="4" t="s">
        <v>464</v>
      </c>
      <c r="V21" s="4" t="s">
        <v>464</v>
      </c>
      <c r="W21" s="4" t="s">
        <v>368</v>
      </c>
      <c r="X21" s="4" t="s">
        <v>464</v>
      </c>
      <c r="Y21" s="4" t="s">
        <v>464</v>
      </c>
      <c r="Z21" s="4" t="s">
        <v>368</v>
      </c>
      <c r="AA21" s="4" t="s">
        <v>464</v>
      </c>
    </row>
    <row r="22" spans="1:27" s="4" customFormat="1" x14ac:dyDescent="0.25">
      <c r="A22" s="5" t="s">
        <v>58</v>
      </c>
      <c r="B22" s="4">
        <v>6</v>
      </c>
      <c r="D22" s="4">
        <v>80</v>
      </c>
      <c r="F22" s="4" t="s">
        <v>368</v>
      </c>
      <c r="I22" s="4">
        <v>1</v>
      </c>
      <c r="N22" s="7">
        <v>1094400</v>
      </c>
      <c r="O22" s="4" t="s">
        <v>697</v>
      </c>
      <c r="R22" s="4">
        <v>4</v>
      </c>
      <c r="S22" s="4">
        <v>15</v>
      </c>
      <c r="T22" s="4" t="s">
        <v>368</v>
      </c>
      <c r="U22" s="4" t="s">
        <v>464</v>
      </c>
      <c r="V22" s="4" t="s">
        <v>464</v>
      </c>
      <c r="W22" s="4" t="s">
        <v>368</v>
      </c>
      <c r="X22" s="4" t="s">
        <v>464</v>
      </c>
      <c r="Y22" s="4" t="s">
        <v>464</v>
      </c>
      <c r="Z22" s="4" t="s">
        <v>368</v>
      </c>
      <c r="AA22" s="4" t="s">
        <v>464</v>
      </c>
    </row>
    <row r="23" spans="1:27" s="4" customFormat="1" ht="45" x14ac:dyDescent="0.25">
      <c r="A23" s="5" t="s">
        <v>59</v>
      </c>
      <c r="B23" s="4">
        <v>6</v>
      </c>
      <c r="C23" s="4">
        <v>550</v>
      </c>
      <c r="D23" s="4">
        <v>80</v>
      </c>
      <c r="F23" s="4" t="s">
        <v>464</v>
      </c>
      <c r="H23" s="5" t="s">
        <v>714</v>
      </c>
      <c r="I23" s="4">
        <v>1</v>
      </c>
      <c r="K23" s="4" t="s">
        <v>694</v>
      </c>
      <c r="L23" s="4">
        <v>600</v>
      </c>
      <c r="N23" s="7">
        <v>158000</v>
      </c>
      <c r="O23" s="4" t="s">
        <v>692</v>
      </c>
      <c r="P23" s="4">
        <v>4</v>
      </c>
      <c r="Q23" s="4">
        <v>4</v>
      </c>
      <c r="R23" s="4">
        <v>6</v>
      </c>
      <c r="S23" s="4">
        <v>6</v>
      </c>
      <c r="T23" s="4" t="s">
        <v>464</v>
      </c>
      <c r="U23" s="4" t="s">
        <v>368</v>
      </c>
      <c r="V23" s="4" t="s">
        <v>464</v>
      </c>
      <c r="W23" s="4" t="s">
        <v>368</v>
      </c>
      <c r="X23" s="4" t="s">
        <v>464</v>
      </c>
      <c r="Y23" s="4" t="s">
        <v>464</v>
      </c>
      <c r="Z23" s="4" t="s">
        <v>368</v>
      </c>
      <c r="AA23" s="4" t="s">
        <v>464</v>
      </c>
    </row>
    <row r="24" spans="1:27" s="4" customFormat="1" ht="45" x14ac:dyDescent="0.25">
      <c r="A24" s="4" t="s">
        <v>716</v>
      </c>
      <c r="B24" s="4">
        <v>7</v>
      </c>
      <c r="D24" s="4">
        <v>100</v>
      </c>
      <c r="F24" s="4" t="s">
        <v>368</v>
      </c>
      <c r="H24" s="5" t="s">
        <v>718</v>
      </c>
      <c r="I24" s="4">
        <v>1</v>
      </c>
      <c r="K24" s="4" t="s">
        <v>675</v>
      </c>
      <c r="L24" s="4">
        <v>100</v>
      </c>
      <c r="N24" s="7">
        <v>37300</v>
      </c>
      <c r="O24" s="4" t="s">
        <v>682</v>
      </c>
      <c r="P24" s="4">
        <v>2</v>
      </c>
      <c r="Q24" s="4">
        <v>6</v>
      </c>
      <c r="R24" s="4">
        <v>8</v>
      </c>
      <c r="S24" s="4">
        <v>38</v>
      </c>
      <c r="T24" s="4" t="s">
        <v>464</v>
      </c>
      <c r="U24" s="4" t="s">
        <v>368</v>
      </c>
      <c r="V24" s="4" t="s">
        <v>464</v>
      </c>
      <c r="W24" s="4" t="s">
        <v>464</v>
      </c>
      <c r="X24" s="4" t="s">
        <v>368</v>
      </c>
      <c r="Y24" s="4" t="s">
        <v>464</v>
      </c>
      <c r="Z24" s="4" t="s">
        <v>368</v>
      </c>
      <c r="AA24" s="4" t="s">
        <v>464</v>
      </c>
    </row>
    <row r="25" spans="1:27" s="4" customFormat="1" ht="75" x14ac:dyDescent="0.25">
      <c r="A25" s="4" t="s">
        <v>61</v>
      </c>
      <c r="B25" s="4">
        <v>7</v>
      </c>
      <c r="E25" s="4" t="s">
        <v>643</v>
      </c>
      <c r="F25" s="4" t="s">
        <v>368</v>
      </c>
      <c r="H25" s="5" t="s">
        <v>719</v>
      </c>
      <c r="I25" s="4">
        <v>1</v>
      </c>
      <c r="J25" s="4">
        <v>6</v>
      </c>
      <c r="K25" s="4" t="s">
        <v>675</v>
      </c>
      <c r="L25" s="4" t="s">
        <v>721</v>
      </c>
      <c r="M25" s="4">
        <v>0</v>
      </c>
      <c r="N25" s="7">
        <v>39000</v>
      </c>
      <c r="O25" s="4" t="s">
        <v>654</v>
      </c>
      <c r="P25" s="4">
        <v>4</v>
      </c>
      <c r="Q25" s="4">
        <v>4</v>
      </c>
      <c r="R25" s="4">
        <v>4</v>
      </c>
      <c r="S25" s="4">
        <v>32</v>
      </c>
      <c r="T25" s="4" t="s">
        <v>464</v>
      </c>
      <c r="U25" s="4" t="s">
        <v>464</v>
      </c>
      <c r="V25" s="4" t="s">
        <v>368</v>
      </c>
      <c r="W25" s="4" t="s">
        <v>368</v>
      </c>
      <c r="X25" s="4" t="s">
        <v>464</v>
      </c>
      <c r="Y25" s="4" t="s">
        <v>464</v>
      </c>
      <c r="Z25" s="4" t="s">
        <v>368</v>
      </c>
      <c r="AA25" s="4" t="s">
        <v>464</v>
      </c>
    </row>
    <row r="26" spans="1:27" s="4" customFormat="1" ht="45" x14ac:dyDescent="0.25">
      <c r="A26" s="4" t="s">
        <v>62</v>
      </c>
      <c r="B26" s="4">
        <v>6.5</v>
      </c>
      <c r="D26" s="4">
        <v>90</v>
      </c>
      <c r="F26" s="4" t="s">
        <v>464</v>
      </c>
      <c r="H26" s="5" t="s">
        <v>723</v>
      </c>
      <c r="I26" s="4">
        <v>1</v>
      </c>
      <c r="K26" s="4" t="s">
        <v>675</v>
      </c>
      <c r="L26" s="4">
        <v>50</v>
      </c>
      <c r="M26" s="7">
        <v>10000</v>
      </c>
      <c r="N26" s="7">
        <v>12000</v>
      </c>
      <c r="O26" s="4" t="s">
        <v>654</v>
      </c>
      <c r="P26" s="4">
        <v>4</v>
      </c>
      <c r="Q26" s="4">
        <v>4</v>
      </c>
      <c r="R26" s="4">
        <v>5</v>
      </c>
      <c r="S26" s="4">
        <v>42</v>
      </c>
      <c r="T26" s="4" t="s">
        <v>464</v>
      </c>
      <c r="U26" s="4" t="s">
        <v>368</v>
      </c>
      <c r="V26" s="4" t="s">
        <v>464</v>
      </c>
      <c r="W26" s="4" t="s">
        <v>368</v>
      </c>
      <c r="X26" s="4" t="s">
        <v>464</v>
      </c>
      <c r="Y26" s="4" t="s">
        <v>464</v>
      </c>
      <c r="AA26" s="4" t="s">
        <v>464</v>
      </c>
    </row>
    <row r="27" spans="1:27" s="4" customFormat="1" ht="45" x14ac:dyDescent="0.25">
      <c r="A27" s="4" t="s">
        <v>63</v>
      </c>
      <c r="B27" s="4">
        <v>6.5</v>
      </c>
      <c r="C27" s="4">
        <v>850</v>
      </c>
      <c r="D27" s="4">
        <v>85</v>
      </c>
      <c r="E27" s="4" t="s">
        <v>668</v>
      </c>
      <c r="F27" s="4" t="s">
        <v>464</v>
      </c>
      <c r="H27" s="5" t="s">
        <v>725</v>
      </c>
      <c r="I27" s="4">
        <v>1</v>
      </c>
      <c r="J27" s="4">
        <v>13</v>
      </c>
      <c r="K27" s="4" t="s">
        <v>675</v>
      </c>
      <c r="L27" s="4">
        <v>140</v>
      </c>
      <c r="M27" s="7">
        <v>23900</v>
      </c>
      <c r="N27" s="7">
        <v>23900</v>
      </c>
      <c r="O27" s="4" t="s">
        <v>654</v>
      </c>
      <c r="P27" s="4">
        <v>4</v>
      </c>
      <c r="Q27" s="4">
        <v>4</v>
      </c>
      <c r="R27" s="4">
        <v>9</v>
      </c>
      <c r="T27" s="4" t="s">
        <v>368</v>
      </c>
      <c r="U27" s="4" t="s">
        <v>464</v>
      </c>
      <c r="V27" s="4" t="s">
        <v>464</v>
      </c>
      <c r="W27" s="4" t="s">
        <v>368</v>
      </c>
      <c r="X27" s="4" t="s">
        <v>464</v>
      </c>
      <c r="Y27" s="4" t="s">
        <v>464</v>
      </c>
      <c r="Z27" s="4" t="s">
        <v>368</v>
      </c>
      <c r="AA27" s="4" t="s">
        <v>464</v>
      </c>
    </row>
    <row r="28" spans="1:27" s="4" customFormat="1" ht="60" x14ac:dyDescent="0.25">
      <c r="A28" s="4" t="s">
        <v>64</v>
      </c>
      <c r="B28" s="4">
        <v>7</v>
      </c>
      <c r="D28" s="4">
        <v>100</v>
      </c>
      <c r="F28" s="4" t="s">
        <v>464</v>
      </c>
      <c r="H28" s="5" t="s">
        <v>727</v>
      </c>
      <c r="I28" s="4">
        <v>1</v>
      </c>
      <c r="K28" s="4" t="s">
        <v>675</v>
      </c>
      <c r="L28" s="4">
        <v>60</v>
      </c>
      <c r="M28" s="7">
        <v>27550</v>
      </c>
      <c r="N28" s="7">
        <v>33800</v>
      </c>
      <c r="O28" s="4" t="s">
        <v>682</v>
      </c>
      <c r="P28" s="4">
        <v>3</v>
      </c>
      <c r="Q28" s="4">
        <v>3</v>
      </c>
      <c r="T28" s="4" t="s">
        <v>464</v>
      </c>
      <c r="U28" s="4" t="s">
        <v>464</v>
      </c>
      <c r="V28" s="4" t="s">
        <v>368</v>
      </c>
      <c r="W28" s="4" t="s">
        <v>464</v>
      </c>
      <c r="X28" s="4" t="s">
        <v>368</v>
      </c>
      <c r="Y28" s="4" t="s">
        <v>464</v>
      </c>
      <c r="Z28" s="4" t="s">
        <v>368</v>
      </c>
      <c r="AA28" s="4" t="s">
        <v>464</v>
      </c>
    </row>
    <row r="29" spans="1:27" s="4" customFormat="1" ht="45" x14ac:dyDescent="0.25">
      <c r="A29" s="4" t="s">
        <v>65</v>
      </c>
      <c r="B29" s="4">
        <v>7</v>
      </c>
      <c r="D29" s="4">
        <v>100</v>
      </c>
      <c r="F29" s="4" t="s">
        <v>368</v>
      </c>
      <c r="H29" s="5" t="s">
        <v>729</v>
      </c>
      <c r="I29" s="4">
        <v>1</v>
      </c>
      <c r="K29" s="4" t="s">
        <v>675</v>
      </c>
      <c r="L29" s="4">
        <v>0</v>
      </c>
      <c r="M29" s="7">
        <v>2908</v>
      </c>
      <c r="N29" s="7">
        <v>5814</v>
      </c>
      <c r="O29" s="4" t="s">
        <v>654</v>
      </c>
      <c r="P29" s="4">
        <v>4</v>
      </c>
      <c r="Q29" s="4">
        <v>4</v>
      </c>
      <c r="R29" s="4">
        <v>8</v>
      </c>
      <c r="T29" s="4" t="s">
        <v>368</v>
      </c>
      <c r="U29" s="4" t="s">
        <v>464</v>
      </c>
      <c r="V29" s="4" t="s">
        <v>464</v>
      </c>
      <c r="W29" s="4" t="s">
        <v>368</v>
      </c>
      <c r="X29" s="4" t="s">
        <v>464</v>
      </c>
      <c r="Y29" s="4" t="s">
        <v>464</v>
      </c>
      <c r="Z29" s="4" t="s">
        <v>368</v>
      </c>
      <c r="AA29" s="4" t="s">
        <v>464</v>
      </c>
    </row>
    <row r="30" spans="1:27" s="4" customFormat="1" ht="75" x14ac:dyDescent="0.25">
      <c r="A30" s="4" t="s">
        <v>66</v>
      </c>
      <c r="B30" s="4">
        <v>7</v>
      </c>
      <c r="C30" s="4">
        <v>600</v>
      </c>
      <c r="D30" s="4">
        <v>100</v>
      </c>
      <c r="F30" s="4" t="s">
        <v>464</v>
      </c>
      <c r="H30" s="5" t="s">
        <v>731</v>
      </c>
      <c r="I30" s="4">
        <v>1</v>
      </c>
      <c r="J30" s="4">
        <v>4</v>
      </c>
      <c r="K30" s="4" t="s">
        <v>675</v>
      </c>
      <c r="L30" s="4">
        <v>100</v>
      </c>
      <c r="M30" s="7">
        <v>12750</v>
      </c>
      <c r="N30" s="7">
        <v>14990</v>
      </c>
      <c r="O30" s="4" t="s">
        <v>654</v>
      </c>
      <c r="P30" s="4">
        <v>4</v>
      </c>
      <c r="Q30" s="4">
        <v>4</v>
      </c>
    </row>
    <row r="31" spans="1:27" s="4" customFormat="1" ht="90" x14ac:dyDescent="0.25">
      <c r="A31" s="4" t="s">
        <v>67</v>
      </c>
      <c r="B31" s="4">
        <v>7</v>
      </c>
      <c r="C31" s="4">
        <v>850</v>
      </c>
      <c r="D31" s="4">
        <v>100</v>
      </c>
      <c r="F31" s="4" t="s">
        <v>368</v>
      </c>
      <c r="H31" s="5" t="s">
        <v>732</v>
      </c>
      <c r="I31" s="4">
        <v>1</v>
      </c>
      <c r="J31" s="4">
        <v>4</v>
      </c>
      <c r="K31" s="4" t="s">
        <v>675</v>
      </c>
      <c r="L31" s="4">
        <v>200</v>
      </c>
      <c r="N31" s="7">
        <v>2289</v>
      </c>
      <c r="O31" s="4" t="s">
        <v>645</v>
      </c>
      <c r="P31" s="4">
        <v>4</v>
      </c>
      <c r="Q31" s="4">
        <v>4</v>
      </c>
      <c r="R31" s="4">
        <v>8</v>
      </c>
      <c r="T31" s="4" t="s">
        <v>368</v>
      </c>
      <c r="U31" s="4" t="s">
        <v>464</v>
      </c>
      <c r="V31" s="4" t="s">
        <v>464</v>
      </c>
      <c r="W31" s="4" t="s">
        <v>368</v>
      </c>
      <c r="X31" s="4" t="s">
        <v>464</v>
      </c>
      <c r="Y31" s="4" t="s">
        <v>464</v>
      </c>
      <c r="Z31" s="4" t="s">
        <v>368</v>
      </c>
      <c r="AA31" s="4" t="s">
        <v>464</v>
      </c>
    </row>
    <row r="32" spans="1:27" s="4" customFormat="1" ht="45" x14ac:dyDescent="0.25">
      <c r="A32" s="4" t="s">
        <v>68</v>
      </c>
      <c r="F32" s="4" t="s">
        <v>368</v>
      </c>
      <c r="H32" s="5" t="s">
        <v>737</v>
      </c>
      <c r="I32" s="4">
        <v>1</v>
      </c>
      <c r="J32" s="4">
        <v>11</v>
      </c>
      <c r="K32" s="4" t="s">
        <v>675</v>
      </c>
      <c r="L32" s="4">
        <v>2400</v>
      </c>
      <c r="M32" s="4" t="s">
        <v>736</v>
      </c>
      <c r="N32" s="4" t="s">
        <v>738</v>
      </c>
      <c r="O32" s="4" t="s">
        <v>735</v>
      </c>
      <c r="P32" s="4">
        <v>6</v>
      </c>
      <c r="Q32" s="4">
        <v>3</v>
      </c>
      <c r="R32" s="4">
        <v>16</v>
      </c>
      <c r="T32" s="4" t="s">
        <v>464</v>
      </c>
      <c r="U32" s="4" t="s">
        <v>464</v>
      </c>
      <c r="V32" s="4" t="s">
        <v>368</v>
      </c>
      <c r="W32" s="4" t="s">
        <v>464</v>
      </c>
      <c r="X32" s="4" t="s">
        <v>368</v>
      </c>
      <c r="Y32" s="4" t="s">
        <v>464</v>
      </c>
      <c r="Z32" s="4" t="s">
        <v>368</v>
      </c>
      <c r="AA32" s="4" t="s">
        <v>464</v>
      </c>
    </row>
    <row r="33" spans="1:27" s="4" customFormat="1" ht="45" x14ac:dyDescent="0.25">
      <c r="A33" s="4" t="s">
        <v>69</v>
      </c>
      <c r="B33" s="4">
        <v>6</v>
      </c>
      <c r="D33" s="4">
        <v>83</v>
      </c>
      <c r="F33" s="4" t="s">
        <v>368</v>
      </c>
      <c r="H33" s="5" t="s">
        <v>741</v>
      </c>
      <c r="I33" s="4">
        <v>2</v>
      </c>
      <c r="L33" s="4">
        <v>80</v>
      </c>
      <c r="N33" s="7">
        <v>30600</v>
      </c>
      <c r="O33" s="4" t="s">
        <v>654</v>
      </c>
      <c r="P33" s="4">
        <v>6</v>
      </c>
      <c r="T33" s="4" t="s">
        <v>368</v>
      </c>
      <c r="U33" s="4" t="s">
        <v>464</v>
      </c>
      <c r="V33" s="4" t="s">
        <v>464</v>
      </c>
      <c r="W33" s="4" t="s">
        <v>464</v>
      </c>
      <c r="Z33" s="4" t="s">
        <v>368</v>
      </c>
      <c r="AA33" s="4" t="s">
        <v>464</v>
      </c>
    </row>
    <row r="34" spans="1:27" x14ac:dyDescent="0.25">
      <c r="A34" t="s">
        <v>70</v>
      </c>
      <c r="D34" s="4">
        <v>100</v>
      </c>
      <c r="F34" s="4" t="s">
        <v>368</v>
      </c>
      <c r="I34" s="4">
        <v>1</v>
      </c>
      <c r="J34" s="4">
        <v>4</v>
      </c>
      <c r="L34" s="4">
        <v>0</v>
      </c>
      <c r="N34" s="1">
        <v>26000</v>
      </c>
      <c r="O34" s="4" t="s">
        <v>654</v>
      </c>
      <c r="P34" s="4">
        <v>3</v>
      </c>
      <c r="Q34" s="4">
        <v>3</v>
      </c>
      <c r="R34" s="4">
        <v>13</v>
      </c>
      <c r="T34" s="4" t="s">
        <v>464</v>
      </c>
      <c r="U34" s="4" t="s">
        <v>368</v>
      </c>
      <c r="V34" s="4" t="s">
        <v>464</v>
      </c>
      <c r="W34" s="4" t="s">
        <v>464</v>
      </c>
      <c r="X34" s="4" t="s">
        <v>368</v>
      </c>
      <c r="Y34" s="4" t="s">
        <v>464</v>
      </c>
      <c r="Z34" s="4" t="s">
        <v>368</v>
      </c>
      <c r="AA34" s="4" t="s">
        <v>464</v>
      </c>
    </row>
    <row r="35" spans="1:27" s="4" customFormat="1" ht="30" x14ac:dyDescent="0.25">
      <c r="A35" s="4" t="s">
        <v>71</v>
      </c>
      <c r="B35" s="4">
        <v>7</v>
      </c>
      <c r="D35" s="4">
        <v>100</v>
      </c>
      <c r="F35" s="4" t="s">
        <v>368</v>
      </c>
      <c r="H35" s="5" t="s">
        <v>743</v>
      </c>
      <c r="I35" s="4">
        <v>3</v>
      </c>
      <c r="L35" s="4">
        <v>135</v>
      </c>
      <c r="N35" s="7">
        <v>37400</v>
      </c>
      <c r="O35" s="4" t="s">
        <v>744</v>
      </c>
      <c r="P35" s="4">
        <v>3</v>
      </c>
      <c r="Q35" s="4">
        <v>3</v>
      </c>
      <c r="R35" s="4">
        <v>16</v>
      </c>
      <c r="T35" s="4" t="s">
        <v>464</v>
      </c>
      <c r="U35" s="4" t="s">
        <v>368</v>
      </c>
      <c r="V35" s="4" t="s">
        <v>464</v>
      </c>
      <c r="W35" s="4" t="s">
        <v>464</v>
      </c>
      <c r="X35" s="4" t="s">
        <v>368</v>
      </c>
      <c r="Y35" s="4" t="s">
        <v>464</v>
      </c>
      <c r="AA35" s="4" t="s">
        <v>464</v>
      </c>
    </row>
    <row r="36" spans="1:27" s="4" customFormat="1" ht="60" x14ac:dyDescent="0.25">
      <c r="A36" s="4" t="s">
        <v>72</v>
      </c>
      <c r="B36" s="4">
        <v>7</v>
      </c>
      <c r="D36" s="4">
        <v>100</v>
      </c>
      <c r="F36" s="4" t="s">
        <v>464</v>
      </c>
      <c r="H36" s="5" t="s">
        <v>747</v>
      </c>
      <c r="I36" s="4">
        <v>3</v>
      </c>
      <c r="K36" s="4" t="s">
        <v>675</v>
      </c>
      <c r="L36" s="4">
        <v>50</v>
      </c>
      <c r="N36" s="7">
        <v>45000</v>
      </c>
      <c r="O36" s="4" t="s">
        <v>744</v>
      </c>
      <c r="P36" s="4">
        <v>3</v>
      </c>
      <c r="Q36" s="4">
        <v>3</v>
      </c>
      <c r="R36" s="4">
        <v>15</v>
      </c>
      <c r="T36" s="4" t="s">
        <v>464</v>
      </c>
      <c r="U36" s="4" t="s">
        <v>368</v>
      </c>
      <c r="V36" s="4" t="s">
        <v>464</v>
      </c>
      <c r="W36" s="4" t="s">
        <v>464</v>
      </c>
      <c r="X36" s="4" t="s">
        <v>368</v>
      </c>
      <c r="Y36" s="4" t="s">
        <v>464</v>
      </c>
      <c r="Z36" s="4" t="s">
        <v>368</v>
      </c>
      <c r="AA36" s="4" t="s">
        <v>464</v>
      </c>
    </row>
    <row r="37" spans="1:27" s="4" customFormat="1" ht="45" x14ac:dyDescent="0.25">
      <c r="A37" s="4" t="s">
        <v>73</v>
      </c>
      <c r="B37" s="4">
        <v>6</v>
      </c>
      <c r="D37" s="4">
        <v>72</v>
      </c>
      <c r="E37" s="4" t="s">
        <v>668</v>
      </c>
      <c r="F37" s="4" t="s">
        <v>464</v>
      </c>
      <c r="H37" s="5" t="s">
        <v>749</v>
      </c>
      <c r="I37" s="4">
        <v>1</v>
      </c>
      <c r="K37" s="4" t="s">
        <v>675</v>
      </c>
      <c r="L37" s="4">
        <v>50</v>
      </c>
      <c r="M37" s="7">
        <v>27800</v>
      </c>
      <c r="N37" s="7">
        <v>30000</v>
      </c>
      <c r="O37" s="4" t="s">
        <v>654</v>
      </c>
      <c r="P37" s="4">
        <v>5</v>
      </c>
      <c r="Q37" s="4">
        <v>3</v>
      </c>
      <c r="T37" s="4" t="s">
        <v>368</v>
      </c>
      <c r="U37" s="4" t="s">
        <v>464</v>
      </c>
      <c r="V37" s="4" t="s">
        <v>464</v>
      </c>
      <c r="W37" s="4" t="s">
        <v>464</v>
      </c>
      <c r="X37" s="4" t="s">
        <v>368</v>
      </c>
      <c r="Y37" s="4" t="s">
        <v>464</v>
      </c>
      <c r="Z37" s="4" t="s">
        <v>368</v>
      </c>
      <c r="AA37" s="4" t="s">
        <v>464</v>
      </c>
    </row>
    <row r="38" spans="1:27" s="4" customFormat="1" ht="30" x14ac:dyDescent="0.25">
      <c r="A38" s="4" t="s">
        <v>74</v>
      </c>
      <c r="B38" s="4">
        <v>6.5</v>
      </c>
      <c r="D38" s="4">
        <v>90</v>
      </c>
      <c r="E38" s="4" t="s">
        <v>643</v>
      </c>
      <c r="F38" s="4" t="s">
        <v>464</v>
      </c>
      <c r="H38" s="5" t="s">
        <v>750</v>
      </c>
      <c r="I38" s="4">
        <v>1</v>
      </c>
      <c r="N38" s="7">
        <v>25900</v>
      </c>
      <c r="O38" s="4" t="s">
        <v>654</v>
      </c>
      <c r="P38" s="4">
        <v>6</v>
      </c>
      <c r="Q38" s="4">
        <v>3</v>
      </c>
      <c r="R38" s="4">
        <v>10</v>
      </c>
      <c r="S38" s="4">
        <v>22</v>
      </c>
      <c r="T38" s="4" t="s">
        <v>368</v>
      </c>
      <c r="U38" s="4" t="s">
        <v>464</v>
      </c>
      <c r="V38" s="4" t="s">
        <v>464</v>
      </c>
      <c r="W38" s="4" t="s">
        <v>368</v>
      </c>
      <c r="X38" s="4" t="s">
        <v>464</v>
      </c>
      <c r="Y38" s="4" t="s">
        <v>464</v>
      </c>
      <c r="Z38" s="4" t="s">
        <v>368</v>
      </c>
      <c r="AA38" s="4" t="s">
        <v>464</v>
      </c>
    </row>
    <row r="39" spans="1:27" s="4" customFormat="1" ht="30" x14ac:dyDescent="0.25">
      <c r="A39" s="4" t="s">
        <v>75</v>
      </c>
      <c r="B39" s="4">
        <v>7</v>
      </c>
      <c r="D39" s="4">
        <v>90</v>
      </c>
      <c r="F39" s="4" t="s">
        <v>368</v>
      </c>
      <c r="H39" s="5" t="s">
        <v>752</v>
      </c>
      <c r="I39" s="4">
        <v>1</v>
      </c>
      <c r="J39" s="4">
        <v>4</v>
      </c>
      <c r="L39" s="4">
        <v>0</v>
      </c>
      <c r="N39" s="7">
        <v>35500</v>
      </c>
      <c r="O39" s="4" t="s">
        <v>654</v>
      </c>
      <c r="P39" s="4">
        <v>4</v>
      </c>
      <c r="Q39" s="4">
        <v>3</v>
      </c>
      <c r="R39" s="4">
        <v>8</v>
      </c>
      <c r="S39" s="4">
        <v>25</v>
      </c>
      <c r="T39" s="4" t="s">
        <v>368</v>
      </c>
      <c r="U39" s="4" t="s">
        <v>464</v>
      </c>
      <c r="V39" s="4" t="s">
        <v>464</v>
      </c>
      <c r="W39" s="4" t="s">
        <v>368</v>
      </c>
      <c r="X39" s="4" t="s">
        <v>464</v>
      </c>
      <c r="Y39" s="4" t="s">
        <v>464</v>
      </c>
      <c r="Z39" s="4" t="s">
        <v>368</v>
      </c>
      <c r="AA39" s="4" t="s">
        <v>464</v>
      </c>
    </row>
    <row r="40" spans="1:27" s="4" customFormat="1" ht="30" x14ac:dyDescent="0.25">
      <c r="A40" s="4" t="s">
        <v>76</v>
      </c>
      <c r="B40" s="4">
        <v>6.5</v>
      </c>
      <c r="D40" s="4">
        <v>88</v>
      </c>
      <c r="E40" s="4" t="s">
        <v>643</v>
      </c>
      <c r="F40" s="4" t="s">
        <v>464</v>
      </c>
      <c r="H40" s="5" t="s">
        <v>755</v>
      </c>
      <c r="I40" s="4">
        <v>1</v>
      </c>
      <c r="K40" s="4" t="s">
        <v>675</v>
      </c>
      <c r="L40" s="4">
        <v>55</v>
      </c>
      <c r="M40" s="7">
        <v>16800</v>
      </c>
      <c r="N40" s="7">
        <v>22100</v>
      </c>
      <c r="O40" s="4" t="s">
        <v>654</v>
      </c>
      <c r="P40" s="4">
        <v>3</v>
      </c>
      <c r="Q40" s="4">
        <v>3</v>
      </c>
      <c r="R40" s="4">
        <v>17</v>
      </c>
      <c r="S40" s="4">
        <v>4</v>
      </c>
      <c r="T40" s="4" t="s">
        <v>464</v>
      </c>
      <c r="U40" s="4" t="s">
        <v>464</v>
      </c>
      <c r="V40" s="4" t="s">
        <v>368</v>
      </c>
      <c r="W40" s="4" t="s">
        <v>464</v>
      </c>
      <c r="X40" s="4" t="s">
        <v>464</v>
      </c>
      <c r="Y40" s="4" t="s">
        <v>368</v>
      </c>
      <c r="AA40" s="4" t="s">
        <v>464</v>
      </c>
    </row>
    <row r="41" spans="1:27" s="4" customFormat="1" ht="45" x14ac:dyDescent="0.25">
      <c r="A41" s="4" t="s">
        <v>756</v>
      </c>
      <c r="B41" s="4">
        <v>6.5</v>
      </c>
      <c r="F41" s="4" t="s">
        <v>368</v>
      </c>
      <c r="H41" s="5" t="s">
        <v>758</v>
      </c>
      <c r="I41" s="4">
        <v>1</v>
      </c>
      <c r="K41" s="4" t="s">
        <v>675</v>
      </c>
      <c r="L41" s="7">
        <v>0</v>
      </c>
      <c r="M41" s="7">
        <v>21900</v>
      </c>
      <c r="N41" s="7">
        <v>21900</v>
      </c>
      <c r="O41" s="4" t="s">
        <v>654</v>
      </c>
      <c r="P41" s="4">
        <v>2</v>
      </c>
      <c r="Q41" s="4">
        <v>4</v>
      </c>
      <c r="R41" s="4">
        <v>9</v>
      </c>
      <c r="T41" s="4" t="s">
        <v>464</v>
      </c>
      <c r="U41" s="4" t="s">
        <v>368</v>
      </c>
      <c r="V41" s="4" t="s">
        <v>464</v>
      </c>
      <c r="W41" s="4" t="s">
        <v>464</v>
      </c>
      <c r="X41" s="4" t="s">
        <v>368</v>
      </c>
      <c r="Y41" s="4" t="s">
        <v>464</v>
      </c>
      <c r="Z41" s="4" t="s">
        <v>368</v>
      </c>
      <c r="AA41" s="4" t="s">
        <v>464</v>
      </c>
    </row>
    <row r="42" spans="1:27" s="4" customFormat="1" ht="30" x14ac:dyDescent="0.25">
      <c r="A42" s="4" t="s">
        <v>78</v>
      </c>
      <c r="B42" s="4">
        <v>5.5</v>
      </c>
      <c r="D42" s="4">
        <v>74</v>
      </c>
      <c r="F42" s="4" t="s">
        <v>464</v>
      </c>
      <c r="H42" s="5" t="s">
        <v>760</v>
      </c>
      <c r="I42" s="4">
        <v>4</v>
      </c>
      <c r="J42" s="4">
        <v>7</v>
      </c>
      <c r="L42" s="4">
        <v>95</v>
      </c>
      <c r="M42" s="7">
        <v>55000</v>
      </c>
      <c r="N42" s="7">
        <v>55000</v>
      </c>
      <c r="O42" s="4" t="s">
        <v>744</v>
      </c>
      <c r="P42" s="4">
        <v>3</v>
      </c>
      <c r="Q42" s="4">
        <v>3</v>
      </c>
      <c r="R42" s="4">
        <v>13</v>
      </c>
      <c r="T42" s="4" t="s">
        <v>464</v>
      </c>
      <c r="U42" s="4" t="s">
        <v>368</v>
      </c>
      <c r="V42" s="4" t="s">
        <v>464</v>
      </c>
      <c r="W42" s="4" t="s">
        <v>464</v>
      </c>
      <c r="X42" s="4" t="s">
        <v>368</v>
      </c>
      <c r="Y42" s="4" t="s">
        <v>464</v>
      </c>
      <c r="Z42" s="4" t="s">
        <v>368</v>
      </c>
      <c r="AA42" s="4" t="s">
        <v>464</v>
      </c>
    </row>
    <row r="43" spans="1:27" s="4" customFormat="1" ht="90" x14ac:dyDescent="0.25">
      <c r="A43" s="4" t="s">
        <v>79</v>
      </c>
      <c r="B43" s="4">
        <v>7</v>
      </c>
      <c r="C43" s="4">
        <v>580</v>
      </c>
      <c r="F43" s="4" t="s">
        <v>368</v>
      </c>
      <c r="H43" s="5" t="s">
        <v>761</v>
      </c>
      <c r="I43" s="4">
        <v>6</v>
      </c>
      <c r="J43" s="4">
        <v>20</v>
      </c>
      <c r="L43" s="4">
        <v>200</v>
      </c>
      <c r="N43" s="7">
        <v>34000</v>
      </c>
      <c r="O43" s="4" t="s">
        <v>654</v>
      </c>
      <c r="P43" s="4">
        <v>4</v>
      </c>
      <c r="Q43" s="4">
        <v>3</v>
      </c>
      <c r="T43" s="4" t="s">
        <v>368</v>
      </c>
      <c r="U43" s="4" t="s">
        <v>464</v>
      </c>
      <c r="V43" s="4" t="s">
        <v>464</v>
      </c>
      <c r="W43" s="4" t="s">
        <v>464</v>
      </c>
      <c r="X43" s="4" t="s">
        <v>464</v>
      </c>
      <c r="Y43" s="4" t="s">
        <v>368</v>
      </c>
      <c r="Z43" s="4" t="s">
        <v>368</v>
      </c>
      <c r="AA43" s="4" t="s">
        <v>368</v>
      </c>
    </row>
    <row r="44" spans="1:27" s="4" customFormat="1" ht="180" x14ac:dyDescent="0.25">
      <c r="A44" s="4" t="s">
        <v>80</v>
      </c>
      <c r="E44" s="4" t="s">
        <v>765</v>
      </c>
      <c r="F44" s="4" t="s">
        <v>368</v>
      </c>
      <c r="H44" s="5" t="s">
        <v>764</v>
      </c>
      <c r="I44" s="4">
        <v>1</v>
      </c>
      <c r="K44" s="4" t="s">
        <v>675</v>
      </c>
      <c r="L44" s="4">
        <v>100</v>
      </c>
      <c r="M44" s="4">
        <v>0</v>
      </c>
      <c r="N44" s="7">
        <v>30400</v>
      </c>
      <c r="O44" s="4" t="s">
        <v>654</v>
      </c>
      <c r="P44" s="4">
        <v>4</v>
      </c>
      <c r="Q44" s="4">
        <v>4</v>
      </c>
      <c r="R44" s="4">
        <v>8</v>
      </c>
      <c r="S44" s="4">
        <v>10</v>
      </c>
      <c r="T44" s="4" t="s">
        <v>464</v>
      </c>
      <c r="U44" s="4" t="s">
        <v>464</v>
      </c>
      <c r="V44" s="4" t="s">
        <v>368</v>
      </c>
      <c r="W44" s="4" t="s">
        <v>368</v>
      </c>
      <c r="X44" s="4" t="s">
        <v>464</v>
      </c>
      <c r="Y44" s="4" t="s">
        <v>464</v>
      </c>
      <c r="Z44" s="4" t="s">
        <v>368</v>
      </c>
      <c r="AA44" s="4" t="s">
        <v>464</v>
      </c>
    </row>
    <row r="45" spans="1:27" s="4" customFormat="1" ht="90" x14ac:dyDescent="0.25">
      <c r="A45" s="4" t="s">
        <v>81</v>
      </c>
      <c r="B45" s="4">
        <v>6.5</v>
      </c>
      <c r="D45" s="4">
        <v>70</v>
      </c>
      <c r="F45" s="4" t="s">
        <v>368</v>
      </c>
      <c r="H45" s="5" t="s">
        <v>767</v>
      </c>
      <c r="I45" s="4">
        <v>1</v>
      </c>
      <c r="J45" s="4">
        <v>4</v>
      </c>
      <c r="K45" s="4" t="s">
        <v>675</v>
      </c>
      <c r="L45" s="4">
        <v>2000</v>
      </c>
      <c r="M45" s="7">
        <v>20420000</v>
      </c>
      <c r="N45" s="7">
        <v>29050000</v>
      </c>
      <c r="O45" s="4" t="s">
        <v>735</v>
      </c>
      <c r="P45" s="4">
        <v>5</v>
      </c>
      <c r="Q45" s="4">
        <v>3.5</v>
      </c>
      <c r="R45" s="4">
        <v>16</v>
      </c>
      <c r="S45" s="4">
        <v>4</v>
      </c>
      <c r="T45" s="4" t="s">
        <v>464</v>
      </c>
      <c r="U45" s="4" t="s">
        <v>368</v>
      </c>
      <c r="V45" s="4" t="s">
        <v>464</v>
      </c>
      <c r="W45" s="4" t="s">
        <v>464</v>
      </c>
      <c r="X45" s="4" t="s">
        <v>368</v>
      </c>
      <c r="Y45" s="4" t="s">
        <v>464</v>
      </c>
      <c r="Z45" s="4" t="s">
        <v>368</v>
      </c>
      <c r="AA45" s="4" t="s">
        <v>464</v>
      </c>
    </row>
    <row r="46" spans="1:27" s="4" customFormat="1" ht="45" x14ac:dyDescent="0.25">
      <c r="A46" s="4" t="s">
        <v>82</v>
      </c>
      <c r="B46" s="4">
        <v>6</v>
      </c>
      <c r="D46" s="4">
        <v>94</v>
      </c>
      <c r="E46" s="4" t="s">
        <v>668</v>
      </c>
      <c r="F46" s="4" t="s">
        <v>464</v>
      </c>
      <c r="H46" s="5" t="s">
        <v>769</v>
      </c>
      <c r="I46" s="4">
        <v>3</v>
      </c>
      <c r="L46" s="4">
        <v>100</v>
      </c>
      <c r="N46" s="7">
        <v>15350</v>
      </c>
      <c r="O46" s="4" t="s">
        <v>654</v>
      </c>
      <c r="P46" s="4">
        <v>4</v>
      </c>
      <c r="Q46" s="4">
        <v>3</v>
      </c>
      <c r="R46" s="4">
        <v>20</v>
      </c>
      <c r="S46" s="4">
        <v>9</v>
      </c>
      <c r="T46" s="4" t="s">
        <v>368</v>
      </c>
      <c r="U46" s="4" t="s">
        <v>464</v>
      </c>
      <c r="V46" s="4" t="s">
        <v>464</v>
      </c>
      <c r="W46" s="4" t="s">
        <v>368</v>
      </c>
      <c r="X46" s="4" t="s">
        <v>464</v>
      </c>
      <c r="Y46" s="4" t="s">
        <v>464</v>
      </c>
      <c r="Z46" s="4" t="s">
        <v>368</v>
      </c>
      <c r="AA46" s="4" t="s">
        <v>464</v>
      </c>
    </row>
    <row r="47" spans="1:27" s="4" customFormat="1" ht="75" x14ac:dyDescent="0.25">
      <c r="A47" s="4" t="s">
        <v>83</v>
      </c>
      <c r="B47" s="4">
        <v>7</v>
      </c>
      <c r="C47" s="4">
        <v>800</v>
      </c>
      <c r="D47" s="4">
        <v>64</v>
      </c>
      <c r="F47" s="4" t="s">
        <v>368</v>
      </c>
      <c r="H47" s="5" t="s">
        <v>772</v>
      </c>
      <c r="I47" s="4">
        <v>1</v>
      </c>
      <c r="J47" s="4">
        <v>3</v>
      </c>
      <c r="K47" s="4" t="s">
        <v>675</v>
      </c>
      <c r="L47" s="4">
        <v>100</v>
      </c>
      <c r="M47" s="7">
        <v>21000</v>
      </c>
      <c r="N47" s="7">
        <v>24900</v>
      </c>
      <c r="O47" s="4" t="s">
        <v>744</v>
      </c>
      <c r="P47" s="4">
        <v>2</v>
      </c>
      <c r="Q47" s="4">
        <v>4</v>
      </c>
      <c r="R47" s="4">
        <v>10</v>
      </c>
      <c r="S47" s="4">
        <v>3</v>
      </c>
      <c r="T47" s="4" t="s">
        <v>464</v>
      </c>
      <c r="U47" s="4" t="s">
        <v>368</v>
      </c>
      <c r="V47" s="4" t="s">
        <v>464</v>
      </c>
      <c r="W47" s="4" t="s">
        <v>464</v>
      </c>
      <c r="X47" s="4" t="s">
        <v>368</v>
      </c>
      <c r="Y47" s="4" t="s">
        <v>771</v>
      </c>
      <c r="Z47" s="4" t="s">
        <v>464</v>
      </c>
      <c r="AA47" s="4" t="s">
        <v>464</v>
      </c>
    </row>
    <row r="48" spans="1:27" s="4" customFormat="1" ht="60" x14ac:dyDescent="0.25">
      <c r="A48" s="4" t="s">
        <v>84</v>
      </c>
      <c r="B48" s="4">
        <v>6.5</v>
      </c>
      <c r="F48" s="4" t="s">
        <v>368</v>
      </c>
      <c r="H48" s="5" t="s">
        <v>774</v>
      </c>
      <c r="I48" s="4">
        <v>1</v>
      </c>
      <c r="J48" s="4">
        <v>7</v>
      </c>
      <c r="K48" s="4" t="s">
        <v>675</v>
      </c>
      <c r="L48" s="4">
        <v>75</v>
      </c>
      <c r="M48" s="4">
        <v>0</v>
      </c>
      <c r="N48" s="4">
        <v>0</v>
      </c>
      <c r="O48" s="4" t="s">
        <v>654</v>
      </c>
      <c r="P48" s="4">
        <v>4</v>
      </c>
      <c r="Q48" s="4">
        <v>4</v>
      </c>
      <c r="R48" s="4">
        <v>24</v>
      </c>
      <c r="S48" s="4">
        <v>5</v>
      </c>
      <c r="T48" s="4" t="s">
        <v>368</v>
      </c>
      <c r="U48" s="4" t="s">
        <v>464</v>
      </c>
      <c r="V48" s="4" t="s">
        <v>464</v>
      </c>
      <c r="W48" s="4" t="s">
        <v>368</v>
      </c>
      <c r="X48" s="4" t="s">
        <v>464</v>
      </c>
      <c r="Y48" s="4" t="s">
        <v>464</v>
      </c>
      <c r="Z48" s="4" t="s">
        <v>464</v>
      </c>
      <c r="AA48" s="4" t="s">
        <v>464</v>
      </c>
    </row>
    <row r="49" spans="1:27" s="4" customFormat="1" ht="30" x14ac:dyDescent="0.25">
      <c r="A49" s="4" t="s">
        <v>85</v>
      </c>
      <c r="B49" s="4">
        <v>6.5</v>
      </c>
      <c r="C49" s="4">
        <v>650</v>
      </c>
      <c r="D49" s="4">
        <v>84</v>
      </c>
      <c r="F49" s="4" t="s">
        <v>368</v>
      </c>
      <c r="H49" s="5" t="s">
        <v>776</v>
      </c>
      <c r="I49" s="4">
        <v>1</v>
      </c>
      <c r="J49" s="4">
        <v>3</v>
      </c>
      <c r="K49" s="4" t="s">
        <v>675</v>
      </c>
      <c r="L49" s="4">
        <v>100</v>
      </c>
      <c r="M49" s="7">
        <v>22000</v>
      </c>
      <c r="N49" s="7">
        <v>22000</v>
      </c>
      <c r="O49" s="4" t="s">
        <v>654</v>
      </c>
      <c r="P49" s="4">
        <v>4</v>
      </c>
      <c r="Q49" s="4">
        <v>3</v>
      </c>
      <c r="R49" s="4">
        <v>8</v>
      </c>
      <c r="S49" s="4">
        <v>13</v>
      </c>
      <c r="T49" s="4" t="s">
        <v>368</v>
      </c>
      <c r="U49" s="4" t="s">
        <v>464</v>
      </c>
      <c r="V49" s="4" t="s">
        <v>464</v>
      </c>
      <c r="W49" s="4" t="s">
        <v>464</v>
      </c>
      <c r="X49" s="4" t="s">
        <v>368</v>
      </c>
      <c r="Y49" s="4" t="s">
        <v>464</v>
      </c>
      <c r="Z49" s="4" t="s">
        <v>368</v>
      </c>
      <c r="AA49" s="4" t="s">
        <v>464</v>
      </c>
    </row>
    <row r="50" spans="1:27" x14ac:dyDescent="0.25">
      <c r="A50" t="s">
        <v>86</v>
      </c>
      <c r="B50" s="4">
        <v>6</v>
      </c>
      <c r="C50">
        <v>780</v>
      </c>
      <c r="E50" t="s">
        <v>668</v>
      </c>
      <c r="F50" s="4" t="s">
        <v>368</v>
      </c>
      <c r="H50" t="s">
        <v>778</v>
      </c>
      <c r="I50" s="4">
        <v>2</v>
      </c>
      <c r="J50" s="4">
        <v>4</v>
      </c>
      <c r="K50" s="4" t="s">
        <v>675</v>
      </c>
      <c r="L50" s="4">
        <v>90</v>
      </c>
      <c r="M50" s="1">
        <v>26500</v>
      </c>
      <c r="N50" s="1">
        <v>28400</v>
      </c>
      <c r="O50" s="4" t="s">
        <v>654</v>
      </c>
      <c r="P50" s="4">
        <v>4</v>
      </c>
      <c r="Q50" s="4">
        <v>4</v>
      </c>
      <c r="T50" s="4" t="s">
        <v>368</v>
      </c>
      <c r="U50" s="4" t="s">
        <v>464</v>
      </c>
      <c r="V50" s="4" t="s">
        <v>464</v>
      </c>
      <c r="W50" s="4" t="s">
        <v>368</v>
      </c>
      <c r="X50" s="4" t="s">
        <v>464</v>
      </c>
      <c r="Y50" s="4" t="s">
        <v>464</v>
      </c>
      <c r="Z50" s="4" t="s">
        <v>368</v>
      </c>
      <c r="AA50" s="4" t="s">
        <v>464</v>
      </c>
    </row>
    <row r="51" spans="1:27" s="4" customFormat="1" ht="45" x14ac:dyDescent="0.25">
      <c r="A51" s="4" t="s">
        <v>779</v>
      </c>
      <c r="B51" s="4">
        <v>7</v>
      </c>
      <c r="D51" s="4">
        <v>100</v>
      </c>
      <c r="F51" s="4" t="s">
        <v>368</v>
      </c>
      <c r="H51" s="5" t="s">
        <v>781</v>
      </c>
      <c r="I51" s="4">
        <v>1</v>
      </c>
      <c r="K51" s="4" t="s">
        <v>675</v>
      </c>
      <c r="L51" s="7"/>
      <c r="M51" s="7">
        <v>28800</v>
      </c>
      <c r="N51" s="7">
        <v>28800</v>
      </c>
      <c r="O51" s="4" t="s">
        <v>682</v>
      </c>
      <c r="P51" s="4">
        <v>3</v>
      </c>
      <c r="Q51" s="4">
        <v>3</v>
      </c>
      <c r="R51" s="4">
        <v>7</v>
      </c>
      <c r="S51" s="4">
        <v>5</v>
      </c>
      <c r="T51" s="4" t="s">
        <v>464</v>
      </c>
      <c r="U51" s="4" t="s">
        <v>368</v>
      </c>
      <c r="V51" s="4" t="s">
        <v>464</v>
      </c>
      <c r="W51" s="4" t="s">
        <v>464</v>
      </c>
      <c r="X51" s="4" t="s">
        <v>368</v>
      </c>
      <c r="Y51" s="4" t="s">
        <v>464</v>
      </c>
      <c r="Z51" s="4" t="s">
        <v>368</v>
      </c>
      <c r="AA51" s="4" t="s">
        <v>464</v>
      </c>
    </row>
    <row r="52" spans="1:27" s="4" customFormat="1" ht="45" x14ac:dyDescent="0.25">
      <c r="A52" s="4" t="s">
        <v>88</v>
      </c>
      <c r="B52" s="4">
        <v>6</v>
      </c>
      <c r="C52" s="4">
        <v>720</v>
      </c>
      <c r="E52" s="4" t="s">
        <v>668</v>
      </c>
      <c r="F52" s="4" t="s">
        <v>368</v>
      </c>
      <c r="H52" s="5" t="s">
        <v>783</v>
      </c>
      <c r="I52" s="4">
        <v>4</v>
      </c>
      <c r="J52" s="4">
        <v>8</v>
      </c>
      <c r="K52" s="4" t="s">
        <v>675</v>
      </c>
      <c r="L52" s="4">
        <v>100</v>
      </c>
      <c r="M52" s="7">
        <v>30600</v>
      </c>
      <c r="N52" s="7">
        <v>30600</v>
      </c>
      <c r="O52" s="4" t="s">
        <v>654</v>
      </c>
      <c r="P52" s="4">
        <v>3</v>
      </c>
      <c r="Q52" s="4">
        <v>4</v>
      </c>
      <c r="R52" s="4">
        <v>8</v>
      </c>
      <c r="S52" s="4">
        <v>8</v>
      </c>
      <c r="T52" s="4" t="s">
        <v>368</v>
      </c>
      <c r="U52" s="4" t="s">
        <v>464</v>
      </c>
      <c r="V52" s="4" t="s">
        <v>464</v>
      </c>
      <c r="W52" s="4" t="s">
        <v>464</v>
      </c>
      <c r="X52" s="4" t="s">
        <v>368</v>
      </c>
      <c r="Y52" s="4" t="s">
        <v>464</v>
      </c>
      <c r="Z52" s="4" t="s">
        <v>368</v>
      </c>
      <c r="AA52" s="4" t="s">
        <v>368</v>
      </c>
    </row>
    <row r="53" spans="1:27" s="4" customFormat="1" ht="45" x14ac:dyDescent="0.25">
      <c r="A53" s="4" t="s">
        <v>784</v>
      </c>
      <c r="B53" s="4">
        <v>7</v>
      </c>
      <c r="D53" s="4">
        <v>96</v>
      </c>
      <c r="F53" s="4" t="s">
        <v>368</v>
      </c>
      <c r="H53" s="5" t="s">
        <v>786</v>
      </c>
      <c r="I53" s="4">
        <v>1</v>
      </c>
      <c r="K53" s="4" t="s">
        <v>675</v>
      </c>
      <c r="L53" s="4">
        <v>150</v>
      </c>
      <c r="M53" s="7">
        <v>36000</v>
      </c>
      <c r="N53" s="7">
        <v>47500</v>
      </c>
      <c r="O53" s="4" t="s">
        <v>787</v>
      </c>
      <c r="P53" s="4">
        <v>2</v>
      </c>
      <c r="Q53" s="4">
        <v>4</v>
      </c>
      <c r="R53" s="4">
        <v>7</v>
      </c>
      <c r="S53" s="4">
        <v>4</v>
      </c>
      <c r="T53" s="4" t="s">
        <v>368</v>
      </c>
      <c r="U53" s="4" t="s">
        <v>464</v>
      </c>
      <c r="V53" s="4" t="s">
        <v>464</v>
      </c>
      <c r="W53" s="4" t="s">
        <v>464</v>
      </c>
      <c r="X53" s="4" t="s">
        <v>368</v>
      </c>
      <c r="Y53" s="4" t="s">
        <v>464</v>
      </c>
      <c r="Z53" s="4" t="s">
        <v>368</v>
      </c>
      <c r="AA53" s="4" t="s">
        <v>464</v>
      </c>
    </row>
    <row r="54" spans="1:27" s="4" customFormat="1" ht="45" x14ac:dyDescent="0.25">
      <c r="A54" s="4" t="s">
        <v>90</v>
      </c>
      <c r="B54" s="4">
        <v>7</v>
      </c>
      <c r="D54" s="4">
        <v>100</v>
      </c>
      <c r="F54" s="4" t="s">
        <v>368</v>
      </c>
      <c r="H54" s="5" t="s">
        <v>789</v>
      </c>
      <c r="I54" s="4">
        <v>1</v>
      </c>
      <c r="J54" s="4">
        <v>9</v>
      </c>
      <c r="L54" s="4">
        <v>100</v>
      </c>
      <c r="N54" s="7">
        <v>18000</v>
      </c>
      <c r="O54" s="4" t="s">
        <v>682</v>
      </c>
      <c r="P54" s="4">
        <v>4</v>
      </c>
      <c r="Q54" s="4">
        <v>2.5</v>
      </c>
      <c r="R54" s="4">
        <v>6</v>
      </c>
      <c r="S54" s="4">
        <v>5</v>
      </c>
      <c r="T54" s="4" t="s">
        <v>368</v>
      </c>
      <c r="U54" s="4" t="s">
        <v>464</v>
      </c>
      <c r="V54" s="4" t="s">
        <v>464</v>
      </c>
      <c r="W54" s="4" t="s">
        <v>464</v>
      </c>
      <c r="X54" s="4" t="s">
        <v>368</v>
      </c>
      <c r="Y54" s="4" t="s">
        <v>464</v>
      </c>
      <c r="Z54" s="4" t="s">
        <v>368</v>
      </c>
      <c r="AA54" s="4" t="s">
        <v>464</v>
      </c>
    </row>
    <row r="55" spans="1:27" s="4" customFormat="1" ht="45" x14ac:dyDescent="0.25">
      <c r="A55" s="4" t="s">
        <v>91</v>
      </c>
      <c r="B55" s="4">
        <v>6.5</v>
      </c>
      <c r="D55" s="4">
        <v>79</v>
      </c>
      <c r="F55" s="4" t="s">
        <v>464</v>
      </c>
      <c r="H55" s="5" t="s">
        <v>791</v>
      </c>
      <c r="I55" s="4">
        <v>1</v>
      </c>
      <c r="J55" s="4">
        <v>5</v>
      </c>
      <c r="L55" s="4">
        <v>200</v>
      </c>
      <c r="M55" s="7">
        <v>83500</v>
      </c>
      <c r="O55" s="4" t="s">
        <v>654</v>
      </c>
      <c r="P55" s="4">
        <v>4</v>
      </c>
      <c r="Q55" s="4">
        <v>4</v>
      </c>
      <c r="R55" s="4">
        <v>6</v>
      </c>
      <c r="S55" s="4">
        <v>11</v>
      </c>
      <c r="T55" s="4" t="s">
        <v>368</v>
      </c>
      <c r="U55" s="4" t="s">
        <v>464</v>
      </c>
      <c r="V55" s="4" t="s">
        <v>464</v>
      </c>
      <c r="W55" s="4" t="s">
        <v>368</v>
      </c>
      <c r="X55" s="4" t="s">
        <v>464</v>
      </c>
      <c r="Y55" s="4" t="s">
        <v>464</v>
      </c>
      <c r="Z55" s="4" t="s">
        <v>368</v>
      </c>
      <c r="AA55" s="4" t="s">
        <v>464</v>
      </c>
    </row>
    <row r="56" spans="1:27" s="4" customFormat="1" ht="75" x14ac:dyDescent="0.25">
      <c r="A56" s="4" t="s">
        <v>92</v>
      </c>
      <c r="B56" s="4">
        <v>7</v>
      </c>
      <c r="D56" s="4">
        <v>100</v>
      </c>
      <c r="F56" s="4" t="s">
        <v>368</v>
      </c>
      <c r="H56" s="5" t="s">
        <v>794</v>
      </c>
      <c r="I56" s="4">
        <v>1</v>
      </c>
      <c r="K56" s="4" t="s">
        <v>675</v>
      </c>
      <c r="L56" s="4">
        <v>0</v>
      </c>
      <c r="M56" s="4">
        <v>0</v>
      </c>
      <c r="N56" s="4">
        <v>0</v>
      </c>
      <c r="O56" s="4" t="s">
        <v>654</v>
      </c>
      <c r="P56" s="4">
        <v>3</v>
      </c>
      <c r="Q56" s="4">
        <v>5</v>
      </c>
      <c r="R56" s="4">
        <v>8</v>
      </c>
      <c r="S56" s="4">
        <v>2</v>
      </c>
      <c r="T56" s="4" t="s">
        <v>368</v>
      </c>
      <c r="U56" s="4" t="s">
        <v>464</v>
      </c>
      <c r="V56" s="4" t="s">
        <v>464</v>
      </c>
      <c r="W56" s="4" t="s">
        <v>368</v>
      </c>
      <c r="X56" s="4" t="s">
        <v>464</v>
      </c>
      <c r="Y56" s="4" t="s">
        <v>464</v>
      </c>
      <c r="Z56" s="4" t="s">
        <v>368</v>
      </c>
      <c r="AA56" s="4" t="s">
        <v>464</v>
      </c>
    </row>
    <row r="57" spans="1:27" s="4" customFormat="1" ht="75" x14ac:dyDescent="0.25">
      <c r="A57" s="4" t="s">
        <v>93</v>
      </c>
      <c r="B57" s="4">
        <v>5.5</v>
      </c>
      <c r="C57" s="4">
        <v>600</v>
      </c>
      <c r="D57" s="4">
        <v>60</v>
      </c>
      <c r="E57" s="4" t="s">
        <v>668</v>
      </c>
      <c r="F57" s="4" t="s">
        <v>368</v>
      </c>
      <c r="H57" s="5" t="s">
        <v>796</v>
      </c>
      <c r="I57" s="4">
        <v>1</v>
      </c>
      <c r="J57" s="4">
        <v>9</v>
      </c>
      <c r="K57" s="4" t="s">
        <v>675</v>
      </c>
      <c r="L57" s="4">
        <v>90</v>
      </c>
      <c r="M57" s="7">
        <v>40900</v>
      </c>
      <c r="N57" s="7">
        <v>40900</v>
      </c>
      <c r="O57" s="4" t="s">
        <v>654</v>
      </c>
      <c r="P57" s="4">
        <v>4</v>
      </c>
      <c r="Q57" s="4">
        <v>4</v>
      </c>
      <c r="R57" s="4">
        <v>13</v>
      </c>
      <c r="T57" s="4" t="s">
        <v>368</v>
      </c>
      <c r="U57" s="4" t="s">
        <v>464</v>
      </c>
      <c r="V57" s="4" t="s">
        <v>464</v>
      </c>
      <c r="W57" s="4" t="s">
        <v>368</v>
      </c>
      <c r="X57" s="4" t="s">
        <v>464</v>
      </c>
      <c r="Y57" s="4" t="s">
        <v>464</v>
      </c>
      <c r="Z57" s="4" t="s">
        <v>368</v>
      </c>
      <c r="AA57" s="4" t="s">
        <v>368</v>
      </c>
    </row>
    <row r="58" spans="1:27" s="4" customFormat="1" ht="45" x14ac:dyDescent="0.25">
      <c r="A58" s="4" t="s">
        <v>94</v>
      </c>
      <c r="B58" s="4">
        <v>6</v>
      </c>
      <c r="C58" s="4">
        <v>750</v>
      </c>
      <c r="D58" s="4">
        <v>80</v>
      </c>
      <c r="F58" s="4" t="s">
        <v>464</v>
      </c>
      <c r="H58" s="5" t="s">
        <v>798</v>
      </c>
      <c r="I58" s="4">
        <v>3</v>
      </c>
      <c r="J58" s="4">
        <v>11</v>
      </c>
      <c r="K58" s="4" t="s">
        <v>675</v>
      </c>
      <c r="L58" s="4">
        <v>100</v>
      </c>
      <c r="M58" s="7">
        <v>42198</v>
      </c>
      <c r="N58" s="7">
        <v>42198</v>
      </c>
      <c r="O58" s="4" t="s">
        <v>654</v>
      </c>
      <c r="P58" s="4">
        <v>4</v>
      </c>
      <c r="Q58" s="4">
        <v>4</v>
      </c>
      <c r="R58" s="4">
        <v>11</v>
      </c>
      <c r="T58" s="4" t="s">
        <v>368</v>
      </c>
      <c r="U58" s="4" t="s">
        <v>464</v>
      </c>
      <c r="V58" s="4" t="s">
        <v>464</v>
      </c>
      <c r="W58" s="4" t="s">
        <v>464</v>
      </c>
      <c r="X58" s="4" t="s">
        <v>799</v>
      </c>
      <c r="Y58" s="4" t="s">
        <v>368</v>
      </c>
      <c r="Z58" s="4" t="s">
        <v>368</v>
      </c>
      <c r="AA58" s="4" t="s">
        <v>464</v>
      </c>
    </row>
    <row r="59" spans="1:27" s="4" customFormat="1" ht="30" x14ac:dyDescent="0.25">
      <c r="A59" s="4" t="s">
        <v>95</v>
      </c>
      <c r="B59" s="4">
        <v>5.5</v>
      </c>
      <c r="C59" s="4">
        <v>575</v>
      </c>
      <c r="D59" s="4">
        <v>90</v>
      </c>
      <c r="F59" s="4" t="s">
        <v>464</v>
      </c>
      <c r="H59" s="5" t="s">
        <v>801</v>
      </c>
      <c r="I59" s="4">
        <v>1</v>
      </c>
      <c r="K59" s="4" t="s">
        <v>675</v>
      </c>
      <c r="L59" s="4">
        <v>900</v>
      </c>
      <c r="M59" s="4">
        <v>0</v>
      </c>
      <c r="N59" s="7">
        <v>120000</v>
      </c>
      <c r="O59" s="4" t="s">
        <v>666</v>
      </c>
      <c r="P59" s="4">
        <v>4</v>
      </c>
      <c r="Q59" s="4">
        <v>2</v>
      </c>
      <c r="R59" s="4">
        <v>5</v>
      </c>
      <c r="S59" s="4">
        <v>4</v>
      </c>
      <c r="T59" s="4" t="s">
        <v>464</v>
      </c>
      <c r="U59" s="4" t="s">
        <v>368</v>
      </c>
      <c r="V59" s="4" t="s">
        <v>464</v>
      </c>
      <c r="W59" s="4" t="s">
        <v>368</v>
      </c>
      <c r="X59" s="4" t="s">
        <v>464</v>
      </c>
      <c r="Y59" s="4" t="s">
        <v>464</v>
      </c>
      <c r="Z59" s="4" t="s">
        <v>368</v>
      </c>
      <c r="AA59" s="4" t="s">
        <v>464</v>
      </c>
    </row>
    <row r="60" spans="1:27" s="4" customFormat="1" ht="30" x14ac:dyDescent="0.25">
      <c r="A60" s="4" t="s">
        <v>96</v>
      </c>
      <c r="B60" s="4">
        <v>6.5</v>
      </c>
      <c r="D60" s="4">
        <v>92</v>
      </c>
      <c r="E60" s="4" t="s">
        <v>643</v>
      </c>
      <c r="F60" s="4" t="s">
        <v>368</v>
      </c>
      <c r="H60" s="5" t="s">
        <v>803</v>
      </c>
      <c r="I60" s="4">
        <v>1</v>
      </c>
      <c r="J60" s="4">
        <v>5</v>
      </c>
      <c r="K60" s="4" t="s">
        <v>675</v>
      </c>
      <c r="M60" s="7">
        <v>0</v>
      </c>
      <c r="N60" s="7">
        <v>30000</v>
      </c>
      <c r="O60" s="4" t="s">
        <v>654</v>
      </c>
      <c r="P60" s="4">
        <v>4</v>
      </c>
      <c r="Q60" s="4">
        <v>4</v>
      </c>
      <c r="R60" s="4">
        <v>14</v>
      </c>
      <c r="S60" s="4">
        <v>10</v>
      </c>
      <c r="T60" s="4" t="s">
        <v>464</v>
      </c>
      <c r="U60" s="4" t="s">
        <v>368</v>
      </c>
      <c r="V60" s="4" t="s">
        <v>464</v>
      </c>
      <c r="W60" s="4" t="s">
        <v>368</v>
      </c>
      <c r="X60" s="4" t="s">
        <v>464</v>
      </c>
      <c r="Y60" s="4" t="s">
        <v>464</v>
      </c>
      <c r="Z60" s="4" t="s">
        <v>368</v>
      </c>
      <c r="AA60" s="4" t="s">
        <v>464</v>
      </c>
    </row>
    <row r="61" spans="1:27" s="4" customFormat="1" ht="60" x14ac:dyDescent="0.25">
      <c r="A61" s="4" t="s">
        <v>97</v>
      </c>
      <c r="B61" s="4">
        <v>6.5</v>
      </c>
      <c r="E61" s="4" t="s">
        <v>668</v>
      </c>
      <c r="F61" s="4" t="s">
        <v>368</v>
      </c>
      <c r="H61" s="5" t="s">
        <v>806</v>
      </c>
      <c r="I61" s="4">
        <v>3</v>
      </c>
      <c r="J61" s="4">
        <v>5</v>
      </c>
      <c r="K61" s="4" t="s">
        <v>675</v>
      </c>
      <c r="L61" s="4">
        <v>90</v>
      </c>
      <c r="N61" s="7">
        <v>26145</v>
      </c>
      <c r="O61" s="4" t="s">
        <v>654</v>
      </c>
      <c r="P61" s="4">
        <v>4</v>
      </c>
      <c r="Q61" s="4">
        <v>4</v>
      </c>
      <c r="R61" s="4">
        <v>6</v>
      </c>
      <c r="T61" s="4" t="s">
        <v>368</v>
      </c>
      <c r="U61" s="4" t="s">
        <v>464</v>
      </c>
      <c r="V61" s="4" t="s">
        <v>464</v>
      </c>
      <c r="W61" s="4" t="s">
        <v>464</v>
      </c>
      <c r="X61" s="4" t="s">
        <v>464</v>
      </c>
      <c r="Y61" s="4" t="s">
        <v>368</v>
      </c>
      <c r="Z61" s="4" t="s">
        <v>368</v>
      </c>
      <c r="AA61" s="4" t="s">
        <v>464</v>
      </c>
    </row>
    <row r="62" spans="1:27" s="4" customFormat="1" ht="60" x14ac:dyDescent="0.25">
      <c r="A62" s="4" t="s">
        <v>98</v>
      </c>
      <c r="B62" s="4">
        <v>7.5</v>
      </c>
      <c r="D62" s="4">
        <v>100</v>
      </c>
      <c r="F62" s="4" t="s">
        <v>464</v>
      </c>
      <c r="H62" s="5" t="s">
        <v>809</v>
      </c>
      <c r="I62" s="4">
        <v>1</v>
      </c>
      <c r="K62" s="4" t="s">
        <v>675</v>
      </c>
      <c r="L62" s="4">
        <v>110</v>
      </c>
      <c r="M62" s="7">
        <v>47724</v>
      </c>
      <c r="N62" s="7">
        <v>85725</v>
      </c>
      <c r="O62" s="4" t="s">
        <v>808</v>
      </c>
      <c r="P62" s="4">
        <v>4</v>
      </c>
      <c r="Q62" s="4">
        <v>4</v>
      </c>
      <c r="R62" s="4">
        <v>5</v>
      </c>
      <c r="S62" s="4">
        <v>7</v>
      </c>
      <c r="T62" s="4" t="s">
        <v>464</v>
      </c>
      <c r="U62" s="4" t="s">
        <v>368</v>
      </c>
      <c r="V62" s="4" t="s">
        <v>464</v>
      </c>
      <c r="W62" s="4" t="s">
        <v>464</v>
      </c>
      <c r="X62" s="4" t="s">
        <v>464</v>
      </c>
      <c r="Y62" s="4" t="s">
        <v>368</v>
      </c>
      <c r="Z62" s="4" t="s">
        <v>368</v>
      </c>
      <c r="AA62" s="4" t="s">
        <v>464</v>
      </c>
    </row>
    <row r="63" spans="1:27" s="8" customFormat="1" ht="30" x14ac:dyDescent="0.25">
      <c r="A63" s="8" t="s">
        <v>99</v>
      </c>
      <c r="B63" s="9">
        <v>6</v>
      </c>
      <c r="C63" s="9">
        <v>785</v>
      </c>
      <c r="D63" s="9">
        <v>80</v>
      </c>
      <c r="E63" s="9"/>
      <c r="F63" s="8" t="s">
        <v>464</v>
      </c>
      <c r="H63" s="13" t="s">
        <v>812</v>
      </c>
      <c r="I63" s="9">
        <v>1</v>
      </c>
      <c r="J63" s="9">
        <v>6</v>
      </c>
      <c r="K63" s="8" t="s">
        <v>675</v>
      </c>
      <c r="L63" s="9">
        <v>100</v>
      </c>
      <c r="M63" s="11">
        <v>24500</v>
      </c>
      <c r="N63" s="9" t="s">
        <v>811</v>
      </c>
      <c r="O63" s="8" t="s">
        <v>654</v>
      </c>
      <c r="P63" s="9">
        <v>4</v>
      </c>
      <c r="Q63" s="9">
        <v>4</v>
      </c>
      <c r="R63" s="8">
        <v>4</v>
      </c>
      <c r="S63" s="8">
        <v>80</v>
      </c>
      <c r="T63" s="8" t="s">
        <v>368</v>
      </c>
      <c r="U63" s="8" t="s">
        <v>464</v>
      </c>
      <c r="V63" s="8" t="s">
        <v>464</v>
      </c>
      <c r="W63" s="8" t="s">
        <v>464</v>
      </c>
      <c r="X63" s="8" t="s">
        <v>464</v>
      </c>
      <c r="Y63" s="8" t="s">
        <v>368</v>
      </c>
      <c r="Z63" s="8" t="s">
        <v>368</v>
      </c>
      <c r="AA63" s="8" t="s">
        <v>368</v>
      </c>
    </row>
    <row r="64" spans="1:27" s="4" customFormat="1" ht="75" x14ac:dyDescent="0.25">
      <c r="A64" s="4" t="s">
        <v>100</v>
      </c>
      <c r="B64" s="4">
        <v>6.5</v>
      </c>
      <c r="D64" s="4">
        <v>92</v>
      </c>
      <c r="E64" s="4" t="s">
        <v>643</v>
      </c>
      <c r="F64" s="4" t="s">
        <v>368</v>
      </c>
      <c r="H64" s="5" t="s">
        <v>814</v>
      </c>
      <c r="I64" s="4">
        <v>2</v>
      </c>
      <c r="J64" s="4">
        <v>11</v>
      </c>
      <c r="K64" s="4" t="s">
        <v>675</v>
      </c>
      <c r="L64" s="4">
        <v>0</v>
      </c>
      <c r="M64" s="4">
        <v>0</v>
      </c>
      <c r="N64" s="7">
        <v>30000</v>
      </c>
      <c r="O64" s="4" t="s">
        <v>654</v>
      </c>
      <c r="P64" s="4">
        <v>5</v>
      </c>
      <c r="Q64" s="4">
        <v>3</v>
      </c>
      <c r="R64" s="4">
        <v>9</v>
      </c>
      <c r="S64" s="4">
        <v>12</v>
      </c>
      <c r="T64" s="4" t="s">
        <v>464</v>
      </c>
      <c r="U64" s="4" t="s">
        <v>464</v>
      </c>
      <c r="V64" s="4" t="s">
        <v>368</v>
      </c>
      <c r="W64" s="4" t="s">
        <v>464</v>
      </c>
      <c r="X64" s="4" t="s">
        <v>464</v>
      </c>
      <c r="Y64" s="4" t="s">
        <v>368</v>
      </c>
      <c r="Z64" s="4" t="s">
        <v>368</v>
      </c>
      <c r="AA64" s="4" t="s">
        <v>464</v>
      </c>
    </row>
    <row r="65" spans="1:27" s="4" customFormat="1" ht="30" x14ac:dyDescent="0.25">
      <c r="A65" s="4" t="s">
        <v>101</v>
      </c>
      <c r="F65" s="4" t="s">
        <v>464</v>
      </c>
      <c r="H65" s="5" t="s">
        <v>816</v>
      </c>
      <c r="I65" s="4">
        <v>1</v>
      </c>
      <c r="J65" s="4">
        <v>10</v>
      </c>
      <c r="L65" s="4">
        <v>0</v>
      </c>
      <c r="N65" s="7">
        <v>2075000</v>
      </c>
      <c r="O65" s="4" t="s">
        <v>817</v>
      </c>
      <c r="P65" s="4">
        <v>6</v>
      </c>
      <c r="Q65" s="4">
        <v>3</v>
      </c>
      <c r="R65" s="4">
        <v>24</v>
      </c>
      <c r="S65" s="4">
        <v>15</v>
      </c>
      <c r="T65" s="4" t="s">
        <v>368</v>
      </c>
      <c r="U65" s="4" t="s">
        <v>464</v>
      </c>
      <c r="V65" s="4" t="s">
        <v>464</v>
      </c>
      <c r="W65" s="4" t="s">
        <v>464</v>
      </c>
      <c r="X65" s="4" t="s">
        <v>464</v>
      </c>
      <c r="Y65" s="4" t="s">
        <v>368</v>
      </c>
      <c r="Z65" s="4" t="s">
        <v>464</v>
      </c>
      <c r="AA65" s="4" t="s">
        <v>464</v>
      </c>
    </row>
    <row r="66" spans="1:27" x14ac:dyDescent="0.25">
      <c r="A66" t="s">
        <v>102</v>
      </c>
      <c r="E66" t="s">
        <v>643</v>
      </c>
      <c r="F66" s="4" t="s">
        <v>368</v>
      </c>
      <c r="H66" s="5" t="s">
        <v>819</v>
      </c>
      <c r="I66" s="4">
        <v>1</v>
      </c>
      <c r="K66" s="4" t="s">
        <v>820</v>
      </c>
      <c r="L66" s="4">
        <v>0</v>
      </c>
      <c r="M66" s="4">
        <v>835</v>
      </c>
      <c r="N66" s="7">
        <v>2505</v>
      </c>
      <c r="O66" s="4" t="s">
        <v>654</v>
      </c>
      <c r="P66" s="4">
        <v>4</v>
      </c>
      <c r="Q66" s="4">
        <v>4</v>
      </c>
      <c r="R66" s="4">
        <v>9</v>
      </c>
      <c r="S66" s="4">
        <v>4</v>
      </c>
      <c r="T66" s="4" t="s">
        <v>464</v>
      </c>
      <c r="U66" s="4" t="s">
        <v>464</v>
      </c>
      <c r="V66" s="4" t="s">
        <v>368</v>
      </c>
      <c r="W66" s="4" t="s">
        <v>368</v>
      </c>
      <c r="X66" s="4" t="s">
        <v>464</v>
      </c>
      <c r="Y66" s="4" t="s">
        <v>464</v>
      </c>
      <c r="Z66" s="4" t="s">
        <v>464</v>
      </c>
      <c r="AA66" s="4" t="s">
        <v>464</v>
      </c>
    </row>
    <row r="67" spans="1:27" s="4" customFormat="1" ht="45" x14ac:dyDescent="0.25">
      <c r="A67" s="4" t="s">
        <v>103</v>
      </c>
      <c r="B67" s="4">
        <v>6.5</v>
      </c>
      <c r="D67" s="4">
        <v>90</v>
      </c>
      <c r="F67" s="4" t="s">
        <v>464</v>
      </c>
      <c r="H67" s="5" t="s">
        <v>822</v>
      </c>
      <c r="I67" s="4">
        <v>1</v>
      </c>
      <c r="K67" s="4" t="s">
        <v>675</v>
      </c>
      <c r="L67" s="4">
        <v>50</v>
      </c>
      <c r="N67" s="7">
        <v>19995</v>
      </c>
      <c r="O67" s="4" t="s">
        <v>654</v>
      </c>
      <c r="P67" s="4">
        <v>3</v>
      </c>
      <c r="Q67" s="4">
        <v>3</v>
      </c>
      <c r="R67" s="4">
        <v>10</v>
      </c>
      <c r="T67" s="4" t="s">
        <v>464</v>
      </c>
      <c r="U67" s="4" t="s">
        <v>368</v>
      </c>
      <c r="V67" s="4" t="s">
        <v>464</v>
      </c>
      <c r="W67" s="4" t="s">
        <v>464</v>
      </c>
      <c r="X67" s="4" t="s">
        <v>368</v>
      </c>
      <c r="Y67" s="4" t="s">
        <v>464</v>
      </c>
      <c r="Z67" s="4" t="s">
        <v>368</v>
      </c>
      <c r="AA67" s="4" t="s">
        <v>464</v>
      </c>
    </row>
    <row r="68" spans="1:27" s="4" customFormat="1" ht="60" x14ac:dyDescent="0.25">
      <c r="A68" s="4" t="s">
        <v>104</v>
      </c>
      <c r="B68" s="4">
        <v>6</v>
      </c>
      <c r="D68" s="4">
        <v>83</v>
      </c>
      <c r="F68" s="4" t="s">
        <v>368</v>
      </c>
      <c r="H68" s="5" t="s">
        <v>823</v>
      </c>
      <c r="I68" s="4">
        <v>1</v>
      </c>
      <c r="J68" s="4">
        <v>9</v>
      </c>
      <c r="K68" s="4" t="s">
        <v>675</v>
      </c>
      <c r="L68" s="4">
        <v>0</v>
      </c>
      <c r="M68" s="7">
        <v>8400</v>
      </c>
      <c r="N68" s="7">
        <v>21130</v>
      </c>
      <c r="O68" s="4" t="s">
        <v>654</v>
      </c>
      <c r="P68" s="4">
        <v>4</v>
      </c>
      <c r="Q68" s="4">
        <v>3</v>
      </c>
      <c r="R68" s="4">
        <v>10</v>
      </c>
      <c r="S68" s="4">
        <v>6</v>
      </c>
      <c r="T68" s="4" t="s">
        <v>368</v>
      </c>
      <c r="U68" s="4" t="s">
        <v>464</v>
      </c>
      <c r="V68" s="4" t="s">
        <v>464</v>
      </c>
      <c r="W68" s="4" t="s">
        <v>464</v>
      </c>
      <c r="X68" s="4" t="s">
        <v>368</v>
      </c>
      <c r="Y68" s="4" t="s">
        <v>464</v>
      </c>
      <c r="Z68" s="4" t="s">
        <v>368</v>
      </c>
      <c r="AA68" s="4" t="s">
        <v>368</v>
      </c>
    </row>
    <row r="69" spans="1:27" s="4" customFormat="1" ht="60" x14ac:dyDescent="0.25">
      <c r="A69" s="4" t="s">
        <v>105</v>
      </c>
      <c r="B69" s="4">
        <v>7</v>
      </c>
      <c r="C69" s="4">
        <v>945</v>
      </c>
      <c r="D69" s="4">
        <v>95</v>
      </c>
      <c r="E69" s="4" t="s">
        <v>643</v>
      </c>
      <c r="F69" s="4" t="s">
        <v>464</v>
      </c>
      <c r="H69" s="5" t="s">
        <v>825</v>
      </c>
      <c r="I69" s="4">
        <v>1</v>
      </c>
      <c r="K69" s="4" t="s">
        <v>675</v>
      </c>
      <c r="L69" s="4">
        <v>100</v>
      </c>
      <c r="M69" s="4">
        <v>2460</v>
      </c>
      <c r="N69" s="7">
        <v>3960</v>
      </c>
      <c r="O69" s="4" t="s">
        <v>645</v>
      </c>
      <c r="P69" s="4">
        <v>3</v>
      </c>
      <c r="Q69" s="4">
        <v>3</v>
      </c>
      <c r="R69" s="4">
        <v>13</v>
      </c>
      <c r="S69" s="4">
        <v>2</v>
      </c>
      <c r="T69" s="4" t="s">
        <v>464</v>
      </c>
      <c r="U69" s="4" t="s">
        <v>368</v>
      </c>
      <c r="V69" s="4" t="s">
        <v>464</v>
      </c>
      <c r="W69" s="4" t="s">
        <v>368</v>
      </c>
      <c r="X69" s="4" t="s">
        <v>464</v>
      </c>
      <c r="Y69" s="4" t="s">
        <v>464</v>
      </c>
      <c r="Z69" s="4" t="s">
        <v>464</v>
      </c>
      <c r="AA69" s="4" t="s">
        <v>464</v>
      </c>
    </row>
    <row r="70" spans="1:27" s="4" customFormat="1" ht="45" x14ac:dyDescent="0.25">
      <c r="A70" s="4" t="s">
        <v>106</v>
      </c>
      <c r="B70" s="4">
        <v>7</v>
      </c>
      <c r="D70" s="4">
        <v>100</v>
      </c>
      <c r="E70" s="4" t="s">
        <v>643</v>
      </c>
      <c r="F70" s="4" t="s">
        <v>464</v>
      </c>
      <c r="H70" s="5" t="s">
        <v>827</v>
      </c>
      <c r="I70" s="4">
        <v>1</v>
      </c>
      <c r="K70" s="4" t="s">
        <v>675</v>
      </c>
      <c r="L70" s="4">
        <v>60</v>
      </c>
      <c r="M70" s="7">
        <v>23600</v>
      </c>
      <c r="N70" s="7">
        <v>29500</v>
      </c>
      <c r="O70" s="4" t="s">
        <v>682</v>
      </c>
      <c r="P70" s="4">
        <v>3</v>
      </c>
      <c r="Q70" s="4">
        <v>3</v>
      </c>
      <c r="R70" s="4">
        <v>1</v>
      </c>
      <c r="S70" s="4">
        <v>20</v>
      </c>
      <c r="T70" s="4" t="s">
        <v>464</v>
      </c>
      <c r="U70" s="4" t="s">
        <v>368</v>
      </c>
      <c r="V70" s="4" t="s">
        <v>464</v>
      </c>
      <c r="W70" s="4" t="s">
        <v>368</v>
      </c>
      <c r="X70" s="4" t="s">
        <v>464</v>
      </c>
      <c r="Y70" s="4" t="s">
        <v>464</v>
      </c>
      <c r="Z70" s="4" t="s">
        <v>368</v>
      </c>
      <c r="AA70" s="4" t="s">
        <v>464</v>
      </c>
    </row>
    <row r="71" spans="1:27" s="4" customFormat="1" ht="30" x14ac:dyDescent="0.25">
      <c r="A71" s="4" t="s">
        <v>107</v>
      </c>
      <c r="B71" s="4">
        <v>6.5</v>
      </c>
      <c r="D71" s="4">
        <v>90</v>
      </c>
      <c r="F71" s="4" t="s">
        <v>368</v>
      </c>
      <c r="H71" s="5" t="s">
        <v>831</v>
      </c>
      <c r="I71" s="4">
        <v>1</v>
      </c>
      <c r="J71" s="4">
        <v>4</v>
      </c>
      <c r="K71" s="4" t="s">
        <v>675</v>
      </c>
      <c r="L71" s="4">
        <v>100</v>
      </c>
      <c r="N71" s="7">
        <v>54500</v>
      </c>
      <c r="O71" s="4" t="s">
        <v>830</v>
      </c>
      <c r="P71" s="4">
        <v>6</v>
      </c>
      <c r="Q71" s="4">
        <v>2</v>
      </c>
      <c r="R71" s="4">
        <v>8</v>
      </c>
      <c r="S71" s="4">
        <v>9</v>
      </c>
      <c r="T71" s="4" t="s">
        <v>368</v>
      </c>
      <c r="U71" s="4" t="s">
        <v>464</v>
      </c>
      <c r="V71" s="4" t="s">
        <v>464</v>
      </c>
      <c r="W71" s="4" t="s">
        <v>464</v>
      </c>
      <c r="X71" s="4" t="s">
        <v>368</v>
      </c>
      <c r="Y71" s="4" t="s">
        <v>464</v>
      </c>
      <c r="Z71" s="4" t="s">
        <v>368</v>
      </c>
      <c r="AA71" s="4" t="s">
        <v>464</v>
      </c>
    </row>
    <row r="72" spans="1:27" s="4" customFormat="1" ht="45" x14ac:dyDescent="0.25">
      <c r="A72" s="4" t="s">
        <v>108</v>
      </c>
      <c r="C72" s="4">
        <v>785</v>
      </c>
      <c r="F72" s="4" t="s">
        <v>464</v>
      </c>
      <c r="H72" s="5" t="s">
        <v>834</v>
      </c>
      <c r="I72" s="4">
        <v>2</v>
      </c>
      <c r="J72" s="4">
        <v>13</v>
      </c>
      <c r="K72" s="4" t="s">
        <v>675</v>
      </c>
      <c r="M72" s="7">
        <v>15500</v>
      </c>
      <c r="N72" s="7">
        <v>17180</v>
      </c>
      <c r="O72" s="4" t="s">
        <v>654</v>
      </c>
      <c r="P72" s="4">
        <v>4</v>
      </c>
      <c r="Q72" s="4">
        <v>3</v>
      </c>
      <c r="T72" s="4" t="s">
        <v>368</v>
      </c>
      <c r="U72" s="4" t="s">
        <v>464</v>
      </c>
      <c r="V72" s="4" t="s">
        <v>464</v>
      </c>
      <c r="W72" s="4" t="s">
        <v>464</v>
      </c>
      <c r="X72" s="4" t="s">
        <v>368</v>
      </c>
      <c r="Y72" s="4" t="s">
        <v>464</v>
      </c>
      <c r="Z72" s="4" t="s">
        <v>368</v>
      </c>
      <c r="AA72" s="4" t="s">
        <v>368</v>
      </c>
    </row>
    <row r="73" spans="1:27" s="4" customFormat="1" ht="30" x14ac:dyDescent="0.25">
      <c r="A73" s="4" t="s">
        <v>109</v>
      </c>
      <c r="B73" s="4">
        <v>6</v>
      </c>
      <c r="C73" s="4">
        <v>790</v>
      </c>
      <c r="D73" s="4">
        <v>83</v>
      </c>
      <c r="F73" s="4" t="s">
        <v>464</v>
      </c>
      <c r="H73" s="5" t="s">
        <v>836</v>
      </c>
      <c r="I73" s="4">
        <v>7</v>
      </c>
      <c r="J73" s="4">
        <v>17</v>
      </c>
      <c r="K73" s="4" t="s">
        <v>675</v>
      </c>
      <c r="L73" s="4">
        <v>50</v>
      </c>
      <c r="M73" s="7">
        <v>25000</v>
      </c>
      <c r="N73" s="7">
        <v>25000</v>
      </c>
      <c r="O73" s="4" t="s">
        <v>654</v>
      </c>
      <c r="P73" s="4">
        <v>4</v>
      </c>
      <c r="Q73" s="4">
        <v>3</v>
      </c>
      <c r="T73" s="4" t="s">
        <v>368</v>
      </c>
      <c r="U73" s="4" t="s">
        <v>464</v>
      </c>
      <c r="V73" s="4" t="s">
        <v>464</v>
      </c>
      <c r="W73" s="4" t="s">
        <v>464</v>
      </c>
      <c r="X73" s="4" t="s">
        <v>368</v>
      </c>
      <c r="Y73" s="4" t="s">
        <v>464</v>
      </c>
      <c r="Z73" s="4" t="s">
        <v>368</v>
      </c>
      <c r="AA73" s="4" t="s">
        <v>368</v>
      </c>
    </row>
    <row r="74" spans="1:27" s="4" customFormat="1" ht="30" x14ac:dyDescent="0.25">
      <c r="A74" s="4" t="s">
        <v>110</v>
      </c>
      <c r="B74" s="4">
        <v>6.5</v>
      </c>
      <c r="D74" s="4">
        <v>90</v>
      </c>
      <c r="F74" s="4" t="s">
        <v>368</v>
      </c>
      <c r="H74" s="5" t="s">
        <v>838</v>
      </c>
      <c r="I74" s="4">
        <v>2</v>
      </c>
      <c r="K74" s="4" t="s">
        <v>675</v>
      </c>
      <c r="L74" s="4">
        <v>400</v>
      </c>
      <c r="M74" s="7">
        <v>75826</v>
      </c>
      <c r="N74" s="7">
        <v>75826</v>
      </c>
      <c r="O74" s="4" t="s">
        <v>692</v>
      </c>
      <c r="P74" s="4">
        <v>4</v>
      </c>
      <c r="Q74" s="4">
        <v>4</v>
      </c>
      <c r="R74" s="4">
        <v>13</v>
      </c>
      <c r="S74" s="4">
        <v>60</v>
      </c>
      <c r="T74" s="4" t="s">
        <v>464</v>
      </c>
      <c r="U74" s="4" t="s">
        <v>464</v>
      </c>
      <c r="V74" s="4" t="s">
        <v>368</v>
      </c>
      <c r="W74" s="4" t="s">
        <v>368</v>
      </c>
      <c r="X74" s="4" t="s">
        <v>464</v>
      </c>
      <c r="Y74" s="4" t="s">
        <v>464</v>
      </c>
      <c r="Z74" s="4" t="s">
        <v>368</v>
      </c>
      <c r="AA74" s="4" t="s">
        <v>464</v>
      </c>
    </row>
    <row r="75" spans="1:27" x14ac:dyDescent="0.25">
      <c r="A75" t="s">
        <v>111</v>
      </c>
      <c r="B75" s="4">
        <v>6.5</v>
      </c>
      <c r="D75" s="4">
        <v>90</v>
      </c>
      <c r="E75" t="s">
        <v>643</v>
      </c>
      <c r="F75" s="4" t="s">
        <v>368</v>
      </c>
      <c r="H75" t="s">
        <v>840</v>
      </c>
      <c r="I75" s="4">
        <v>1</v>
      </c>
      <c r="J75" s="4">
        <v>4</v>
      </c>
      <c r="K75" s="4" t="s">
        <v>675</v>
      </c>
      <c r="L75" s="4">
        <v>100</v>
      </c>
      <c r="M75" s="1">
        <v>26200</v>
      </c>
      <c r="N75" s="1">
        <v>26200</v>
      </c>
      <c r="O75" s="4" t="s">
        <v>654</v>
      </c>
      <c r="P75" s="4">
        <v>3</v>
      </c>
      <c r="Q75" s="4">
        <v>3</v>
      </c>
      <c r="R75" s="4">
        <v>10</v>
      </c>
      <c r="S75" s="4">
        <v>5</v>
      </c>
      <c r="T75" s="4" t="s">
        <v>464</v>
      </c>
      <c r="U75" s="4" t="s">
        <v>464</v>
      </c>
      <c r="V75" s="4" t="s">
        <v>368</v>
      </c>
      <c r="W75" s="4" t="s">
        <v>368</v>
      </c>
      <c r="X75" s="4" t="s">
        <v>464</v>
      </c>
      <c r="Y75" s="4" t="s">
        <v>464</v>
      </c>
      <c r="Z75" s="4" t="s">
        <v>368</v>
      </c>
      <c r="AA75" s="4" t="s">
        <v>464</v>
      </c>
    </row>
    <row r="76" spans="1:27" s="4" customFormat="1" ht="30" x14ac:dyDescent="0.25">
      <c r="A76" s="4" t="s">
        <v>112</v>
      </c>
      <c r="B76" s="4">
        <v>6.5</v>
      </c>
      <c r="C76" s="4">
        <v>570</v>
      </c>
      <c r="D76" s="4">
        <v>90</v>
      </c>
      <c r="F76" s="4" t="s">
        <v>464</v>
      </c>
      <c r="H76" s="5" t="s">
        <v>842</v>
      </c>
      <c r="I76" s="4">
        <v>1</v>
      </c>
      <c r="K76" s="4" t="s">
        <v>675</v>
      </c>
      <c r="L76" s="4">
        <v>70</v>
      </c>
      <c r="M76" s="7">
        <v>7350</v>
      </c>
      <c r="N76" s="7">
        <v>9800</v>
      </c>
      <c r="O76" s="4" t="s">
        <v>654</v>
      </c>
      <c r="P76" s="4">
        <v>4</v>
      </c>
      <c r="Q76" s="4">
        <v>4</v>
      </c>
      <c r="R76" s="4">
        <v>6</v>
      </c>
      <c r="S76" s="4">
        <v>8</v>
      </c>
      <c r="T76" s="4" t="s">
        <v>368</v>
      </c>
      <c r="U76" s="4" t="s">
        <v>464</v>
      </c>
      <c r="V76" s="4" t="s">
        <v>464</v>
      </c>
      <c r="W76" s="4" t="s">
        <v>368</v>
      </c>
      <c r="X76" s="4" t="s">
        <v>464</v>
      </c>
      <c r="Y76" s="4" t="s">
        <v>464</v>
      </c>
      <c r="Z76" s="4" t="s">
        <v>368</v>
      </c>
      <c r="AA76" s="4" t="s">
        <v>464</v>
      </c>
    </row>
    <row r="77" spans="1:27" s="4" customFormat="1" ht="60" x14ac:dyDescent="0.25">
      <c r="A77" s="4" t="s">
        <v>113</v>
      </c>
      <c r="B77" s="4">
        <v>6.5</v>
      </c>
      <c r="D77" s="4">
        <v>90</v>
      </c>
      <c r="F77" s="4" t="s">
        <v>464</v>
      </c>
      <c r="H77" s="5" t="s">
        <v>844</v>
      </c>
      <c r="I77" s="4">
        <v>4</v>
      </c>
      <c r="K77" s="4" t="s">
        <v>675</v>
      </c>
      <c r="L77" s="4" t="s">
        <v>845</v>
      </c>
      <c r="M77" s="14">
        <v>28153.48</v>
      </c>
      <c r="N77" s="14">
        <v>44622.11</v>
      </c>
      <c r="O77" s="4" t="s">
        <v>846</v>
      </c>
      <c r="P77" s="4">
        <v>3</v>
      </c>
      <c r="Q77" s="4">
        <v>3</v>
      </c>
      <c r="R77" s="4">
        <v>17</v>
      </c>
      <c r="S77" s="4">
        <v>0</v>
      </c>
      <c r="T77" s="4" t="s">
        <v>368</v>
      </c>
      <c r="U77" s="4" t="s">
        <v>464</v>
      </c>
      <c r="V77" s="4" t="s">
        <v>464</v>
      </c>
      <c r="W77" s="4" t="s">
        <v>464</v>
      </c>
      <c r="X77" s="4" t="s">
        <v>368</v>
      </c>
      <c r="Y77" s="4" t="s">
        <v>464</v>
      </c>
      <c r="Z77" s="4" t="s">
        <v>368</v>
      </c>
      <c r="AA77" s="4" t="s">
        <v>464</v>
      </c>
    </row>
    <row r="78" spans="1:27" x14ac:dyDescent="0.25">
      <c r="A78" t="s">
        <v>114</v>
      </c>
      <c r="D78" s="4">
        <v>78</v>
      </c>
      <c r="F78" s="4" t="s">
        <v>464</v>
      </c>
      <c r="H78" t="s">
        <v>848</v>
      </c>
      <c r="I78" s="4">
        <v>1</v>
      </c>
      <c r="J78">
        <v>14</v>
      </c>
      <c r="K78" s="4" t="s">
        <v>675</v>
      </c>
      <c r="L78" s="4">
        <v>169.59</v>
      </c>
      <c r="M78" s="15">
        <v>7783.18</v>
      </c>
      <c r="N78" s="15">
        <v>7783.18</v>
      </c>
      <c r="O78" s="4" t="s">
        <v>654</v>
      </c>
      <c r="P78" s="4">
        <v>4</v>
      </c>
      <c r="Q78" s="4">
        <v>4</v>
      </c>
      <c r="R78" s="4">
        <v>10</v>
      </c>
      <c r="T78" s="4" t="s">
        <v>368</v>
      </c>
      <c r="U78" s="4" t="s">
        <v>464</v>
      </c>
      <c r="V78" s="4" t="s">
        <v>464</v>
      </c>
      <c r="W78" s="4" t="s">
        <v>368</v>
      </c>
      <c r="X78" s="4" t="s">
        <v>464</v>
      </c>
      <c r="Y78" s="4" t="s">
        <v>464</v>
      </c>
      <c r="Z78" s="4" t="s">
        <v>368</v>
      </c>
      <c r="AA78" s="4" t="s">
        <v>464</v>
      </c>
    </row>
    <row r="79" spans="1:27" s="4" customFormat="1" ht="30" x14ac:dyDescent="0.25">
      <c r="A79" s="4" t="s">
        <v>115</v>
      </c>
      <c r="B79" s="4">
        <v>6.5</v>
      </c>
      <c r="D79" s="4">
        <v>91</v>
      </c>
      <c r="E79" s="4" t="s">
        <v>643</v>
      </c>
      <c r="F79" s="4" t="s">
        <v>368</v>
      </c>
      <c r="H79" s="5" t="s">
        <v>850</v>
      </c>
      <c r="I79" s="4">
        <v>2</v>
      </c>
      <c r="J79" s="4">
        <v>3</v>
      </c>
      <c r="K79" s="4" t="s">
        <v>675</v>
      </c>
      <c r="L79" s="4">
        <v>300</v>
      </c>
      <c r="M79" s="7"/>
      <c r="N79" s="7">
        <v>29250</v>
      </c>
      <c r="O79" s="4" t="s">
        <v>654</v>
      </c>
      <c r="P79" s="4">
        <v>3</v>
      </c>
      <c r="Q79" s="4">
        <v>3</v>
      </c>
      <c r="R79" s="4">
        <v>12</v>
      </c>
      <c r="T79" s="4" t="s">
        <v>368</v>
      </c>
      <c r="U79" s="4" t="s">
        <v>464</v>
      </c>
      <c r="V79" s="4" t="s">
        <v>464</v>
      </c>
      <c r="W79" s="4" t="s">
        <v>368</v>
      </c>
      <c r="X79" s="4" t="s">
        <v>464</v>
      </c>
      <c r="Y79" s="4" t="s">
        <v>464</v>
      </c>
      <c r="Z79" s="4" t="s">
        <v>368</v>
      </c>
      <c r="AA79" s="4" t="s">
        <v>464</v>
      </c>
    </row>
    <row r="80" spans="1:27" s="4" customFormat="1" ht="90" x14ac:dyDescent="0.25">
      <c r="A80" s="4" t="s">
        <v>116</v>
      </c>
      <c r="B80" s="4">
        <v>6</v>
      </c>
      <c r="D80" s="4">
        <v>79</v>
      </c>
      <c r="E80" s="4" t="s">
        <v>668</v>
      </c>
      <c r="F80" s="4" t="s">
        <v>368</v>
      </c>
      <c r="H80" s="5" t="s">
        <v>851</v>
      </c>
      <c r="I80" s="4">
        <v>1</v>
      </c>
      <c r="J80" s="4">
        <v>3</v>
      </c>
      <c r="K80" s="4" t="s">
        <v>675</v>
      </c>
      <c r="M80" s="4">
        <v>0</v>
      </c>
      <c r="N80" s="7">
        <v>6000</v>
      </c>
      <c r="O80" s="4" t="s">
        <v>654</v>
      </c>
      <c r="P80" s="4">
        <v>4</v>
      </c>
      <c r="Q80" s="4">
        <v>3</v>
      </c>
      <c r="R80" s="4">
        <v>10</v>
      </c>
      <c r="S80" s="4">
        <v>6</v>
      </c>
      <c r="T80" s="4" t="s">
        <v>464</v>
      </c>
      <c r="U80" s="4" t="s">
        <v>464</v>
      </c>
      <c r="V80" s="4" t="s">
        <v>368</v>
      </c>
      <c r="W80" s="4" t="s">
        <v>368</v>
      </c>
      <c r="X80" s="4" t="s">
        <v>464</v>
      </c>
      <c r="Y80" s="4" t="s">
        <v>464</v>
      </c>
      <c r="Z80" s="4" t="s">
        <v>368</v>
      </c>
      <c r="AA80" s="4" t="s">
        <v>464</v>
      </c>
    </row>
    <row r="81" spans="1:27" s="4" customFormat="1" ht="30" x14ac:dyDescent="0.25">
      <c r="A81" s="4" t="s">
        <v>117</v>
      </c>
      <c r="B81" s="4">
        <v>6.5</v>
      </c>
      <c r="D81" s="4">
        <v>90</v>
      </c>
      <c r="E81" s="4" t="s">
        <v>853</v>
      </c>
      <c r="F81" s="4" t="s">
        <v>368</v>
      </c>
      <c r="H81" s="5" t="s">
        <v>854</v>
      </c>
      <c r="I81" s="4">
        <v>1</v>
      </c>
      <c r="K81" s="4" t="s">
        <v>675</v>
      </c>
      <c r="L81" s="7"/>
      <c r="M81" s="7">
        <v>2314</v>
      </c>
      <c r="N81" s="7">
        <v>16500</v>
      </c>
      <c r="O81" s="4" t="s">
        <v>654</v>
      </c>
      <c r="P81" s="4">
        <v>3</v>
      </c>
      <c r="Q81" s="4">
        <v>3</v>
      </c>
      <c r="R81" s="4">
        <v>6</v>
      </c>
      <c r="S81" s="4">
        <v>2</v>
      </c>
      <c r="T81" s="4" t="s">
        <v>368</v>
      </c>
      <c r="U81" s="4" t="s">
        <v>464</v>
      </c>
      <c r="V81" s="4" t="s">
        <v>464</v>
      </c>
      <c r="W81" s="4" t="s">
        <v>368</v>
      </c>
      <c r="X81" s="4" t="s">
        <v>464</v>
      </c>
      <c r="Y81" s="4" t="s">
        <v>464</v>
      </c>
      <c r="Z81" s="4" t="s">
        <v>368</v>
      </c>
      <c r="AA81" s="4" t="s">
        <v>464</v>
      </c>
    </row>
    <row r="82" spans="1:27" s="4" customFormat="1" ht="60" x14ac:dyDescent="0.25">
      <c r="A82" s="4" t="s">
        <v>118</v>
      </c>
      <c r="E82" s="4" t="s">
        <v>643</v>
      </c>
      <c r="F82" s="4" t="s">
        <v>368</v>
      </c>
      <c r="H82" s="5" t="s">
        <v>856</v>
      </c>
      <c r="I82" s="4">
        <v>1</v>
      </c>
      <c r="K82" s="4" t="s">
        <v>675</v>
      </c>
      <c r="L82" s="4">
        <v>500</v>
      </c>
      <c r="M82" s="7">
        <v>2143000</v>
      </c>
      <c r="N82" s="7">
        <v>2193000</v>
      </c>
      <c r="O82" s="4" t="s">
        <v>735</v>
      </c>
      <c r="P82" s="4">
        <v>6</v>
      </c>
      <c r="Q82" s="4">
        <v>2</v>
      </c>
      <c r="R82" s="4">
        <v>20</v>
      </c>
      <c r="T82" s="4" t="s">
        <v>368</v>
      </c>
      <c r="U82" s="4" t="s">
        <v>464</v>
      </c>
      <c r="V82" s="4" t="s">
        <v>464</v>
      </c>
      <c r="W82" s="4" t="s">
        <v>464</v>
      </c>
      <c r="X82" s="4" t="s">
        <v>368</v>
      </c>
      <c r="Y82" s="4" t="s">
        <v>464</v>
      </c>
      <c r="Z82" s="4" t="s">
        <v>368</v>
      </c>
      <c r="AA82" s="4" t="s">
        <v>464</v>
      </c>
    </row>
    <row r="83" spans="1:27" s="4" customFormat="1" ht="45" x14ac:dyDescent="0.25">
      <c r="A83" s="4" t="s">
        <v>119</v>
      </c>
      <c r="B83" s="4">
        <v>5.5</v>
      </c>
      <c r="C83" s="4">
        <v>785</v>
      </c>
      <c r="E83" s="4" t="s">
        <v>668</v>
      </c>
      <c r="F83" s="4" t="s">
        <v>464</v>
      </c>
      <c r="H83" s="5" t="s">
        <v>858</v>
      </c>
      <c r="I83" s="4">
        <v>1</v>
      </c>
      <c r="J83" s="4">
        <v>3</v>
      </c>
      <c r="K83" s="4" t="s">
        <v>675</v>
      </c>
      <c r="L83" s="4">
        <v>50</v>
      </c>
      <c r="M83" s="7">
        <v>22800</v>
      </c>
      <c r="N83" s="7">
        <v>27400</v>
      </c>
      <c r="O83" s="4" t="s">
        <v>654</v>
      </c>
      <c r="P83" s="4">
        <v>4</v>
      </c>
      <c r="Q83" s="4">
        <v>4</v>
      </c>
      <c r="R83" s="4">
        <v>6</v>
      </c>
      <c r="S83" s="4">
        <v>15</v>
      </c>
      <c r="T83" s="4" t="s">
        <v>368</v>
      </c>
      <c r="U83" s="4" t="s">
        <v>464</v>
      </c>
      <c r="V83" s="4" t="s">
        <v>464</v>
      </c>
      <c r="W83" s="4" t="s">
        <v>368</v>
      </c>
      <c r="X83" s="4" t="s">
        <v>464</v>
      </c>
      <c r="Y83" s="4" t="s">
        <v>464</v>
      </c>
      <c r="Z83" s="4" t="s">
        <v>464</v>
      </c>
      <c r="AA83" s="4" t="s">
        <v>464</v>
      </c>
    </row>
    <row r="84" spans="1:27" s="4" customFormat="1" ht="45" x14ac:dyDescent="0.25">
      <c r="A84" s="4" t="s">
        <v>120</v>
      </c>
      <c r="B84" s="4">
        <v>7</v>
      </c>
      <c r="D84" s="4">
        <v>100</v>
      </c>
      <c r="E84" s="4" t="s">
        <v>765</v>
      </c>
      <c r="F84" s="4" t="s">
        <v>464</v>
      </c>
      <c r="H84" s="5" t="s">
        <v>860</v>
      </c>
      <c r="I84" s="4">
        <v>1</v>
      </c>
      <c r="K84" s="4" t="s">
        <v>675</v>
      </c>
      <c r="L84" s="4">
        <v>60</v>
      </c>
      <c r="M84" s="7">
        <v>18500</v>
      </c>
      <c r="N84" s="7">
        <v>27000</v>
      </c>
      <c r="O84" s="4" t="s">
        <v>682</v>
      </c>
      <c r="P84" s="4">
        <v>3</v>
      </c>
      <c r="Q84" s="4">
        <v>3</v>
      </c>
      <c r="R84" s="4">
        <v>5</v>
      </c>
      <c r="S84" s="4">
        <v>9</v>
      </c>
      <c r="T84" s="4" t="s">
        <v>464</v>
      </c>
      <c r="U84" s="4" t="s">
        <v>368</v>
      </c>
      <c r="V84" s="4" t="s">
        <v>464</v>
      </c>
      <c r="W84" s="4" t="s">
        <v>464</v>
      </c>
      <c r="X84" s="4" t="s">
        <v>368</v>
      </c>
      <c r="Y84" s="4" t="s">
        <v>464</v>
      </c>
      <c r="Z84" s="4" t="s">
        <v>368</v>
      </c>
      <c r="AA84" s="4" t="s">
        <v>464</v>
      </c>
    </row>
    <row r="85" spans="1:27" s="4" customFormat="1" ht="120" x14ac:dyDescent="0.25">
      <c r="A85" s="4" t="s">
        <v>121</v>
      </c>
      <c r="B85" s="4">
        <v>6.5</v>
      </c>
      <c r="E85" s="4" t="s">
        <v>643</v>
      </c>
      <c r="F85" s="4" t="s">
        <v>464</v>
      </c>
      <c r="H85" s="5" t="s">
        <v>862</v>
      </c>
      <c r="I85" s="4">
        <v>1</v>
      </c>
      <c r="K85" s="4" t="s">
        <v>675</v>
      </c>
      <c r="L85" s="4">
        <v>900</v>
      </c>
      <c r="M85" s="4">
        <v>0</v>
      </c>
      <c r="N85" s="7">
        <v>240000</v>
      </c>
      <c r="O85" s="4" t="s">
        <v>666</v>
      </c>
      <c r="P85" s="4">
        <v>4</v>
      </c>
      <c r="Q85" s="4">
        <v>4</v>
      </c>
      <c r="R85" s="4">
        <v>8</v>
      </c>
      <c r="S85" s="4">
        <v>4</v>
      </c>
      <c r="T85" s="4" t="s">
        <v>368</v>
      </c>
      <c r="U85" s="4" t="s">
        <v>464</v>
      </c>
      <c r="V85" s="4" t="s">
        <v>464</v>
      </c>
      <c r="W85" s="4" t="s">
        <v>368</v>
      </c>
      <c r="X85" s="4" t="s">
        <v>464</v>
      </c>
      <c r="Y85" s="4" t="s">
        <v>464</v>
      </c>
      <c r="Z85" s="4" t="s">
        <v>368</v>
      </c>
      <c r="AA85" s="4" t="s">
        <v>464</v>
      </c>
    </row>
    <row r="86" spans="1:27" s="4" customFormat="1" x14ac:dyDescent="0.25">
      <c r="A86" s="4" t="s">
        <v>122</v>
      </c>
      <c r="B86" s="4">
        <v>5.5</v>
      </c>
      <c r="E86" s="4" t="s">
        <v>668</v>
      </c>
      <c r="F86" s="4" t="s">
        <v>464</v>
      </c>
      <c r="H86" s="5" t="s">
        <v>864</v>
      </c>
      <c r="I86" s="4">
        <v>1</v>
      </c>
      <c r="J86" s="4">
        <v>3</v>
      </c>
      <c r="K86" s="4" t="s">
        <v>675</v>
      </c>
      <c r="L86" s="4">
        <v>50</v>
      </c>
      <c r="N86" s="7">
        <v>21000</v>
      </c>
      <c r="O86" s="4" t="s">
        <v>654</v>
      </c>
      <c r="P86" s="4">
        <v>4</v>
      </c>
      <c r="Q86" s="4">
        <v>4</v>
      </c>
      <c r="T86" s="4" t="s">
        <v>368</v>
      </c>
      <c r="U86" s="4" t="s">
        <v>464</v>
      </c>
      <c r="V86" s="4" t="s">
        <v>464</v>
      </c>
      <c r="W86" s="4" t="s">
        <v>464</v>
      </c>
      <c r="X86" s="4" t="s">
        <v>368</v>
      </c>
      <c r="Y86" s="4" t="s">
        <v>464</v>
      </c>
      <c r="Z86" s="4" t="s">
        <v>368</v>
      </c>
      <c r="AA86" s="4" t="s">
        <v>368</v>
      </c>
    </row>
    <row r="87" spans="1:27" s="4" customFormat="1" ht="60" x14ac:dyDescent="0.25">
      <c r="A87" s="4" t="s">
        <v>123</v>
      </c>
      <c r="F87" s="4" t="s">
        <v>464</v>
      </c>
      <c r="H87" s="5" t="s">
        <v>866</v>
      </c>
      <c r="I87" s="4">
        <v>1</v>
      </c>
      <c r="J87" s="4">
        <v>2</v>
      </c>
      <c r="K87" s="4" t="s">
        <v>675</v>
      </c>
      <c r="L87" s="4">
        <v>300</v>
      </c>
      <c r="N87" s="7">
        <v>72000</v>
      </c>
      <c r="O87" s="4" t="s">
        <v>867</v>
      </c>
      <c r="P87" s="4">
        <v>4</v>
      </c>
      <c r="Q87" s="4">
        <v>4</v>
      </c>
      <c r="T87" s="4" t="s">
        <v>368</v>
      </c>
      <c r="U87" s="4" t="s">
        <v>464</v>
      </c>
      <c r="V87" s="4" t="s">
        <v>464</v>
      </c>
      <c r="W87" s="4" t="s">
        <v>368</v>
      </c>
      <c r="X87" s="4" t="s">
        <v>464</v>
      </c>
      <c r="Y87" s="4" t="s">
        <v>464</v>
      </c>
      <c r="Z87" s="4" t="s">
        <v>368</v>
      </c>
      <c r="AA87" s="4" t="s">
        <v>464</v>
      </c>
    </row>
    <row r="88" spans="1:27" ht="45" x14ac:dyDescent="0.25">
      <c r="A88" t="s">
        <v>124</v>
      </c>
      <c r="B88" s="4">
        <v>7</v>
      </c>
      <c r="D88">
        <v>100</v>
      </c>
      <c r="F88" s="4" t="s">
        <v>464</v>
      </c>
      <c r="H88" s="3" t="s">
        <v>868</v>
      </c>
      <c r="I88" s="4">
        <v>1</v>
      </c>
      <c r="K88" s="4" t="s">
        <v>675</v>
      </c>
      <c r="L88" s="4">
        <v>60</v>
      </c>
      <c r="M88" s="1">
        <v>13900</v>
      </c>
      <c r="N88" s="1">
        <v>29500</v>
      </c>
      <c r="O88" s="4" t="s">
        <v>682</v>
      </c>
      <c r="P88" s="4">
        <v>3</v>
      </c>
      <c r="Q88" s="4">
        <v>3</v>
      </c>
      <c r="R88" s="4">
        <v>6</v>
      </c>
      <c r="S88" s="4">
        <v>3</v>
      </c>
      <c r="T88" s="4" t="s">
        <v>464</v>
      </c>
      <c r="U88" s="4" t="s">
        <v>464</v>
      </c>
      <c r="V88" s="4" t="s">
        <v>368</v>
      </c>
      <c r="W88" s="4" t="s">
        <v>368</v>
      </c>
      <c r="X88" s="4" t="s">
        <v>464</v>
      </c>
      <c r="Y88" s="4" t="s">
        <v>464</v>
      </c>
      <c r="Z88" s="4" t="s">
        <v>368</v>
      </c>
      <c r="AA88" s="4" t="s">
        <v>464</v>
      </c>
    </row>
    <row r="89" spans="1:27" s="4" customFormat="1" ht="75" x14ac:dyDescent="0.25">
      <c r="A89" s="4" t="s">
        <v>125</v>
      </c>
      <c r="B89" s="4">
        <v>6.5</v>
      </c>
      <c r="D89" s="4">
        <v>80</v>
      </c>
      <c r="E89" s="4" t="s">
        <v>668</v>
      </c>
      <c r="F89" s="4" t="s">
        <v>368</v>
      </c>
      <c r="H89" s="5" t="s">
        <v>870</v>
      </c>
      <c r="I89" s="4">
        <v>1</v>
      </c>
      <c r="J89" s="4">
        <v>8</v>
      </c>
      <c r="K89" s="4" t="s">
        <v>675</v>
      </c>
      <c r="L89" s="4">
        <v>50</v>
      </c>
      <c r="M89" s="7">
        <v>5800</v>
      </c>
      <c r="N89" s="7">
        <v>5800</v>
      </c>
      <c r="O89" s="4" t="s">
        <v>654</v>
      </c>
      <c r="P89" s="4">
        <v>3</v>
      </c>
      <c r="Q89" s="4">
        <v>4</v>
      </c>
      <c r="R89" s="4">
        <v>5</v>
      </c>
      <c r="S89" s="4">
        <v>5</v>
      </c>
      <c r="T89" s="4" t="s">
        <v>464</v>
      </c>
      <c r="U89" s="4" t="s">
        <v>464</v>
      </c>
      <c r="V89" s="4" t="s">
        <v>368</v>
      </c>
      <c r="W89" s="4" t="s">
        <v>368</v>
      </c>
      <c r="X89" s="4" t="s">
        <v>464</v>
      </c>
      <c r="Y89" s="4" t="s">
        <v>464</v>
      </c>
      <c r="Z89" s="4" t="s">
        <v>368</v>
      </c>
      <c r="AA89" s="4" t="s">
        <v>464</v>
      </c>
    </row>
    <row r="90" spans="1:27" s="4" customFormat="1" ht="45" x14ac:dyDescent="0.25">
      <c r="A90" s="4" t="s">
        <v>126</v>
      </c>
      <c r="B90" s="4">
        <v>6</v>
      </c>
      <c r="F90" s="4" t="s">
        <v>368</v>
      </c>
      <c r="H90" s="5" t="s">
        <v>875</v>
      </c>
      <c r="I90" s="4">
        <v>1</v>
      </c>
      <c r="K90" s="4" t="s">
        <v>675</v>
      </c>
      <c r="L90" s="16">
        <v>100</v>
      </c>
      <c r="M90" s="4" t="s">
        <v>872</v>
      </c>
      <c r="N90" s="4" t="s">
        <v>874</v>
      </c>
      <c r="O90" s="4" t="s">
        <v>873</v>
      </c>
      <c r="P90" s="4">
        <v>6</v>
      </c>
      <c r="Q90" s="4">
        <v>3</v>
      </c>
      <c r="R90" s="4">
        <v>18</v>
      </c>
      <c r="S90" s="4">
        <v>4</v>
      </c>
      <c r="T90" s="4" t="s">
        <v>368</v>
      </c>
      <c r="U90" s="4" t="s">
        <v>464</v>
      </c>
      <c r="V90" s="4" t="s">
        <v>464</v>
      </c>
      <c r="W90" s="4" t="s">
        <v>464</v>
      </c>
      <c r="X90" s="4" t="s">
        <v>368</v>
      </c>
      <c r="Y90" s="4" t="s">
        <v>464</v>
      </c>
      <c r="Z90" s="4" t="s">
        <v>368</v>
      </c>
      <c r="AA90" s="4" t="s">
        <v>464</v>
      </c>
    </row>
    <row r="91" spans="1:27" s="4" customFormat="1" ht="30" x14ac:dyDescent="0.25">
      <c r="A91" s="4" t="s">
        <v>127</v>
      </c>
      <c r="B91" s="4">
        <v>6.5</v>
      </c>
      <c r="C91" s="4">
        <v>580</v>
      </c>
      <c r="D91" s="4">
        <v>92</v>
      </c>
      <c r="F91" s="4" t="s">
        <v>464</v>
      </c>
      <c r="H91" s="5" t="s">
        <v>877</v>
      </c>
      <c r="I91" s="4">
        <v>1</v>
      </c>
      <c r="K91" s="4" t="s">
        <v>675</v>
      </c>
      <c r="L91" s="4">
        <v>50</v>
      </c>
      <c r="M91" s="7">
        <v>10955</v>
      </c>
      <c r="N91" s="7">
        <v>17000</v>
      </c>
      <c r="O91" s="4" t="s">
        <v>682</v>
      </c>
      <c r="P91" s="4">
        <v>3</v>
      </c>
      <c r="Q91" s="4">
        <v>3</v>
      </c>
      <c r="R91" s="4">
        <v>11</v>
      </c>
      <c r="T91" s="4" t="s">
        <v>464</v>
      </c>
      <c r="U91" s="4" t="s">
        <v>464</v>
      </c>
      <c r="V91" s="4" t="s">
        <v>368</v>
      </c>
      <c r="W91" s="4" t="s">
        <v>464</v>
      </c>
      <c r="X91" s="4" t="s">
        <v>464</v>
      </c>
      <c r="Y91" s="4" t="s">
        <v>368</v>
      </c>
      <c r="Z91" s="4" t="s">
        <v>368</v>
      </c>
      <c r="AA91" s="4" t="s">
        <v>464</v>
      </c>
    </row>
    <row r="92" spans="1:27" s="4" customFormat="1" ht="60" x14ac:dyDescent="0.25">
      <c r="A92" s="4" t="s">
        <v>128</v>
      </c>
      <c r="E92" s="4" t="s">
        <v>643</v>
      </c>
      <c r="F92" s="4" t="s">
        <v>464</v>
      </c>
      <c r="H92" s="5" t="s">
        <v>880</v>
      </c>
      <c r="I92" s="4">
        <v>1</v>
      </c>
      <c r="J92" s="4">
        <v>5</v>
      </c>
      <c r="K92" s="4" t="s">
        <v>675</v>
      </c>
      <c r="L92" s="4">
        <v>250</v>
      </c>
      <c r="M92" s="7">
        <v>8200</v>
      </c>
      <c r="N92" s="7">
        <v>8200</v>
      </c>
      <c r="O92" s="4" t="s">
        <v>645</v>
      </c>
      <c r="P92" s="4">
        <v>4</v>
      </c>
      <c r="Q92" s="4">
        <v>3</v>
      </c>
      <c r="R92" s="4">
        <v>6</v>
      </c>
      <c r="S92" s="4">
        <v>6</v>
      </c>
      <c r="T92" s="4" t="s">
        <v>464</v>
      </c>
      <c r="U92" s="4" t="s">
        <v>464</v>
      </c>
      <c r="V92" s="4" t="s">
        <v>368</v>
      </c>
      <c r="W92" s="4" t="s">
        <v>368</v>
      </c>
      <c r="X92" s="4" t="s">
        <v>464</v>
      </c>
      <c r="Y92" s="4" t="s">
        <v>464</v>
      </c>
      <c r="Z92" s="4" t="s">
        <v>464</v>
      </c>
      <c r="AA92" s="4" t="s">
        <v>464</v>
      </c>
    </row>
    <row r="93" spans="1:27" s="4" customFormat="1" ht="75" x14ac:dyDescent="0.25">
      <c r="A93" s="4" t="s">
        <v>129</v>
      </c>
      <c r="B93" s="4">
        <v>6.5</v>
      </c>
      <c r="D93" s="4">
        <v>90</v>
      </c>
      <c r="F93" s="4" t="s">
        <v>368</v>
      </c>
      <c r="H93" s="5" t="s">
        <v>884</v>
      </c>
      <c r="I93" s="4">
        <v>1</v>
      </c>
      <c r="J93" s="4">
        <v>9</v>
      </c>
      <c r="K93" s="4" t="s">
        <v>675</v>
      </c>
      <c r="L93" s="4">
        <v>0</v>
      </c>
      <c r="M93" s="4">
        <v>0</v>
      </c>
      <c r="N93" s="4" t="s">
        <v>882</v>
      </c>
      <c r="O93" s="4" t="s">
        <v>883</v>
      </c>
      <c r="P93" s="4">
        <v>4</v>
      </c>
      <c r="Q93" s="4">
        <v>3</v>
      </c>
      <c r="R93" s="4">
        <v>9</v>
      </c>
      <c r="S93" s="4">
        <v>15</v>
      </c>
      <c r="T93" s="4" t="s">
        <v>464</v>
      </c>
      <c r="U93" s="4" t="s">
        <v>368</v>
      </c>
      <c r="V93" s="4" t="s">
        <v>464</v>
      </c>
      <c r="W93" s="4" t="s">
        <v>368</v>
      </c>
      <c r="X93" s="4" t="s">
        <v>464</v>
      </c>
      <c r="Y93" s="4" t="s">
        <v>464</v>
      </c>
      <c r="Z93" s="4" t="s">
        <v>368</v>
      </c>
      <c r="AA93" s="4" t="s">
        <v>464</v>
      </c>
    </row>
    <row r="94" spans="1:27" x14ac:dyDescent="0.25">
      <c r="A94" t="s">
        <v>130</v>
      </c>
      <c r="B94" s="4">
        <v>6</v>
      </c>
      <c r="C94">
        <v>750</v>
      </c>
      <c r="F94" s="4" t="s">
        <v>464</v>
      </c>
      <c r="H94" t="s">
        <v>886</v>
      </c>
      <c r="I94" s="4">
        <v>1</v>
      </c>
      <c r="J94" s="4">
        <v>2</v>
      </c>
      <c r="K94" s="4" t="s">
        <v>675</v>
      </c>
      <c r="L94" s="4">
        <v>50</v>
      </c>
      <c r="N94" s="1">
        <v>19900</v>
      </c>
      <c r="O94" s="4" t="s">
        <v>654</v>
      </c>
      <c r="P94" s="4">
        <v>4</v>
      </c>
      <c r="Q94" s="4">
        <v>3</v>
      </c>
      <c r="R94" s="4">
        <v>7</v>
      </c>
      <c r="S94" s="4">
        <v>18</v>
      </c>
      <c r="T94" s="4" t="s">
        <v>368</v>
      </c>
      <c r="U94" s="4" t="s">
        <v>464</v>
      </c>
      <c r="V94" s="4" t="s">
        <v>464</v>
      </c>
      <c r="W94" s="4" t="s">
        <v>464</v>
      </c>
      <c r="X94" s="4" t="s">
        <v>368</v>
      </c>
      <c r="Y94" s="4" t="s">
        <v>464</v>
      </c>
      <c r="Z94" s="4" t="s">
        <v>368</v>
      </c>
      <c r="AA94" s="4" t="s">
        <v>368</v>
      </c>
    </row>
    <row r="95" spans="1:27" s="4" customFormat="1" ht="90" x14ac:dyDescent="0.25">
      <c r="A95" s="4" t="s">
        <v>131</v>
      </c>
      <c r="B95" s="4">
        <v>5.5</v>
      </c>
      <c r="D95" s="4">
        <v>72</v>
      </c>
      <c r="E95" s="4" t="s">
        <v>668</v>
      </c>
      <c r="F95" s="4" t="s">
        <v>464</v>
      </c>
      <c r="H95" s="5" t="s">
        <v>888</v>
      </c>
      <c r="I95" s="4">
        <v>1</v>
      </c>
      <c r="J95" s="4">
        <v>3</v>
      </c>
      <c r="K95" s="4" t="s">
        <v>675</v>
      </c>
      <c r="L95" s="4">
        <v>85</v>
      </c>
      <c r="N95" s="7">
        <v>7600</v>
      </c>
      <c r="O95" s="4" t="s">
        <v>889</v>
      </c>
      <c r="P95" s="4">
        <v>4</v>
      </c>
      <c r="Q95" s="4">
        <v>3</v>
      </c>
      <c r="T95" s="4" t="s">
        <v>368</v>
      </c>
      <c r="U95" s="4" t="s">
        <v>464</v>
      </c>
      <c r="V95" s="4" t="s">
        <v>464</v>
      </c>
      <c r="W95" s="4" t="s">
        <v>464</v>
      </c>
      <c r="X95" s="4" t="s">
        <v>368</v>
      </c>
      <c r="Y95" s="4" t="s">
        <v>464</v>
      </c>
      <c r="Z95" s="4" t="s">
        <v>368</v>
      </c>
      <c r="AA95" s="4" t="s">
        <v>464</v>
      </c>
    </row>
    <row r="96" spans="1:27" s="4" customFormat="1" ht="75" x14ac:dyDescent="0.25">
      <c r="A96" s="4" t="s">
        <v>132</v>
      </c>
      <c r="B96" s="4">
        <v>6.5</v>
      </c>
      <c r="C96" s="4">
        <v>90</v>
      </c>
      <c r="F96" s="4" t="s">
        <v>464</v>
      </c>
      <c r="H96" s="5" t="s">
        <v>891</v>
      </c>
      <c r="I96" s="4">
        <v>1</v>
      </c>
      <c r="J96" s="4">
        <v>17</v>
      </c>
      <c r="K96" s="4" t="s">
        <v>675</v>
      </c>
      <c r="L96" s="4">
        <v>100</v>
      </c>
      <c r="N96" s="7">
        <v>22600</v>
      </c>
      <c r="O96" s="4" t="s">
        <v>654</v>
      </c>
      <c r="P96" s="4">
        <v>4</v>
      </c>
      <c r="Q96" s="4">
        <v>3</v>
      </c>
      <c r="R96" s="4">
        <v>27</v>
      </c>
      <c r="T96" s="4" t="s">
        <v>368</v>
      </c>
      <c r="U96" s="4" t="s">
        <v>464</v>
      </c>
      <c r="V96" s="4" t="s">
        <v>464</v>
      </c>
      <c r="W96" s="4" t="s">
        <v>464</v>
      </c>
      <c r="X96" s="4" t="s">
        <v>368</v>
      </c>
      <c r="Y96" s="4" t="s">
        <v>464</v>
      </c>
      <c r="Z96" s="4" t="s">
        <v>368</v>
      </c>
      <c r="AA96" s="4" t="s">
        <v>464</v>
      </c>
    </row>
    <row r="97" spans="1:27" s="4" customFormat="1" ht="45" x14ac:dyDescent="0.25">
      <c r="A97" s="4" t="s">
        <v>133</v>
      </c>
      <c r="B97" s="4">
        <v>7</v>
      </c>
      <c r="C97" s="4">
        <v>93</v>
      </c>
      <c r="F97" s="4" t="s">
        <v>464</v>
      </c>
      <c r="H97" s="5" t="s">
        <v>893</v>
      </c>
      <c r="I97" s="4">
        <v>1</v>
      </c>
      <c r="J97" s="4">
        <v>5</v>
      </c>
      <c r="K97" s="4" t="s">
        <v>675</v>
      </c>
      <c r="L97" s="4">
        <v>1500</v>
      </c>
      <c r="N97" s="4" t="s">
        <v>894</v>
      </c>
      <c r="O97" s="4" t="s">
        <v>735</v>
      </c>
      <c r="P97" s="4">
        <v>6</v>
      </c>
      <c r="Q97" s="4">
        <v>3</v>
      </c>
      <c r="R97" s="4">
        <v>10</v>
      </c>
      <c r="S97" s="4">
        <v>12</v>
      </c>
      <c r="T97" s="4" t="s">
        <v>464</v>
      </c>
      <c r="U97" s="4" t="s">
        <v>464</v>
      </c>
      <c r="V97" s="4" t="s">
        <v>368</v>
      </c>
      <c r="W97" s="4" t="s">
        <v>464</v>
      </c>
      <c r="X97" s="4" t="s">
        <v>464</v>
      </c>
      <c r="Y97" s="4" t="s">
        <v>368</v>
      </c>
      <c r="Z97" s="4" t="s">
        <v>368</v>
      </c>
      <c r="AA97" s="4" t="s">
        <v>464</v>
      </c>
    </row>
    <row r="98" spans="1:27" s="4" customFormat="1" ht="105" x14ac:dyDescent="0.25">
      <c r="A98" s="4" t="s">
        <v>134</v>
      </c>
      <c r="B98" s="4" t="s">
        <v>653</v>
      </c>
      <c r="F98" s="4" t="s">
        <v>368</v>
      </c>
      <c r="H98" s="5" t="s">
        <v>896</v>
      </c>
      <c r="I98" s="4">
        <v>5</v>
      </c>
      <c r="J98" s="4">
        <v>3</v>
      </c>
      <c r="K98" s="4" t="s">
        <v>675</v>
      </c>
      <c r="L98" s="7">
        <v>2200</v>
      </c>
      <c r="M98" s="4" t="s">
        <v>897</v>
      </c>
      <c r="N98" s="4" t="s">
        <v>898</v>
      </c>
      <c r="O98" s="4" t="s">
        <v>735</v>
      </c>
      <c r="P98" s="4">
        <v>6</v>
      </c>
      <c r="Q98" s="4">
        <v>3</v>
      </c>
      <c r="R98" s="4">
        <v>11</v>
      </c>
      <c r="T98" s="4" t="s">
        <v>368</v>
      </c>
      <c r="U98" s="4" t="s">
        <v>464</v>
      </c>
      <c r="V98" s="4" t="s">
        <v>464</v>
      </c>
      <c r="W98" s="4" t="s">
        <v>464</v>
      </c>
      <c r="X98" s="4" t="s">
        <v>368</v>
      </c>
      <c r="Y98" s="4" t="s">
        <v>464</v>
      </c>
      <c r="Z98" s="4" t="s">
        <v>368</v>
      </c>
      <c r="AA98" s="4" t="s">
        <v>464</v>
      </c>
    </row>
    <row r="99" spans="1:27" s="4" customFormat="1" ht="45" x14ac:dyDescent="0.25">
      <c r="A99" s="4" t="s">
        <v>135</v>
      </c>
      <c r="B99" s="4">
        <v>7</v>
      </c>
      <c r="C99" s="4">
        <v>100</v>
      </c>
      <c r="F99" s="4" t="s">
        <v>368</v>
      </c>
      <c r="H99" s="5" t="s">
        <v>902</v>
      </c>
      <c r="I99" s="4">
        <v>1</v>
      </c>
      <c r="K99" s="4" t="s">
        <v>675</v>
      </c>
      <c r="L99" s="4">
        <v>75</v>
      </c>
      <c r="M99" s="7">
        <v>3880000</v>
      </c>
      <c r="N99" s="7" t="s">
        <v>901</v>
      </c>
      <c r="O99" s="4" t="s">
        <v>900</v>
      </c>
      <c r="P99" s="4">
        <v>4</v>
      </c>
      <c r="Q99" s="4">
        <v>3</v>
      </c>
      <c r="R99" s="4">
        <v>9</v>
      </c>
      <c r="S99" s="4">
        <v>17</v>
      </c>
      <c r="T99" s="4" t="s">
        <v>368</v>
      </c>
      <c r="U99" s="4" t="s">
        <v>464</v>
      </c>
      <c r="V99" s="4" t="s">
        <v>464</v>
      </c>
      <c r="W99" s="4" t="s">
        <v>368</v>
      </c>
      <c r="X99" s="4" t="s">
        <v>464</v>
      </c>
      <c r="Y99" s="4" t="s">
        <v>464</v>
      </c>
      <c r="Z99" s="4" t="s">
        <v>368</v>
      </c>
      <c r="AA99" s="4" t="s">
        <v>464</v>
      </c>
    </row>
    <row r="100" spans="1:27" s="5" customFormat="1" ht="90" x14ac:dyDescent="0.25">
      <c r="A100" s="5" t="s">
        <v>136</v>
      </c>
      <c r="B100" s="5">
        <v>7</v>
      </c>
      <c r="C100" s="5">
        <v>100</v>
      </c>
      <c r="E100" s="5" t="s">
        <v>643</v>
      </c>
      <c r="F100" s="5" t="s">
        <v>464</v>
      </c>
      <c r="H100" s="5" t="s">
        <v>904</v>
      </c>
      <c r="I100" s="5">
        <v>1</v>
      </c>
      <c r="K100" s="5" t="s">
        <v>675</v>
      </c>
      <c r="L100" s="5">
        <v>20</v>
      </c>
      <c r="M100" s="17">
        <v>16200</v>
      </c>
      <c r="N100" s="17">
        <v>26800</v>
      </c>
      <c r="O100" s="5" t="s">
        <v>682</v>
      </c>
      <c r="P100" s="5">
        <v>3</v>
      </c>
      <c r="Q100" s="5">
        <v>3</v>
      </c>
      <c r="R100" s="5">
        <v>10</v>
      </c>
      <c r="S100" s="5">
        <v>6</v>
      </c>
      <c r="T100" s="5" t="s">
        <v>464</v>
      </c>
      <c r="U100" s="5" t="s">
        <v>464</v>
      </c>
      <c r="V100" s="5" t="s">
        <v>368</v>
      </c>
      <c r="W100" s="5" t="s">
        <v>464</v>
      </c>
      <c r="X100" s="5" t="s">
        <v>464</v>
      </c>
      <c r="Y100" s="5" t="s">
        <v>368</v>
      </c>
      <c r="Z100" s="5" t="s">
        <v>368</v>
      </c>
      <c r="AA100" s="5" t="s">
        <v>464</v>
      </c>
    </row>
    <row r="101" spans="1:27" s="4" customFormat="1" ht="45" x14ac:dyDescent="0.25">
      <c r="A101" s="4" t="s">
        <v>137</v>
      </c>
      <c r="B101" s="4">
        <v>7</v>
      </c>
      <c r="C101" s="4">
        <v>100</v>
      </c>
      <c r="F101" s="4" t="s">
        <v>368</v>
      </c>
      <c r="H101" s="5" t="s">
        <v>906</v>
      </c>
      <c r="I101" s="4">
        <v>1</v>
      </c>
      <c r="K101" s="4" t="s">
        <v>675</v>
      </c>
      <c r="L101" s="4">
        <v>157.25</v>
      </c>
      <c r="M101" s="7">
        <v>32692</v>
      </c>
      <c r="N101" s="7">
        <v>55273</v>
      </c>
      <c r="O101" s="4" t="s">
        <v>846</v>
      </c>
      <c r="P101" s="4">
        <v>5</v>
      </c>
      <c r="Q101" s="4">
        <v>1.5</v>
      </c>
      <c r="R101" s="4">
        <v>20</v>
      </c>
      <c r="T101" s="4" t="s">
        <v>464</v>
      </c>
      <c r="U101" s="4" t="s">
        <v>368</v>
      </c>
      <c r="V101" s="4" t="s">
        <v>464</v>
      </c>
      <c r="W101" s="4" t="s">
        <v>464</v>
      </c>
      <c r="X101" s="4" t="s">
        <v>368</v>
      </c>
      <c r="Y101" s="4" t="s">
        <v>464</v>
      </c>
      <c r="Z101" s="4" t="s">
        <v>368</v>
      </c>
      <c r="AA101" s="4" t="s">
        <v>464</v>
      </c>
    </row>
  </sheetData>
  <autoFilter ref="A1:AB1" xr:uid="{00000000-0001-0000-0500-000000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1"/>
  <sheetViews>
    <sheetView workbookViewId="0"/>
  </sheetViews>
  <sheetFormatPr defaultRowHeight="15" x14ac:dyDescent="0.25"/>
  <cols>
    <col min="1" max="1" width="53.85546875" bestFit="1" customWidth="1"/>
    <col min="2" max="2" width="50.85546875" customWidth="1"/>
    <col min="3" max="3" width="27.7109375" customWidth="1"/>
    <col min="4" max="4" width="23.42578125" bestFit="1" customWidth="1"/>
  </cols>
  <sheetData>
    <row r="1" spans="1:4" x14ac:dyDescent="0.25">
      <c r="A1" s="2" t="s">
        <v>650</v>
      </c>
      <c r="B1" s="2" t="s">
        <v>633</v>
      </c>
      <c r="C1" s="2" t="s">
        <v>637</v>
      </c>
      <c r="D1" s="2"/>
    </row>
    <row r="2" spans="1:4" x14ac:dyDescent="0.25">
      <c r="A2" s="4" t="s">
        <v>31</v>
      </c>
      <c r="B2" s="4" t="s">
        <v>157</v>
      </c>
      <c r="C2" s="4" t="s">
        <v>639</v>
      </c>
    </row>
    <row r="3" spans="1:4" x14ac:dyDescent="0.25">
      <c r="A3" t="s">
        <v>39</v>
      </c>
      <c r="B3" t="s">
        <v>169</v>
      </c>
      <c r="C3" t="s">
        <v>907</v>
      </c>
    </row>
    <row r="4" spans="1:4" x14ac:dyDescent="0.25">
      <c r="A4" t="s">
        <v>40</v>
      </c>
      <c r="B4" t="s">
        <v>663</v>
      </c>
      <c r="C4" t="s">
        <v>662</v>
      </c>
    </row>
    <row r="5" spans="1:4" x14ac:dyDescent="0.25">
      <c r="A5" t="s">
        <v>41</v>
      </c>
      <c r="B5" t="s">
        <v>665</v>
      </c>
      <c r="C5" t="s">
        <v>664</v>
      </c>
    </row>
    <row r="6" spans="1:4" x14ac:dyDescent="0.25">
      <c r="A6" t="s">
        <v>42</v>
      </c>
      <c r="B6" t="s">
        <v>163</v>
      </c>
      <c r="C6" t="s">
        <v>670</v>
      </c>
    </row>
    <row r="7" spans="1:4" x14ac:dyDescent="0.25">
      <c r="A7" s="4" t="s">
        <v>43</v>
      </c>
      <c r="B7" t="s">
        <v>739</v>
      </c>
      <c r="C7" t="s">
        <v>908</v>
      </c>
    </row>
    <row r="8" spans="1:4" x14ac:dyDescent="0.25">
      <c r="A8" s="4" t="s">
        <v>44</v>
      </c>
      <c r="B8" t="s">
        <v>163</v>
      </c>
      <c r="C8" t="s">
        <v>684</v>
      </c>
    </row>
    <row r="9" spans="1:4" x14ac:dyDescent="0.25">
      <c r="A9" t="s">
        <v>45</v>
      </c>
      <c r="B9" t="s">
        <v>160</v>
      </c>
      <c r="C9" t="s">
        <v>685</v>
      </c>
    </row>
    <row r="10" spans="1:4" x14ac:dyDescent="0.25">
      <c r="A10" t="s">
        <v>46</v>
      </c>
      <c r="B10" t="s">
        <v>202</v>
      </c>
      <c r="C10" t="s">
        <v>688</v>
      </c>
    </row>
    <row r="11" spans="1:4" x14ac:dyDescent="0.25">
      <c r="A11" t="s">
        <v>47</v>
      </c>
      <c r="B11" t="s">
        <v>166</v>
      </c>
      <c r="C11" t="s">
        <v>689</v>
      </c>
    </row>
    <row r="12" spans="1:4" x14ac:dyDescent="0.25">
      <c r="A12" t="s">
        <v>48</v>
      </c>
      <c r="B12" t="s">
        <v>169</v>
      </c>
      <c r="C12" t="s">
        <v>691</v>
      </c>
    </row>
    <row r="13" spans="1:4" x14ac:dyDescent="0.25">
      <c r="A13" t="s">
        <v>49</v>
      </c>
      <c r="B13" t="s">
        <v>169</v>
      </c>
      <c r="C13" t="s">
        <v>695</v>
      </c>
    </row>
    <row r="14" spans="1:4" x14ac:dyDescent="0.25">
      <c r="A14" t="s">
        <v>50</v>
      </c>
      <c r="B14" t="s">
        <v>171</v>
      </c>
      <c r="C14" t="s">
        <v>909</v>
      </c>
    </row>
    <row r="15" spans="1:4" x14ac:dyDescent="0.25">
      <c r="A15" t="s">
        <v>51</v>
      </c>
      <c r="B15" t="s">
        <v>172</v>
      </c>
      <c r="C15" t="s">
        <v>910</v>
      </c>
    </row>
    <row r="16" spans="1:4" x14ac:dyDescent="0.25">
      <c r="A16" t="s">
        <v>52</v>
      </c>
      <c r="B16" t="s">
        <v>173</v>
      </c>
      <c r="C16" t="s">
        <v>911</v>
      </c>
    </row>
    <row r="17" spans="1:3" x14ac:dyDescent="0.25">
      <c r="A17" t="s">
        <v>702</v>
      </c>
      <c r="B17" t="s">
        <v>175</v>
      </c>
      <c r="C17" t="s">
        <v>703</v>
      </c>
    </row>
    <row r="18" spans="1:3" x14ac:dyDescent="0.25">
      <c r="A18" t="s">
        <v>54</v>
      </c>
      <c r="B18" t="s">
        <v>169</v>
      </c>
      <c r="C18" t="s">
        <v>706</v>
      </c>
    </row>
    <row r="19" spans="1:3" x14ac:dyDescent="0.25">
      <c r="A19" t="s">
        <v>55</v>
      </c>
      <c r="B19" t="s">
        <v>169</v>
      </c>
      <c r="C19" t="s">
        <v>708</v>
      </c>
    </row>
    <row r="20" spans="1:3" ht="14.25" customHeight="1" x14ac:dyDescent="0.25">
      <c r="A20" t="s">
        <v>56</v>
      </c>
      <c r="B20" t="s">
        <v>178</v>
      </c>
      <c r="C20" s="4" t="s">
        <v>709</v>
      </c>
    </row>
    <row r="21" spans="1:3" x14ac:dyDescent="0.25">
      <c r="A21" t="s">
        <v>57</v>
      </c>
      <c r="B21" t="s">
        <v>179</v>
      </c>
      <c r="C21" t="s">
        <v>711</v>
      </c>
    </row>
    <row r="22" spans="1:3" x14ac:dyDescent="0.25">
      <c r="A22" t="s">
        <v>58</v>
      </c>
      <c r="B22" t="s">
        <v>169</v>
      </c>
      <c r="C22" t="s">
        <v>713</v>
      </c>
    </row>
    <row r="23" spans="1:3" x14ac:dyDescent="0.25">
      <c r="A23" t="s">
        <v>59</v>
      </c>
      <c r="B23" t="s">
        <v>180</v>
      </c>
      <c r="C23" t="s">
        <v>715</v>
      </c>
    </row>
    <row r="24" spans="1:3" x14ac:dyDescent="0.25">
      <c r="A24" t="s">
        <v>716</v>
      </c>
      <c r="B24" t="s">
        <v>160</v>
      </c>
      <c r="C24" t="s">
        <v>717</v>
      </c>
    </row>
    <row r="25" spans="1:3" x14ac:dyDescent="0.25">
      <c r="A25" t="s">
        <v>61</v>
      </c>
      <c r="B25" t="s">
        <v>181</v>
      </c>
      <c r="C25" t="s">
        <v>720</v>
      </c>
    </row>
    <row r="26" spans="1:3" x14ac:dyDescent="0.25">
      <c r="A26" t="s">
        <v>62</v>
      </c>
      <c r="B26" t="s">
        <v>171</v>
      </c>
      <c r="C26" t="s">
        <v>722</v>
      </c>
    </row>
    <row r="27" spans="1:3" x14ac:dyDescent="0.25">
      <c r="A27" t="s">
        <v>63</v>
      </c>
      <c r="B27" t="s">
        <v>169</v>
      </c>
      <c r="C27" t="s">
        <v>724</v>
      </c>
    </row>
    <row r="28" spans="1:3" x14ac:dyDescent="0.25">
      <c r="A28" t="s">
        <v>64</v>
      </c>
      <c r="B28" t="s">
        <v>182</v>
      </c>
      <c r="C28" t="s">
        <v>726</v>
      </c>
    </row>
    <row r="29" spans="1:3" x14ac:dyDescent="0.25">
      <c r="A29" t="s">
        <v>65</v>
      </c>
      <c r="B29" t="s">
        <v>171</v>
      </c>
      <c r="C29" t="s">
        <v>728</v>
      </c>
    </row>
    <row r="30" spans="1:3" x14ac:dyDescent="0.25">
      <c r="A30" t="s">
        <v>66</v>
      </c>
      <c r="B30" t="s">
        <v>184</v>
      </c>
      <c r="C30" t="s">
        <v>730</v>
      </c>
    </row>
    <row r="31" spans="1:3" x14ac:dyDescent="0.25">
      <c r="A31" t="s">
        <v>67</v>
      </c>
      <c r="B31" t="s">
        <v>172</v>
      </c>
      <c r="C31" t="s">
        <v>733</v>
      </c>
    </row>
    <row r="32" spans="1:3" x14ac:dyDescent="0.25">
      <c r="A32" t="s">
        <v>68</v>
      </c>
      <c r="B32" t="s">
        <v>186</v>
      </c>
      <c r="C32" t="s">
        <v>734</v>
      </c>
    </row>
    <row r="33" spans="1:3" x14ac:dyDescent="0.25">
      <c r="A33" t="s">
        <v>69</v>
      </c>
      <c r="B33" t="s">
        <v>739</v>
      </c>
      <c r="C33" t="s">
        <v>740</v>
      </c>
    </row>
    <row r="34" spans="1:3" x14ac:dyDescent="0.25">
      <c r="A34" t="s">
        <v>70</v>
      </c>
      <c r="B34" t="s">
        <v>171</v>
      </c>
      <c r="C34" t="s">
        <v>742</v>
      </c>
    </row>
    <row r="35" spans="1:3" x14ac:dyDescent="0.25">
      <c r="A35" t="s">
        <v>71</v>
      </c>
      <c r="B35" t="s">
        <v>189</v>
      </c>
      <c r="C35" t="s">
        <v>745</v>
      </c>
    </row>
    <row r="36" spans="1:3" x14ac:dyDescent="0.25">
      <c r="A36" t="s">
        <v>72</v>
      </c>
      <c r="B36" t="s">
        <v>190</v>
      </c>
      <c r="C36" t="s">
        <v>746</v>
      </c>
    </row>
    <row r="37" spans="1:3" x14ac:dyDescent="0.25">
      <c r="A37" t="s">
        <v>73</v>
      </c>
      <c r="B37" t="s">
        <v>169</v>
      </c>
      <c r="C37" t="s">
        <v>748</v>
      </c>
    </row>
    <row r="38" spans="1:3" x14ac:dyDescent="0.25">
      <c r="A38" t="s">
        <v>74</v>
      </c>
      <c r="B38" t="s">
        <v>192</v>
      </c>
      <c r="C38" t="s">
        <v>751</v>
      </c>
    </row>
    <row r="39" spans="1:3" x14ac:dyDescent="0.25">
      <c r="A39" t="s">
        <v>75</v>
      </c>
      <c r="B39" t="s">
        <v>169</v>
      </c>
      <c r="C39" t="s">
        <v>753</v>
      </c>
    </row>
    <row r="40" spans="1:3" x14ac:dyDescent="0.25">
      <c r="A40" t="s">
        <v>76</v>
      </c>
      <c r="B40" t="s">
        <v>175</v>
      </c>
      <c r="C40" t="s">
        <v>754</v>
      </c>
    </row>
    <row r="41" spans="1:3" x14ac:dyDescent="0.25">
      <c r="A41" t="s">
        <v>756</v>
      </c>
      <c r="B41" t="s">
        <v>193</v>
      </c>
      <c r="C41" t="s">
        <v>757</v>
      </c>
    </row>
    <row r="42" spans="1:3" x14ac:dyDescent="0.25">
      <c r="A42" t="s">
        <v>78</v>
      </c>
      <c r="B42" t="s">
        <v>194</v>
      </c>
      <c r="C42" t="s">
        <v>759</v>
      </c>
    </row>
    <row r="43" spans="1:3" x14ac:dyDescent="0.25">
      <c r="A43" t="s">
        <v>79</v>
      </c>
      <c r="B43" t="s">
        <v>169</v>
      </c>
      <c r="C43" t="s">
        <v>762</v>
      </c>
    </row>
    <row r="44" spans="1:3" x14ac:dyDescent="0.25">
      <c r="A44" t="s">
        <v>80</v>
      </c>
      <c r="B44" t="s">
        <v>195</v>
      </c>
      <c r="C44" t="s">
        <v>763</v>
      </c>
    </row>
    <row r="45" spans="1:3" x14ac:dyDescent="0.25">
      <c r="A45" t="s">
        <v>81</v>
      </c>
      <c r="B45" t="s">
        <v>197</v>
      </c>
      <c r="C45" t="s">
        <v>766</v>
      </c>
    </row>
    <row r="46" spans="1:3" x14ac:dyDescent="0.25">
      <c r="A46" t="s">
        <v>82</v>
      </c>
      <c r="B46" t="s">
        <v>198</v>
      </c>
      <c r="C46" t="s">
        <v>768</v>
      </c>
    </row>
    <row r="47" spans="1:3" x14ac:dyDescent="0.25">
      <c r="A47" t="s">
        <v>83</v>
      </c>
      <c r="B47" t="s">
        <v>199</v>
      </c>
      <c r="C47" t="s">
        <v>770</v>
      </c>
    </row>
    <row r="48" spans="1:3" x14ac:dyDescent="0.25">
      <c r="A48" t="s">
        <v>84</v>
      </c>
      <c r="B48" t="s">
        <v>200</v>
      </c>
      <c r="C48" t="s">
        <v>773</v>
      </c>
    </row>
    <row r="49" spans="1:3" x14ac:dyDescent="0.25">
      <c r="A49" t="s">
        <v>85</v>
      </c>
      <c r="B49" t="s">
        <v>201</v>
      </c>
      <c r="C49" t="s">
        <v>775</v>
      </c>
    </row>
    <row r="50" spans="1:3" x14ac:dyDescent="0.25">
      <c r="A50" t="s">
        <v>86</v>
      </c>
      <c r="B50" t="s">
        <v>739</v>
      </c>
      <c r="C50" t="s">
        <v>777</v>
      </c>
    </row>
    <row r="51" spans="1:3" x14ac:dyDescent="0.25">
      <c r="A51" t="s">
        <v>779</v>
      </c>
      <c r="B51" t="s">
        <v>202</v>
      </c>
      <c r="C51" t="s">
        <v>780</v>
      </c>
    </row>
    <row r="52" spans="1:3" x14ac:dyDescent="0.25">
      <c r="A52" t="s">
        <v>88</v>
      </c>
      <c r="B52" t="s">
        <v>169</v>
      </c>
      <c r="C52" t="s">
        <v>782</v>
      </c>
    </row>
    <row r="53" spans="1:3" x14ac:dyDescent="0.25">
      <c r="A53" t="s">
        <v>784</v>
      </c>
      <c r="B53" t="s">
        <v>203</v>
      </c>
      <c r="C53" t="s">
        <v>785</v>
      </c>
    </row>
    <row r="54" spans="1:3" x14ac:dyDescent="0.25">
      <c r="A54" t="s">
        <v>90</v>
      </c>
      <c r="B54" t="s">
        <v>169</v>
      </c>
      <c r="C54" t="s">
        <v>788</v>
      </c>
    </row>
    <row r="55" spans="1:3" x14ac:dyDescent="0.25">
      <c r="A55" t="s">
        <v>91</v>
      </c>
      <c r="B55" t="s">
        <v>204</v>
      </c>
      <c r="C55" t="s">
        <v>790</v>
      </c>
    </row>
    <row r="56" spans="1:3" x14ac:dyDescent="0.25">
      <c r="A56" t="s">
        <v>92</v>
      </c>
      <c r="B56" t="s">
        <v>792</v>
      </c>
      <c r="C56" t="s">
        <v>793</v>
      </c>
    </row>
    <row r="57" spans="1:3" x14ac:dyDescent="0.25">
      <c r="A57" t="s">
        <v>93</v>
      </c>
      <c r="B57" t="s">
        <v>169</v>
      </c>
      <c r="C57" t="s">
        <v>795</v>
      </c>
    </row>
    <row r="58" spans="1:3" x14ac:dyDescent="0.25">
      <c r="A58" t="s">
        <v>94</v>
      </c>
      <c r="B58" t="s">
        <v>169</v>
      </c>
      <c r="C58" t="s">
        <v>797</v>
      </c>
    </row>
    <row r="59" spans="1:3" x14ac:dyDescent="0.25">
      <c r="A59" t="s">
        <v>95</v>
      </c>
      <c r="B59" t="s">
        <v>207</v>
      </c>
      <c r="C59" t="s">
        <v>800</v>
      </c>
    </row>
    <row r="60" spans="1:3" x14ac:dyDescent="0.25">
      <c r="A60" t="s">
        <v>96</v>
      </c>
      <c r="B60" t="s">
        <v>209</v>
      </c>
      <c r="C60" t="s">
        <v>802</v>
      </c>
    </row>
    <row r="61" spans="1:3" x14ac:dyDescent="0.25">
      <c r="A61" t="s">
        <v>97</v>
      </c>
      <c r="B61" t="s">
        <v>804</v>
      </c>
      <c r="C61" t="s">
        <v>805</v>
      </c>
    </row>
    <row r="62" spans="1:3" x14ac:dyDescent="0.25">
      <c r="A62" t="s">
        <v>98</v>
      </c>
      <c r="B62" t="s">
        <v>194</v>
      </c>
      <c r="C62" t="s">
        <v>807</v>
      </c>
    </row>
    <row r="63" spans="1:3" x14ac:dyDescent="0.25">
      <c r="A63" t="s">
        <v>99</v>
      </c>
      <c r="B63" t="s">
        <v>169</v>
      </c>
      <c r="C63" t="s">
        <v>810</v>
      </c>
    </row>
    <row r="64" spans="1:3" x14ac:dyDescent="0.25">
      <c r="A64" t="s">
        <v>100</v>
      </c>
      <c r="B64" t="s">
        <v>195</v>
      </c>
      <c r="C64" t="s">
        <v>813</v>
      </c>
    </row>
    <row r="65" spans="1:3" x14ac:dyDescent="0.25">
      <c r="A65" t="s">
        <v>101</v>
      </c>
      <c r="B65" t="s">
        <v>213</v>
      </c>
      <c r="C65" t="s">
        <v>815</v>
      </c>
    </row>
    <row r="66" spans="1:3" x14ac:dyDescent="0.25">
      <c r="A66" t="s">
        <v>102</v>
      </c>
      <c r="B66" t="s">
        <v>204</v>
      </c>
      <c r="C66" t="s">
        <v>818</v>
      </c>
    </row>
    <row r="67" spans="1:3" x14ac:dyDescent="0.25">
      <c r="A67" t="s">
        <v>103</v>
      </c>
      <c r="B67" t="s">
        <v>166</v>
      </c>
      <c r="C67" t="s">
        <v>821</v>
      </c>
    </row>
    <row r="68" spans="1:3" x14ac:dyDescent="0.25">
      <c r="A68" t="s">
        <v>104</v>
      </c>
      <c r="B68" t="s">
        <v>202</v>
      </c>
      <c r="C68" t="s">
        <v>828</v>
      </c>
    </row>
    <row r="69" spans="1:3" x14ac:dyDescent="0.25">
      <c r="A69" t="s">
        <v>105</v>
      </c>
      <c r="B69" t="s">
        <v>215</v>
      </c>
      <c r="C69" t="s">
        <v>824</v>
      </c>
    </row>
    <row r="70" spans="1:3" x14ac:dyDescent="0.25">
      <c r="A70" t="s">
        <v>106</v>
      </c>
      <c r="B70" t="s">
        <v>202</v>
      </c>
      <c r="C70" t="s">
        <v>826</v>
      </c>
    </row>
    <row r="71" spans="1:3" x14ac:dyDescent="0.25">
      <c r="A71" t="s">
        <v>107</v>
      </c>
      <c r="B71" t="s">
        <v>172</v>
      </c>
      <c r="C71" t="s">
        <v>829</v>
      </c>
    </row>
    <row r="72" spans="1:3" x14ac:dyDescent="0.25">
      <c r="A72" t="s">
        <v>108</v>
      </c>
      <c r="B72" t="s">
        <v>832</v>
      </c>
      <c r="C72" t="s">
        <v>833</v>
      </c>
    </row>
    <row r="73" spans="1:3" x14ac:dyDescent="0.25">
      <c r="A73" t="s">
        <v>109</v>
      </c>
      <c r="B73" t="s">
        <v>739</v>
      </c>
      <c r="C73" t="s">
        <v>835</v>
      </c>
    </row>
    <row r="74" spans="1:3" x14ac:dyDescent="0.25">
      <c r="A74" t="s">
        <v>110</v>
      </c>
      <c r="B74" t="s">
        <v>217</v>
      </c>
      <c r="C74" t="s">
        <v>837</v>
      </c>
    </row>
    <row r="75" spans="1:3" x14ac:dyDescent="0.25">
      <c r="A75" t="s">
        <v>111</v>
      </c>
      <c r="B75" t="s">
        <v>219</v>
      </c>
      <c r="C75" t="s">
        <v>839</v>
      </c>
    </row>
    <row r="76" spans="1:3" x14ac:dyDescent="0.25">
      <c r="A76" t="s">
        <v>112</v>
      </c>
      <c r="B76" t="s">
        <v>220</v>
      </c>
      <c r="C76" t="s">
        <v>841</v>
      </c>
    </row>
    <row r="77" spans="1:3" x14ac:dyDescent="0.25">
      <c r="A77" t="s">
        <v>113</v>
      </c>
      <c r="B77" t="s">
        <v>222</v>
      </c>
      <c r="C77" t="s">
        <v>843</v>
      </c>
    </row>
    <row r="78" spans="1:3" x14ac:dyDescent="0.25">
      <c r="A78" t="s">
        <v>114</v>
      </c>
      <c r="B78" t="s">
        <v>224</v>
      </c>
      <c r="C78" t="s">
        <v>847</v>
      </c>
    </row>
    <row r="79" spans="1:3" x14ac:dyDescent="0.25">
      <c r="A79" t="s">
        <v>115</v>
      </c>
      <c r="B79" t="s">
        <v>172</v>
      </c>
      <c r="C79" t="s">
        <v>849</v>
      </c>
    </row>
    <row r="80" spans="1:3" x14ac:dyDescent="0.25">
      <c r="A80" t="s">
        <v>116</v>
      </c>
      <c r="B80" t="s">
        <v>225</v>
      </c>
    </row>
    <row r="81" spans="1:3" x14ac:dyDescent="0.25">
      <c r="A81" t="s">
        <v>117</v>
      </c>
      <c r="B81" t="s">
        <v>160</v>
      </c>
      <c r="C81" t="s">
        <v>852</v>
      </c>
    </row>
    <row r="82" spans="1:3" x14ac:dyDescent="0.25">
      <c r="A82" t="s">
        <v>118</v>
      </c>
      <c r="B82" t="s">
        <v>226</v>
      </c>
      <c r="C82" t="s">
        <v>855</v>
      </c>
    </row>
    <row r="83" spans="1:3" x14ac:dyDescent="0.25">
      <c r="A83" t="s">
        <v>119</v>
      </c>
      <c r="B83" t="s">
        <v>739</v>
      </c>
      <c r="C83" t="s">
        <v>857</v>
      </c>
    </row>
    <row r="84" spans="1:3" x14ac:dyDescent="0.25">
      <c r="A84" t="s">
        <v>120</v>
      </c>
      <c r="B84" t="s">
        <v>228</v>
      </c>
      <c r="C84" t="s">
        <v>859</v>
      </c>
    </row>
    <row r="85" spans="1:3" x14ac:dyDescent="0.25">
      <c r="A85" t="s">
        <v>121</v>
      </c>
      <c r="B85" t="s">
        <v>229</v>
      </c>
      <c r="C85" t="s">
        <v>861</v>
      </c>
    </row>
    <row r="86" spans="1:3" x14ac:dyDescent="0.25">
      <c r="A86" t="s">
        <v>122</v>
      </c>
      <c r="B86" t="s">
        <v>739</v>
      </c>
      <c r="C86" t="s">
        <v>863</v>
      </c>
    </row>
    <row r="87" spans="1:3" x14ac:dyDescent="0.25">
      <c r="A87" t="s">
        <v>123</v>
      </c>
      <c r="B87" t="s">
        <v>230</v>
      </c>
      <c r="C87" t="s">
        <v>865</v>
      </c>
    </row>
    <row r="88" spans="1:3" x14ac:dyDescent="0.25">
      <c r="A88" t="s">
        <v>124</v>
      </c>
      <c r="B88" t="s">
        <v>182</v>
      </c>
      <c r="C88" t="s">
        <v>878</v>
      </c>
    </row>
    <row r="89" spans="1:3" x14ac:dyDescent="0.25">
      <c r="A89" t="s">
        <v>125</v>
      </c>
      <c r="B89" t="s">
        <v>231</v>
      </c>
      <c r="C89" t="s">
        <v>869</v>
      </c>
    </row>
    <row r="90" spans="1:3" x14ac:dyDescent="0.25">
      <c r="A90" t="s">
        <v>126</v>
      </c>
      <c r="B90" t="s">
        <v>232</v>
      </c>
      <c r="C90" t="s">
        <v>871</v>
      </c>
    </row>
    <row r="91" spans="1:3" x14ac:dyDescent="0.25">
      <c r="A91" t="s">
        <v>127</v>
      </c>
      <c r="B91" t="s">
        <v>202</v>
      </c>
      <c r="C91" t="s">
        <v>876</v>
      </c>
    </row>
    <row r="92" spans="1:3" x14ac:dyDescent="0.25">
      <c r="A92" t="s">
        <v>128</v>
      </c>
      <c r="B92" t="s">
        <v>233</v>
      </c>
      <c r="C92" t="s">
        <v>879</v>
      </c>
    </row>
    <row r="93" spans="1:3" x14ac:dyDescent="0.25">
      <c r="A93" t="s">
        <v>129</v>
      </c>
      <c r="B93" t="s">
        <v>195</v>
      </c>
      <c r="C93" s="4" t="s">
        <v>881</v>
      </c>
    </row>
    <row r="94" spans="1:3" x14ac:dyDescent="0.25">
      <c r="A94" t="s">
        <v>130</v>
      </c>
      <c r="B94" t="s">
        <v>169</v>
      </c>
      <c r="C94" t="s">
        <v>885</v>
      </c>
    </row>
    <row r="95" spans="1:3" x14ac:dyDescent="0.25">
      <c r="A95" t="s">
        <v>131</v>
      </c>
      <c r="B95" t="s">
        <v>169</v>
      </c>
      <c r="C95" t="s">
        <v>887</v>
      </c>
    </row>
    <row r="96" spans="1:3" x14ac:dyDescent="0.25">
      <c r="A96" t="s">
        <v>132</v>
      </c>
      <c r="B96" t="s">
        <v>169</v>
      </c>
      <c r="C96" t="s">
        <v>890</v>
      </c>
    </row>
    <row r="97" spans="1:3" x14ac:dyDescent="0.25">
      <c r="A97" t="s">
        <v>133</v>
      </c>
      <c r="B97" t="s">
        <v>226</v>
      </c>
      <c r="C97" t="s">
        <v>892</v>
      </c>
    </row>
    <row r="98" spans="1:3" x14ac:dyDescent="0.25">
      <c r="A98" t="s">
        <v>134</v>
      </c>
      <c r="B98" t="s">
        <v>234</v>
      </c>
      <c r="C98" t="s">
        <v>895</v>
      </c>
    </row>
    <row r="99" spans="1:3" x14ac:dyDescent="0.25">
      <c r="A99" t="s">
        <v>135</v>
      </c>
      <c r="B99" t="s">
        <v>235</v>
      </c>
      <c r="C99" t="s">
        <v>899</v>
      </c>
    </row>
    <row r="100" spans="1:3" x14ac:dyDescent="0.25">
      <c r="A100" t="s">
        <v>136</v>
      </c>
      <c r="B100" t="s">
        <v>236</v>
      </c>
      <c r="C100" t="s">
        <v>903</v>
      </c>
    </row>
    <row r="101" spans="1:3" x14ac:dyDescent="0.25">
      <c r="A101" t="s">
        <v>137</v>
      </c>
      <c r="B101" t="s">
        <v>203</v>
      </c>
      <c r="C101" t="s">
        <v>905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2022</vt:lpstr>
      <vt:lpstr>Sheet1</vt:lpstr>
      <vt:lpstr>2021</vt:lpstr>
      <vt:lpstr>2020</vt:lpstr>
      <vt:lpstr>2019</vt:lpstr>
      <vt:lpstr>2018</vt:lpstr>
      <vt:lpstr>Programs</vt:lpstr>
      <vt:lpstr>Course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2023-08-31T19:20:02Z</dcterms:created>
  <dcterms:modified xsi:type="dcterms:W3CDTF">2023-11-07T14:35:03Z</dcterms:modified>
</cp:coreProperties>
</file>